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01. Process\10. Germany\OTHER\SCD\CD_CS tool - SCD 2.0\"/>
    </mc:Choice>
  </mc:AlternateContent>
  <bookViews>
    <workbookView xWindow="0" yWindow="0" windowWidth="28800" windowHeight="11775" tabRatio="570" firstSheet="2" activeTab="5"/>
  </bookViews>
  <sheets>
    <sheet name="List_Price" sheetId="4" r:id="rId1"/>
    <sheet name="CS900_Overv. Classic only" sheetId="5" r:id="rId2"/>
    <sheet name="CS8000-P12_Overview" sheetId="6" r:id="rId3"/>
    <sheet name="CS8000-P13_Overview" sheetId="7" r:id="rId4"/>
    <sheet name="CS8000-P14_Overview" sheetId="8" r:id="rId5"/>
    <sheet name="Input_MCT_CD_CS_WGs" sheetId="3" r:id="rId6"/>
    <sheet name="ProActive_SCD_Output" sheetId="2" r:id="rId7"/>
    <sheet name="HDD_Retention" sheetId="1" r:id="rId8"/>
  </sheets>
  <externalReferences>
    <externalReference r:id="rId9"/>
  </externalReferences>
  <definedNames>
    <definedName name="_xlnm._FilterDatabase" localSheetId="5" hidden="1">Input_MCT_CD_CS_WGs!$C$1:$O$81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2" i="3"/>
  <c r="W1" i="5" l="1"/>
  <c r="V1" i="5"/>
  <c r="T1" i="5"/>
  <c r="S1" i="5"/>
  <c r="Q1" i="5"/>
  <c r="P1" i="5"/>
  <c r="N1" i="5"/>
  <c r="M1" i="5"/>
  <c r="K1" i="5"/>
  <c r="J1" i="5"/>
  <c r="H1" i="5"/>
  <c r="G1" i="5"/>
  <c r="E1" i="5"/>
  <c r="D1" i="5"/>
  <c r="W1" i="6"/>
  <c r="V1" i="6"/>
  <c r="T1" i="6"/>
  <c r="S1" i="6"/>
  <c r="Q1" i="6"/>
  <c r="P1" i="6"/>
  <c r="N1" i="6"/>
  <c r="M1" i="6"/>
  <c r="K1" i="6"/>
  <c r="J1" i="6"/>
  <c r="H1" i="6"/>
  <c r="G1" i="6"/>
  <c r="E1" i="6"/>
  <c r="D1" i="6"/>
  <c r="W1" i="7"/>
  <c r="V1" i="7"/>
  <c r="T1" i="7"/>
  <c r="S1" i="7"/>
  <c r="Q1" i="7"/>
  <c r="P1" i="7"/>
  <c r="N1" i="7"/>
  <c r="M1" i="7"/>
  <c r="K1" i="7"/>
  <c r="J1" i="7"/>
  <c r="H1" i="7"/>
  <c r="G1" i="7"/>
  <c r="V28" i="8" l="1"/>
  <c r="T1" i="8"/>
  <c r="S1" i="8"/>
  <c r="Q1" i="8"/>
  <c r="P1" i="8"/>
  <c r="E24" i="8" l="1"/>
  <c r="E22" i="8"/>
  <c r="G16" i="8"/>
  <c r="G18" i="8"/>
  <c r="G20" i="8"/>
  <c r="G22" i="8"/>
  <c r="G24" i="8"/>
  <c r="G26" i="8"/>
  <c r="G28" i="8"/>
  <c r="J16" i="8"/>
  <c r="J18" i="8"/>
  <c r="J20" i="8"/>
  <c r="J22" i="8"/>
  <c r="J24" i="8"/>
  <c r="J26" i="8"/>
  <c r="J28" i="8"/>
  <c r="M16" i="8"/>
  <c r="M18" i="8"/>
  <c r="M20" i="8"/>
  <c r="M22" i="8"/>
  <c r="M24" i="8"/>
  <c r="M26" i="8"/>
  <c r="M28" i="8"/>
  <c r="P16" i="8"/>
  <c r="P18" i="8"/>
  <c r="P20" i="8"/>
  <c r="P22" i="8"/>
  <c r="P24" i="8"/>
  <c r="P26" i="8"/>
  <c r="P28" i="8"/>
  <c r="S16" i="8"/>
  <c r="S18" i="8"/>
  <c r="S20" i="8"/>
  <c r="S22" i="8"/>
  <c r="S24" i="8"/>
  <c r="S26" i="8"/>
  <c r="S28" i="8"/>
  <c r="V16" i="8"/>
  <c r="V18" i="8"/>
  <c r="V20" i="8"/>
  <c r="V22" i="8"/>
  <c r="V24" i="8"/>
  <c r="V26" i="8"/>
  <c r="W16" i="5"/>
  <c r="Q16" i="5"/>
  <c r="K16" i="5"/>
  <c r="E16" i="5"/>
  <c r="W27" i="6"/>
  <c r="W25" i="6"/>
  <c r="W23" i="6"/>
  <c r="W21" i="6"/>
  <c r="W19" i="6"/>
  <c r="W17" i="6"/>
  <c r="T28" i="6"/>
  <c r="T26" i="6"/>
  <c r="T24" i="6"/>
  <c r="T22" i="6"/>
  <c r="T20" i="6"/>
  <c r="T18" i="6"/>
  <c r="T16" i="6"/>
  <c r="Q27" i="6"/>
  <c r="Q25" i="6"/>
  <c r="Q23" i="6"/>
  <c r="Q21" i="6"/>
  <c r="Q19" i="6"/>
  <c r="Q17" i="6"/>
  <c r="N28" i="6"/>
  <c r="N26" i="6"/>
  <c r="N24" i="6"/>
  <c r="N22" i="6"/>
  <c r="N20" i="6"/>
  <c r="N18" i="6"/>
  <c r="N16" i="6"/>
  <c r="K27" i="6"/>
  <c r="K25" i="6"/>
  <c r="K23" i="6"/>
  <c r="K21" i="6"/>
  <c r="K19" i="6"/>
  <c r="K17" i="6"/>
  <c r="H28" i="6"/>
  <c r="H26" i="6"/>
  <c r="H24" i="6"/>
  <c r="H22" i="6"/>
  <c r="H20" i="6"/>
  <c r="H18" i="6"/>
  <c r="H16" i="6"/>
  <c r="E27" i="6"/>
  <c r="E25" i="6"/>
  <c r="E23" i="6"/>
  <c r="E21" i="6"/>
  <c r="E19" i="6"/>
  <c r="E17" i="6"/>
  <c r="W29" i="7"/>
  <c r="W27" i="7"/>
  <c r="V16" i="5"/>
  <c r="P16" i="5"/>
  <c r="J16" i="5"/>
  <c r="D16" i="5"/>
  <c r="V27" i="6"/>
  <c r="V25" i="6"/>
  <c r="V23" i="6"/>
  <c r="V21" i="6"/>
  <c r="V19" i="6"/>
  <c r="V17" i="6"/>
  <c r="S28" i="6"/>
  <c r="S26" i="6"/>
  <c r="S24" i="6"/>
  <c r="S22" i="6"/>
  <c r="S20" i="6"/>
  <c r="S18" i="6"/>
  <c r="S16" i="6"/>
  <c r="P27" i="6"/>
  <c r="P25" i="6"/>
  <c r="P23" i="6"/>
  <c r="P21" i="6"/>
  <c r="P19" i="6"/>
  <c r="P17" i="6"/>
  <c r="M28" i="6"/>
  <c r="M26" i="6"/>
  <c r="M24" i="6"/>
  <c r="M22" i="6"/>
  <c r="M20" i="6"/>
  <c r="M18" i="6"/>
  <c r="M16" i="6"/>
  <c r="J27" i="6"/>
  <c r="J25" i="6"/>
  <c r="J23" i="6"/>
  <c r="J21" i="6"/>
  <c r="J19" i="6"/>
  <c r="J17" i="6"/>
  <c r="G28" i="6"/>
  <c r="G26" i="6"/>
  <c r="G24" i="6"/>
  <c r="G22" i="6"/>
  <c r="G20" i="6"/>
  <c r="G18" i="6"/>
  <c r="G16" i="6"/>
  <c r="D27" i="6"/>
  <c r="D25" i="6"/>
  <c r="D23" i="6"/>
  <c r="D21" i="6"/>
  <c r="D19" i="6"/>
  <c r="D17" i="6"/>
  <c r="V29" i="7"/>
  <c r="V27" i="7"/>
  <c r="V25" i="7"/>
  <c r="V23" i="7"/>
  <c r="V21" i="7"/>
  <c r="V19" i="7"/>
  <c r="V17" i="7"/>
  <c r="S29" i="7"/>
  <c r="S27" i="7"/>
  <c r="S25" i="7"/>
  <c r="S23" i="7"/>
  <c r="S21" i="7"/>
  <c r="S19" i="7"/>
  <c r="S17" i="7"/>
  <c r="P29" i="7"/>
  <c r="P27" i="7"/>
  <c r="P25" i="7"/>
  <c r="P23" i="7"/>
  <c r="P21" i="7"/>
  <c r="P19" i="7"/>
  <c r="P17" i="7"/>
  <c r="M29" i="7"/>
  <c r="M27" i="7"/>
  <c r="M25" i="7"/>
  <c r="M23" i="7"/>
  <c r="M21" i="7"/>
  <c r="M19" i="7"/>
  <c r="M17" i="7"/>
  <c r="K29" i="7"/>
  <c r="K27" i="7"/>
  <c r="K25" i="7"/>
  <c r="K23" i="7"/>
  <c r="K21" i="7"/>
  <c r="K19" i="7"/>
  <c r="K17" i="7"/>
  <c r="G29" i="7"/>
  <c r="T16" i="5"/>
  <c r="N16" i="5"/>
  <c r="H16" i="5"/>
  <c r="W28" i="6"/>
  <c r="W26" i="6"/>
  <c r="W24" i="6"/>
  <c r="W22" i="6"/>
  <c r="W20" i="6"/>
  <c r="W18" i="6"/>
  <c r="W16" i="6"/>
  <c r="T27" i="6"/>
  <c r="T25" i="6"/>
  <c r="T23" i="6"/>
  <c r="T21" i="6"/>
  <c r="T19" i="6"/>
  <c r="T17" i="6"/>
  <c r="Q28" i="6"/>
  <c r="Q26" i="6"/>
  <c r="Q24" i="6"/>
  <c r="Q22" i="6"/>
  <c r="Q20" i="6"/>
  <c r="Q18" i="6"/>
  <c r="Q16" i="6"/>
  <c r="N27" i="6"/>
  <c r="N25" i="6"/>
  <c r="N23" i="6"/>
  <c r="N21" i="6"/>
  <c r="N19" i="6"/>
  <c r="N17" i="6"/>
  <c r="K28" i="6"/>
  <c r="K26" i="6"/>
  <c r="K24" i="6"/>
  <c r="K22" i="6"/>
  <c r="K20" i="6"/>
  <c r="K18" i="6"/>
  <c r="K16" i="6"/>
  <c r="H27" i="6"/>
  <c r="H25" i="6"/>
  <c r="H23" i="6"/>
  <c r="H21" i="6"/>
  <c r="H19" i="6"/>
  <c r="H17" i="6"/>
  <c r="E28" i="6"/>
  <c r="E26" i="6"/>
  <c r="E24" i="6"/>
  <c r="E22" i="6"/>
  <c r="E20" i="6"/>
  <c r="E18" i="6"/>
  <c r="E16" i="6"/>
  <c r="W28" i="7"/>
  <c r="W26" i="7"/>
  <c r="W24" i="7"/>
  <c r="W22" i="7"/>
  <c r="W20" i="7"/>
  <c r="W18" i="7"/>
  <c r="W16" i="7"/>
  <c r="T28" i="7"/>
  <c r="T26" i="7"/>
  <c r="T24" i="7"/>
  <c r="T22" i="7"/>
  <c r="T20" i="7"/>
  <c r="T18" i="7"/>
  <c r="T16" i="7"/>
  <c r="Q28" i="7"/>
  <c r="S16" i="5"/>
  <c r="M16" i="5"/>
  <c r="G16" i="5"/>
  <c r="V28" i="6"/>
  <c r="V26" i="6"/>
  <c r="V24" i="6"/>
  <c r="V22" i="6"/>
  <c r="V20" i="6"/>
  <c r="V18" i="6"/>
  <c r="V16" i="6"/>
  <c r="S27" i="6"/>
  <c r="S25" i="6"/>
  <c r="S23" i="6"/>
  <c r="S21" i="6"/>
  <c r="S19" i="6"/>
  <c r="S17" i="6"/>
  <c r="P28" i="6"/>
  <c r="P26" i="6"/>
  <c r="P24" i="6"/>
  <c r="P22" i="6"/>
  <c r="P20" i="6"/>
  <c r="P18" i="6"/>
  <c r="P16" i="6"/>
  <c r="M27" i="6"/>
  <c r="M25" i="6"/>
  <c r="M23" i="6"/>
  <c r="M21" i="6"/>
  <c r="M19" i="6"/>
  <c r="M17" i="6"/>
  <c r="J28" i="6"/>
  <c r="J26" i="6"/>
  <c r="J24" i="6"/>
  <c r="J22" i="6"/>
  <c r="J20" i="6"/>
  <c r="J18" i="6"/>
  <c r="J16" i="6"/>
  <c r="G27" i="6"/>
  <c r="G25" i="6"/>
  <c r="G23" i="6"/>
  <c r="G21" i="6"/>
  <c r="G19" i="6"/>
  <c r="G17" i="6"/>
  <c r="D28" i="6"/>
  <c r="D26" i="6"/>
  <c r="D24" i="6"/>
  <c r="D22" i="6"/>
  <c r="D20" i="6"/>
  <c r="D18" i="6"/>
  <c r="D16" i="6"/>
  <c r="V28" i="7"/>
  <c r="V26" i="7"/>
  <c r="W25" i="7"/>
  <c r="W21" i="7"/>
  <c r="W17" i="7"/>
  <c r="T27" i="7"/>
  <c r="T23" i="7"/>
  <c r="T19" i="7"/>
  <c r="Q29" i="7"/>
  <c r="P26" i="7"/>
  <c r="Q23" i="7"/>
  <c r="Q20" i="7"/>
  <c r="P18" i="7"/>
  <c r="N29" i="7"/>
  <c r="N26" i="7"/>
  <c r="M24" i="7"/>
  <c r="N21" i="7"/>
  <c r="N18" i="7"/>
  <c r="M16" i="7"/>
  <c r="J28" i="7"/>
  <c r="J25" i="7"/>
  <c r="K22" i="7"/>
  <c r="J20" i="7"/>
  <c r="K16" i="7"/>
  <c r="G28" i="7"/>
  <c r="G26" i="7"/>
  <c r="G24" i="7"/>
  <c r="G22" i="7"/>
  <c r="G20" i="7"/>
  <c r="G18" i="7"/>
  <c r="G16" i="7"/>
  <c r="D28" i="7"/>
  <c r="D26" i="7"/>
  <c r="D24" i="7"/>
  <c r="D22" i="7"/>
  <c r="D20" i="7"/>
  <c r="D18" i="7"/>
  <c r="D16" i="7"/>
  <c r="T29" i="7"/>
  <c r="T21" i="7"/>
  <c r="Q27" i="7"/>
  <c r="P22" i="7"/>
  <c r="M28" i="7"/>
  <c r="N22" i="7"/>
  <c r="K26" i="7"/>
  <c r="K18" i="7"/>
  <c r="G25" i="7"/>
  <c r="G21" i="7"/>
  <c r="D29" i="7"/>
  <c r="D23" i="7"/>
  <c r="D17" i="7"/>
  <c r="V24" i="7"/>
  <c r="V20" i="7"/>
  <c r="V16" i="7"/>
  <c r="S26" i="7"/>
  <c r="S22" i="7"/>
  <c r="S18" i="7"/>
  <c r="P28" i="7"/>
  <c r="Q25" i="7"/>
  <c r="Q22" i="7"/>
  <c r="P20" i="7"/>
  <c r="Q17" i="7"/>
  <c r="N28" i="7"/>
  <c r="M26" i="7"/>
  <c r="N23" i="7"/>
  <c r="N20" i="7"/>
  <c r="M18" i="7"/>
  <c r="J17" i="7"/>
  <c r="J27" i="7"/>
  <c r="K24" i="7"/>
  <c r="J22" i="7"/>
  <c r="J19" i="7"/>
  <c r="J16" i="7"/>
  <c r="H27" i="7"/>
  <c r="H25" i="7"/>
  <c r="H23" i="7"/>
  <c r="H21" i="7"/>
  <c r="H19" i="7"/>
  <c r="H17" i="7"/>
  <c r="E29" i="7"/>
  <c r="E27" i="7"/>
  <c r="E25" i="7"/>
  <c r="E23" i="7"/>
  <c r="E21" i="7"/>
  <c r="E19" i="7"/>
  <c r="E17" i="7"/>
  <c r="W23" i="7"/>
  <c r="W19" i="7"/>
  <c r="T25" i="7"/>
  <c r="T17" i="7"/>
  <c r="Q24" i="7"/>
  <c r="Q19" i="7"/>
  <c r="N25" i="7"/>
  <c r="M20" i="7"/>
  <c r="J29" i="7"/>
  <c r="J21" i="7"/>
  <c r="G27" i="7"/>
  <c r="G23" i="7"/>
  <c r="G17" i="7"/>
  <c r="D25" i="7"/>
  <c r="D19" i="7"/>
  <c r="V22" i="7"/>
  <c r="V18" i="7"/>
  <c r="S28" i="7"/>
  <c r="S24" i="7"/>
  <c r="S20" i="7"/>
  <c r="S16" i="7"/>
  <c r="Q26" i="7"/>
  <c r="P24" i="7"/>
  <c r="Q21" i="7"/>
  <c r="Q18" i="7"/>
  <c r="P16" i="7"/>
  <c r="N27" i="7"/>
  <c r="N24" i="7"/>
  <c r="M22" i="7"/>
  <c r="N19" i="7"/>
  <c r="N16" i="7"/>
  <c r="K28" i="7"/>
  <c r="J26" i="7"/>
  <c r="J23" i="7"/>
  <c r="K20" i="7"/>
  <c r="J18" i="7"/>
  <c r="H28" i="7"/>
  <c r="H26" i="7"/>
  <c r="H24" i="7"/>
  <c r="H22" i="7"/>
  <c r="H20" i="7"/>
  <c r="H18" i="7"/>
  <c r="H16" i="7"/>
  <c r="E28" i="7"/>
  <c r="E26" i="7"/>
  <c r="E24" i="7"/>
  <c r="E22" i="7"/>
  <c r="E20" i="7"/>
  <c r="E18" i="7"/>
  <c r="E16" i="7"/>
  <c r="Q16" i="7"/>
  <c r="N17" i="7"/>
  <c r="J24" i="7"/>
  <c r="H29" i="7"/>
  <c r="G19" i="7"/>
  <c r="D27" i="7"/>
  <c r="D21" i="7"/>
  <c r="H16" i="8"/>
  <c r="H18" i="8"/>
  <c r="H20" i="8"/>
  <c r="H22" i="8"/>
  <c r="H24" i="8"/>
  <c r="H26" i="8"/>
  <c r="H28" i="8"/>
  <c r="K16" i="8"/>
  <c r="K18" i="8"/>
  <c r="K20" i="8"/>
  <c r="K22" i="8"/>
  <c r="K24" i="8"/>
  <c r="K26" i="8"/>
  <c r="K28" i="8"/>
  <c r="N16" i="8"/>
  <c r="N18" i="8"/>
  <c r="N20" i="8"/>
  <c r="N22" i="8"/>
  <c r="N24" i="8"/>
  <c r="N26" i="8"/>
  <c r="N28" i="8"/>
  <c r="Q16" i="8"/>
  <c r="Q18" i="8"/>
  <c r="Q20" i="8"/>
  <c r="Q22" i="8"/>
  <c r="Q24" i="8"/>
  <c r="Q26" i="8"/>
  <c r="Q28" i="8"/>
  <c r="T16" i="8"/>
  <c r="T18" i="8"/>
  <c r="T20" i="8"/>
  <c r="T22" i="8"/>
  <c r="T24" i="8"/>
  <c r="T26" i="8"/>
  <c r="T28" i="8"/>
  <c r="W16" i="8"/>
  <c r="W18" i="8"/>
  <c r="W20" i="8"/>
  <c r="W22" i="8"/>
  <c r="W24" i="8"/>
  <c r="W26" i="8"/>
  <c r="W28" i="8"/>
  <c r="E16" i="8"/>
  <c r="G17" i="8"/>
  <c r="G19" i="8"/>
  <c r="G21" i="8"/>
  <c r="G23" i="8"/>
  <c r="G146" i="8" s="1"/>
  <c r="G150" i="8" s="1"/>
  <c r="I49" i="4" s="1"/>
  <c r="G25" i="8"/>
  <c r="G27" i="8"/>
  <c r="G29" i="8"/>
  <c r="G224" i="8" s="1"/>
  <c r="G228" i="8" s="1"/>
  <c r="I123" i="4" s="1"/>
  <c r="J17" i="8"/>
  <c r="J19" i="8"/>
  <c r="J21" i="8"/>
  <c r="J23" i="8"/>
  <c r="J146" i="8" s="1"/>
  <c r="J150" i="8" s="1"/>
  <c r="O49" i="4" s="1"/>
  <c r="J25" i="8"/>
  <c r="J27" i="8"/>
  <c r="J29" i="8"/>
  <c r="J224" i="8" s="1"/>
  <c r="J228" i="8" s="1"/>
  <c r="O123" i="4" s="1"/>
  <c r="M17" i="8"/>
  <c r="M19" i="8"/>
  <c r="M21" i="8"/>
  <c r="M23" i="8"/>
  <c r="M146" i="8" s="1"/>
  <c r="M150" i="8" s="1"/>
  <c r="F49" i="4" s="1"/>
  <c r="M25" i="8"/>
  <c r="M27" i="8"/>
  <c r="M29" i="8"/>
  <c r="M224" i="8" s="1"/>
  <c r="M228" i="8" s="1"/>
  <c r="F123" i="4" s="1"/>
  <c r="P17" i="8"/>
  <c r="P19" i="8"/>
  <c r="P21" i="8"/>
  <c r="P23" i="8"/>
  <c r="P146" i="8" s="1"/>
  <c r="P150" i="8" s="1"/>
  <c r="L49" i="4" s="1"/>
  <c r="P25" i="8"/>
  <c r="P27" i="8"/>
  <c r="P29" i="8"/>
  <c r="P224" i="8" s="1"/>
  <c r="P228" i="8" s="1"/>
  <c r="L123" i="4" s="1"/>
  <c r="S17" i="8"/>
  <c r="S19" i="8"/>
  <c r="S21" i="8"/>
  <c r="S23" i="8"/>
  <c r="S146" i="8" s="1"/>
  <c r="S150" i="8" s="1"/>
  <c r="R49" i="4" s="1"/>
  <c r="S25" i="8"/>
  <c r="S27" i="8"/>
  <c r="S29" i="8"/>
  <c r="S224" i="8" s="1"/>
  <c r="S228" i="8" s="1"/>
  <c r="R123" i="4" s="1"/>
  <c r="V17" i="8"/>
  <c r="V19" i="8"/>
  <c r="V21" i="8"/>
  <c r="V23" i="8"/>
  <c r="V146" i="8" s="1"/>
  <c r="V150" i="8" s="1"/>
  <c r="U49" i="4" s="1"/>
  <c r="V25" i="8"/>
  <c r="V27" i="8"/>
  <c r="V29" i="8"/>
  <c r="V224" i="8" s="1"/>
  <c r="V228" i="8" s="1"/>
  <c r="U123" i="4" s="1"/>
  <c r="H17" i="8"/>
  <c r="H19" i="8"/>
  <c r="H21" i="8"/>
  <c r="H23" i="8"/>
  <c r="H146" i="8" s="1"/>
  <c r="H150" i="8" s="1"/>
  <c r="H151" i="8" s="1"/>
  <c r="H154" i="8" s="1"/>
  <c r="H25" i="8"/>
  <c r="H27" i="8"/>
  <c r="H29" i="8"/>
  <c r="H224" i="8" s="1"/>
  <c r="H228" i="8" s="1"/>
  <c r="H230" i="8" s="1"/>
  <c r="H231" i="8" s="1"/>
  <c r="K17" i="8"/>
  <c r="K19" i="8"/>
  <c r="K21" i="8"/>
  <c r="K23" i="8"/>
  <c r="K146" i="8" s="1"/>
  <c r="K150" i="8" s="1"/>
  <c r="K152" i="8" s="1"/>
  <c r="K153" i="8" s="1"/>
  <c r="K25" i="8"/>
  <c r="K27" i="8"/>
  <c r="K29" i="8"/>
  <c r="K224" i="8" s="1"/>
  <c r="K228" i="8" s="1"/>
  <c r="K230" i="8" s="1"/>
  <c r="K231" i="8" s="1"/>
  <c r="N17" i="8"/>
  <c r="N19" i="8"/>
  <c r="N21" i="8"/>
  <c r="N23" i="8"/>
  <c r="N146" i="8" s="1"/>
  <c r="N150" i="8" s="1"/>
  <c r="N151" i="8" s="1"/>
  <c r="N154" i="8" s="1"/>
  <c r="N25" i="8"/>
  <c r="N27" i="8"/>
  <c r="N29" i="8"/>
  <c r="N224" i="8" s="1"/>
  <c r="N228" i="8" s="1"/>
  <c r="N229" i="8" s="1"/>
  <c r="N232" i="8" s="1"/>
  <c r="Q17" i="8"/>
  <c r="Q19" i="8"/>
  <c r="Q21" i="8"/>
  <c r="Q23" i="8"/>
  <c r="Q146" i="8" s="1"/>
  <c r="Q150" i="8" s="1"/>
  <c r="Q152" i="8" s="1"/>
  <c r="Q153" i="8" s="1"/>
  <c r="Q25" i="8"/>
  <c r="Q27" i="8"/>
  <c r="Q29" i="8"/>
  <c r="Q224" i="8" s="1"/>
  <c r="Q228" i="8" s="1"/>
  <c r="Q229" i="8" s="1"/>
  <c r="Q232" i="8" s="1"/>
  <c r="T17" i="8"/>
  <c r="T19" i="8"/>
  <c r="T21" i="8"/>
  <c r="T23" i="8"/>
  <c r="T146" i="8" s="1"/>
  <c r="T150" i="8" s="1"/>
  <c r="T151" i="8" s="1"/>
  <c r="T154" i="8" s="1"/>
  <c r="T25" i="8"/>
  <c r="T27" i="8"/>
  <c r="T29" i="8"/>
  <c r="T224" i="8" s="1"/>
  <c r="T228" i="8" s="1"/>
  <c r="T230" i="8" s="1"/>
  <c r="T231" i="8" s="1"/>
  <c r="W17" i="8"/>
  <c r="W19" i="8"/>
  <c r="W21" i="8"/>
  <c r="W23" i="8"/>
  <c r="W146" i="8" s="1"/>
  <c r="W150" i="8" s="1"/>
  <c r="W152" i="8" s="1"/>
  <c r="W153" i="8" s="1"/>
  <c r="W25" i="8"/>
  <c r="W27" i="8"/>
  <c r="W29" i="8"/>
  <c r="W224" i="8" s="1"/>
  <c r="W228" i="8" s="1"/>
  <c r="W229" i="8" s="1"/>
  <c r="W232" i="8" s="1"/>
  <c r="M229" i="8"/>
  <c r="M232" i="8" s="1"/>
  <c r="P229" i="8"/>
  <c r="P232" i="8" s="1"/>
  <c r="J152" i="8"/>
  <c r="J151" i="8"/>
  <c r="J154" i="8" s="1"/>
  <c r="V152" i="8"/>
  <c r="V151" i="8"/>
  <c r="V154" i="8" s="1"/>
  <c r="E18" i="8"/>
  <c r="D28" i="8"/>
  <c r="E20" i="8"/>
  <c r="D21" i="8"/>
  <c r="E26" i="8"/>
  <c r="E28" i="8"/>
  <c r="D17" i="8"/>
  <c r="D19" i="8"/>
  <c r="D23" i="8"/>
  <c r="D146" i="8" s="1"/>
  <c r="D150" i="8" s="1"/>
  <c r="D25" i="8"/>
  <c r="D27" i="8"/>
  <c r="D29" i="8"/>
  <c r="D224" i="8" s="1"/>
  <c r="D228" i="8" s="1"/>
  <c r="C123" i="4" s="1"/>
  <c r="E17" i="8"/>
  <c r="E19" i="8"/>
  <c r="E21" i="8"/>
  <c r="E23" i="8"/>
  <c r="E146" i="8" s="1"/>
  <c r="E150" i="8" s="1"/>
  <c r="E25" i="8"/>
  <c r="E27" i="8"/>
  <c r="E29" i="8"/>
  <c r="E224" i="8" s="1"/>
  <c r="E228" i="8" s="1"/>
  <c r="D16" i="8"/>
  <c r="D18" i="8"/>
  <c r="D20" i="8"/>
  <c r="D22" i="8"/>
  <c r="D24" i="8"/>
  <c r="D26" i="8"/>
  <c r="K229" i="8" l="1"/>
  <c r="K232" i="8" s="1"/>
  <c r="K151" i="8"/>
  <c r="K154" i="8" s="1"/>
  <c r="Q151" i="8"/>
  <c r="Q154" i="8" s="1"/>
  <c r="H229" i="8"/>
  <c r="H232" i="8" s="1"/>
  <c r="W151" i="8"/>
  <c r="W154" i="8" s="1"/>
  <c r="P151" i="8"/>
  <c r="P154" i="8" s="1"/>
  <c r="T229" i="8"/>
  <c r="T232" i="8" s="1"/>
  <c r="V230" i="8"/>
  <c r="V231" i="8" s="1"/>
  <c r="J229" i="8"/>
  <c r="J232" i="8" s="1"/>
  <c r="H152" i="8"/>
  <c r="H153" i="8" s="1"/>
  <c r="P152" i="8"/>
  <c r="P153" i="8" s="1"/>
  <c r="M230" i="8"/>
  <c r="M231" i="8" s="1"/>
  <c r="J230" i="8"/>
  <c r="J231" i="8" s="1"/>
  <c r="Q230" i="8"/>
  <c r="Q231" i="8" s="1"/>
  <c r="T152" i="8"/>
  <c r="T153" i="8" s="1"/>
  <c r="M152" i="8"/>
  <c r="H49" i="4" s="1"/>
  <c r="G49" i="4" s="1"/>
  <c r="M151" i="8"/>
  <c r="M154" i="8" s="1"/>
  <c r="V229" i="8"/>
  <c r="V232" i="8" s="1"/>
  <c r="W230" i="8"/>
  <c r="W231" i="8" s="1"/>
  <c r="P230" i="8"/>
  <c r="P231" i="8" s="1"/>
  <c r="N152" i="8"/>
  <c r="N153" i="8" s="1"/>
  <c r="S152" i="8"/>
  <c r="S153" i="8" s="1"/>
  <c r="G152" i="8"/>
  <c r="G153" i="8" s="1"/>
  <c r="N230" i="8"/>
  <c r="N231" i="8" s="1"/>
  <c r="S230" i="8"/>
  <c r="G230" i="8"/>
  <c r="G231" i="8" s="1"/>
  <c r="S151" i="8"/>
  <c r="S154" i="8" s="1"/>
  <c r="G151" i="8"/>
  <c r="G154" i="8" s="1"/>
  <c r="S229" i="8"/>
  <c r="S232" i="8" s="1"/>
  <c r="G229" i="8"/>
  <c r="G232" i="8" s="1"/>
  <c r="V153" i="8"/>
  <c r="W49" i="4"/>
  <c r="V49" i="4" s="1"/>
  <c r="J153" i="8"/>
  <c r="Q49" i="4"/>
  <c r="P49" i="4" s="1"/>
  <c r="S231" i="8"/>
  <c r="T123" i="4"/>
  <c r="S123" i="4" s="1"/>
  <c r="K123" i="4"/>
  <c r="J123" i="4" s="1"/>
  <c r="D230" i="8"/>
  <c r="D229" i="8"/>
  <c r="D232" i="8" s="1"/>
  <c r="E230" i="8"/>
  <c r="E231" i="8" s="1"/>
  <c r="E229" i="8"/>
  <c r="E232" i="8" s="1"/>
  <c r="E152" i="8"/>
  <c r="E153" i="8" s="1"/>
  <c r="E151" i="8"/>
  <c r="E154" i="8" s="1"/>
  <c r="D152" i="8"/>
  <c r="D153" i="8" s="1"/>
  <c r="D151" i="8"/>
  <c r="D154" i="8" s="1"/>
  <c r="K1" i="8"/>
  <c r="J1" i="8"/>
  <c r="H1" i="8"/>
  <c r="G1" i="8"/>
  <c r="E1" i="7"/>
  <c r="D1" i="7"/>
  <c r="B4" i="5"/>
  <c r="B4" i="6"/>
  <c r="B4" i="7"/>
  <c r="B4" i="8"/>
  <c r="H123" i="4" l="1"/>
  <c r="G123" i="4" s="1"/>
  <c r="Q123" i="4"/>
  <c r="P123" i="4" s="1"/>
  <c r="T49" i="4"/>
  <c r="S49" i="4" s="1"/>
  <c r="N49" i="4"/>
  <c r="M49" i="4" s="1"/>
  <c r="K49" i="4"/>
  <c r="J49" i="4" s="1"/>
  <c r="M153" i="8"/>
  <c r="N123" i="4"/>
  <c r="M123" i="4" s="1"/>
  <c r="W123" i="4"/>
  <c r="V123" i="4" s="1"/>
  <c r="D231" i="8"/>
  <c r="E123" i="4"/>
  <c r="D123" i="4" s="1"/>
  <c r="G758" i="8"/>
  <c r="E758" i="8"/>
  <c r="D758" i="8"/>
  <c r="G757" i="8"/>
  <c r="E757" i="8"/>
  <c r="D757" i="8"/>
  <c r="G756" i="8"/>
  <c r="E756" i="8"/>
  <c r="D756" i="8"/>
  <c r="G755" i="8"/>
  <c r="E755" i="8"/>
  <c r="D755" i="8"/>
  <c r="G754" i="8"/>
  <c r="E754" i="8"/>
  <c r="D754" i="8"/>
  <c r="G753" i="8"/>
  <c r="E753" i="8"/>
  <c r="D753" i="8"/>
  <c r="G752" i="8"/>
  <c r="E752" i="8"/>
  <c r="D752" i="8"/>
  <c r="G751" i="8"/>
  <c r="E751" i="8"/>
  <c r="D751" i="8"/>
  <c r="G750" i="8"/>
  <c r="E750" i="8"/>
  <c r="D750" i="8"/>
  <c r="G749" i="8"/>
  <c r="E749" i="8"/>
  <c r="D749" i="8"/>
  <c r="G748" i="8"/>
  <c r="E748" i="8"/>
  <c r="D748" i="8"/>
  <c r="G747" i="8"/>
  <c r="E747" i="8"/>
  <c r="D747" i="8"/>
  <c r="G746" i="8"/>
  <c r="E746" i="8"/>
  <c r="D746" i="8"/>
  <c r="G745" i="8"/>
  <c r="E745" i="8"/>
  <c r="D745" i="8"/>
  <c r="G744" i="8"/>
  <c r="E744" i="8"/>
  <c r="D744" i="8"/>
  <c r="G743" i="8"/>
  <c r="E743" i="8"/>
  <c r="D743" i="8"/>
  <c r="G742" i="8"/>
  <c r="E742" i="8"/>
  <c r="D742" i="8"/>
  <c r="G741" i="8"/>
  <c r="E741" i="8"/>
  <c r="D741" i="8"/>
  <c r="G740" i="8"/>
  <c r="E740" i="8"/>
  <c r="D740" i="8"/>
  <c r="G739" i="8"/>
  <c r="E739" i="8"/>
  <c r="D739" i="8"/>
  <c r="G738" i="8"/>
  <c r="E738" i="8"/>
  <c r="D738" i="8"/>
  <c r="G737" i="8"/>
  <c r="E737" i="8"/>
  <c r="D737" i="8"/>
  <c r="G736" i="8"/>
  <c r="E736" i="8"/>
  <c r="D736" i="8"/>
  <c r="G735" i="8"/>
  <c r="E735" i="8"/>
  <c r="D735" i="8"/>
  <c r="G734" i="8"/>
  <c r="E734" i="8"/>
  <c r="D734" i="8"/>
  <c r="G733" i="8"/>
  <c r="E733" i="8"/>
  <c r="D733" i="8"/>
  <c r="G732" i="8"/>
  <c r="E732" i="8"/>
  <c r="D732" i="8"/>
  <c r="G731" i="8"/>
  <c r="E731" i="8"/>
  <c r="D731" i="8"/>
  <c r="G730" i="8"/>
  <c r="E730" i="8"/>
  <c r="D730" i="8"/>
  <c r="G729" i="8"/>
  <c r="E729" i="8"/>
  <c r="D729" i="8"/>
  <c r="G728" i="8"/>
  <c r="E728" i="8"/>
  <c r="D728" i="8"/>
  <c r="G727" i="8"/>
  <c r="E727" i="8"/>
  <c r="D727" i="8"/>
  <c r="G726" i="8"/>
  <c r="E726" i="8"/>
  <c r="D726" i="8"/>
  <c r="G725" i="8"/>
  <c r="E725" i="8"/>
  <c r="D725" i="8"/>
  <c r="G724" i="8"/>
  <c r="E724" i="8"/>
  <c r="D724" i="8"/>
  <c r="G723" i="8"/>
  <c r="E723" i="8"/>
  <c r="D723" i="8"/>
  <c r="G722" i="8"/>
  <c r="E722" i="8"/>
  <c r="D722" i="8"/>
  <c r="G721" i="8"/>
  <c r="E721" i="8"/>
  <c r="D721" i="8"/>
  <c r="G720" i="8"/>
  <c r="E720" i="8"/>
  <c r="D720" i="8"/>
  <c r="G719" i="8"/>
  <c r="E719" i="8"/>
  <c r="D719" i="8"/>
  <c r="G718" i="8"/>
  <c r="E718" i="8"/>
  <c r="D718" i="8"/>
  <c r="G717" i="8"/>
  <c r="E717" i="8"/>
  <c r="D717" i="8"/>
  <c r="G716" i="8"/>
  <c r="E716" i="8"/>
  <c r="D716" i="8"/>
  <c r="G715" i="8"/>
  <c r="E715" i="8"/>
  <c r="D715" i="8"/>
  <c r="G714" i="8"/>
  <c r="E714" i="8"/>
  <c r="D714" i="8"/>
  <c r="G713" i="8"/>
  <c r="E713" i="8"/>
  <c r="D713" i="8"/>
  <c r="G712" i="8"/>
  <c r="E712" i="8"/>
  <c r="D712" i="8"/>
  <c r="G711" i="8"/>
  <c r="E711" i="8"/>
  <c r="D711" i="8"/>
  <c r="G710" i="8"/>
  <c r="E710" i="8"/>
  <c r="D710" i="8"/>
  <c r="G709" i="8"/>
  <c r="E709" i="8"/>
  <c r="D709" i="8"/>
  <c r="G708" i="8"/>
  <c r="E708" i="8"/>
  <c r="D708" i="8"/>
  <c r="G707" i="8"/>
  <c r="E707" i="8"/>
  <c r="D707" i="8"/>
  <c r="G706" i="8"/>
  <c r="E706" i="8"/>
  <c r="D706" i="8"/>
  <c r="G705" i="8"/>
  <c r="E705" i="8"/>
  <c r="D705" i="8"/>
  <c r="G704" i="8"/>
  <c r="E704" i="8"/>
  <c r="D704" i="8"/>
  <c r="G703" i="8"/>
  <c r="E703" i="8"/>
  <c r="D703" i="8"/>
  <c r="G702" i="8"/>
  <c r="E702" i="8"/>
  <c r="D702" i="8"/>
  <c r="G701" i="8"/>
  <c r="E701" i="8"/>
  <c r="D701" i="8"/>
  <c r="G700" i="8"/>
  <c r="E700" i="8"/>
  <c r="D700" i="8"/>
  <c r="G699" i="8"/>
  <c r="E699" i="8"/>
  <c r="D699" i="8"/>
  <c r="G698" i="8"/>
  <c r="E698" i="8"/>
  <c r="D698" i="8"/>
  <c r="G697" i="8"/>
  <c r="E697" i="8"/>
  <c r="D697" i="8"/>
  <c r="G696" i="8"/>
  <c r="E696" i="8"/>
  <c r="D696" i="8"/>
  <c r="G695" i="8"/>
  <c r="E695" i="8"/>
  <c r="D695" i="8"/>
  <c r="G694" i="8"/>
  <c r="E694" i="8"/>
  <c r="D694" i="8"/>
  <c r="G693" i="8"/>
  <c r="E693" i="8"/>
  <c r="D693" i="8"/>
  <c r="G692" i="8"/>
  <c r="E692" i="8"/>
  <c r="D692" i="8"/>
  <c r="G691" i="8"/>
  <c r="E691" i="8"/>
  <c r="D691" i="8"/>
  <c r="G690" i="8"/>
  <c r="E690" i="8"/>
  <c r="D690" i="8"/>
  <c r="G689" i="8"/>
  <c r="E689" i="8"/>
  <c r="D689" i="8"/>
  <c r="G688" i="8"/>
  <c r="E688" i="8"/>
  <c r="D688" i="8"/>
  <c r="G687" i="8"/>
  <c r="E687" i="8"/>
  <c r="D687" i="8"/>
  <c r="G686" i="8"/>
  <c r="E686" i="8"/>
  <c r="D686" i="8"/>
  <c r="G685" i="8"/>
  <c r="E685" i="8"/>
  <c r="D685" i="8"/>
  <c r="G684" i="8"/>
  <c r="E684" i="8"/>
  <c r="D684" i="8"/>
  <c r="G683" i="8"/>
  <c r="E683" i="8"/>
  <c r="D683" i="8"/>
  <c r="G682" i="8"/>
  <c r="E682" i="8"/>
  <c r="D682" i="8"/>
  <c r="G681" i="8"/>
  <c r="E681" i="8"/>
  <c r="D681" i="8"/>
  <c r="G680" i="8"/>
  <c r="E680" i="8"/>
  <c r="D680" i="8"/>
  <c r="G679" i="8"/>
  <c r="E679" i="8"/>
  <c r="D679" i="8"/>
  <c r="G678" i="8"/>
  <c r="E678" i="8"/>
  <c r="D678" i="8"/>
  <c r="G677" i="8"/>
  <c r="E677" i="8"/>
  <c r="D677" i="8"/>
  <c r="G676" i="8"/>
  <c r="E676" i="8"/>
  <c r="D676" i="8"/>
  <c r="G675" i="8"/>
  <c r="E675" i="8"/>
  <c r="D675" i="8"/>
  <c r="G674" i="8"/>
  <c r="E674" i="8"/>
  <c r="D674" i="8"/>
  <c r="G673" i="8"/>
  <c r="E673" i="8"/>
  <c r="D673" i="8"/>
  <c r="G672" i="8"/>
  <c r="E672" i="8"/>
  <c r="D672" i="8"/>
  <c r="G671" i="8"/>
  <c r="E671" i="8"/>
  <c r="D671" i="8"/>
  <c r="G670" i="8"/>
  <c r="E670" i="8"/>
  <c r="D670" i="8"/>
  <c r="G669" i="8"/>
  <c r="E669" i="8"/>
  <c r="D669" i="8"/>
  <c r="G668" i="8"/>
  <c r="E668" i="8"/>
  <c r="D668" i="8"/>
  <c r="G667" i="8"/>
  <c r="E667" i="8"/>
  <c r="D667" i="8"/>
  <c r="G666" i="8"/>
  <c r="E666" i="8"/>
  <c r="D666" i="8"/>
  <c r="G665" i="8"/>
  <c r="E665" i="8"/>
  <c r="D665" i="8"/>
  <c r="G664" i="8"/>
  <c r="E664" i="8"/>
  <c r="D664" i="8"/>
  <c r="G663" i="8"/>
  <c r="E663" i="8"/>
  <c r="D663" i="8"/>
  <c r="G662" i="8"/>
  <c r="E662" i="8"/>
  <c r="D662" i="8"/>
  <c r="G661" i="8"/>
  <c r="E661" i="8"/>
  <c r="D661" i="8"/>
  <c r="G362" i="7"/>
  <c r="E362" i="7"/>
  <c r="D362" i="7"/>
  <c r="G361" i="7"/>
  <c r="E361" i="7"/>
  <c r="D361" i="7"/>
  <c r="G360" i="7"/>
  <c r="E360" i="7"/>
  <c r="D360" i="7"/>
  <c r="G359" i="7"/>
  <c r="E359" i="7"/>
  <c r="D359" i="7"/>
  <c r="G358" i="7"/>
  <c r="E358" i="7"/>
  <c r="D358" i="7"/>
  <c r="G357" i="7"/>
  <c r="E357" i="7"/>
  <c r="D357" i="7"/>
  <c r="G356" i="7"/>
  <c r="E356" i="7"/>
  <c r="D356" i="7"/>
  <c r="G355" i="7"/>
  <c r="E355" i="7"/>
  <c r="D355" i="7"/>
  <c r="G354" i="7"/>
  <c r="E354" i="7"/>
  <c r="D354" i="7"/>
  <c r="G353" i="7"/>
  <c r="E353" i="7"/>
  <c r="D353" i="7"/>
  <c r="G352" i="7"/>
  <c r="E352" i="7"/>
  <c r="D352" i="7"/>
  <c r="G351" i="7"/>
  <c r="E351" i="7"/>
  <c r="D351" i="7"/>
  <c r="G350" i="7"/>
  <c r="E350" i="7"/>
  <c r="D350" i="7"/>
  <c r="G349" i="7"/>
  <c r="E349" i="7"/>
  <c r="D349" i="7"/>
  <c r="G348" i="7"/>
  <c r="E348" i="7"/>
  <c r="D348" i="7"/>
  <c r="G347" i="7"/>
  <c r="E347" i="7"/>
  <c r="D347" i="7"/>
  <c r="G346" i="7"/>
  <c r="E346" i="7"/>
  <c r="D346" i="7"/>
  <c r="G345" i="7"/>
  <c r="E345" i="7"/>
  <c r="D345" i="7"/>
  <c r="G344" i="7"/>
  <c r="E344" i="7"/>
  <c r="D344" i="7"/>
  <c r="G343" i="7"/>
  <c r="E343" i="7"/>
  <c r="D343" i="7"/>
  <c r="G342" i="7"/>
  <c r="E342" i="7"/>
  <c r="D342" i="7"/>
  <c r="G341" i="7"/>
  <c r="E341" i="7"/>
  <c r="D341" i="7"/>
  <c r="G340" i="7"/>
  <c r="E340" i="7"/>
  <c r="D340" i="7"/>
  <c r="G339" i="7"/>
  <c r="E339" i="7"/>
  <c r="D339" i="7"/>
  <c r="G338" i="7"/>
  <c r="E338" i="7"/>
  <c r="D338" i="7"/>
  <c r="G337" i="7"/>
  <c r="E337" i="7"/>
  <c r="D337" i="7"/>
  <c r="G336" i="7"/>
  <c r="E336" i="7"/>
  <c r="D336" i="7"/>
  <c r="G335" i="7"/>
  <c r="E335" i="7"/>
  <c r="D335" i="7"/>
  <c r="G334" i="7"/>
  <c r="E334" i="7"/>
  <c r="D334" i="7"/>
  <c r="G333" i="7"/>
  <c r="E333" i="7"/>
  <c r="D333" i="7"/>
  <c r="G332" i="7"/>
  <c r="E332" i="7"/>
  <c r="D332" i="7"/>
  <c r="G331" i="7"/>
  <c r="E331" i="7"/>
  <c r="D331" i="7"/>
  <c r="G330" i="7"/>
  <c r="E330" i="7"/>
  <c r="D330" i="7"/>
  <c r="G329" i="7"/>
  <c r="E329" i="7"/>
  <c r="D329" i="7"/>
  <c r="G328" i="7"/>
  <c r="E328" i="7"/>
  <c r="D328" i="7"/>
  <c r="G327" i="7"/>
  <c r="E327" i="7"/>
  <c r="D327" i="7"/>
  <c r="G326" i="7"/>
  <c r="E326" i="7"/>
  <c r="D326" i="7"/>
  <c r="G325" i="7"/>
  <c r="E325" i="7"/>
  <c r="D325" i="7"/>
  <c r="G324" i="7"/>
  <c r="E324" i="7"/>
  <c r="D324" i="7"/>
  <c r="G323" i="7"/>
  <c r="E323" i="7"/>
  <c r="D323" i="7"/>
  <c r="G322" i="7"/>
  <c r="E322" i="7"/>
  <c r="D322" i="7"/>
  <c r="G321" i="7"/>
  <c r="E321" i="7"/>
  <c r="D321" i="7"/>
  <c r="G320" i="7"/>
  <c r="E320" i="7"/>
  <c r="D320" i="7"/>
  <c r="G319" i="7"/>
  <c r="E319" i="7"/>
  <c r="D319" i="7"/>
  <c r="G318" i="7"/>
  <c r="E318" i="7"/>
  <c r="D318" i="7"/>
  <c r="G317" i="7"/>
  <c r="E317" i="7"/>
  <c r="D317" i="7"/>
  <c r="G316" i="7"/>
  <c r="E316" i="7"/>
  <c r="D316" i="7"/>
  <c r="G315" i="7"/>
  <c r="E315" i="7"/>
  <c r="D315" i="7"/>
  <c r="G314" i="7"/>
  <c r="E314" i="7"/>
  <c r="D314" i="7"/>
  <c r="G313" i="7"/>
  <c r="E313" i="7"/>
  <c r="D313" i="7"/>
  <c r="G312" i="7"/>
  <c r="E312" i="7"/>
  <c r="D312" i="7"/>
  <c r="G311" i="7"/>
  <c r="E311" i="7"/>
  <c r="D311" i="7"/>
  <c r="G310" i="7"/>
  <c r="E310" i="7"/>
  <c r="D310" i="7"/>
  <c r="G354" i="6"/>
  <c r="E354" i="6"/>
  <c r="D354" i="6"/>
  <c r="G353" i="6"/>
  <c r="E353" i="6"/>
  <c r="D353" i="6"/>
  <c r="G352" i="6"/>
  <c r="E352" i="6"/>
  <c r="D352" i="6"/>
  <c r="G351" i="6"/>
  <c r="E351" i="6"/>
  <c r="D351" i="6"/>
  <c r="G350" i="6"/>
  <c r="E350" i="6"/>
  <c r="D350" i="6"/>
  <c r="G349" i="6"/>
  <c r="E349" i="6"/>
  <c r="D349" i="6"/>
  <c r="G348" i="6"/>
  <c r="E348" i="6"/>
  <c r="D348" i="6"/>
  <c r="G347" i="6"/>
  <c r="E347" i="6"/>
  <c r="D347" i="6"/>
  <c r="G346" i="6"/>
  <c r="E346" i="6"/>
  <c r="D346" i="6"/>
  <c r="G345" i="6"/>
  <c r="E345" i="6"/>
  <c r="D345" i="6"/>
  <c r="G344" i="6"/>
  <c r="E344" i="6"/>
  <c r="D344" i="6"/>
  <c r="G119" i="5"/>
  <c r="E119" i="5"/>
  <c r="D119" i="5"/>
  <c r="G118" i="5"/>
  <c r="E118" i="5"/>
  <c r="D118" i="5"/>
  <c r="G117" i="5"/>
  <c r="E117" i="5"/>
  <c r="D117" i="5"/>
  <c r="G116" i="5"/>
  <c r="E116" i="5"/>
  <c r="D116" i="5"/>
  <c r="G115" i="5"/>
  <c r="E115" i="5"/>
  <c r="D115" i="5"/>
  <c r="W34" i="8"/>
  <c r="V34" i="8"/>
  <c r="V96" i="8" s="1"/>
  <c r="T34" i="8"/>
  <c r="T96" i="8" s="1"/>
  <c r="S34" i="8"/>
  <c r="S96" i="8" s="1"/>
  <c r="Q34" i="8"/>
  <c r="P34" i="8"/>
  <c r="N34" i="8"/>
  <c r="N96" i="8" s="1"/>
  <c r="M34" i="8"/>
  <c r="M96" i="8" s="1"/>
  <c r="W33" i="8"/>
  <c r="V33" i="8"/>
  <c r="V74" i="8" s="1"/>
  <c r="T33" i="8"/>
  <c r="T74" i="8" s="1"/>
  <c r="S33" i="8"/>
  <c r="S74" i="8" s="1"/>
  <c r="Q33" i="8"/>
  <c r="P33" i="8"/>
  <c r="N33" i="8"/>
  <c r="N74" i="8" s="1"/>
  <c r="M33" i="8"/>
  <c r="M74" i="8" s="1"/>
  <c r="W32" i="8"/>
  <c r="V32" i="8"/>
  <c r="V53" i="8" s="1"/>
  <c r="T32" i="8"/>
  <c r="T53" i="8" s="1"/>
  <c r="S32" i="8"/>
  <c r="S53" i="8" s="1"/>
  <c r="Q32" i="8"/>
  <c r="P32" i="8"/>
  <c r="P53" i="8" s="1"/>
  <c r="N32" i="8"/>
  <c r="N53" i="8" s="1"/>
  <c r="M32" i="8"/>
  <c r="M53" i="8" s="1"/>
  <c r="W34" i="7"/>
  <c r="V34" i="7"/>
  <c r="T34" i="7"/>
  <c r="T96" i="7" s="1"/>
  <c r="S34" i="7"/>
  <c r="S96" i="7" s="1"/>
  <c r="Q34" i="7"/>
  <c r="P34" i="7"/>
  <c r="N34" i="7"/>
  <c r="N96" i="7" s="1"/>
  <c r="M34" i="7"/>
  <c r="W33" i="7"/>
  <c r="V33" i="7"/>
  <c r="T33" i="7"/>
  <c r="S33" i="7"/>
  <c r="S74" i="7" s="1"/>
  <c r="Q33" i="7"/>
  <c r="P33" i="7"/>
  <c r="N33" i="7"/>
  <c r="N74" i="7" s="1"/>
  <c r="M33" i="7"/>
  <c r="M74" i="7" s="1"/>
  <c r="W32" i="7"/>
  <c r="V32" i="7"/>
  <c r="T32" i="7"/>
  <c r="S32" i="7"/>
  <c r="Q32" i="7"/>
  <c r="P32" i="7"/>
  <c r="N32" i="7"/>
  <c r="N53" i="7" s="1"/>
  <c r="M32" i="7"/>
  <c r="M53" i="7" s="1"/>
  <c r="W38" i="6"/>
  <c r="V38" i="6"/>
  <c r="T38" i="6"/>
  <c r="T100" i="6" s="1"/>
  <c r="S38" i="6"/>
  <c r="Q38" i="6"/>
  <c r="P38" i="6"/>
  <c r="N38" i="6"/>
  <c r="N100" i="6" s="1"/>
  <c r="M38" i="6"/>
  <c r="M100" i="6" s="1"/>
  <c r="W37" i="6"/>
  <c r="V37" i="6"/>
  <c r="T37" i="6"/>
  <c r="S37" i="6"/>
  <c r="Q37" i="6"/>
  <c r="P37" i="6"/>
  <c r="N37" i="6"/>
  <c r="N78" i="6" s="1"/>
  <c r="M37" i="6"/>
  <c r="M78" i="6" s="1"/>
  <c r="W36" i="6"/>
  <c r="V36" i="6"/>
  <c r="T36" i="6"/>
  <c r="T57" i="6" s="1"/>
  <c r="S36" i="6"/>
  <c r="S57" i="6" s="1"/>
  <c r="Q36" i="6"/>
  <c r="P36" i="6"/>
  <c r="N36" i="6"/>
  <c r="N57" i="6" s="1"/>
  <c r="M36" i="6"/>
  <c r="M57" i="6" s="1"/>
  <c r="W18" i="5"/>
  <c r="V18" i="5"/>
  <c r="T18" i="5"/>
  <c r="T58" i="5" s="1"/>
  <c r="S18" i="5"/>
  <c r="Q18" i="5"/>
  <c r="P18" i="5"/>
  <c r="N18" i="5"/>
  <c r="N84" i="5" s="1"/>
  <c r="M18" i="5"/>
  <c r="V458" i="8"/>
  <c r="V462" i="8" s="1"/>
  <c r="P211" i="8"/>
  <c r="P215" i="8" s="1"/>
  <c r="D211" i="8"/>
  <c r="D215" i="8" s="1"/>
  <c r="P185" i="8"/>
  <c r="P189" i="8" s="1"/>
  <c r="D393" i="8"/>
  <c r="D397" i="8" s="1"/>
  <c r="V47" i="8"/>
  <c r="M48" i="8"/>
  <c r="J47" i="8"/>
  <c r="G48" i="8"/>
  <c r="V46" i="8"/>
  <c r="S46" i="8"/>
  <c r="P46" i="8"/>
  <c r="M46" i="8"/>
  <c r="J46" i="8"/>
  <c r="G46" i="8"/>
  <c r="D46" i="8"/>
  <c r="V120" i="8"/>
  <c r="V124" i="8" s="1"/>
  <c r="P36" i="8"/>
  <c r="K88" i="8"/>
  <c r="D49" i="8"/>
  <c r="S185" i="7"/>
  <c r="S189" i="7" s="1"/>
  <c r="S190" i="7" s="1"/>
  <c r="S193" i="7" s="1"/>
  <c r="P185" i="7"/>
  <c r="P189" i="7" s="1"/>
  <c r="M185" i="7"/>
  <c r="M189" i="7" s="1"/>
  <c r="J185" i="7"/>
  <c r="J189" i="7" s="1"/>
  <c r="H185" i="7"/>
  <c r="H189" i="7" s="1"/>
  <c r="G185" i="7"/>
  <c r="G189" i="7" s="1"/>
  <c r="G190" i="7" s="1"/>
  <c r="G193" i="7" s="1"/>
  <c r="D185" i="7"/>
  <c r="D189" i="7" s="1"/>
  <c r="W172" i="7"/>
  <c r="W176" i="7" s="1"/>
  <c r="V172" i="7"/>
  <c r="V176" i="7" s="1"/>
  <c r="S172" i="7"/>
  <c r="S176" i="7" s="1"/>
  <c r="P172" i="7"/>
  <c r="P176" i="7" s="1"/>
  <c r="K172" i="7"/>
  <c r="K176" i="7" s="1"/>
  <c r="J172" i="7"/>
  <c r="J176" i="7" s="1"/>
  <c r="G172" i="7"/>
  <c r="G176" i="7" s="1"/>
  <c r="E172" i="7"/>
  <c r="E176" i="7" s="1"/>
  <c r="D172" i="7"/>
  <c r="D176" i="7" s="1"/>
  <c r="S276" i="7"/>
  <c r="S280" i="7" s="1"/>
  <c r="M264" i="7"/>
  <c r="G264" i="7"/>
  <c r="W67" i="7"/>
  <c r="V90" i="7"/>
  <c r="S67" i="7"/>
  <c r="P88" i="7"/>
  <c r="M87" i="7"/>
  <c r="K67" i="7"/>
  <c r="J88" i="7"/>
  <c r="E159" i="7"/>
  <c r="E163" i="7" s="1"/>
  <c r="D90" i="7"/>
  <c r="P238" i="7"/>
  <c r="S198" i="7"/>
  <c r="M237" i="7"/>
  <c r="G263" i="7"/>
  <c r="D237" i="7"/>
  <c r="V94" i="7"/>
  <c r="M51" i="7"/>
  <c r="J94" i="7"/>
  <c r="D72" i="7"/>
  <c r="V85" i="7"/>
  <c r="S85" i="7"/>
  <c r="N85" i="7"/>
  <c r="M85" i="7"/>
  <c r="J85" i="7"/>
  <c r="H85" i="7"/>
  <c r="G85" i="7"/>
  <c r="D85" i="7"/>
  <c r="W64" i="7"/>
  <c r="V64" i="7"/>
  <c r="S64" i="7"/>
  <c r="P64" i="7"/>
  <c r="M64" i="7"/>
  <c r="K64" i="7"/>
  <c r="J64" i="7"/>
  <c r="G64" i="7"/>
  <c r="E64" i="7"/>
  <c r="D64" i="7"/>
  <c r="S46" i="7"/>
  <c r="P46" i="7"/>
  <c r="M46" i="7"/>
  <c r="J46" i="7"/>
  <c r="G46" i="7"/>
  <c r="D46" i="7"/>
  <c r="S146" i="7"/>
  <c r="S150" i="7" s="1"/>
  <c r="M71" i="7"/>
  <c r="K146" i="7"/>
  <c r="K150" i="7" s="1"/>
  <c r="G93" i="7"/>
  <c r="E146" i="7"/>
  <c r="E150" i="7" s="1"/>
  <c r="V120" i="7"/>
  <c r="V124" i="7" s="1"/>
  <c r="T120" i="7"/>
  <c r="T124" i="7" s="1"/>
  <c r="S86" i="7"/>
  <c r="P120" i="7"/>
  <c r="P124" i="7" s="1"/>
  <c r="J120" i="7"/>
  <c r="J124" i="7" s="1"/>
  <c r="G86" i="7"/>
  <c r="W91" i="7"/>
  <c r="S107" i="7"/>
  <c r="S111" i="7" s="1"/>
  <c r="Q49" i="7"/>
  <c r="M69" i="7"/>
  <c r="K91" i="7"/>
  <c r="D299" i="6"/>
  <c r="D303" i="6" s="1"/>
  <c r="V234" i="6"/>
  <c r="V238" i="6" s="1"/>
  <c r="S195" i="6"/>
  <c r="S199" i="6" s="1"/>
  <c r="P180" i="6"/>
  <c r="P186" i="6" s="1"/>
  <c r="J180" i="6"/>
  <c r="J186" i="6" s="1"/>
  <c r="D195" i="6"/>
  <c r="D199" i="6" s="1"/>
  <c r="V152" i="6"/>
  <c r="V158" i="6" s="1"/>
  <c r="S152" i="6"/>
  <c r="S158" i="6" s="1"/>
  <c r="P75" i="6"/>
  <c r="M97" i="6"/>
  <c r="G152" i="6"/>
  <c r="G158" i="6" s="1"/>
  <c r="I20" i="4" s="1"/>
  <c r="D152" i="6"/>
  <c r="D158" i="6" s="1"/>
  <c r="D160" i="6" s="1"/>
  <c r="V126" i="6"/>
  <c r="V130" i="6" s="1"/>
  <c r="S126" i="6"/>
  <c r="S130" i="6" s="1"/>
  <c r="P126" i="6"/>
  <c r="P130" i="6" s="1"/>
  <c r="M126" i="6"/>
  <c r="M130" i="6" s="1"/>
  <c r="J126" i="6"/>
  <c r="J130" i="6" s="1"/>
  <c r="G126" i="6"/>
  <c r="G130" i="6" s="1"/>
  <c r="D126" i="6"/>
  <c r="D130" i="6" s="1"/>
  <c r="C14" i="4" s="1"/>
  <c r="V73" i="6"/>
  <c r="S111" i="6"/>
  <c r="S117" i="6" s="1"/>
  <c r="P73" i="6"/>
  <c r="M111" i="6"/>
  <c r="M117" i="6" s="1"/>
  <c r="F18" i="4" s="1"/>
  <c r="J95" i="6"/>
  <c r="G111" i="6"/>
  <c r="G117" i="6" s="1"/>
  <c r="D111" i="6"/>
  <c r="D117" i="6" s="1"/>
  <c r="V69" i="6"/>
  <c r="S70" i="6"/>
  <c r="P167" i="6"/>
  <c r="P171" i="6" s="1"/>
  <c r="M92" i="6"/>
  <c r="J94" i="6"/>
  <c r="G72" i="6"/>
  <c r="D91" i="6"/>
  <c r="P209" i="6"/>
  <c r="J286" i="6"/>
  <c r="J290" i="6" s="1"/>
  <c r="D209" i="6"/>
  <c r="V312" i="6"/>
  <c r="T221" i="6"/>
  <c r="S208" i="6"/>
  <c r="P221" i="6"/>
  <c r="M221" i="6"/>
  <c r="J221" i="6"/>
  <c r="D221" i="6"/>
  <c r="V55" i="6"/>
  <c r="S76" i="6"/>
  <c r="P55" i="6"/>
  <c r="M55" i="6"/>
  <c r="J55" i="6"/>
  <c r="G139" i="6"/>
  <c r="G143" i="6" s="1"/>
  <c r="V96" i="6"/>
  <c r="S96" i="6"/>
  <c r="P96" i="6"/>
  <c r="M89" i="6"/>
  <c r="J96" i="6"/>
  <c r="G96" i="6"/>
  <c r="D96" i="6"/>
  <c r="V74" i="6"/>
  <c r="S74" i="6"/>
  <c r="P74" i="6"/>
  <c r="M74" i="6"/>
  <c r="J74" i="6"/>
  <c r="G68" i="6"/>
  <c r="D74" i="6"/>
  <c r="W50" i="6"/>
  <c r="V40" i="6"/>
  <c r="S40" i="6"/>
  <c r="S42" i="6" s="1"/>
  <c r="S43" i="6" s="1"/>
  <c r="M54" i="6"/>
  <c r="K54" i="6"/>
  <c r="J40" i="6"/>
  <c r="G50" i="6"/>
  <c r="W82" i="5"/>
  <c r="V20" i="5"/>
  <c r="V21" i="5" s="1"/>
  <c r="V24" i="5" s="1"/>
  <c r="S69" i="5"/>
  <c r="P82" i="5"/>
  <c r="N82" i="5"/>
  <c r="M20" i="5"/>
  <c r="M21" i="5" s="1"/>
  <c r="K56" i="5"/>
  <c r="J82" i="5"/>
  <c r="G43" i="5"/>
  <c r="D20" i="5"/>
  <c r="D21" i="5" s="1"/>
  <c r="D24" i="5" s="1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W645" i="8"/>
  <c r="V645" i="8"/>
  <c r="T645" i="8"/>
  <c r="S645" i="8"/>
  <c r="Q645" i="8"/>
  <c r="P645" i="8"/>
  <c r="N645" i="8"/>
  <c r="M645" i="8"/>
  <c r="K645" i="8"/>
  <c r="J645" i="8"/>
  <c r="H645" i="8"/>
  <c r="G645" i="8"/>
  <c r="E645" i="8"/>
  <c r="D645" i="8"/>
  <c r="W644" i="8"/>
  <c r="V644" i="8"/>
  <c r="T644" i="8"/>
  <c r="S644" i="8"/>
  <c r="Q644" i="8"/>
  <c r="P644" i="8"/>
  <c r="N644" i="8"/>
  <c r="M644" i="8"/>
  <c r="K644" i="8"/>
  <c r="J644" i="8"/>
  <c r="H644" i="8"/>
  <c r="G644" i="8"/>
  <c r="E644" i="8"/>
  <c r="D644" i="8"/>
  <c r="W643" i="8"/>
  <c r="V643" i="8"/>
  <c r="T643" i="8"/>
  <c r="S643" i="8"/>
  <c r="Q643" i="8"/>
  <c r="P643" i="8"/>
  <c r="N643" i="8"/>
  <c r="M643" i="8"/>
  <c r="K643" i="8"/>
  <c r="J643" i="8"/>
  <c r="H643" i="8"/>
  <c r="G643" i="8"/>
  <c r="E643" i="8"/>
  <c r="D643" i="8"/>
  <c r="W642" i="8"/>
  <c r="V642" i="8"/>
  <c r="T642" i="8"/>
  <c r="S642" i="8"/>
  <c r="Q642" i="8"/>
  <c r="P642" i="8"/>
  <c r="N642" i="8"/>
  <c r="M642" i="8"/>
  <c r="K642" i="8"/>
  <c r="J642" i="8"/>
  <c r="H642" i="8"/>
  <c r="G642" i="8"/>
  <c r="E642" i="8"/>
  <c r="D642" i="8"/>
  <c r="W641" i="8"/>
  <c r="W648" i="8" s="1"/>
  <c r="V641" i="8"/>
  <c r="V648" i="8" s="1"/>
  <c r="T641" i="8"/>
  <c r="T648" i="8" s="1"/>
  <c r="T649" i="8" s="1"/>
  <c r="S641" i="8"/>
  <c r="S648" i="8" s="1"/>
  <c r="S649" i="8" s="1"/>
  <c r="Q641" i="8"/>
  <c r="Q648" i="8" s="1"/>
  <c r="P641" i="8"/>
  <c r="P648" i="8" s="1"/>
  <c r="N641" i="8"/>
  <c r="N648" i="8" s="1"/>
  <c r="N649" i="8" s="1"/>
  <c r="M641" i="8"/>
  <c r="M648" i="8" s="1"/>
  <c r="K641" i="8"/>
  <c r="K648" i="8" s="1"/>
  <c r="J641" i="8"/>
  <c r="J648" i="8" s="1"/>
  <c r="H641" i="8"/>
  <c r="H648" i="8" s="1"/>
  <c r="H649" i="8" s="1"/>
  <c r="G641" i="8"/>
  <c r="G648" i="8" s="1"/>
  <c r="G649" i="8" s="1"/>
  <c r="E641" i="8"/>
  <c r="E648" i="8" s="1"/>
  <c r="D641" i="8"/>
  <c r="D648" i="8" s="1"/>
  <c r="V198" i="8"/>
  <c r="V202" i="8" s="1"/>
  <c r="W133" i="8"/>
  <c r="W137" i="8" s="1"/>
  <c r="K96" i="8"/>
  <c r="J96" i="8"/>
  <c r="H96" i="8"/>
  <c r="G96" i="8"/>
  <c r="E96" i="8"/>
  <c r="D96" i="8"/>
  <c r="W87" i="8"/>
  <c r="V87" i="8"/>
  <c r="T87" i="8"/>
  <c r="S87" i="8"/>
  <c r="Q87" i="8"/>
  <c r="P87" i="8"/>
  <c r="N87" i="8"/>
  <c r="M87" i="8"/>
  <c r="K87" i="8"/>
  <c r="J87" i="8"/>
  <c r="H87" i="8"/>
  <c r="G87" i="8"/>
  <c r="E87" i="8"/>
  <c r="D87" i="8"/>
  <c r="K74" i="8"/>
  <c r="J74" i="8"/>
  <c r="H74" i="8"/>
  <c r="G74" i="8"/>
  <c r="E74" i="8"/>
  <c r="D74" i="8"/>
  <c r="W66" i="8"/>
  <c r="V66" i="8"/>
  <c r="T66" i="8"/>
  <c r="S66" i="8"/>
  <c r="Q66" i="8"/>
  <c r="P66" i="8"/>
  <c r="N66" i="8"/>
  <c r="M66" i="8"/>
  <c r="K66" i="8"/>
  <c r="J66" i="8"/>
  <c r="H66" i="8"/>
  <c r="G66" i="8"/>
  <c r="E66" i="8"/>
  <c r="D66" i="8"/>
  <c r="Q53" i="8"/>
  <c r="K53" i="8"/>
  <c r="J53" i="8"/>
  <c r="H53" i="8"/>
  <c r="G53" i="8"/>
  <c r="E53" i="8"/>
  <c r="D53" i="8"/>
  <c r="W50" i="8"/>
  <c r="V50" i="8"/>
  <c r="T50" i="8"/>
  <c r="S50" i="8"/>
  <c r="Q50" i="8"/>
  <c r="P50" i="8"/>
  <c r="N50" i="8"/>
  <c r="M50" i="8"/>
  <c r="K50" i="8"/>
  <c r="J50" i="8"/>
  <c r="H50" i="8"/>
  <c r="G50" i="8"/>
  <c r="E50" i="8"/>
  <c r="D50" i="8"/>
  <c r="W96" i="8"/>
  <c r="Q96" i="8"/>
  <c r="P96" i="8"/>
  <c r="W74" i="8"/>
  <c r="Q74" i="8"/>
  <c r="P74" i="8"/>
  <c r="W53" i="8"/>
  <c r="K46" i="8"/>
  <c r="V89" i="8"/>
  <c r="W1" i="8"/>
  <c r="V1" i="8"/>
  <c r="N1" i="8"/>
  <c r="M1" i="8"/>
  <c r="E1" i="8"/>
  <c r="D1" i="8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W294" i="7"/>
  <c r="V294" i="7"/>
  <c r="T294" i="7"/>
  <c r="S294" i="7"/>
  <c r="Q294" i="7"/>
  <c r="P294" i="7"/>
  <c r="N294" i="7"/>
  <c r="M294" i="7"/>
  <c r="K294" i="7"/>
  <c r="J294" i="7"/>
  <c r="H294" i="7"/>
  <c r="G294" i="7"/>
  <c r="E294" i="7"/>
  <c r="D294" i="7"/>
  <c r="W293" i="7"/>
  <c r="V293" i="7"/>
  <c r="T293" i="7"/>
  <c r="S293" i="7"/>
  <c r="Q293" i="7"/>
  <c r="P293" i="7"/>
  <c r="N293" i="7"/>
  <c r="M293" i="7"/>
  <c r="K293" i="7"/>
  <c r="J293" i="7"/>
  <c r="H293" i="7"/>
  <c r="G293" i="7"/>
  <c r="E293" i="7"/>
  <c r="D293" i="7"/>
  <c r="W292" i="7"/>
  <c r="V292" i="7"/>
  <c r="T292" i="7"/>
  <c r="S292" i="7"/>
  <c r="Q292" i="7"/>
  <c r="P292" i="7"/>
  <c r="N292" i="7"/>
  <c r="M292" i="7"/>
  <c r="K292" i="7"/>
  <c r="J292" i="7"/>
  <c r="H292" i="7"/>
  <c r="G292" i="7"/>
  <c r="E292" i="7"/>
  <c r="D292" i="7"/>
  <c r="W291" i="7"/>
  <c r="V291" i="7"/>
  <c r="T291" i="7"/>
  <c r="S291" i="7"/>
  <c r="Q291" i="7"/>
  <c r="P291" i="7"/>
  <c r="N291" i="7"/>
  <c r="M291" i="7"/>
  <c r="K291" i="7"/>
  <c r="J291" i="7"/>
  <c r="H291" i="7"/>
  <c r="G291" i="7"/>
  <c r="E291" i="7"/>
  <c r="D291" i="7"/>
  <c r="W290" i="7"/>
  <c r="W297" i="7" s="1"/>
  <c r="V290" i="7"/>
  <c r="V297" i="7" s="1"/>
  <c r="V299" i="7" s="1"/>
  <c r="V300" i="7" s="1"/>
  <c r="T290" i="7"/>
  <c r="T297" i="7" s="1"/>
  <c r="T298" i="7" s="1"/>
  <c r="S290" i="7"/>
  <c r="S297" i="7" s="1"/>
  <c r="Q290" i="7"/>
  <c r="Q297" i="7" s="1"/>
  <c r="P290" i="7"/>
  <c r="P297" i="7" s="1"/>
  <c r="P298" i="7" s="1"/>
  <c r="P301" i="7" s="1"/>
  <c r="N290" i="7"/>
  <c r="N297" i="7" s="1"/>
  <c r="N298" i="7" s="1"/>
  <c r="N301" i="7" s="1"/>
  <c r="M290" i="7"/>
  <c r="M297" i="7" s="1"/>
  <c r="M298" i="7" s="1"/>
  <c r="M301" i="7" s="1"/>
  <c r="K290" i="7"/>
  <c r="K297" i="7" s="1"/>
  <c r="J290" i="7"/>
  <c r="J297" i="7" s="1"/>
  <c r="H290" i="7"/>
  <c r="H297" i="7" s="1"/>
  <c r="H298" i="7" s="1"/>
  <c r="G290" i="7"/>
  <c r="G297" i="7" s="1"/>
  <c r="E290" i="7"/>
  <c r="E297" i="7" s="1"/>
  <c r="D290" i="7"/>
  <c r="D297" i="7" s="1"/>
  <c r="D298" i="7" s="1"/>
  <c r="D301" i="7" s="1"/>
  <c r="W96" i="7"/>
  <c r="Q96" i="7"/>
  <c r="M96" i="7"/>
  <c r="K96" i="7"/>
  <c r="J96" i="7"/>
  <c r="H96" i="7"/>
  <c r="G96" i="7"/>
  <c r="E96" i="7"/>
  <c r="D96" i="7"/>
  <c r="S93" i="7"/>
  <c r="W92" i="7"/>
  <c r="V92" i="7"/>
  <c r="T92" i="7"/>
  <c r="S92" i="7"/>
  <c r="Q92" i="7"/>
  <c r="P92" i="7"/>
  <c r="N92" i="7"/>
  <c r="M92" i="7"/>
  <c r="K92" i="7"/>
  <c r="J92" i="7"/>
  <c r="H92" i="7"/>
  <c r="G92" i="7"/>
  <c r="E92" i="7"/>
  <c r="D92" i="7"/>
  <c r="W74" i="7"/>
  <c r="Q74" i="7"/>
  <c r="K74" i="7"/>
  <c r="J74" i="7"/>
  <c r="H74" i="7"/>
  <c r="G74" i="7"/>
  <c r="E74" i="7"/>
  <c r="D74" i="7"/>
  <c r="P72" i="7"/>
  <c r="W70" i="7"/>
  <c r="V70" i="7"/>
  <c r="T70" i="7"/>
  <c r="S70" i="7"/>
  <c r="Q70" i="7"/>
  <c r="P70" i="7"/>
  <c r="N70" i="7"/>
  <c r="M70" i="7"/>
  <c r="K70" i="7"/>
  <c r="J70" i="7"/>
  <c r="H70" i="7"/>
  <c r="G70" i="7"/>
  <c r="E70" i="7"/>
  <c r="D70" i="7"/>
  <c r="T53" i="7"/>
  <c r="P53" i="7"/>
  <c r="K53" i="7"/>
  <c r="J53" i="7"/>
  <c r="H53" i="7"/>
  <c r="G53" i="7"/>
  <c r="E53" i="7"/>
  <c r="D53" i="7"/>
  <c r="W50" i="7"/>
  <c r="V50" i="7"/>
  <c r="T50" i="7"/>
  <c r="S50" i="7"/>
  <c r="Q50" i="7"/>
  <c r="P50" i="7"/>
  <c r="N50" i="7"/>
  <c r="M50" i="7"/>
  <c r="K50" i="7"/>
  <c r="J50" i="7"/>
  <c r="H50" i="7"/>
  <c r="G50" i="7"/>
  <c r="E50" i="7"/>
  <c r="D50" i="7"/>
  <c r="V96" i="7"/>
  <c r="P96" i="7"/>
  <c r="V74" i="7"/>
  <c r="T74" i="7"/>
  <c r="P74" i="7"/>
  <c r="W53" i="7"/>
  <c r="V53" i="7"/>
  <c r="S53" i="7"/>
  <c r="Q53" i="7"/>
  <c r="V185" i="7"/>
  <c r="V189" i="7" s="1"/>
  <c r="M172" i="7"/>
  <c r="M176" i="7" s="1"/>
  <c r="S89" i="7"/>
  <c r="P85" i="7"/>
  <c r="V46" i="7"/>
  <c r="G107" i="7"/>
  <c r="G111" i="7" s="1"/>
  <c r="W185" i="7"/>
  <c r="W189" i="7" s="1"/>
  <c r="K185" i="7"/>
  <c r="K189" i="7" s="1"/>
  <c r="B354" i="6"/>
  <c r="B353" i="6"/>
  <c r="B352" i="6"/>
  <c r="B351" i="6"/>
  <c r="B350" i="6"/>
  <c r="B349" i="6"/>
  <c r="B348" i="6"/>
  <c r="B347" i="6"/>
  <c r="B346" i="6"/>
  <c r="B345" i="6"/>
  <c r="B344" i="6"/>
  <c r="W329" i="6"/>
  <c r="V329" i="6"/>
  <c r="T329" i="6"/>
  <c r="S329" i="6"/>
  <c r="Q329" i="6"/>
  <c r="P329" i="6"/>
  <c r="N329" i="6"/>
  <c r="M329" i="6"/>
  <c r="K329" i="6"/>
  <c r="J329" i="6"/>
  <c r="H329" i="6"/>
  <c r="G329" i="6"/>
  <c r="E329" i="6"/>
  <c r="D329" i="6"/>
  <c r="W328" i="6"/>
  <c r="V328" i="6"/>
  <c r="T328" i="6"/>
  <c r="S328" i="6"/>
  <c r="Q328" i="6"/>
  <c r="P328" i="6"/>
  <c r="N328" i="6"/>
  <c r="M328" i="6"/>
  <c r="K328" i="6"/>
  <c r="J328" i="6"/>
  <c r="H328" i="6"/>
  <c r="G328" i="6"/>
  <c r="E328" i="6"/>
  <c r="D328" i="6"/>
  <c r="W327" i="6"/>
  <c r="V327" i="6"/>
  <c r="T327" i="6"/>
  <c r="S327" i="6"/>
  <c r="Q327" i="6"/>
  <c r="P327" i="6"/>
  <c r="N327" i="6"/>
  <c r="M327" i="6"/>
  <c r="K327" i="6"/>
  <c r="J327" i="6"/>
  <c r="H327" i="6"/>
  <c r="G327" i="6"/>
  <c r="E327" i="6"/>
  <c r="D327" i="6"/>
  <c r="W326" i="6"/>
  <c r="V326" i="6"/>
  <c r="T326" i="6"/>
  <c r="S326" i="6"/>
  <c r="Q326" i="6"/>
  <c r="P326" i="6"/>
  <c r="N326" i="6"/>
  <c r="M326" i="6"/>
  <c r="K326" i="6"/>
  <c r="J326" i="6"/>
  <c r="H326" i="6"/>
  <c r="G326" i="6"/>
  <c r="E326" i="6"/>
  <c r="D326" i="6"/>
  <c r="W325" i="6"/>
  <c r="W332" i="6" s="1"/>
  <c r="V325" i="6"/>
  <c r="V332" i="6" s="1"/>
  <c r="T325" i="6"/>
  <c r="T332" i="6" s="1"/>
  <c r="T333" i="6" s="1"/>
  <c r="T336" i="6" s="1"/>
  <c r="S325" i="6"/>
  <c r="S332" i="6" s="1"/>
  <c r="S333" i="6" s="1"/>
  <c r="Q325" i="6"/>
  <c r="Q332" i="6" s="1"/>
  <c r="Q333" i="6" s="1"/>
  <c r="Q336" i="6" s="1"/>
  <c r="P325" i="6"/>
  <c r="P332" i="6" s="1"/>
  <c r="P333" i="6" s="1"/>
  <c r="N325" i="6"/>
  <c r="N332" i="6" s="1"/>
  <c r="M325" i="6"/>
  <c r="M332" i="6" s="1"/>
  <c r="M333" i="6" s="1"/>
  <c r="K325" i="6"/>
  <c r="K332" i="6" s="1"/>
  <c r="K333" i="6" s="1"/>
  <c r="J325" i="6"/>
  <c r="J332" i="6" s="1"/>
  <c r="J333" i="6" s="1"/>
  <c r="H325" i="6"/>
  <c r="H332" i="6" s="1"/>
  <c r="H334" i="6" s="1"/>
  <c r="H335" i="6" s="1"/>
  <c r="G325" i="6"/>
  <c r="G332" i="6" s="1"/>
  <c r="E325" i="6"/>
  <c r="E332" i="6" s="1"/>
  <c r="D325" i="6"/>
  <c r="D332" i="6" s="1"/>
  <c r="K299" i="6"/>
  <c r="K303" i="6" s="1"/>
  <c r="W222" i="6"/>
  <c r="M208" i="6"/>
  <c r="V100" i="6"/>
  <c r="P100" i="6"/>
  <c r="K100" i="6"/>
  <c r="J100" i="6"/>
  <c r="H100" i="6"/>
  <c r="G100" i="6"/>
  <c r="E100" i="6"/>
  <c r="D100" i="6"/>
  <c r="V97" i="6"/>
  <c r="G92" i="6"/>
  <c r="V78" i="6"/>
  <c r="T78" i="6"/>
  <c r="P78" i="6"/>
  <c r="K78" i="6"/>
  <c r="J78" i="6"/>
  <c r="H78" i="6"/>
  <c r="G78" i="6"/>
  <c r="E78" i="6"/>
  <c r="D78" i="6"/>
  <c r="M68" i="6"/>
  <c r="K57" i="6"/>
  <c r="J57" i="6"/>
  <c r="H57" i="6"/>
  <c r="G57" i="6"/>
  <c r="E57" i="6"/>
  <c r="D57" i="6"/>
  <c r="W54" i="6"/>
  <c r="M52" i="6"/>
  <c r="T51" i="6"/>
  <c r="W100" i="6"/>
  <c r="S100" i="6"/>
  <c r="Q100" i="6"/>
  <c r="W78" i="6"/>
  <c r="S78" i="6"/>
  <c r="Q78" i="6"/>
  <c r="W57" i="6"/>
  <c r="V57" i="6"/>
  <c r="Q57" i="6"/>
  <c r="P57" i="6"/>
  <c r="W34" i="6"/>
  <c r="T34" i="6"/>
  <c r="Q34" i="6"/>
  <c r="N34" i="6"/>
  <c r="K34" i="6"/>
  <c r="H34" i="6"/>
  <c r="E34" i="6"/>
  <c r="W33" i="6"/>
  <c r="T33" i="6"/>
  <c r="T155" i="6" s="1"/>
  <c r="Q33" i="6"/>
  <c r="Q155" i="6" s="1"/>
  <c r="N33" i="6"/>
  <c r="N155" i="6" s="1"/>
  <c r="K33" i="6"/>
  <c r="H33" i="6"/>
  <c r="H155" i="6" s="1"/>
  <c r="E33" i="6"/>
  <c r="E155" i="6" s="1"/>
  <c r="W32" i="6"/>
  <c r="T32" i="6"/>
  <c r="Q32" i="6"/>
  <c r="N32" i="6"/>
  <c r="K32" i="6"/>
  <c r="H32" i="6"/>
  <c r="E32" i="6"/>
  <c r="W31" i="6"/>
  <c r="W154" i="6" s="1"/>
  <c r="T31" i="6"/>
  <c r="T182" i="6" s="1"/>
  <c r="Q31" i="6"/>
  <c r="N31" i="6"/>
  <c r="K31" i="6"/>
  <c r="K154" i="6" s="1"/>
  <c r="H31" i="6"/>
  <c r="H182" i="6" s="1"/>
  <c r="E31" i="6"/>
  <c r="W30" i="6"/>
  <c r="T30" i="6"/>
  <c r="Q30" i="6"/>
  <c r="N30" i="6"/>
  <c r="K30" i="6"/>
  <c r="H30" i="6"/>
  <c r="E30" i="6"/>
  <c r="K247" i="6"/>
  <c r="K251" i="6" s="1"/>
  <c r="J152" i="6"/>
  <c r="J158" i="6" s="1"/>
  <c r="O20" i="4" s="1"/>
  <c r="B119" i="5"/>
  <c r="B118" i="5"/>
  <c r="B117" i="5"/>
  <c r="B116" i="5"/>
  <c r="B115" i="5"/>
  <c r="W100" i="5"/>
  <c r="V100" i="5"/>
  <c r="T100" i="5"/>
  <c r="S100" i="5"/>
  <c r="Q100" i="5"/>
  <c r="P100" i="5"/>
  <c r="N100" i="5"/>
  <c r="M100" i="5"/>
  <c r="K100" i="5"/>
  <c r="J100" i="5"/>
  <c r="H100" i="5"/>
  <c r="G100" i="5"/>
  <c r="E100" i="5"/>
  <c r="D100" i="5"/>
  <c r="W99" i="5"/>
  <c r="V99" i="5"/>
  <c r="T99" i="5"/>
  <c r="S99" i="5"/>
  <c r="Q99" i="5"/>
  <c r="P99" i="5"/>
  <c r="N99" i="5"/>
  <c r="M99" i="5"/>
  <c r="K99" i="5"/>
  <c r="J99" i="5"/>
  <c r="H99" i="5"/>
  <c r="G99" i="5"/>
  <c r="E99" i="5"/>
  <c r="D99" i="5"/>
  <c r="W98" i="5"/>
  <c r="V98" i="5"/>
  <c r="T98" i="5"/>
  <c r="S98" i="5"/>
  <c r="Q98" i="5"/>
  <c r="P98" i="5"/>
  <c r="N98" i="5"/>
  <c r="M98" i="5"/>
  <c r="K98" i="5"/>
  <c r="J98" i="5"/>
  <c r="H98" i="5"/>
  <c r="G98" i="5"/>
  <c r="E98" i="5"/>
  <c r="D98" i="5"/>
  <c r="W97" i="5"/>
  <c r="V97" i="5"/>
  <c r="T97" i="5"/>
  <c r="S97" i="5"/>
  <c r="Q97" i="5"/>
  <c r="P97" i="5"/>
  <c r="N97" i="5"/>
  <c r="M97" i="5"/>
  <c r="K97" i="5"/>
  <c r="J97" i="5"/>
  <c r="H97" i="5"/>
  <c r="G97" i="5"/>
  <c r="E97" i="5"/>
  <c r="D97" i="5"/>
  <c r="W96" i="5"/>
  <c r="W103" i="5" s="1"/>
  <c r="W105" i="5" s="1"/>
  <c r="W106" i="5" s="1"/>
  <c r="V96" i="5"/>
  <c r="V103" i="5" s="1"/>
  <c r="T96" i="5"/>
  <c r="T103" i="5" s="1"/>
  <c r="T104" i="5" s="1"/>
  <c r="T107" i="5" s="1"/>
  <c r="S96" i="5"/>
  <c r="S103" i="5" s="1"/>
  <c r="S104" i="5" s="1"/>
  <c r="S107" i="5" s="1"/>
  <c r="Q96" i="5"/>
  <c r="Q103" i="5" s="1"/>
  <c r="Q105" i="5" s="1"/>
  <c r="Q106" i="5" s="1"/>
  <c r="P96" i="5"/>
  <c r="P103" i="5" s="1"/>
  <c r="P104" i="5" s="1"/>
  <c r="P107" i="5" s="1"/>
  <c r="N96" i="5"/>
  <c r="N103" i="5" s="1"/>
  <c r="N104" i="5" s="1"/>
  <c r="N107" i="5" s="1"/>
  <c r="M96" i="5"/>
  <c r="M103" i="5" s="1"/>
  <c r="K96" i="5"/>
  <c r="K103" i="5" s="1"/>
  <c r="J96" i="5"/>
  <c r="J103" i="5" s="1"/>
  <c r="H96" i="5"/>
  <c r="H103" i="5" s="1"/>
  <c r="H104" i="5" s="1"/>
  <c r="H107" i="5" s="1"/>
  <c r="G96" i="5"/>
  <c r="G103" i="5" s="1"/>
  <c r="E96" i="5"/>
  <c r="E103" i="5" s="1"/>
  <c r="E105" i="5" s="1"/>
  <c r="E106" i="5" s="1"/>
  <c r="D96" i="5"/>
  <c r="D103" i="5" s="1"/>
  <c r="D104" i="5" s="1"/>
  <c r="D107" i="5" s="1"/>
  <c r="B88" i="5"/>
  <c r="B86" i="5"/>
  <c r="V84" i="5"/>
  <c r="P84" i="5"/>
  <c r="K84" i="5"/>
  <c r="J84" i="5"/>
  <c r="H84" i="5"/>
  <c r="G84" i="5"/>
  <c r="E84" i="5"/>
  <c r="D84" i="5"/>
  <c r="B75" i="5"/>
  <c r="B73" i="5"/>
  <c r="V71" i="5"/>
  <c r="P71" i="5"/>
  <c r="K71" i="5"/>
  <c r="J71" i="5"/>
  <c r="H71" i="5"/>
  <c r="G71" i="5"/>
  <c r="E71" i="5"/>
  <c r="D71" i="5"/>
  <c r="B62" i="5"/>
  <c r="B60" i="5"/>
  <c r="V58" i="5"/>
  <c r="P58" i="5"/>
  <c r="K58" i="5"/>
  <c r="J58" i="5"/>
  <c r="H58" i="5"/>
  <c r="G58" i="5"/>
  <c r="E58" i="5"/>
  <c r="D58" i="5"/>
  <c r="B49" i="5"/>
  <c r="B47" i="5"/>
  <c r="V45" i="5"/>
  <c r="P45" i="5"/>
  <c r="N45" i="5"/>
  <c r="K45" i="5"/>
  <c r="J45" i="5"/>
  <c r="H45" i="5"/>
  <c r="G45" i="5"/>
  <c r="E45" i="5"/>
  <c r="D45" i="5"/>
  <c r="B36" i="5"/>
  <c r="B34" i="5"/>
  <c r="V32" i="5"/>
  <c r="P32" i="5"/>
  <c r="K32" i="5"/>
  <c r="J32" i="5"/>
  <c r="H32" i="5"/>
  <c r="G32" i="5"/>
  <c r="E32" i="5"/>
  <c r="D32" i="5"/>
  <c r="W84" i="5"/>
  <c r="T45" i="5"/>
  <c r="Q71" i="5"/>
  <c r="M178" i="7" l="1"/>
  <c r="F72" i="4"/>
  <c r="F71" i="4"/>
  <c r="R134" i="4"/>
  <c r="R133" i="4"/>
  <c r="O71" i="4"/>
  <c r="O72" i="4"/>
  <c r="U71" i="4"/>
  <c r="U72" i="4"/>
  <c r="U57" i="4"/>
  <c r="U56" i="4"/>
  <c r="U59" i="4"/>
  <c r="U55" i="4"/>
  <c r="U58" i="4"/>
  <c r="C71" i="4"/>
  <c r="C72" i="4"/>
  <c r="L94" i="4"/>
  <c r="L90" i="4"/>
  <c r="L97" i="4"/>
  <c r="L93" i="4"/>
  <c r="L89" i="4"/>
  <c r="L96" i="4"/>
  <c r="L92" i="4"/>
  <c r="L95" i="4"/>
  <c r="L91" i="4"/>
  <c r="P86" i="5"/>
  <c r="O37" i="4"/>
  <c r="O33" i="4"/>
  <c r="O36" i="4"/>
  <c r="O35" i="4"/>
  <c r="O34" i="4"/>
  <c r="U37" i="4"/>
  <c r="U33" i="4"/>
  <c r="U36" i="4"/>
  <c r="U35" i="4"/>
  <c r="U34" i="4"/>
  <c r="P177" i="7"/>
  <c r="P180" i="7" s="1"/>
  <c r="L71" i="4"/>
  <c r="L72" i="4"/>
  <c r="U122" i="4"/>
  <c r="U118" i="4"/>
  <c r="U114" i="4"/>
  <c r="U121" i="4"/>
  <c r="U117" i="4"/>
  <c r="U120" i="4"/>
  <c r="U116" i="4"/>
  <c r="U112" i="4"/>
  <c r="U119" i="4"/>
  <c r="U115" i="4"/>
  <c r="L37" i="4"/>
  <c r="L33" i="4"/>
  <c r="L36" i="4"/>
  <c r="L35" i="4"/>
  <c r="L34" i="4"/>
  <c r="I72" i="4"/>
  <c r="I71" i="4"/>
  <c r="R71" i="4"/>
  <c r="R72" i="4"/>
  <c r="I15" i="4"/>
  <c r="I17" i="4"/>
  <c r="I13" i="4"/>
  <c r="I16" i="4"/>
  <c r="I14" i="4"/>
  <c r="S132" i="6"/>
  <c r="R17" i="4"/>
  <c r="R13" i="4"/>
  <c r="R15" i="4"/>
  <c r="R14" i="4"/>
  <c r="R16" i="4"/>
  <c r="U87" i="4"/>
  <c r="U83" i="4"/>
  <c r="U88" i="4"/>
  <c r="U84" i="4"/>
  <c r="U80" i="4"/>
  <c r="G144" i="6"/>
  <c r="G147" i="6" s="1"/>
  <c r="I19" i="4"/>
  <c r="L25" i="4"/>
  <c r="L21" i="4"/>
  <c r="L69" i="4"/>
  <c r="L27" i="4"/>
  <c r="L23" i="4"/>
  <c r="L26" i="4"/>
  <c r="L22" i="4"/>
  <c r="L28" i="4"/>
  <c r="L24" i="4"/>
  <c r="G118" i="6"/>
  <c r="G121" i="6" s="1"/>
  <c r="I18" i="4"/>
  <c r="S119" i="6"/>
  <c r="R18" i="4"/>
  <c r="O17" i="4"/>
  <c r="O13" i="4"/>
  <c r="O15" i="4"/>
  <c r="O14" i="4"/>
  <c r="O16" i="4"/>
  <c r="U17" i="4"/>
  <c r="U13" i="4"/>
  <c r="U15" i="4"/>
  <c r="U14" i="4"/>
  <c r="U16" i="4"/>
  <c r="F16" i="4"/>
  <c r="F14" i="4"/>
  <c r="F17" i="4"/>
  <c r="F13" i="4"/>
  <c r="F15" i="4"/>
  <c r="S159" i="6"/>
  <c r="S162" i="6" s="1"/>
  <c r="R20" i="4"/>
  <c r="O102" i="4"/>
  <c r="O101" i="4"/>
  <c r="O103" i="4"/>
  <c r="L17" i="4"/>
  <c r="L13" i="4"/>
  <c r="L15" i="4"/>
  <c r="L14" i="4"/>
  <c r="L16" i="4"/>
  <c r="V160" i="6"/>
  <c r="U20" i="4"/>
  <c r="S201" i="6"/>
  <c r="R85" i="4"/>
  <c r="R81" i="4"/>
  <c r="R86" i="4"/>
  <c r="R82" i="4"/>
  <c r="C86" i="4"/>
  <c r="C82" i="4"/>
  <c r="C85" i="4"/>
  <c r="C81" i="4"/>
  <c r="C126" i="4"/>
  <c r="C111" i="4"/>
  <c r="C127" i="4"/>
  <c r="T113" i="6"/>
  <c r="W86" i="5"/>
  <c r="K60" i="5"/>
  <c r="K62" i="5" s="1"/>
  <c r="K63" i="5" s="1"/>
  <c r="G47" i="5"/>
  <c r="I5" i="4" s="1"/>
  <c r="G267" i="7"/>
  <c r="J111" i="6"/>
  <c r="J117" i="6" s="1"/>
  <c r="E65" i="7"/>
  <c r="W47" i="7"/>
  <c r="J73" i="6"/>
  <c r="K87" i="7"/>
  <c r="K107" i="7"/>
  <c r="K111" i="7" s="1"/>
  <c r="K113" i="7" s="1"/>
  <c r="K114" i="7" s="1"/>
  <c r="K105" i="5"/>
  <c r="K106" i="5" s="1"/>
  <c r="J160" i="6"/>
  <c r="J336" i="6"/>
  <c r="V22" i="5"/>
  <c r="V23" i="5" s="1"/>
  <c r="T32" i="5"/>
  <c r="W113" i="6"/>
  <c r="W69" i="7"/>
  <c r="K113" i="6"/>
  <c r="K182" i="6"/>
  <c r="T84" i="5"/>
  <c r="S50" i="6"/>
  <c r="D69" i="6"/>
  <c r="W182" i="6"/>
  <c r="E87" i="7"/>
  <c r="J66" i="7"/>
  <c r="W87" i="7"/>
  <c r="P393" i="8"/>
  <c r="P397" i="8" s="1"/>
  <c r="P398" i="8" s="1"/>
  <c r="P401" i="8" s="1"/>
  <c r="N58" i="5"/>
  <c r="T71" i="5"/>
  <c r="M94" i="6"/>
  <c r="H113" i="6"/>
  <c r="N114" i="6"/>
  <c r="N183" i="6"/>
  <c r="J91" i="6"/>
  <c r="M152" i="6"/>
  <c r="M158" i="6" s="1"/>
  <c r="V94" i="6"/>
  <c r="V71" i="6"/>
  <c r="D68" i="7"/>
  <c r="J90" i="7"/>
  <c r="W107" i="7"/>
  <c r="W111" i="7" s="1"/>
  <c r="W113" i="7" s="1"/>
  <c r="W114" i="7" s="1"/>
  <c r="S97" i="6"/>
  <c r="V93" i="6"/>
  <c r="D167" i="6"/>
  <c r="D171" i="6" s="1"/>
  <c r="J159" i="7"/>
  <c r="J163" i="7" s="1"/>
  <c r="J48" i="7"/>
  <c r="N69" i="5"/>
  <c r="N30" i="5"/>
  <c r="J334" i="6"/>
  <c r="J335" i="6" s="1"/>
  <c r="P336" i="6"/>
  <c r="G89" i="6"/>
  <c r="J195" i="6"/>
  <c r="J199" i="6" s="1"/>
  <c r="J69" i="6"/>
  <c r="P91" i="6"/>
  <c r="M98" i="6"/>
  <c r="V167" i="6"/>
  <c r="V171" i="6" s="1"/>
  <c r="J234" i="6"/>
  <c r="J238" i="6" s="1"/>
  <c r="M133" i="7"/>
  <c r="M137" i="7" s="1"/>
  <c r="M139" i="7" s="1"/>
  <c r="M140" i="7" s="1"/>
  <c r="P159" i="7"/>
  <c r="P163" i="7" s="1"/>
  <c r="P48" i="7"/>
  <c r="P66" i="7"/>
  <c r="P68" i="7"/>
  <c r="P90" i="7"/>
  <c r="S224" i="7"/>
  <c r="S228" i="7" s="1"/>
  <c r="V172" i="8"/>
  <c r="V176" i="8" s="1"/>
  <c r="V82" i="5"/>
  <c r="V86" i="5" s="1"/>
  <c r="V87" i="5" s="1"/>
  <c r="V90" i="5" s="1"/>
  <c r="J20" i="5"/>
  <c r="J21" i="5" s="1"/>
  <c r="J24" i="5" s="1"/>
  <c r="S89" i="6"/>
  <c r="D94" i="6"/>
  <c r="G97" i="6"/>
  <c r="P234" i="6"/>
  <c r="P238" i="6" s="1"/>
  <c r="J51" i="6"/>
  <c r="S54" i="6"/>
  <c r="G76" i="6"/>
  <c r="M96" i="6"/>
  <c r="S98" i="6"/>
  <c r="M139" i="6"/>
  <c r="M143" i="6" s="1"/>
  <c r="D180" i="6"/>
  <c r="D186" i="6" s="1"/>
  <c r="D187" i="6" s="1"/>
  <c r="D190" i="6" s="1"/>
  <c r="D159" i="7"/>
  <c r="D163" i="7" s="1"/>
  <c r="S264" i="7"/>
  <c r="V48" i="7"/>
  <c r="V66" i="7"/>
  <c r="V68" i="7"/>
  <c r="D82" i="5"/>
  <c r="D86" i="5" s="1"/>
  <c r="P20" i="5"/>
  <c r="P21" i="5" s="1"/>
  <c r="P24" i="5" s="1"/>
  <c r="S55" i="6"/>
  <c r="P94" i="6"/>
  <c r="M50" i="6"/>
  <c r="P51" i="6"/>
  <c r="D71" i="6"/>
  <c r="D93" i="6"/>
  <c r="S139" i="6"/>
  <c r="S143" i="6" s="1"/>
  <c r="V180" i="6"/>
  <c r="V186" i="6" s="1"/>
  <c r="V187" i="6" s="1"/>
  <c r="V190" i="6" s="1"/>
  <c r="V159" i="7"/>
  <c r="V163" i="7" s="1"/>
  <c r="D48" i="7"/>
  <c r="V88" i="7"/>
  <c r="G20" i="5"/>
  <c r="S20" i="5"/>
  <c r="S21" i="5" s="1"/>
  <c r="S24" i="5" s="1"/>
  <c r="G70" i="6"/>
  <c r="P111" i="6"/>
  <c r="P117" i="6" s="1"/>
  <c r="S47" i="7"/>
  <c r="P152" i="6"/>
  <c r="P158" i="6" s="1"/>
  <c r="V89" i="6"/>
  <c r="D247" i="6"/>
  <c r="D251" i="6" s="1"/>
  <c r="M177" i="7"/>
  <c r="M180" i="7" s="1"/>
  <c r="N43" i="5"/>
  <c r="N47" i="5" s="1"/>
  <c r="N49" i="5" s="1"/>
  <c r="N50" i="5" s="1"/>
  <c r="M56" i="5"/>
  <c r="M146" i="7"/>
  <c r="M150" i="7" s="1"/>
  <c r="M152" i="7" s="1"/>
  <c r="M153" i="7" s="1"/>
  <c r="S90" i="6"/>
  <c r="P53" i="6"/>
  <c r="S68" i="6"/>
  <c r="P95" i="6"/>
  <c r="N56" i="5"/>
  <c r="H333" i="6"/>
  <c r="H336" i="6" s="1"/>
  <c r="D94" i="7"/>
  <c r="V104" i="5"/>
  <c r="V107" i="5" s="1"/>
  <c r="V105" i="5"/>
  <c r="V106" i="5" s="1"/>
  <c r="J104" i="5"/>
  <c r="J107" i="5" s="1"/>
  <c r="J105" i="5"/>
  <c r="J106" i="5" s="1"/>
  <c r="D131" i="6"/>
  <c r="D134" i="6" s="1"/>
  <c r="C16" i="4"/>
  <c r="D132" i="6"/>
  <c r="E15" i="4" s="1"/>
  <c r="D15" i="4" s="1"/>
  <c r="C15" i="4"/>
  <c r="D333" i="6"/>
  <c r="D336" i="6" s="1"/>
  <c r="D334" i="6"/>
  <c r="D335" i="6" s="1"/>
  <c r="D161" i="6"/>
  <c r="E20" i="4"/>
  <c r="D20" i="4" s="1"/>
  <c r="P173" i="6"/>
  <c r="P172" i="6"/>
  <c r="P175" i="6" s="1"/>
  <c r="J187" i="6"/>
  <c r="J190" i="6" s="1"/>
  <c r="J188" i="6"/>
  <c r="J189" i="6" s="1"/>
  <c r="N71" i="5"/>
  <c r="W104" i="5"/>
  <c r="W107" i="5" s="1"/>
  <c r="G55" i="6"/>
  <c r="G54" i="6"/>
  <c r="P69" i="6"/>
  <c r="J71" i="6"/>
  <c r="M76" i="6"/>
  <c r="V91" i="6"/>
  <c r="J93" i="6"/>
  <c r="V159" i="6"/>
  <c r="V162" i="6" s="1"/>
  <c r="J167" i="6"/>
  <c r="J171" i="6" s="1"/>
  <c r="K69" i="7"/>
  <c r="K71" i="7"/>
  <c r="K159" i="7"/>
  <c r="K163" i="7" s="1"/>
  <c r="K165" i="7" s="1"/>
  <c r="K166" i="7" s="1"/>
  <c r="K47" i="7"/>
  <c r="D66" i="7"/>
  <c r="J68" i="7"/>
  <c r="D88" i="7"/>
  <c r="E89" i="7"/>
  <c r="H650" i="8"/>
  <c r="H651" i="8" s="1"/>
  <c r="T650" i="8"/>
  <c r="T651" i="8" s="1"/>
  <c r="J86" i="5"/>
  <c r="J87" i="5" s="1"/>
  <c r="J90" i="5" s="1"/>
  <c r="K104" i="5"/>
  <c r="K107" i="5" s="1"/>
  <c r="K334" i="6"/>
  <c r="K335" i="6" s="1"/>
  <c r="G650" i="8"/>
  <c r="G651" i="8" s="1"/>
  <c r="S650" i="8"/>
  <c r="S651" i="8" s="1"/>
  <c r="N105" i="5"/>
  <c r="N106" i="5" s="1"/>
  <c r="T247" i="6"/>
  <c r="T251" i="6" s="1"/>
  <c r="T253" i="6" s="1"/>
  <c r="T254" i="6" s="1"/>
  <c r="V221" i="6"/>
  <c r="D51" i="6"/>
  <c r="V51" i="6"/>
  <c r="P71" i="6"/>
  <c r="P93" i="6"/>
  <c r="G98" i="6"/>
  <c r="S160" i="6"/>
  <c r="V260" i="6"/>
  <c r="V264" i="6" s="1"/>
  <c r="V266" i="6" s="1"/>
  <c r="V267" i="6" s="1"/>
  <c r="T334" i="6"/>
  <c r="T335" i="6" s="1"/>
  <c r="H301" i="7"/>
  <c r="N299" i="7"/>
  <c r="N300" i="7" s="1"/>
  <c r="T185" i="7"/>
  <c r="T189" i="7" s="1"/>
  <c r="T190" i="7" s="1"/>
  <c r="T193" i="7" s="1"/>
  <c r="S191" i="7"/>
  <c r="S192" i="7" s="1"/>
  <c r="W87" i="5"/>
  <c r="W90" i="5" s="1"/>
  <c r="W88" i="5"/>
  <c r="W89" i="5" s="1"/>
  <c r="Q69" i="5"/>
  <c r="Q73" i="5" s="1"/>
  <c r="Q43" i="5"/>
  <c r="Q30" i="5"/>
  <c r="Q56" i="5"/>
  <c r="Q82" i="5"/>
  <c r="Q20" i="5"/>
  <c r="K253" i="6"/>
  <c r="K254" i="6" s="1"/>
  <c r="K252" i="6"/>
  <c r="K255" i="6" s="1"/>
  <c r="H69" i="5"/>
  <c r="H73" i="5" s="1"/>
  <c r="H20" i="5"/>
  <c r="H82" i="5"/>
  <c r="H86" i="5" s="1"/>
  <c r="H56" i="5"/>
  <c r="H60" i="5" s="1"/>
  <c r="H43" i="5"/>
  <c r="H47" i="5" s="1"/>
  <c r="H30" i="5"/>
  <c r="H34" i="5" s="1"/>
  <c r="T43" i="5"/>
  <c r="T47" i="5" s="1"/>
  <c r="T56" i="5"/>
  <c r="T60" i="5" s="1"/>
  <c r="T82" i="5"/>
  <c r="T30" i="5"/>
  <c r="T34" i="5" s="1"/>
  <c r="T69" i="5"/>
  <c r="T73" i="5" s="1"/>
  <c r="T20" i="5"/>
  <c r="P88" i="5"/>
  <c r="P89" i="5" s="1"/>
  <c r="P87" i="5"/>
  <c r="P90" i="5" s="1"/>
  <c r="V41" i="6"/>
  <c r="V44" i="6" s="1"/>
  <c r="V42" i="6"/>
  <c r="V43" i="6" s="1"/>
  <c r="M132" i="6"/>
  <c r="M131" i="6"/>
  <c r="M134" i="6" s="1"/>
  <c r="V131" i="6"/>
  <c r="V134" i="6" s="1"/>
  <c r="V132" i="6"/>
  <c r="G159" i="6"/>
  <c r="G162" i="6" s="1"/>
  <c r="G160" i="6"/>
  <c r="P187" i="6"/>
  <c r="P190" i="6" s="1"/>
  <c r="P188" i="6"/>
  <c r="P189" i="6" s="1"/>
  <c r="D118" i="6"/>
  <c r="D121" i="6" s="1"/>
  <c r="D119" i="6"/>
  <c r="C18" i="4"/>
  <c r="J131" i="6"/>
  <c r="J134" i="6" s="1"/>
  <c r="J132" i="6"/>
  <c r="D200" i="6"/>
  <c r="D203" i="6" s="1"/>
  <c r="D201" i="6"/>
  <c r="T125" i="7"/>
  <c r="T128" i="7" s="1"/>
  <c r="T126" i="7"/>
  <c r="T127" i="7" s="1"/>
  <c r="K61" i="5"/>
  <c r="K64" i="5" s="1"/>
  <c r="G132" i="6"/>
  <c r="G131" i="6"/>
  <c r="G134" i="6" s="1"/>
  <c r="P131" i="6"/>
  <c r="P134" i="6" s="1"/>
  <c r="P132" i="6"/>
  <c r="J119" i="6"/>
  <c r="E43" i="5"/>
  <c r="E47" i="5" s="1"/>
  <c r="E56" i="5"/>
  <c r="E60" i="5" s="1"/>
  <c r="E82" i="5"/>
  <c r="E86" i="5" s="1"/>
  <c r="E30" i="5"/>
  <c r="E34" i="5" s="1"/>
  <c r="E20" i="5"/>
  <c r="E69" i="5"/>
  <c r="E73" i="5" s="1"/>
  <c r="J41" i="6"/>
  <c r="J44" i="6" s="1"/>
  <c r="J42" i="6"/>
  <c r="J43" i="6" s="1"/>
  <c r="V88" i="5"/>
  <c r="V89" i="5" s="1"/>
  <c r="E152" i="6"/>
  <c r="E158" i="6" s="1"/>
  <c r="E97" i="6"/>
  <c r="E75" i="6"/>
  <c r="M105" i="5"/>
  <c r="M106" i="5" s="1"/>
  <c r="W139" i="6"/>
  <c r="W143" i="6" s="1"/>
  <c r="W98" i="6"/>
  <c r="W76" i="6"/>
  <c r="W55" i="6"/>
  <c r="T180" i="6"/>
  <c r="T186" i="6" s="1"/>
  <c r="T234" i="6"/>
  <c r="T238" i="6" s="1"/>
  <c r="T195" i="6"/>
  <c r="T199" i="6" s="1"/>
  <c r="W183" i="6"/>
  <c r="W114" i="6"/>
  <c r="W155" i="6"/>
  <c r="P40" i="6"/>
  <c r="D53" i="6"/>
  <c r="J75" i="6"/>
  <c r="M190" i="7"/>
  <c r="M193" i="7" s="1"/>
  <c r="M191" i="7"/>
  <c r="M192" i="7" s="1"/>
  <c r="W43" i="5"/>
  <c r="W45" i="5"/>
  <c r="Q84" i="5"/>
  <c r="G105" i="5"/>
  <c r="G106" i="5" s="1"/>
  <c r="G104" i="5"/>
  <c r="G107" i="5" s="1"/>
  <c r="D54" i="6"/>
  <c r="D50" i="6"/>
  <c r="E273" i="6"/>
  <c r="E277" i="6" s="1"/>
  <c r="E222" i="6"/>
  <c r="E313" i="6"/>
  <c r="E286" i="6"/>
  <c r="E290" i="6" s="1"/>
  <c r="E209" i="6"/>
  <c r="V313" i="6"/>
  <c r="V316" i="6" s="1"/>
  <c r="V273" i="6"/>
  <c r="V277" i="6" s="1"/>
  <c r="U98" i="4" s="1"/>
  <c r="V222" i="6"/>
  <c r="V286" i="6"/>
  <c r="V290" i="6" s="1"/>
  <c r="K111" i="6"/>
  <c r="K117" i="6" s="1"/>
  <c r="K95" i="6"/>
  <c r="K73" i="6"/>
  <c r="K53" i="6"/>
  <c r="M234" i="6"/>
  <c r="M238" i="6" s="1"/>
  <c r="M180" i="6"/>
  <c r="M186" i="6" s="1"/>
  <c r="P299" i="6"/>
  <c r="P303" i="6" s="1"/>
  <c r="P247" i="6"/>
  <c r="P251" i="6" s="1"/>
  <c r="E182" i="6"/>
  <c r="E113" i="6"/>
  <c r="D40" i="6"/>
  <c r="S41" i="6"/>
  <c r="S44" i="6" s="1"/>
  <c r="D305" i="6"/>
  <c r="D304" i="6"/>
  <c r="D307" i="6" s="1"/>
  <c r="W333" i="6"/>
  <c r="W336" i="6" s="1"/>
  <c r="W334" i="6"/>
  <c r="W335" i="6" s="1"/>
  <c r="M86" i="7"/>
  <c r="M120" i="7"/>
  <c r="M124" i="7" s="1"/>
  <c r="V125" i="7"/>
  <c r="V128" i="7" s="1"/>
  <c r="V126" i="7"/>
  <c r="G94" i="7"/>
  <c r="G72" i="7"/>
  <c r="G133" i="7"/>
  <c r="G137" i="7" s="1"/>
  <c r="G51" i="7"/>
  <c r="G178" i="7"/>
  <c r="G177" i="7"/>
  <c r="G180" i="7" s="1"/>
  <c r="K299" i="7"/>
  <c r="K300" i="7" s="1"/>
  <c r="K298" i="7"/>
  <c r="K301" i="7" s="1"/>
  <c r="Q299" i="7"/>
  <c r="Q300" i="7" s="1"/>
  <c r="Q298" i="7"/>
  <c r="Q301" i="7" s="1"/>
  <c r="V393" i="8"/>
  <c r="V397" i="8" s="1"/>
  <c r="V185" i="8"/>
  <c r="V189" i="8" s="1"/>
  <c r="S22" i="5"/>
  <c r="S23" i="5" s="1"/>
  <c r="S84" i="5"/>
  <c r="S71" i="5"/>
  <c r="S73" i="5" s="1"/>
  <c r="S58" i="5"/>
  <c r="S45" i="5"/>
  <c r="S32" i="5"/>
  <c r="Q45" i="5"/>
  <c r="G56" i="5"/>
  <c r="G60" i="5" s="1"/>
  <c r="I6" i="4" s="1"/>
  <c r="W56" i="5"/>
  <c r="W58" i="5"/>
  <c r="M69" i="5"/>
  <c r="S82" i="5"/>
  <c r="M40" i="6"/>
  <c r="H74" i="6"/>
  <c r="H68" i="6"/>
  <c r="K96" i="6"/>
  <c r="K89" i="6"/>
  <c r="M312" i="6"/>
  <c r="M260" i="6"/>
  <c r="M264" i="6" s="1"/>
  <c r="P313" i="6"/>
  <c r="P286" i="6"/>
  <c r="P290" i="6" s="1"/>
  <c r="S167" i="6"/>
  <c r="S171" i="6" s="1"/>
  <c r="S93" i="6"/>
  <c r="S91" i="6"/>
  <c r="S71" i="6"/>
  <c r="S69" i="6"/>
  <c r="S51" i="6"/>
  <c r="M119" i="6"/>
  <c r="H126" i="6"/>
  <c r="H130" i="6" s="1"/>
  <c r="H90" i="6"/>
  <c r="K152" i="6"/>
  <c r="K158" i="6" s="1"/>
  <c r="K97" i="6"/>
  <c r="K75" i="6"/>
  <c r="G234" i="6"/>
  <c r="G238" i="6" s="1"/>
  <c r="G180" i="6"/>
  <c r="G186" i="6" s="1"/>
  <c r="V240" i="6"/>
  <c r="V239" i="6"/>
  <c r="V242" i="6" s="1"/>
  <c r="J299" i="6"/>
  <c r="J303" i="6" s="1"/>
  <c r="J247" i="6"/>
  <c r="J251" i="6" s="1"/>
  <c r="K50" i="6"/>
  <c r="D89" i="6"/>
  <c r="G90" i="6"/>
  <c r="S94" i="6"/>
  <c r="V95" i="6"/>
  <c r="D97" i="6"/>
  <c r="M118" i="6"/>
  <c r="M121" i="6" s="1"/>
  <c r="V209" i="6"/>
  <c r="J292" i="6"/>
  <c r="J291" i="6"/>
  <c r="J294" i="6" s="1"/>
  <c r="K305" i="6"/>
  <c r="K306" i="6" s="1"/>
  <c r="K304" i="6"/>
  <c r="K307" i="6" s="1"/>
  <c r="M336" i="6"/>
  <c r="S336" i="6"/>
  <c r="N333" i="6"/>
  <c r="N336" i="6" s="1"/>
  <c r="N334" i="6"/>
  <c r="N335" i="6" s="1"/>
  <c r="H238" i="7"/>
  <c r="H251" i="7"/>
  <c r="H199" i="7"/>
  <c r="H211" i="7"/>
  <c r="H215" i="7" s="1"/>
  <c r="J107" i="7"/>
  <c r="J111" i="7" s="1"/>
  <c r="J91" i="7"/>
  <c r="J69" i="7"/>
  <c r="J49" i="7"/>
  <c r="J36" i="7"/>
  <c r="Q107" i="7"/>
  <c r="Q111" i="7" s="1"/>
  <c r="Q91" i="7"/>
  <c r="D120" i="7"/>
  <c r="D124" i="7" s="1"/>
  <c r="D86" i="7"/>
  <c r="P125" i="7"/>
  <c r="P128" i="7" s="1"/>
  <c r="P126" i="7"/>
  <c r="J237" i="7"/>
  <c r="J198" i="7"/>
  <c r="J263" i="7"/>
  <c r="J250" i="7"/>
  <c r="Q263" i="7"/>
  <c r="Q237" i="7"/>
  <c r="Q198" i="7"/>
  <c r="D199" i="7"/>
  <c r="D238" i="7"/>
  <c r="D241" i="7" s="1"/>
  <c r="D211" i="7"/>
  <c r="D215" i="7" s="1"/>
  <c r="D251" i="7"/>
  <c r="J276" i="7"/>
  <c r="J280" i="7" s="1"/>
  <c r="J224" i="7"/>
  <c r="J228" i="7" s="1"/>
  <c r="S177" i="7"/>
  <c r="S180" i="7" s="1"/>
  <c r="S178" i="7"/>
  <c r="P191" i="7"/>
  <c r="P192" i="7" s="1"/>
  <c r="P190" i="7"/>
  <c r="P193" i="7" s="1"/>
  <c r="Q250" i="7"/>
  <c r="C13" i="4"/>
  <c r="C17" i="4"/>
  <c r="N20" i="5"/>
  <c r="D22" i="5"/>
  <c r="D23" i="5" s="1"/>
  <c r="M30" i="5"/>
  <c r="N32" i="5"/>
  <c r="K43" i="5"/>
  <c r="K47" i="5" s="1"/>
  <c r="S43" i="5"/>
  <c r="Q58" i="5"/>
  <c r="G69" i="5"/>
  <c r="G73" i="5" s="1"/>
  <c r="I7" i="4" s="1"/>
  <c r="W69" i="5"/>
  <c r="W71" i="5"/>
  <c r="M82" i="5"/>
  <c r="M104" i="5"/>
  <c r="M107" i="5" s="1"/>
  <c r="D105" i="5"/>
  <c r="D106" i="5" s="1"/>
  <c r="P105" i="5"/>
  <c r="P106" i="5" s="1"/>
  <c r="H299" i="6"/>
  <c r="H303" i="6" s="1"/>
  <c r="H247" i="6"/>
  <c r="H251" i="6" s="1"/>
  <c r="G40" i="6"/>
  <c r="P54" i="6"/>
  <c r="P50" i="6"/>
  <c r="D139" i="6"/>
  <c r="D143" i="6" s="1"/>
  <c r="D98" i="6"/>
  <c r="D76" i="6"/>
  <c r="K139" i="6"/>
  <c r="K143" i="6" s="1"/>
  <c r="K98" i="6"/>
  <c r="K76" i="6"/>
  <c r="K55" i="6"/>
  <c r="G312" i="6"/>
  <c r="G260" i="6"/>
  <c r="G264" i="6" s="1"/>
  <c r="G221" i="6"/>
  <c r="J313" i="6"/>
  <c r="J273" i="6"/>
  <c r="J277" i="6" s="1"/>
  <c r="O98" i="4" s="1"/>
  <c r="J222" i="6"/>
  <c r="J225" i="6" s="1"/>
  <c r="M167" i="6"/>
  <c r="M171" i="6" s="1"/>
  <c r="M93" i="6"/>
  <c r="M91" i="6"/>
  <c r="M71" i="6"/>
  <c r="M69" i="6"/>
  <c r="M51" i="6"/>
  <c r="T167" i="6"/>
  <c r="T171" i="6" s="1"/>
  <c r="T93" i="6"/>
  <c r="T91" i="6"/>
  <c r="T71" i="6"/>
  <c r="T69" i="6"/>
  <c r="T94" i="6"/>
  <c r="T92" i="6"/>
  <c r="T72" i="6"/>
  <c r="T70" i="6"/>
  <c r="T52" i="6"/>
  <c r="G119" i="6"/>
  <c r="W111" i="6"/>
  <c r="W117" i="6" s="1"/>
  <c r="W95" i="6"/>
  <c r="W73" i="6"/>
  <c r="W53" i="6"/>
  <c r="H234" i="6"/>
  <c r="H238" i="6" s="1"/>
  <c r="H180" i="6"/>
  <c r="H186" i="6" s="1"/>
  <c r="H195" i="6"/>
  <c r="H199" i="6" s="1"/>
  <c r="G52" i="6"/>
  <c r="S52" i="6"/>
  <c r="J53" i="6"/>
  <c r="V53" i="6"/>
  <c r="D55" i="6"/>
  <c r="M72" i="6"/>
  <c r="V75" i="6"/>
  <c r="J89" i="6"/>
  <c r="M90" i="6"/>
  <c r="S92" i="6"/>
  <c r="D95" i="6"/>
  <c r="J97" i="6"/>
  <c r="V111" i="6"/>
  <c r="V117" i="6" s="1"/>
  <c r="U18" i="4" s="1"/>
  <c r="S118" i="6"/>
  <c r="S121" i="6" s="1"/>
  <c r="D159" i="6"/>
  <c r="D162" i="6" s="1"/>
  <c r="G195" i="6"/>
  <c r="G199" i="6" s="1"/>
  <c r="P273" i="6"/>
  <c r="P277" i="6" s="1"/>
  <c r="L98" i="4" s="1"/>
  <c r="T299" i="6"/>
  <c r="T303" i="6" s="1"/>
  <c r="E333" i="6"/>
  <c r="E336" i="6" s="1"/>
  <c r="E334" i="6"/>
  <c r="E335" i="6" s="1"/>
  <c r="K191" i="7"/>
  <c r="K192" i="7" s="1"/>
  <c r="K190" i="7"/>
  <c r="K193" i="7" s="1"/>
  <c r="W191" i="7"/>
  <c r="W192" i="7" s="1"/>
  <c r="W190" i="7"/>
  <c r="W193" i="7" s="1"/>
  <c r="S113" i="7"/>
  <c r="S114" i="7" s="1"/>
  <c r="S112" i="7"/>
  <c r="S115" i="7" s="1"/>
  <c r="E152" i="7"/>
  <c r="E153" i="7" s="1"/>
  <c r="E151" i="7"/>
  <c r="E154" i="7" s="1"/>
  <c r="W71" i="7"/>
  <c r="W146" i="7"/>
  <c r="W150" i="7" s="1"/>
  <c r="W93" i="7"/>
  <c r="V133" i="7"/>
  <c r="V137" i="7" s="1"/>
  <c r="V51" i="7"/>
  <c r="V72" i="7"/>
  <c r="W90" i="7"/>
  <c r="W88" i="7"/>
  <c r="W68" i="7"/>
  <c r="W66" i="7"/>
  <c r="W48" i="7"/>
  <c r="W159" i="7"/>
  <c r="W163" i="7" s="1"/>
  <c r="W89" i="7"/>
  <c r="W65" i="7"/>
  <c r="V178" i="7"/>
  <c r="V177" i="7"/>
  <c r="V180" i="7" s="1"/>
  <c r="H190" i="7"/>
  <c r="H193" i="7" s="1"/>
  <c r="H191" i="7"/>
  <c r="H192" i="7" s="1"/>
  <c r="T86" i="7"/>
  <c r="K152" i="7"/>
  <c r="K153" i="7" s="1"/>
  <c r="K151" i="7"/>
  <c r="K154" i="7" s="1"/>
  <c r="W178" i="7"/>
  <c r="W179" i="7" s="1"/>
  <c r="W177" i="7"/>
  <c r="W180" i="7" s="1"/>
  <c r="J264" i="7"/>
  <c r="M24" i="5"/>
  <c r="Q32" i="5"/>
  <c r="K69" i="5"/>
  <c r="K73" i="5" s="1"/>
  <c r="S105" i="5"/>
  <c r="S106" i="5" s="1"/>
  <c r="K40" i="6"/>
  <c r="Q96" i="6"/>
  <c r="Q89" i="6"/>
  <c r="P139" i="6"/>
  <c r="P143" i="6" s="1"/>
  <c r="L19" i="4" s="1"/>
  <c r="P98" i="6"/>
  <c r="P76" i="6"/>
  <c r="S312" i="6"/>
  <c r="S260" i="6"/>
  <c r="S264" i="6" s="1"/>
  <c r="S221" i="6"/>
  <c r="H167" i="6"/>
  <c r="H171" i="6" s="1"/>
  <c r="H93" i="6"/>
  <c r="H91" i="6"/>
  <c r="H71" i="6"/>
  <c r="H69" i="6"/>
  <c r="H94" i="6"/>
  <c r="H92" i="6"/>
  <c r="H72" i="6"/>
  <c r="H70" i="6"/>
  <c r="H52" i="6"/>
  <c r="Q152" i="6"/>
  <c r="Q158" i="6" s="1"/>
  <c r="Q97" i="6"/>
  <c r="Q75" i="6"/>
  <c r="W299" i="6"/>
  <c r="W303" i="6" s="1"/>
  <c r="W247" i="6"/>
  <c r="W251" i="6" s="1"/>
  <c r="Q182" i="6"/>
  <c r="Q113" i="6"/>
  <c r="K183" i="6"/>
  <c r="K114" i="6"/>
  <c r="K155" i="6"/>
  <c r="D73" i="6"/>
  <c r="G74" i="6"/>
  <c r="Q154" i="6"/>
  <c r="Q334" i="6"/>
  <c r="Q335" i="6" s="1"/>
  <c r="K336" i="6"/>
  <c r="Q90" i="7"/>
  <c r="Q88" i="7"/>
  <c r="Q68" i="7"/>
  <c r="Q66" i="7"/>
  <c r="Q48" i="7"/>
  <c r="Q159" i="7"/>
  <c r="Q163" i="7" s="1"/>
  <c r="Q87" i="7"/>
  <c r="Q67" i="7"/>
  <c r="Q47" i="7"/>
  <c r="G113" i="7"/>
  <c r="G114" i="7" s="1"/>
  <c r="G112" i="7"/>
  <c r="G115" i="7" s="1"/>
  <c r="M238" i="7"/>
  <c r="M241" i="7" s="1"/>
  <c r="M199" i="7"/>
  <c r="M211" i="7"/>
  <c r="M215" i="7" s="1"/>
  <c r="M251" i="7"/>
  <c r="D190" i="7"/>
  <c r="D193" i="7" s="1"/>
  <c r="D191" i="7"/>
  <c r="D192" i="7" s="1"/>
  <c r="E299" i="7"/>
  <c r="E300" i="7" s="1"/>
  <c r="E298" i="7"/>
  <c r="E301" i="7" s="1"/>
  <c r="W299" i="7"/>
  <c r="W300" i="7" s="1"/>
  <c r="W298" i="7"/>
  <c r="W301" i="7" s="1"/>
  <c r="P37" i="8"/>
  <c r="P40" i="8" s="1"/>
  <c r="P38" i="8"/>
  <c r="P39" i="8" s="1"/>
  <c r="K614" i="8"/>
  <c r="K618" i="8" s="1"/>
  <c r="K627" i="8"/>
  <c r="K631" i="8" s="1"/>
  <c r="K588" i="8"/>
  <c r="K592" i="8" s="1"/>
  <c r="K368" i="8"/>
  <c r="K341" i="8"/>
  <c r="K345" i="8" s="1"/>
  <c r="K328" i="8"/>
  <c r="K332" i="8" s="1"/>
  <c r="K315" i="8"/>
  <c r="K319" i="8" s="1"/>
  <c r="K302" i="8"/>
  <c r="K306" i="8" s="1"/>
  <c r="K289" i="8"/>
  <c r="K293" i="8" s="1"/>
  <c r="G22" i="5"/>
  <c r="G23" i="5" s="1"/>
  <c r="M22" i="5"/>
  <c r="M23" i="5" s="1"/>
  <c r="M84" i="5"/>
  <c r="M71" i="5"/>
  <c r="M58" i="5"/>
  <c r="M45" i="5"/>
  <c r="M32" i="5"/>
  <c r="K20" i="5"/>
  <c r="G21" i="5"/>
  <c r="G24" i="5" s="1"/>
  <c r="K30" i="5"/>
  <c r="K34" i="5" s="1"/>
  <c r="S30" i="5"/>
  <c r="K82" i="5"/>
  <c r="K86" i="5" s="1"/>
  <c r="V54" i="6"/>
  <c r="V50" i="6"/>
  <c r="J139" i="6"/>
  <c r="J143" i="6" s="1"/>
  <c r="O19" i="4" s="1"/>
  <c r="J98" i="6"/>
  <c r="J76" i="6"/>
  <c r="T312" i="6"/>
  <c r="T260" i="6"/>
  <c r="T264" i="6" s="1"/>
  <c r="T208" i="6"/>
  <c r="W313" i="6"/>
  <c r="W286" i="6"/>
  <c r="W290" i="6" s="1"/>
  <c r="W209" i="6"/>
  <c r="C20" i="4"/>
  <c r="W20" i="5"/>
  <c r="G30" i="5"/>
  <c r="G34" i="5" s="1"/>
  <c r="I4" i="4" s="1"/>
  <c r="W30" i="5"/>
  <c r="W32" i="5"/>
  <c r="M43" i="5"/>
  <c r="S56" i="5"/>
  <c r="G82" i="5"/>
  <c r="G86" i="5" s="1"/>
  <c r="I8" i="4" s="1"/>
  <c r="N86" i="5"/>
  <c r="E104" i="5"/>
  <c r="E107" i="5" s="1"/>
  <c r="Q104" i="5"/>
  <c r="Q107" i="5" s="1"/>
  <c r="H105" i="5"/>
  <c r="H106" i="5" s="1"/>
  <c r="T105" i="5"/>
  <c r="T106" i="5" s="1"/>
  <c r="K195" i="6"/>
  <c r="K199" i="6" s="1"/>
  <c r="K234" i="6"/>
  <c r="K238" i="6" s="1"/>
  <c r="K180" i="6"/>
  <c r="K186" i="6" s="1"/>
  <c r="W234" i="6"/>
  <c r="W238" i="6" s="1"/>
  <c r="W195" i="6"/>
  <c r="W199" i="6" s="1"/>
  <c r="W180" i="6"/>
  <c r="W186" i="6" s="1"/>
  <c r="J54" i="6"/>
  <c r="J50" i="6"/>
  <c r="T74" i="6"/>
  <c r="T68" i="6"/>
  <c r="W96" i="6"/>
  <c r="W89" i="6"/>
  <c r="V139" i="6"/>
  <c r="V143" i="6" s="1"/>
  <c r="U19" i="4" s="1"/>
  <c r="V98" i="6"/>
  <c r="V76" i="6"/>
  <c r="H221" i="6"/>
  <c r="H312" i="6"/>
  <c r="H260" i="6"/>
  <c r="H264" i="6" s="1"/>
  <c r="H208" i="6"/>
  <c r="D313" i="6"/>
  <c r="D273" i="6"/>
  <c r="D277" i="6" s="1"/>
  <c r="C98" i="4" s="1"/>
  <c r="D222" i="6"/>
  <c r="D225" i="6" s="1"/>
  <c r="D286" i="6"/>
  <c r="D290" i="6" s="1"/>
  <c r="K273" i="6"/>
  <c r="K277" i="6" s="1"/>
  <c r="K222" i="6"/>
  <c r="K313" i="6"/>
  <c r="K286" i="6"/>
  <c r="K290" i="6" s="1"/>
  <c r="K209" i="6"/>
  <c r="G167" i="6"/>
  <c r="G171" i="6" s="1"/>
  <c r="G93" i="6"/>
  <c r="G91" i="6"/>
  <c r="G71" i="6"/>
  <c r="G69" i="6"/>
  <c r="G51" i="6"/>
  <c r="T126" i="6"/>
  <c r="T130" i="6" s="1"/>
  <c r="T90" i="6"/>
  <c r="W152" i="6"/>
  <c r="W158" i="6" s="1"/>
  <c r="W97" i="6"/>
  <c r="W75" i="6"/>
  <c r="S234" i="6"/>
  <c r="S238" i="6" s="1"/>
  <c r="S180" i="6"/>
  <c r="S186" i="6" s="1"/>
  <c r="V299" i="6"/>
  <c r="V303" i="6" s="1"/>
  <c r="V247" i="6"/>
  <c r="V251" i="6" s="1"/>
  <c r="N154" i="6"/>
  <c r="N182" i="6"/>
  <c r="N113" i="6"/>
  <c r="H183" i="6"/>
  <c r="H114" i="6"/>
  <c r="T183" i="6"/>
  <c r="T114" i="6"/>
  <c r="H51" i="6"/>
  <c r="M70" i="6"/>
  <c r="S72" i="6"/>
  <c r="D75" i="6"/>
  <c r="P89" i="6"/>
  <c r="G94" i="6"/>
  <c r="P97" i="6"/>
  <c r="S131" i="6"/>
  <c r="S134" i="6" s="1"/>
  <c r="G145" i="6"/>
  <c r="E154" i="6"/>
  <c r="J159" i="6"/>
  <c r="J162" i="6" s="1"/>
  <c r="D188" i="6"/>
  <c r="D189" i="6" s="1"/>
  <c r="M195" i="6"/>
  <c r="M199" i="6" s="1"/>
  <c r="S200" i="6"/>
  <c r="S203" i="6" s="1"/>
  <c r="G208" i="6"/>
  <c r="J209" i="6"/>
  <c r="P222" i="6"/>
  <c r="P225" i="6" s="1"/>
  <c r="W273" i="6"/>
  <c r="W277" i="6" s="1"/>
  <c r="V333" i="6"/>
  <c r="V336" i="6" s="1"/>
  <c r="V334" i="6"/>
  <c r="V335" i="6" s="1"/>
  <c r="J125" i="7"/>
  <c r="J128" i="7" s="1"/>
  <c r="J126" i="7"/>
  <c r="G146" i="7"/>
  <c r="G150" i="7" s="1"/>
  <c r="G71" i="7"/>
  <c r="P146" i="7"/>
  <c r="P150" i="7" s="1"/>
  <c r="P93" i="7"/>
  <c r="P71" i="7"/>
  <c r="N133" i="7"/>
  <c r="N137" i="7" s="1"/>
  <c r="N51" i="7"/>
  <c r="N72" i="7"/>
  <c r="N94" i="7"/>
  <c r="T238" i="7"/>
  <c r="T199" i="7"/>
  <c r="T211" i="7"/>
  <c r="T215" i="7" s="1"/>
  <c r="T251" i="7"/>
  <c r="G90" i="7"/>
  <c r="G88" i="7"/>
  <c r="G68" i="7"/>
  <c r="G66" i="7"/>
  <c r="G48" i="7"/>
  <c r="G159" i="7"/>
  <c r="G163" i="7" s="1"/>
  <c r="G87" i="7"/>
  <c r="G67" i="7"/>
  <c r="G47" i="7"/>
  <c r="G89" i="7"/>
  <c r="G65" i="7"/>
  <c r="P165" i="7"/>
  <c r="E178" i="7"/>
  <c r="E179" i="7" s="1"/>
  <c r="E177" i="7"/>
  <c r="E180" i="7" s="1"/>
  <c r="J190" i="7"/>
  <c r="J193" i="7" s="1"/>
  <c r="J191" i="7"/>
  <c r="J192" i="7" s="1"/>
  <c r="Q65" i="7"/>
  <c r="Q69" i="7"/>
  <c r="Q89" i="7"/>
  <c r="E165" i="7"/>
  <c r="E166" i="7" s="1"/>
  <c r="E164" i="7"/>
  <c r="E167" i="7" s="1"/>
  <c r="G286" i="6"/>
  <c r="G290" i="6" s="1"/>
  <c r="G273" i="6"/>
  <c r="G277" i="6" s="1"/>
  <c r="I98" i="4" s="1"/>
  <c r="G222" i="6"/>
  <c r="M286" i="6"/>
  <c r="M290" i="6" s="1"/>
  <c r="M273" i="6"/>
  <c r="M277" i="6" s="1"/>
  <c r="F98" i="4" s="1"/>
  <c r="M222" i="6"/>
  <c r="M225" i="6" s="1"/>
  <c r="S286" i="6"/>
  <c r="S290" i="6" s="1"/>
  <c r="S273" i="6"/>
  <c r="S277" i="6" s="1"/>
  <c r="R98" i="4" s="1"/>
  <c r="S222" i="6"/>
  <c r="G299" i="6"/>
  <c r="G303" i="6" s="1"/>
  <c r="G247" i="6"/>
  <c r="G251" i="6" s="1"/>
  <c r="M299" i="6"/>
  <c r="M303" i="6" s="1"/>
  <c r="M247" i="6"/>
  <c r="M251" i="6" s="1"/>
  <c r="S299" i="6"/>
  <c r="S303" i="6" s="1"/>
  <c r="S247" i="6"/>
  <c r="S251" i="6" s="1"/>
  <c r="E114" i="6"/>
  <c r="Q114" i="6"/>
  <c r="H154" i="6"/>
  <c r="T154" i="6"/>
  <c r="E183" i="6"/>
  <c r="Q183" i="6"/>
  <c r="D234" i="6"/>
  <c r="D238" i="6" s="1"/>
  <c r="P260" i="6"/>
  <c r="P264" i="6" s="1"/>
  <c r="P312" i="6"/>
  <c r="S313" i="6"/>
  <c r="N172" i="7"/>
  <c r="N176" i="7" s="1"/>
  <c r="N64" i="7"/>
  <c r="D107" i="7"/>
  <c r="D111" i="7" s="1"/>
  <c r="D91" i="7"/>
  <c r="D69" i="7"/>
  <c r="D49" i="7"/>
  <c r="D36" i="7"/>
  <c r="J146" i="7"/>
  <c r="J150" i="7" s="1"/>
  <c r="J93" i="7"/>
  <c r="J71" i="7"/>
  <c r="T46" i="7"/>
  <c r="P133" i="7"/>
  <c r="P137" i="7" s="1"/>
  <c r="P51" i="7"/>
  <c r="D263" i="7"/>
  <c r="D250" i="7"/>
  <c r="K263" i="7"/>
  <c r="K237" i="7"/>
  <c r="K250" i="7"/>
  <c r="S237" i="7"/>
  <c r="S263" i="7"/>
  <c r="S250" i="7"/>
  <c r="G211" i="7"/>
  <c r="G215" i="7" s="1"/>
  <c r="G251" i="7"/>
  <c r="V238" i="7"/>
  <c r="V211" i="7"/>
  <c r="V215" i="7" s="1"/>
  <c r="V251" i="7"/>
  <c r="D264" i="7"/>
  <c r="D224" i="7"/>
  <c r="D228" i="7" s="1"/>
  <c r="G36" i="7"/>
  <c r="S36" i="7"/>
  <c r="M47" i="7"/>
  <c r="G49" i="7"/>
  <c r="S49" i="7"/>
  <c r="S65" i="7"/>
  <c r="M67" i="7"/>
  <c r="G69" i="7"/>
  <c r="S69" i="7"/>
  <c r="E71" i="7"/>
  <c r="J86" i="7"/>
  <c r="V86" i="7"/>
  <c r="M91" i="7"/>
  <c r="K93" i="7"/>
  <c r="M107" i="7"/>
  <c r="M111" i="7" s="1"/>
  <c r="G120" i="7"/>
  <c r="G124" i="7" s="1"/>
  <c r="S120" i="7"/>
  <c r="S124" i="7" s="1"/>
  <c r="J177" i="7"/>
  <c r="J180" i="7" s="1"/>
  <c r="J178" i="7"/>
  <c r="G199" i="7"/>
  <c r="S282" i="7"/>
  <c r="S281" i="7"/>
  <c r="S284" i="7" s="1"/>
  <c r="G299" i="7"/>
  <c r="G300" i="7" s="1"/>
  <c r="G298" i="7"/>
  <c r="G301" i="7" s="1"/>
  <c r="M299" i="7"/>
  <c r="M300" i="7" s="1"/>
  <c r="S298" i="7"/>
  <c r="S301" i="7" s="1"/>
  <c r="S299" i="7"/>
  <c r="S300" i="7" s="1"/>
  <c r="V298" i="7"/>
  <c r="V301" i="7" s="1"/>
  <c r="H159" i="8"/>
  <c r="H163" i="8" s="1"/>
  <c r="H90" i="8"/>
  <c r="H68" i="8"/>
  <c r="J64" i="8"/>
  <c r="J85" i="8"/>
  <c r="J536" i="8"/>
  <c r="J549" i="8"/>
  <c r="J553" i="8" s="1"/>
  <c r="O142" i="4" s="1"/>
  <c r="J602" i="8"/>
  <c r="J523" i="8"/>
  <c r="J497" i="8"/>
  <c r="J484" i="8"/>
  <c r="J471" i="8"/>
  <c r="J367" i="8"/>
  <c r="J237" i="8"/>
  <c r="J354" i="8"/>
  <c r="J380" i="8"/>
  <c r="J510" i="8"/>
  <c r="V601" i="8"/>
  <c r="V524" i="8"/>
  <c r="V511" i="8"/>
  <c r="V485" i="8"/>
  <c r="V575" i="8"/>
  <c r="V579" i="8" s="1"/>
  <c r="V537" i="8"/>
  <c r="V498" i="8"/>
  <c r="V472" i="8"/>
  <c r="V381" i="8"/>
  <c r="V355" i="8"/>
  <c r="V276" i="8"/>
  <c r="V280" i="8" s="1"/>
  <c r="U110" i="4" s="1"/>
  <c r="V250" i="8"/>
  <c r="V254" i="8" s="1"/>
  <c r="V263" i="8"/>
  <c r="V267" i="8" s="1"/>
  <c r="U109" i="4" s="1"/>
  <c r="V238" i="8"/>
  <c r="D30" i="5"/>
  <c r="D34" i="5" s="1"/>
  <c r="J30" i="5"/>
  <c r="J34" i="5" s="1"/>
  <c r="P30" i="5"/>
  <c r="P34" i="5" s="1"/>
  <c r="V30" i="5"/>
  <c r="V34" i="5" s="1"/>
  <c r="D43" i="5"/>
  <c r="D47" i="5" s="1"/>
  <c r="J43" i="5"/>
  <c r="J47" i="5" s="1"/>
  <c r="P43" i="5"/>
  <c r="P47" i="5" s="1"/>
  <c r="V43" i="5"/>
  <c r="V47" i="5" s="1"/>
  <c r="D56" i="5"/>
  <c r="D60" i="5" s="1"/>
  <c r="J56" i="5"/>
  <c r="J60" i="5" s="1"/>
  <c r="P56" i="5"/>
  <c r="P60" i="5" s="1"/>
  <c r="V56" i="5"/>
  <c r="V60" i="5" s="1"/>
  <c r="D69" i="5"/>
  <c r="D73" i="5" s="1"/>
  <c r="C7" i="4" s="1"/>
  <c r="J69" i="5"/>
  <c r="J73" i="5" s="1"/>
  <c r="P69" i="5"/>
  <c r="P73" i="5" s="1"/>
  <c r="V69" i="5"/>
  <c r="V73" i="5" s="1"/>
  <c r="D52" i="6"/>
  <c r="J52" i="6"/>
  <c r="P52" i="6"/>
  <c r="V52" i="6"/>
  <c r="G53" i="6"/>
  <c r="M53" i="6"/>
  <c r="S53" i="6"/>
  <c r="D68" i="6"/>
  <c r="J68" i="6"/>
  <c r="P68" i="6"/>
  <c r="V68" i="6"/>
  <c r="D70" i="6"/>
  <c r="J70" i="6"/>
  <c r="P70" i="6"/>
  <c r="V70" i="6"/>
  <c r="D72" i="6"/>
  <c r="J72" i="6"/>
  <c r="P72" i="6"/>
  <c r="V72" i="6"/>
  <c r="G73" i="6"/>
  <c r="M73" i="6"/>
  <c r="S73" i="6"/>
  <c r="G75" i="6"/>
  <c r="M75" i="6"/>
  <c r="S75" i="6"/>
  <c r="D90" i="6"/>
  <c r="J90" i="6"/>
  <c r="P90" i="6"/>
  <c r="V90" i="6"/>
  <c r="D92" i="6"/>
  <c r="J92" i="6"/>
  <c r="P92" i="6"/>
  <c r="V92" i="6"/>
  <c r="G95" i="6"/>
  <c r="M95" i="6"/>
  <c r="S95" i="6"/>
  <c r="P195" i="6"/>
  <c r="P199" i="6" s="1"/>
  <c r="V195" i="6"/>
  <c r="V199" i="6" s="1"/>
  <c r="D208" i="6"/>
  <c r="D212" i="6" s="1"/>
  <c r="J208" i="6"/>
  <c r="P208" i="6"/>
  <c r="P212" i="6" s="1"/>
  <c r="V208" i="6"/>
  <c r="G209" i="6"/>
  <c r="M209" i="6"/>
  <c r="M212" i="6" s="1"/>
  <c r="S209" i="6"/>
  <c r="S212" i="6" s="1"/>
  <c r="J260" i="6"/>
  <c r="J264" i="6" s="1"/>
  <c r="J312" i="6"/>
  <c r="M313" i="6"/>
  <c r="P334" i="6"/>
  <c r="P335" i="6" s="1"/>
  <c r="E185" i="7"/>
  <c r="E189" i="7" s="1"/>
  <c r="E85" i="7"/>
  <c r="E46" i="7"/>
  <c r="Q185" i="7"/>
  <c r="Q189" i="7" s="1"/>
  <c r="Q85" i="7"/>
  <c r="Q46" i="7"/>
  <c r="V107" i="7"/>
  <c r="V111" i="7" s="1"/>
  <c r="V91" i="7"/>
  <c r="V69" i="7"/>
  <c r="V49" i="7"/>
  <c r="V36" i="7"/>
  <c r="D146" i="7"/>
  <c r="D150" i="7" s="1"/>
  <c r="D93" i="7"/>
  <c r="D71" i="7"/>
  <c r="S152" i="7"/>
  <c r="S153" i="7" s="1"/>
  <c r="S151" i="7"/>
  <c r="S154" i="7" s="1"/>
  <c r="N46" i="7"/>
  <c r="Q64" i="7"/>
  <c r="T85" i="7"/>
  <c r="J133" i="7"/>
  <c r="J137" i="7" s="1"/>
  <c r="J51" i="7"/>
  <c r="S94" i="7"/>
  <c r="S72" i="7"/>
  <c r="M263" i="7"/>
  <c r="M267" i="7" s="1"/>
  <c r="M250" i="7"/>
  <c r="M198" i="7"/>
  <c r="V250" i="7"/>
  <c r="V237" i="7"/>
  <c r="V241" i="7" s="1"/>
  <c r="V198" i="7"/>
  <c r="P251" i="7"/>
  <c r="P199" i="7"/>
  <c r="K90" i="7"/>
  <c r="K88" i="7"/>
  <c r="K68" i="7"/>
  <c r="K66" i="7"/>
  <c r="K48" i="7"/>
  <c r="S90" i="7"/>
  <c r="S88" i="7"/>
  <c r="S68" i="7"/>
  <c r="S66" i="7"/>
  <c r="S48" i="7"/>
  <c r="S159" i="7"/>
  <c r="S163" i="7" s="1"/>
  <c r="V264" i="7"/>
  <c r="V224" i="7"/>
  <c r="V228" i="7" s="1"/>
  <c r="V276" i="7"/>
  <c r="V280" i="7" s="1"/>
  <c r="Q172" i="7"/>
  <c r="Q176" i="7" s="1"/>
  <c r="E47" i="7"/>
  <c r="K49" i="7"/>
  <c r="W49" i="7"/>
  <c r="S51" i="7"/>
  <c r="K65" i="7"/>
  <c r="E67" i="7"/>
  <c r="S71" i="7"/>
  <c r="J72" i="7"/>
  <c r="K89" i="7"/>
  <c r="M93" i="7"/>
  <c r="P94" i="7"/>
  <c r="D198" i="7"/>
  <c r="P211" i="7"/>
  <c r="P215" i="7" s="1"/>
  <c r="T301" i="7"/>
  <c r="H299" i="7"/>
  <c r="H300" i="7" s="1"/>
  <c r="V126" i="8"/>
  <c r="V125" i="8"/>
  <c r="V128" i="8" s="1"/>
  <c r="D260" i="6"/>
  <c r="D264" i="6" s="1"/>
  <c r="D312" i="6"/>
  <c r="G313" i="6"/>
  <c r="G334" i="6"/>
  <c r="G335" i="6" s="1"/>
  <c r="M334" i="6"/>
  <c r="M335" i="6" s="1"/>
  <c r="S334" i="6"/>
  <c r="S335" i="6" s="1"/>
  <c r="G333" i="6"/>
  <c r="G336" i="6" s="1"/>
  <c r="H172" i="7"/>
  <c r="H176" i="7" s="1"/>
  <c r="H64" i="7"/>
  <c r="T172" i="7"/>
  <c r="T176" i="7" s="1"/>
  <c r="T64" i="7"/>
  <c r="P107" i="7"/>
  <c r="P111" i="7" s="1"/>
  <c r="P91" i="7"/>
  <c r="P69" i="7"/>
  <c r="P49" i="7"/>
  <c r="P36" i="7"/>
  <c r="V146" i="7"/>
  <c r="V150" i="7" s="1"/>
  <c r="V93" i="7"/>
  <c r="V71" i="7"/>
  <c r="H46" i="7"/>
  <c r="D133" i="7"/>
  <c r="D137" i="7" s="1"/>
  <c r="D51" i="7"/>
  <c r="M94" i="7"/>
  <c r="M72" i="7"/>
  <c r="G250" i="7"/>
  <c r="G198" i="7"/>
  <c r="G237" i="7"/>
  <c r="P250" i="7"/>
  <c r="P237" i="7"/>
  <c r="P241" i="7" s="1"/>
  <c r="P198" i="7"/>
  <c r="P263" i="7"/>
  <c r="W263" i="7"/>
  <c r="W237" i="7"/>
  <c r="W250" i="7"/>
  <c r="W198" i="7"/>
  <c r="J251" i="7"/>
  <c r="J199" i="7"/>
  <c r="J238" i="7"/>
  <c r="J211" i="7"/>
  <c r="J215" i="7" s="1"/>
  <c r="S251" i="7"/>
  <c r="S238" i="7"/>
  <c r="S199" i="7"/>
  <c r="S202" i="7" s="1"/>
  <c r="S211" i="7"/>
  <c r="S215" i="7" s="1"/>
  <c r="E90" i="7"/>
  <c r="E88" i="7"/>
  <c r="E68" i="7"/>
  <c r="E66" i="7"/>
  <c r="E48" i="7"/>
  <c r="M90" i="7"/>
  <c r="M88" i="7"/>
  <c r="M68" i="7"/>
  <c r="M66" i="7"/>
  <c r="M48" i="7"/>
  <c r="M159" i="7"/>
  <c r="M163" i="7" s="1"/>
  <c r="P264" i="7"/>
  <c r="P224" i="7"/>
  <c r="P228" i="7" s="1"/>
  <c r="P276" i="7"/>
  <c r="P280" i="7" s="1"/>
  <c r="D177" i="7"/>
  <c r="D180" i="7" s="1"/>
  <c r="D178" i="7"/>
  <c r="K178" i="7"/>
  <c r="K179" i="7" s="1"/>
  <c r="K177" i="7"/>
  <c r="K180" i="7" s="1"/>
  <c r="G191" i="7"/>
  <c r="G192" i="7" s="1"/>
  <c r="N185" i="7"/>
  <c r="N189" i="7" s="1"/>
  <c r="V190" i="7"/>
  <c r="V193" i="7" s="1"/>
  <c r="V191" i="7"/>
  <c r="V192" i="7" s="1"/>
  <c r="M36" i="7"/>
  <c r="M49" i="7"/>
  <c r="M65" i="7"/>
  <c r="P86" i="7"/>
  <c r="S87" i="7"/>
  <c r="M89" i="7"/>
  <c r="G91" i="7"/>
  <c r="S91" i="7"/>
  <c r="E93" i="7"/>
  <c r="S133" i="7"/>
  <c r="S137" i="7" s="1"/>
  <c r="V165" i="7"/>
  <c r="P178" i="7"/>
  <c r="K198" i="7"/>
  <c r="V199" i="7"/>
  <c r="G238" i="7"/>
  <c r="V263" i="7"/>
  <c r="D276" i="7"/>
  <c r="D280" i="7" s="1"/>
  <c r="J298" i="7"/>
  <c r="J301" i="7" s="1"/>
  <c r="J299" i="7"/>
  <c r="J300" i="7" s="1"/>
  <c r="P299" i="7"/>
  <c r="P300" i="7" s="1"/>
  <c r="W139" i="8"/>
  <c r="W140" i="8" s="1"/>
  <c r="W138" i="8"/>
  <c r="W141" i="8" s="1"/>
  <c r="M224" i="7"/>
  <c r="M228" i="7" s="1"/>
  <c r="M276" i="7"/>
  <c r="M280" i="7" s="1"/>
  <c r="M107" i="8"/>
  <c r="M111" i="8" s="1"/>
  <c r="M67" i="8"/>
  <c r="M49" i="8"/>
  <c r="M36" i="8"/>
  <c r="M88" i="8"/>
  <c r="W65" i="8"/>
  <c r="W51" i="8"/>
  <c r="W86" i="8"/>
  <c r="M601" i="8"/>
  <c r="M575" i="8"/>
  <c r="M579" i="8" s="1"/>
  <c r="M537" i="8"/>
  <c r="M498" i="8"/>
  <c r="M524" i="8"/>
  <c r="M485" i="8"/>
  <c r="M472" i="8"/>
  <c r="M276" i="8"/>
  <c r="M280" i="8" s="1"/>
  <c r="F110" i="4" s="1"/>
  <c r="M263" i="8"/>
  <c r="M267" i="8" s="1"/>
  <c r="F109" i="4" s="1"/>
  <c r="M250" i="8"/>
  <c r="M254" i="8" s="1"/>
  <c r="M238" i="8"/>
  <c r="M355" i="8"/>
  <c r="M511" i="8"/>
  <c r="M381" i="8"/>
  <c r="D627" i="8"/>
  <c r="D631" i="8" s="1"/>
  <c r="C144" i="4" s="1"/>
  <c r="D588" i="8"/>
  <c r="D592" i="8" s="1"/>
  <c r="C143" i="4" s="1"/>
  <c r="D614" i="8"/>
  <c r="D618" i="8" s="1"/>
  <c r="D341" i="8"/>
  <c r="D345" i="8" s="1"/>
  <c r="C113" i="4" s="1"/>
  <c r="D315" i="8"/>
  <c r="D319" i="8" s="1"/>
  <c r="C130" i="4" s="1"/>
  <c r="D289" i="8"/>
  <c r="D293" i="8" s="1"/>
  <c r="D368" i="8"/>
  <c r="D328" i="8"/>
  <c r="D332" i="8" s="1"/>
  <c r="D302" i="8"/>
  <c r="D306" i="8" s="1"/>
  <c r="N393" i="8"/>
  <c r="N397" i="8" s="1"/>
  <c r="N185" i="8"/>
  <c r="N189" i="8" s="1"/>
  <c r="P217" i="8"/>
  <c r="P218" i="8" s="1"/>
  <c r="P216" i="8"/>
  <c r="P219" i="8" s="1"/>
  <c r="D36" i="8"/>
  <c r="P191" i="8"/>
  <c r="P190" i="8"/>
  <c r="P193" i="8" s="1"/>
  <c r="K46" i="7"/>
  <c r="W46" i="7"/>
  <c r="K85" i="7"/>
  <c r="W85" i="7"/>
  <c r="G224" i="7"/>
  <c r="G228" i="7" s="1"/>
  <c r="G276" i="7"/>
  <c r="G280" i="7" s="1"/>
  <c r="D299" i="7"/>
  <c r="D300" i="7" s="1"/>
  <c r="T299" i="7"/>
  <c r="T300" i="7" s="1"/>
  <c r="E458" i="8"/>
  <c r="E462" i="8" s="1"/>
  <c r="E198" i="8"/>
  <c r="E202" i="8" s="1"/>
  <c r="E211" i="8"/>
  <c r="E215" i="8" s="1"/>
  <c r="Q601" i="8"/>
  <c r="Q524" i="8"/>
  <c r="Q575" i="8"/>
  <c r="Q579" i="8" s="1"/>
  <c r="Q511" i="8"/>
  <c r="Q485" i="8"/>
  <c r="Q498" i="8"/>
  <c r="Q472" i="8"/>
  <c r="Q537" i="8"/>
  <c r="Q276" i="8"/>
  <c r="Q280" i="8" s="1"/>
  <c r="Q263" i="8"/>
  <c r="Q267" i="8" s="1"/>
  <c r="Q250" i="8"/>
  <c r="Q254" i="8" s="1"/>
  <c r="Q238" i="8"/>
  <c r="Q381" i="8"/>
  <c r="Q355" i="8"/>
  <c r="G107" i="8"/>
  <c r="G111" i="8" s="1"/>
  <c r="G67" i="8"/>
  <c r="G49" i="8"/>
  <c r="G36" i="8"/>
  <c r="G88" i="8"/>
  <c r="E89" i="8"/>
  <c r="E120" i="8"/>
  <c r="E124" i="8" s="1"/>
  <c r="M120" i="8"/>
  <c r="M124" i="8" s="1"/>
  <c r="M89" i="8"/>
  <c r="P86" i="8"/>
  <c r="P65" i="8"/>
  <c r="P51" i="8"/>
  <c r="P133" i="8"/>
  <c r="P137" i="8" s="1"/>
  <c r="L50" i="4" s="1"/>
  <c r="E601" i="8"/>
  <c r="E511" i="8"/>
  <c r="E485" i="8"/>
  <c r="E575" i="8"/>
  <c r="E579" i="8" s="1"/>
  <c r="E524" i="8"/>
  <c r="E498" i="8"/>
  <c r="E472" i="8"/>
  <c r="E537" i="8"/>
  <c r="E276" i="8"/>
  <c r="E280" i="8" s="1"/>
  <c r="E263" i="8"/>
  <c r="E267" i="8" s="1"/>
  <c r="E250" i="8"/>
  <c r="E254" i="8" s="1"/>
  <c r="E238" i="8"/>
  <c r="E381" i="8"/>
  <c r="E355" i="8"/>
  <c r="P562" i="8"/>
  <c r="P566" i="8" s="1"/>
  <c r="P445" i="8"/>
  <c r="P449" i="8" s="1"/>
  <c r="P432" i="8"/>
  <c r="P436" i="8" s="1"/>
  <c r="P419" i="8"/>
  <c r="P423" i="8" s="1"/>
  <c r="P406" i="8"/>
  <c r="P410" i="8" s="1"/>
  <c r="P94" i="8"/>
  <c r="P92" i="8"/>
  <c r="P72" i="8"/>
  <c r="P70" i="8"/>
  <c r="P48" i="8"/>
  <c r="P172" i="8"/>
  <c r="P176" i="8" s="1"/>
  <c r="P93" i="8"/>
  <c r="P91" i="8"/>
  <c r="P71" i="8"/>
  <c r="P69" i="8"/>
  <c r="P47" i="8"/>
  <c r="G185" i="8"/>
  <c r="G189" i="8" s="1"/>
  <c r="G393" i="8"/>
  <c r="G397" i="8" s="1"/>
  <c r="Q458" i="8"/>
  <c r="Q462" i="8" s="1"/>
  <c r="Q198" i="8"/>
  <c r="Q202" i="8" s="1"/>
  <c r="Q211" i="8"/>
  <c r="Q215" i="8" s="1"/>
  <c r="D47" i="7"/>
  <c r="J47" i="7"/>
  <c r="P47" i="7"/>
  <c r="V47" i="7"/>
  <c r="D65" i="7"/>
  <c r="J65" i="7"/>
  <c r="P65" i="7"/>
  <c r="V65" i="7"/>
  <c r="D67" i="7"/>
  <c r="J67" i="7"/>
  <c r="P67" i="7"/>
  <c r="V67" i="7"/>
  <c r="D87" i="7"/>
  <c r="J87" i="7"/>
  <c r="P87" i="7"/>
  <c r="V87" i="7"/>
  <c r="D89" i="7"/>
  <c r="J89" i="7"/>
  <c r="P89" i="7"/>
  <c r="V89" i="7"/>
  <c r="H46" i="8"/>
  <c r="T46" i="8"/>
  <c r="S107" i="8"/>
  <c r="S111" i="8" s="1"/>
  <c r="S67" i="8"/>
  <c r="S49" i="8"/>
  <c r="S36" i="8"/>
  <c r="S88" i="8"/>
  <c r="P159" i="8"/>
  <c r="P163" i="8" s="1"/>
  <c r="L51" i="4" s="1"/>
  <c r="P90" i="8"/>
  <c r="P68" i="8"/>
  <c r="Q85" i="8"/>
  <c r="Q64" i="8"/>
  <c r="G133" i="8"/>
  <c r="G137" i="8" s="1"/>
  <c r="I50" i="4" s="1"/>
  <c r="G65" i="8"/>
  <c r="G51" i="8"/>
  <c r="G86" i="8"/>
  <c r="S602" i="8"/>
  <c r="S549" i="8"/>
  <c r="S553" i="8" s="1"/>
  <c r="R142" i="4" s="1"/>
  <c r="S510" i="8"/>
  <c r="S484" i="8"/>
  <c r="S536" i="8"/>
  <c r="S523" i="8"/>
  <c r="S497" i="8"/>
  <c r="S471" i="8"/>
  <c r="S380" i="8"/>
  <c r="S354" i="8"/>
  <c r="S367" i="8"/>
  <c r="S237" i="8"/>
  <c r="S627" i="8"/>
  <c r="S631" i="8" s="1"/>
  <c r="R144" i="4" s="1"/>
  <c r="S614" i="8"/>
  <c r="S618" i="8" s="1"/>
  <c r="S588" i="8"/>
  <c r="S592" i="8" s="1"/>
  <c r="R143" i="4" s="1"/>
  <c r="S368" i="8"/>
  <c r="S341" i="8"/>
  <c r="S345" i="8" s="1"/>
  <c r="R113" i="4" s="1"/>
  <c r="S328" i="8"/>
  <c r="S332" i="8" s="1"/>
  <c r="S315" i="8"/>
  <c r="S319" i="8" s="1"/>
  <c r="R130" i="4" s="1"/>
  <c r="S302" i="8"/>
  <c r="S306" i="8" s="1"/>
  <c r="S289" i="8"/>
  <c r="S293" i="8" s="1"/>
  <c r="J458" i="8"/>
  <c r="J462" i="8" s="1"/>
  <c r="J211" i="8"/>
  <c r="J215" i="8" s="1"/>
  <c r="J198" i="8"/>
  <c r="J202" i="8" s="1"/>
  <c r="D217" i="8"/>
  <c r="D218" i="8" s="1"/>
  <c r="D216" i="8"/>
  <c r="D219" i="8" s="1"/>
  <c r="K36" i="8"/>
  <c r="G120" i="8"/>
  <c r="G124" i="8" s="1"/>
  <c r="G89" i="8"/>
  <c r="P120" i="8"/>
  <c r="P124" i="8" s="1"/>
  <c r="P89" i="8"/>
  <c r="J90" i="8"/>
  <c r="J68" i="8"/>
  <c r="S159" i="8"/>
  <c r="S163" i="8" s="1"/>
  <c r="R51" i="4" s="1"/>
  <c r="S90" i="8"/>
  <c r="S68" i="8"/>
  <c r="E46" i="8"/>
  <c r="D64" i="8"/>
  <c r="D85" i="8"/>
  <c r="S85" i="8"/>
  <c r="S64" i="8"/>
  <c r="J86" i="8"/>
  <c r="J133" i="8"/>
  <c r="J137" i="8" s="1"/>
  <c r="O50" i="4" s="1"/>
  <c r="J65" i="8"/>
  <c r="J51" i="8"/>
  <c r="D602" i="8"/>
  <c r="D536" i="8"/>
  <c r="D523" i="8"/>
  <c r="D497" i="8"/>
  <c r="D549" i="8"/>
  <c r="D553" i="8" s="1"/>
  <c r="C142" i="4" s="1"/>
  <c r="D510" i="8"/>
  <c r="D471" i="8"/>
  <c r="D484" i="8"/>
  <c r="D367" i="8"/>
  <c r="D371" i="8" s="1"/>
  <c r="D237" i="8"/>
  <c r="D380" i="8"/>
  <c r="D354" i="8"/>
  <c r="M602" i="8"/>
  <c r="M549" i="8"/>
  <c r="M553" i="8" s="1"/>
  <c r="F142" i="4" s="1"/>
  <c r="M536" i="8"/>
  <c r="M540" i="8" s="1"/>
  <c r="F141" i="4" s="1"/>
  <c r="M510" i="8"/>
  <c r="M484" i="8"/>
  <c r="M523" i="8"/>
  <c r="M471" i="8"/>
  <c r="M475" i="8" s="1"/>
  <c r="F136" i="4" s="1"/>
  <c r="M380" i="8"/>
  <c r="M354" i="8"/>
  <c r="M497" i="8"/>
  <c r="M367" i="8"/>
  <c r="G575" i="8"/>
  <c r="G579" i="8" s="1"/>
  <c r="G537" i="8"/>
  <c r="G524" i="8"/>
  <c r="G498" i="8"/>
  <c r="G511" i="8"/>
  <c r="G601" i="8"/>
  <c r="G472" i="8"/>
  <c r="G485" i="8"/>
  <c r="G276" i="8"/>
  <c r="G280" i="8" s="1"/>
  <c r="I110" i="4" s="1"/>
  <c r="G263" i="8"/>
  <c r="G267" i="8" s="1"/>
  <c r="I109" i="4" s="1"/>
  <c r="G250" i="8"/>
  <c r="G254" i="8" s="1"/>
  <c r="G238" i="8"/>
  <c r="G381" i="8"/>
  <c r="G355" i="8"/>
  <c r="P601" i="8"/>
  <c r="P537" i="8"/>
  <c r="P524" i="8"/>
  <c r="P511" i="8"/>
  <c r="P485" i="8"/>
  <c r="P472" i="8"/>
  <c r="P575" i="8"/>
  <c r="P579" i="8" s="1"/>
  <c r="P498" i="8"/>
  <c r="P381" i="8"/>
  <c r="P355" i="8"/>
  <c r="P263" i="8"/>
  <c r="P267" i="8" s="1"/>
  <c r="L109" i="4" s="1"/>
  <c r="P238" i="8"/>
  <c r="P276" i="8"/>
  <c r="P280" i="8" s="1"/>
  <c r="L110" i="4" s="1"/>
  <c r="P250" i="8"/>
  <c r="P254" i="8" s="1"/>
  <c r="J562" i="8"/>
  <c r="J566" i="8" s="1"/>
  <c r="J445" i="8"/>
  <c r="J449" i="8" s="1"/>
  <c r="J432" i="8"/>
  <c r="J436" i="8" s="1"/>
  <c r="J419" i="8"/>
  <c r="J423" i="8" s="1"/>
  <c r="J406" i="8"/>
  <c r="J410" i="8" s="1"/>
  <c r="J94" i="8"/>
  <c r="J92" i="8"/>
  <c r="J72" i="8"/>
  <c r="J70" i="8"/>
  <c r="J48" i="8"/>
  <c r="J93" i="8"/>
  <c r="J91" i="8"/>
  <c r="J71" i="8"/>
  <c r="J69" i="8"/>
  <c r="S562" i="8"/>
  <c r="S566" i="8" s="1"/>
  <c r="S445" i="8"/>
  <c r="S449" i="8" s="1"/>
  <c r="S432" i="8"/>
  <c r="S436" i="8" s="1"/>
  <c r="S406" i="8"/>
  <c r="S410" i="8" s="1"/>
  <c r="S419" i="8"/>
  <c r="S423" i="8" s="1"/>
  <c r="S172" i="8"/>
  <c r="S176" i="8" s="1"/>
  <c r="S93" i="8"/>
  <c r="S91" i="8"/>
  <c r="S71" i="8"/>
  <c r="S69" i="8"/>
  <c r="S47" i="8"/>
  <c r="S94" i="8"/>
  <c r="S92" i="8"/>
  <c r="S72" i="8"/>
  <c r="S70" i="8"/>
  <c r="M627" i="8"/>
  <c r="M631" i="8" s="1"/>
  <c r="F144" i="4" s="1"/>
  <c r="M614" i="8"/>
  <c r="M618" i="8" s="1"/>
  <c r="M588" i="8"/>
  <c r="M592" i="8" s="1"/>
  <c r="F143" i="4" s="1"/>
  <c r="M368" i="8"/>
  <c r="M341" i="8"/>
  <c r="M345" i="8" s="1"/>
  <c r="F113" i="4" s="1"/>
  <c r="M328" i="8"/>
  <c r="M332" i="8" s="1"/>
  <c r="M315" i="8"/>
  <c r="M319" i="8" s="1"/>
  <c r="F130" i="4" s="1"/>
  <c r="M302" i="8"/>
  <c r="M306" i="8" s="1"/>
  <c r="M289" i="8"/>
  <c r="M293" i="8" s="1"/>
  <c r="V614" i="8"/>
  <c r="V618" i="8" s="1"/>
  <c r="V588" i="8"/>
  <c r="V592" i="8" s="1"/>
  <c r="U143" i="4" s="1"/>
  <c r="V627" i="8"/>
  <c r="V631" i="8" s="1"/>
  <c r="U144" i="4" s="1"/>
  <c r="V368" i="8"/>
  <c r="V328" i="8"/>
  <c r="V332" i="8" s="1"/>
  <c r="V302" i="8"/>
  <c r="V306" i="8" s="1"/>
  <c r="V341" i="8"/>
  <c r="V345" i="8" s="1"/>
  <c r="U113" i="4" s="1"/>
  <c r="V315" i="8"/>
  <c r="V319" i="8" s="1"/>
  <c r="U130" i="4" s="1"/>
  <c r="V289" i="8"/>
  <c r="V293" i="8" s="1"/>
  <c r="D458" i="8"/>
  <c r="D462" i="8" s="1"/>
  <c r="D198" i="8"/>
  <c r="D202" i="8" s="1"/>
  <c r="S458" i="8"/>
  <c r="S462" i="8" s="1"/>
  <c r="S211" i="8"/>
  <c r="S215" i="8" s="1"/>
  <c r="S198" i="8"/>
  <c r="S202" i="8" s="1"/>
  <c r="J172" i="8"/>
  <c r="J176" i="8" s="1"/>
  <c r="N46" i="8"/>
  <c r="D88" i="8"/>
  <c r="D67" i="8"/>
  <c r="J107" i="8"/>
  <c r="J111" i="8" s="1"/>
  <c r="J88" i="8"/>
  <c r="J67" i="8"/>
  <c r="P88" i="8"/>
  <c r="P107" i="8"/>
  <c r="P111" i="8" s="1"/>
  <c r="P67" i="8"/>
  <c r="P49" i="8"/>
  <c r="V88" i="8"/>
  <c r="V107" i="8"/>
  <c r="V111" i="8" s="1"/>
  <c r="V67" i="8"/>
  <c r="V49" i="8"/>
  <c r="J120" i="8"/>
  <c r="J124" i="8" s="1"/>
  <c r="J89" i="8"/>
  <c r="D90" i="8"/>
  <c r="D68" i="8"/>
  <c r="D159" i="8"/>
  <c r="D163" i="8" s="1"/>
  <c r="C51" i="4" s="1"/>
  <c r="M159" i="8"/>
  <c r="M163" i="8" s="1"/>
  <c r="F51" i="4" s="1"/>
  <c r="M90" i="8"/>
  <c r="M68" i="8"/>
  <c r="W46" i="8"/>
  <c r="M85" i="8"/>
  <c r="M64" i="8"/>
  <c r="V64" i="8"/>
  <c r="V85" i="8"/>
  <c r="D86" i="8"/>
  <c r="D133" i="8"/>
  <c r="D137" i="8" s="1"/>
  <c r="D65" i="8"/>
  <c r="D51" i="8"/>
  <c r="S133" i="8"/>
  <c r="S137" i="8" s="1"/>
  <c r="R50" i="4" s="1"/>
  <c r="S65" i="8"/>
  <c r="S51" i="8"/>
  <c r="S86" i="8"/>
  <c r="G602" i="8"/>
  <c r="G549" i="8"/>
  <c r="G553" i="8" s="1"/>
  <c r="I142" i="4" s="1"/>
  <c r="G510" i="8"/>
  <c r="G484" i="8"/>
  <c r="G536" i="8"/>
  <c r="G497" i="8"/>
  <c r="G471" i="8"/>
  <c r="G380" i="8"/>
  <c r="G354" i="8"/>
  <c r="G523" i="8"/>
  <c r="G367" i="8"/>
  <c r="G237" i="8"/>
  <c r="V536" i="8"/>
  <c r="V602" i="8"/>
  <c r="V549" i="8"/>
  <c r="V553" i="8" s="1"/>
  <c r="U142" i="4" s="1"/>
  <c r="V523" i="8"/>
  <c r="V497" i="8"/>
  <c r="V484" i="8"/>
  <c r="V471" i="8"/>
  <c r="V510" i="8"/>
  <c r="V367" i="8"/>
  <c r="V237" i="8"/>
  <c r="V354" i="8"/>
  <c r="V380" i="8"/>
  <c r="J601" i="8"/>
  <c r="J575" i="8"/>
  <c r="J579" i="8" s="1"/>
  <c r="J511" i="8"/>
  <c r="J485" i="8"/>
  <c r="J537" i="8"/>
  <c r="J498" i="8"/>
  <c r="J472" i="8"/>
  <c r="J524" i="8"/>
  <c r="J381" i="8"/>
  <c r="J355" i="8"/>
  <c r="J276" i="8"/>
  <c r="J280" i="8" s="1"/>
  <c r="O110" i="4" s="1"/>
  <c r="J250" i="8"/>
  <c r="J254" i="8" s="1"/>
  <c r="J263" i="8"/>
  <c r="J267" i="8" s="1"/>
  <c r="O109" i="4" s="1"/>
  <c r="J238" i="8"/>
  <c r="D562" i="8"/>
  <c r="D566" i="8" s="1"/>
  <c r="D445" i="8"/>
  <c r="D449" i="8" s="1"/>
  <c r="D432" i="8"/>
  <c r="D436" i="8" s="1"/>
  <c r="D419" i="8"/>
  <c r="D423" i="8" s="1"/>
  <c r="D406" i="8"/>
  <c r="D410" i="8" s="1"/>
  <c r="D94" i="8"/>
  <c r="D92" i="8"/>
  <c r="D72" i="8"/>
  <c r="D70" i="8"/>
  <c r="D48" i="8"/>
  <c r="D172" i="8"/>
  <c r="D176" i="8" s="1"/>
  <c r="D93" i="8"/>
  <c r="D91" i="8"/>
  <c r="D71" i="8"/>
  <c r="D69" i="8"/>
  <c r="M562" i="8"/>
  <c r="M566" i="8" s="1"/>
  <c r="M445" i="8"/>
  <c r="M449" i="8" s="1"/>
  <c r="M419" i="8"/>
  <c r="M423" i="8" s="1"/>
  <c r="M432" i="8"/>
  <c r="M436" i="8" s="1"/>
  <c r="M172" i="8"/>
  <c r="M176" i="8" s="1"/>
  <c r="M93" i="8"/>
  <c r="M91" i="8"/>
  <c r="M71" i="8"/>
  <c r="M69" i="8"/>
  <c r="M47" i="8"/>
  <c r="M406" i="8"/>
  <c r="M410" i="8" s="1"/>
  <c r="M94" i="8"/>
  <c r="M92" i="8"/>
  <c r="M72" i="8"/>
  <c r="M70" i="8"/>
  <c r="G627" i="8"/>
  <c r="G631" i="8" s="1"/>
  <c r="I144" i="4" s="1"/>
  <c r="G614" i="8"/>
  <c r="G618" i="8" s="1"/>
  <c r="G588" i="8"/>
  <c r="G592" i="8" s="1"/>
  <c r="I143" i="4" s="1"/>
  <c r="G368" i="8"/>
  <c r="G341" i="8"/>
  <c r="G345" i="8" s="1"/>
  <c r="I113" i="4" s="1"/>
  <c r="G328" i="8"/>
  <c r="G332" i="8" s="1"/>
  <c r="G315" i="8"/>
  <c r="G319" i="8" s="1"/>
  <c r="I130" i="4" s="1"/>
  <c r="G302" i="8"/>
  <c r="G306" i="8" s="1"/>
  <c r="G289" i="8"/>
  <c r="G293" i="8" s="1"/>
  <c r="P627" i="8"/>
  <c r="P631" i="8" s="1"/>
  <c r="L144" i="4" s="1"/>
  <c r="P614" i="8"/>
  <c r="P618" i="8" s="1"/>
  <c r="P588" i="8"/>
  <c r="P592" i="8" s="1"/>
  <c r="L143" i="4" s="1"/>
  <c r="P341" i="8"/>
  <c r="P345" i="8" s="1"/>
  <c r="L113" i="4" s="1"/>
  <c r="P315" i="8"/>
  <c r="P319" i="8" s="1"/>
  <c r="L130" i="4" s="1"/>
  <c r="P289" i="8"/>
  <c r="P293" i="8" s="1"/>
  <c r="P368" i="8"/>
  <c r="P328" i="8"/>
  <c r="P332" i="8" s="1"/>
  <c r="P302" i="8"/>
  <c r="P306" i="8" s="1"/>
  <c r="J393" i="8"/>
  <c r="J397" i="8" s="1"/>
  <c r="J185" i="8"/>
  <c r="J189" i="8" s="1"/>
  <c r="S185" i="8"/>
  <c r="S189" i="8" s="1"/>
  <c r="S393" i="8"/>
  <c r="S397" i="8" s="1"/>
  <c r="M458" i="8"/>
  <c r="M462" i="8" s="1"/>
  <c r="M211" i="8"/>
  <c r="M215" i="8" s="1"/>
  <c r="M198" i="8"/>
  <c r="M202" i="8" s="1"/>
  <c r="V463" i="8"/>
  <c r="V466" i="8" s="1"/>
  <c r="V464" i="8"/>
  <c r="V465" i="8" s="1"/>
  <c r="J36" i="8"/>
  <c r="V36" i="8"/>
  <c r="D47" i="8"/>
  <c r="S48" i="8"/>
  <c r="J49" i="8"/>
  <c r="D107" i="8"/>
  <c r="D111" i="8" s="1"/>
  <c r="J159" i="8"/>
  <c r="J163" i="8" s="1"/>
  <c r="O51" i="4" s="1"/>
  <c r="M237" i="8"/>
  <c r="K67" i="8"/>
  <c r="K49" i="8"/>
  <c r="D120" i="8"/>
  <c r="D124" i="8" s="1"/>
  <c r="D89" i="8"/>
  <c r="K120" i="8"/>
  <c r="K124" i="8" s="1"/>
  <c r="K89" i="8"/>
  <c r="S120" i="8"/>
  <c r="S124" i="8" s="1"/>
  <c r="S89" i="8"/>
  <c r="G159" i="8"/>
  <c r="G163" i="8" s="1"/>
  <c r="I51" i="4" s="1"/>
  <c r="G90" i="8"/>
  <c r="G68" i="8"/>
  <c r="V90" i="8"/>
  <c r="V68" i="8"/>
  <c r="V159" i="8"/>
  <c r="V163" i="8" s="1"/>
  <c r="U51" i="4" s="1"/>
  <c r="Q46" i="8"/>
  <c r="G85" i="8"/>
  <c r="G64" i="8"/>
  <c r="P64" i="8"/>
  <c r="P85" i="8"/>
  <c r="M133" i="8"/>
  <c r="M137" i="8" s="1"/>
  <c r="F50" i="4" s="1"/>
  <c r="M65" i="8"/>
  <c r="M51" i="8"/>
  <c r="M86" i="8"/>
  <c r="V133" i="8"/>
  <c r="V137" i="8" s="1"/>
  <c r="U50" i="4" s="1"/>
  <c r="V86" i="8"/>
  <c r="V65" i="8"/>
  <c r="V51" i="8"/>
  <c r="P602" i="8"/>
  <c r="P536" i="8"/>
  <c r="P523" i="8"/>
  <c r="P497" i="8"/>
  <c r="P549" i="8"/>
  <c r="P553" i="8" s="1"/>
  <c r="L142" i="4" s="1"/>
  <c r="P471" i="8"/>
  <c r="P510" i="8"/>
  <c r="P484" i="8"/>
  <c r="P367" i="8"/>
  <c r="P237" i="8"/>
  <c r="P380" i="8"/>
  <c r="P354" i="8"/>
  <c r="D601" i="8"/>
  <c r="D537" i="8"/>
  <c r="D511" i="8"/>
  <c r="D485" i="8"/>
  <c r="D575" i="8"/>
  <c r="D579" i="8" s="1"/>
  <c r="D524" i="8"/>
  <c r="D498" i="8"/>
  <c r="D381" i="8"/>
  <c r="D355" i="8"/>
  <c r="D472" i="8"/>
  <c r="D263" i="8"/>
  <c r="D267" i="8" s="1"/>
  <c r="C109" i="4" s="1"/>
  <c r="D238" i="8"/>
  <c r="D276" i="8"/>
  <c r="D280" i="8" s="1"/>
  <c r="C110" i="4" s="1"/>
  <c r="D250" i="8"/>
  <c r="D254" i="8" s="1"/>
  <c r="S575" i="8"/>
  <c r="S579" i="8" s="1"/>
  <c r="S537" i="8"/>
  <c r="S498" i="8"/>
  <c r="S601" i="8"/>
  <c r="S524" i="8"/>
  <c r="S511" i="8"/>
  <c r="S472" i="8"/>
  <c r="S276" i="8"/>
  <c r="S280" i="8" s="1"/>
  <c r="R110" i="4" s="1"/>
  <c r="S263" i="8"/>
  <c r="S267" i="8" s="1"/>
  <c r="R109" i="4" s="1"/>
  <c r="S250" i="8"/>
  <c r="S254" i="8" s="1"/>
  <c r="S238" i="8"/>
  <c r="S485" i="8"/>
  <c r="S381" i="8"/>
  <c r="S355" i="8"/>
  <c r="G562" i="8"/>
  <c r="G566" i="8" s="1"/>
  <c r="G445" i="8"/>
  <c r="G449" i="8" s="1"/>
  <c r="G432" i="8"/>
  <c r="G436" i="8" s="1"/>
  <c r="G406" i="8"/>
  <c r="G410" i="8" s="1"/>
  <c r="G172" i="8"/>
  <c r="G176" i="8" s="1"/>
  <c r="G419" i="8"/>
  <c r="G423" i="8" s="1"/>
  <c r="G93" i="8"/>
  <c r="G91" i="8"/>
  <c r="G71" i="8"/>
  <c r="G69" i="8"/>
  <c r="G47" i="8"/>
  <c r="G94" i="8"/>
  <c r="G92" i="8"/>
  <c r="G72" i="8"/>
  <c r="G70" i="8"/>
  <c r="V562" i="8"/>
  <c r="V566" i="8" s="1"/>
  <c r="V445" i="8"/>
  <c r="V449" i="8" s="1"/>
  <c r="V432" i="8"/>
  <c r="V436" i="8" s="1"/>
  <c r="V419" i="8"/>
  <c r="V423" i="8" s="1"/>
  <c r="V406" i="8"/>
  <c r="V410" i="8" s="1"/>
  <c r="V94" i="8"/>
  <c r="V92" i="8"/>
  <c r="V72" i="8"/>
  <c r="V70" i="8"/>
  <c r="V48" i="8"/>
  <c r="V93" i="8"/>
  <c r="V91" i="8"/>
  <c r="V71" i="8"/>
  <c r="V69" i="8"/>
  <c r="J614" i="8"/>
  <c r="J618" i="8" s="1"/>
  <c r="J627" i="8"/>
  <c r="J631" i="8" s="1"/>
  <c r="O144" i="4" s="1"/>
  <c r="J588" i="8"/>
  <c r="J592" i="8" s="1"/>
  <c r="O143" i="4" s="1"/>
  <c r="J368" i="8"/>
  <c r="J328" i="8"/>
  <c r="J332" i="8" s="1"/>
  <c r="J302" i="8"/>
  <c r="J306" i="8" s="1"/>
  <c r="J341" i="8"/>
  <c r="J345" i="8" s="1"/>
  <c r="O113" i="4" s="1"/>
  <c r="J315" i="8"/>
  <c r="J319" i="8" s="1"/>
  <c r="O130" i="4" s="1"/>
  <c r="J289" i="8"/>
  <c r="J293" i="8" s="1"/>
  <c r="D398" i="8"/>
  <c r="D401" i="8" s="1"/>
  <c r="D399" i="8"/>
  <c r="D400" i="8" s="1"/>
  <c r="M393" i="8"/>
  <c r="M397" i="8" s="1"/>
  <c r="M185" i="8"/>
  <c r="M189" i="8" s="1"/>
  <c r="G458" i="8"/>
  <c r="G462" i="8" s="1"/>
  <c r="G211" i="8"/>
  <c r="G215" i="8" s="1"/>
  <c r="G198" i="8"/>
  <c r="G202" i="8" s="1"/>
  <c r="P458" i="8"/>
  <c r="P462" i="8" s="1"/>
  <c r="P198" i="8"/>
  <c r="P202" i="8" s="1"/>
  <c r="K107" i="8"/>
  <c r="K111" i="8" s="1"/>
  <c r="D185" i="8"/>
  <c r="D189" i="8" s="1"/>
  <c r="V204" i="8"/>
  <c r="V203" i="8"/>
  <c r="V206" i="8" s="1"/>
  <c r="V211" i="8"/>
  <c r="V215" i="8" s="1"/>
  <c r="H652" i="8"/>
  <c r="T652" i="8"/>
  <c r="D650" i="8"/>
  <c r="D651" i="8" s="1"/>
  <c r="J650" i="8"/>
  <c r="J651" i="8" s="1"/>
  <c r="J649" i="8"/>
  <c r="J652" i="8" s="1"/>
  <c r="P650" i="8"/>
  <c r="P651" i="8" s="1"/>
  <c r="V650" i="8"/>
  <c r="V651" i="8" s="1"/>
  <c r="V649" i="8"/>
  <c r="V652" i="8" s="1"/>
  <c r="M649" i="8"/>
  <c r="M652" i="8" s="1"/>
  <c r="M650" i="8"/>
  <c r="M651" i="8" s="1"/>
  <c r="D649" i="8"/>
  <c r="D652" i="8" s="1"/>
  <c r="N652" i="8"/>
  <c r="P649" i="8"/>
  <c r="P652" i="8" s="1"/>
  <c r="G652" i="8"/>
  <c r="S652" i="8"/>
  <c r="E650" i="8"/>
  <c r="E651" i="8" s="1"/>
  <c r="K650" i="8"/>
  <c r="K651" i="8" s="1"/>
  <c r="Q650" i="8"/>
  <c r="Q651" i="8" s="1"/>
  <c r="W650" i="8"/>
  <c r="W651" i="8" s="1"/>
  <c r="E649" i="8"/>
  <c r="E652" i="8" s="1"/>
  <c r="Q649" i="8"/>
  <c r="Q652" i="8" s="1"/>
  <c r="K649" i="8"/>
  <c r="K652" i="8" s="1"/>
  <c r="W649" i="8"/>
  <c r="W652" i="8" s="1"/>
  <c r="N650" i="8"/>
  <c r="N651" i="8" s="1"/>
  <c r="T191" i="7" l="1"/>
  <c r="T192" i="7" s="1"/>
  <c r="M76" i="7"/>
  <c r="F31" i="4" s="1"/>
  <c r="P254" i="7"/>
  <c r="V254" i="7"/>
  <c r="V255" i="7" s="1"/>
  <c r="V258" i="7" s="1"/>
  <c r="S60" i="5"/>
  <c r="S62" i="5" s="1"/>
  <c r="S63" i="5" s="1"/>
  <c r="G48" i="5"/>
  <c r="G51" i="5" s="1"/>
  <c r="G49" i="5"/>
  <c r="G514" i="8"/>
  <c r="I139" i="4" s="1"/>
  <c r="O57" i="4"/>
  <c r="O56" i="4"/>
  <c r="O59" i="4"/>
  <c r="O55" i="4"/>
  <c r="O58" i="4"/>
  <c r="R119" i="4"/>
  <c r="R115" i="4"/>
  <c r="R122" i="4"/>
  <c r="R118" i="4"/>
  <c r="R114" i="4"/>
  <c r="R121" i="4"/>
  <c r="R117" i="4"/>
  <c r="R120" i="4"/>
  <c r="R116" i="4"/>
  <c r="R112" i="4"/>
  <c r="R65" i="4"/>
  <c r="R61" i="4"/>
  <c r="R64" i="4"/>
  <c r="R60" i="4"/>
  <c r="R67" i="4"/>
  <c r="R63" i="4"/>
  <c r="R66" i="4"/>
  <c r="R62" i="4"/>
  <c r="I59" i="4"/>
  <c r="I55" i="4"/>
  <c r="I58" i="4"/>
  <c r="I57" i="4"/>
  <c r="I56" i="4"/>
  <c r="O120" i="4"/>
  <c r="O116" i="4"/>
  <c r="O112" i="4"/>
  <c r="O119" i="4"/>
  <c r="O115" i="4"/>
  <c r="O122" i="4"/>
  <c r="O118" i="4"/>
  <c r="O114" i="4"/>
  <c r="O121" i="4"/>
  <c r="O117" i="4"/>
  <c r="I95" i="4"/>
  <c r="I91" i="4"/>
  <c r="I94" i="4"/>
  <c r="I90" i="4"/>
  <c r="I97" i="4"/>
  <c r="I93" i="4"/>
  <c r="I89" i="4"/>
  <c r="I96" i="4"/>
  <c r="I92" i="4"/>
  <c r="F59" i="4"/>
  <c r="F55" i="4"/>
  <c r="F58" i="4"/>
  <c r="F57" i="4"/>
  <c r="F56" i="4"/>
  <c r="I128" i="4"/>
  <c r="I129" i="4"/>
  <c r="F129" i="4"/>
  <c r="F128" i="4"/>
  <c r="V166" i="7"/>
  <c r="W70" i="4"/>
  <c r="V70" i="4" s="1"/>
  <c r="W44" i="4"/>
  <c r="V44" i="4" s="1"/>
  <c r="W40" i="4"/>
  <c r="V40" i="4" s="1"/>
  <c r="W43" i="4"/>
  <c r="V43" i="4" s="1"/>
  <c r="W39" i="4"/>
  <c r="V39" i="4" s="1"/>
  <c r="W42" i="4"/>
  <c r="V42" i="4" s="1"/>
  <c r="W38" i="4"/>
  <c r="V38" i="4" s="1"/>
  <c r="W41" i="4"/>
  <c r="V41" i="4" s="1"/>
  <c r="L128" i="4"/>
  <c r="L129" i="4"/>
  <c r="L107" i="4"/>
  <c r="L106" i="4"/>
  <c r="L105" i="4"/>
  <c r="L108" i="4"/>
  <c r="L104" i="4"/>
  <c r="J179" i="7"/>
  <c r="Q72" i="4"/>
  <c r="P72" i="4" s="1"/>
  <c r="Q71" i="4"/>
  <c r="P71" i="4" s="1"/>
  <c r="F105" i="4"/>
  <c r="F108" i="4"/>
  <c r="F104" i="4"/>
  <c r="F107" i="4"/>
  <c r="F106" i="4"/>
  <c r="O128" i="4"/>
  <c r="O129" i="4"/>
  <c r="C75" i="4"/>
  <c r="C74" i="4"/>
  <c r="C73" i="4"/>
  <c r="U95" i="4"/>
  <c r="U91" i="4"/>
  <c r="U94" i="4"/>
  <c r="U90" i="4"/>
  <c r="U97" i="4"/>
  <c r="U93" i="4"/>
  <c r="U89" i="4"/>
  <c r="U96" i="4"/>
  <c r="U92" i="4"/>
  <c r="V127" i="7"/>
  <c r="W36" i="4"/>
  <c r="V36" i="4" s="1"/>
  <c r="W35" i="4"/>
  <c r="V35" i="4" s="1"/>
  <c r="W34" i="4"/>
  <c r="V34" i="4" s="1"/>
  <c r="W37" i="4"/>
  <c r="V37" i="4" s="1"/>
  <c r="W33" i="4"/>
  <c r="V33" i="4" s="1"/>
  <c r="S229" i="7"/>
  <c r="S232" i="7" s="1"/>
  <c r="R128" i="4"/>
  <c r="R129" i="4"/>
  <c r="R57" i="4"/>
  <c r="R56" i="4"/>
  <c r="R59" i="4"/>
  <c r="R55" i="4"/>
  <c r="R58" i="4"/>
  <c r="F67" i="4"/>
  <c r="F63" i="4"/>
  <c r="F66" i="4"/>
  <c r="F62" i="4"/>
  <c r="F65" i="4"/>
  <c r="F61" i="4"/>
  <c r="F60" i="4"/>
  <c r="F64" i="4"/>
  <c r="O146" i="4"/>
  <c r="O149" i="4"/>
  <c r="O145" i="4"/>
  <c r="O148" i="4"/>
  <c r="O147" i="4"/>
  <c r="F43" i="4"/>
  <c r="F39" i="4"/>
  <c r="F42" i="4"/>
  <c r="F38" i="4"/>
  <c r="F41" i="4"/>
  <c r="F40" i="4"/>
  <c r="F70" i="4"/>
  <c r="F44" i="4"/>
  <c r="U134" i="4"/>
  <c r="U133" i="4"/>
  <c r="S283" i="7"/>
  <c r="T134" i="4"/>
  <c r="S134" i="4" s="1"/>
  <c r="T133" i="4"/>
  <c r="S133" i="4" s="1"/>
  <c r="U107" i="4"/>
  <c r="U106" i="4"/>
  <c r="U105" i="4"/>
  <c r="U108" i="4"/>
  <c r="U104" i="4"/>
  <c r="J127" i="7"/>
  <c r="Q34" i="4"/>
  <c r="P34" i="4" s="1"/>
  <c r="Q37" i="4"/>
  <c r="P37" i="4" s="1"/>
  <c r="Q33" i="4"/>
  <c r="P33" i="4" s="1"/>
  <c r="Q36" i="4"/>
  <c r="P36" i="4" s="1"/>
  <c r="Q35" i="4"/>
  <c r="P35" i="4" s="1"/>
  <c r="F73" i="4"/>
  <c r="F75" i="4"/>
  <c r="F74" i="4"/>
  <c r="V205" i="8"/>
  <c r="W122" i="4"/>
  <c r="V122" i="4" s="1"/>
  <c r="W119" i="4"/>
  <c r="V119" i="4" s="1"/>
  <c r="W112" i="4"/>
  <c r="V112" i="4" s="1"/>
  <c r="W121" i="4"/>
  <c r="V121" i="4" s="1"/>
  <c r="W120" i="4"/>
  <c r="V120" i="4" s="1"/>
  <c r="W117" i="4"/>
  <c r="V117" i="4" s="1"/>
  <c r="W114" i="4"/>
  <c r="V114" i="4" s="1"/>
  <c r="W118" i="4"/>
  <c r="V118" i="4" s="1"/>
  <c r="W116" i="4"/>
  <c r="V116" i="4" s="1"/>
  <c r="W115" i="4"/>
  <c r="V115" i="4" s="1"/>
  <c r="F97" i="4"/>
  <c r="F93" i="4"/>
  <c r="F89" i="4"/>
  <c r="F96" i="4"/>
  <c r="F92" i="4"/>
  <c r="F95" i="4"/>
  <c r="F91" i="4"/>
  <c r="F94" i="4"/>
  <c r="F90" i="4"/>
  <c r="O97" i="4"/>
  <c r="O93" i="4"/>
  <c r="O89" i="4"/>
  <c r="O96" i="4"/>
  <c r="O92" i="4"/>
  <c r="O95" i="4"/>
  <c r="O91" i="4"/>
  <c r="O90" i="4"/>
  <c r="O94" i="4"/>
  <c r="C97" i="4"/>
  <c r="C95" i="4"/>
  <c r="C93" i="4"/>
  <c r="C91" i="4"/>
  <c r="C89" i="4"/>
  <c r="C94" i="4"/>
  <c r="C90" i="4"/>
  <c r="C96" i="4"/>
  <c r="C92" i="4"/>
  <c r="I121" i="4"/>
  <c r="I117" i="4"/>
  <c r="I120" i="4"/>
  <c r="I116" i="4"/>
  <c r="I122" i="4"/>
  <c r="I114" i="4"/>
  <c r="I119" i="4"/>
  <c r="I118" i="4"/>
  <c r="I112" i="4"/>
  <c r="I115" i="4"/>
  <c r="I67" i="4"/>
  <c r="I63" i="4"/>
  <c r="I66" i="4"/>
  <c r="I62" i="4"/>
  <c r="I65" i="4"/>
  <c r="I61" i="4"/>
  <c r="I64" i="4"/>
  <c r="I60" i="4"/>
  <c r="C148" i="4"/>
  <c r="C146" i="4"/>
  <c r="C149" i="4"/>
  <c r="C147" i="4"/>
  <c r="C145" i="4"/>
  <c r="F148" i="4"/>
  <c r="F147" i="4"/>
  <c r="F149" i="4"/>
  <c r="F146" i="4"/>
  <c r="F145" i="4"/>
  <c r="D179" i="7"/>
  <c r="E72" i="4"/>
  <c r="D72" i="4" s="1"/>
  <c r="E71" i="4"/>
  <c r="D71" i="4" s="1"/>
  <c r="R107" i="4"/>
  <c r="R106" i="4"/>
  <c r="R105" i="4"/>
  <c r="R108" i="4"/>
  <c r="R104" i="4"/>
  <c r="O107" i="4"/>
  <c r="O106" i="4"/>
  <c r="O105" i="4"/>
  <c r="O108" i="4"/>
  <c r="O104" i="4"/>
  <c r="V127" i="8"/>
  <c r="W56" i="4"/>
  <c r="V56" i="4" s="1"/>
  <c r="W59" i="4"/>
  <c r="V59" i="4" s="1"/>
  <c r="W55" i="4"/>
  <c r="V55" i="4" s="1"/>
  <c r="W58" i="4"/>
  <c r="V58" i="4" s="1"/>
  <c r="W57" i="4"/>
  <c r="V57" i="4" s="1"/>
  <c r="R41" i="4"/>
  <c r="R70" i="4"/>
  <c r="R44" i="4"/>
  <c r="R40" i="4"/>
  <c r="R43" i="4"/>
  <c r="R39" i="4"/>
  <c r="R42" i="4"/>
  <c r="R38" i="4"/>
  <c r="U146" i="4"/>
  <c r="U149" i="4"/>
  <c r="U145" i="4"/>
  <c r="U148" i="4"/>
  <c r="U147" i="4"/>
  <c r="I107" i="4"/>
  <c r="I106" i="4"/>
  <c r="I105" i="4"/>
  <c r="I108" i="4"/>
  <c r="I104" i="4"/>
  <c r="P166" i="7"/>
  <c r="N43" i="4"/>
  <c r="M43" i="4" s="1"/>
  <c r="N39" i="4"/>
  <c r="M39" i="4" s="1"/>
  <c r="N42" i="4"/>
  <c r="M42" i="4" s="1"/>
  <c r="N38" i="4"/>
  <c r="M38" i="4" s="1"/>
  <c r="N41" i="4"/>
  <c r="M41" i="4" s="1"/>
  <c r="N44" i="4"/>
  <c r="M44" i="4" s="1"/>
  <c r="N40" i="4"/>
  <c r="M40" i="4" s="1"/>
  <c r="N70" i="4"/>
  <c r="M70" i="4" s="1"/>
  <c r="V179" i="7"/>
  <c r="W72" i="4"/>
  <c r="V72" i="4" s="1"/>
  <c r="W71" i="4"/>
  <c r="V71" i="4" s="1"/>
  <c r="O134" i="4"/>
  <c r="O133" i="4"/>
  <c r="P127" i="7"/>
  <c r="N35" i="4"/>
  <c r="M35" i="4" s="1"/>
  <c r="N34" i="4"/>
  <c r="M34" i="4" s="1"/>
  <c r="N37" i="4"/>
  <c r="M37" i="4" s="1"/>
  <c r="N33" i="4"/>
  <c r="M33" i="4" s="1"/>
  <c r="N36" i="4"/>
  <c r="M36" i="4" s="1"/>
  <c r="D164" i="7"/>
  <c r="D167" i="7" s="1"/>
  <c r="C70" i="4"/>
  <c r="P164" i="7"/>
  <c r="P167" i="7" s="1"/>
  <c r="L41" i="4"/>
  <c r="L70" i="4"/>
  <c r="L44" i="4"/>
  <c r="L40" i="4"/>
  <c r="L43" i="4"/>
  <c r="L39" i="4"/>
  <c r="L42" i="4"/>
  <c r="L38" i="4"/>
  <c r="F35" i="4"/>
  <c r="F34" i="4"/>
  <c r="F37" i="4"/>
  <c r="F33" i="4"/>
  <c r="F36" i="4"/>
  <c r="G50" i="5"/>
  <c r="K5" i="4"/>
  <c r="J5" i="4" s="1"/>
  <c r="V164" i="7"/>
  <c r="V167" i="7" s="1"/>
  <c r="U41" i="4"/>
  <c r="U70" i="4"/>
  <c r="U44" i="4"/>
  <c r="U40" i="4"/>
  <c r="U43" i="4"/>
  <c r="U39" i="4"/>
  <c r="U42" i="4"/>
  <c r="U38" i="4"/>
  <c r="L57" i="4"/>
  <c r="L56" i="4"/>
  <c r="L59" i="4"/>
  <c r="L55" i="4"/>
  <c r="L58" i="4"/>
  <c r="L65" i="4"/>
  <c r="L61" i="4"/>
  <c r="L64" i="4"/>
  <c r="L60" i="4"/>
  <c r="L67" i="4"/>
  <c r="L63" i="4"/>
  <c r="L66" i="4"/>
  <c r="L62" i="4"/>
  <c r="P192" i="8"/>
  <c r="N95" i="4"/>
  <c r="M95" i="4" s="1"/>
  <c r="N92" i="4"/>
  <c r="M92" i="4" s="1"/>
  <c r="N90" i="4"/>
  <c r="M90" i="4" s="1"/>
  <c r="N97" i="4"/>
  <c r="M97" i="4" s="1"/>
  <c r="N89" i="4"/>
  <c r="M89" i="4" s="1"/>
  <c r="N96" i="4"/>
  <c r="M96" i="4" s="1"/>
  <c r="N94" i="4"/>
  <c r="M94" i="4" s="1"/>
  <c r="N91" i="4"/>
  <c r="M91" i="4" s="1"/>
  <c r="N93" i="4"/>
  <c r="M93" i="4" s="1"/>
  <c r="C134" i="4"/>
  <c r="C133" i="4"/>
  <c r="R37" i="4"/>
  <c r="R33" i="4"/>
  <c r="R36" i="4"/>
  <c r="R35" i="4"/>
  <c r="R34" i="4"/>
  <c r="S179" i="7"/>
  <c r="T71" i="4"/>
  <c r="S71" i="4" s="1"/>
  <c r="T72" i="4"/>
  <c r="S72" i="4" s="1"/>
  <c r="L121" i="4"/>
  <c r="L117" i="4"/>
  <c r="L120" i="4"/>
  <c r="L116" i="4"/>
  <c r="L112" i="4"/>
  <c r="L119" i="4"/>
  <c r="L115" i="4"/>
  <c r="L118" i="4"/>
  <c r="L114" i="4"/>
  <c r="L122" i="4"/>
  <c r="R146" i="4"/>
  <c r="R149" i="4"/>
  <c r="R145" i="4"/>
  <c r="R148" i="4"/>
  <c r="R147" i="4"/>
  <c r="F120" i="4"/>
  <c r="F116" i="4"/>
  <c r="F112" i="4"/>
  <c r="F119" i="4"/>
  <c r="F115" i="4"/>
  <c r="F122" i="4"/>
  <c r="F118" i="4"/>
  <c r="F114" i="4"/>
  <c r="F121" i="4"/>
  <c r="F117" i="4"/>
  <c r="R96" i="4"/>
  <c r="R92" i="4"/>
  <c r="R95" i="4"/>
  <c r="R91" i="4"/>
  <c r="R94" i="4"/>
  <c r="R90" i="4"/>
  <c r="R97" i="4"/>
  <c r="R93" i="4"/>
  <c r="R89" i="4"/>
  <c r="O65" i="4"/>
  <c r="O61" i="4"/>
  <c r="O64" i="4"/>
  <c r="O60" i="4"/>
  <c r="O67" i="4"/>
  <c r="O63" i="4"/>
  <c r="O66" i="4"/>
  <c r="O62" i="4"/>
  <c r="C121" i="4"/>
  <c r="C119" i="4"/>
  <c r="C117" i="4"/>
  <c r="C115" i="4"/>
  <c r="C122" i="4"/>
  <c r="C120" i="4"/>
  <c r="C116" i="4"/>
  <c r="C112" i="4"/>
  <c r="C118" i="4"/>
  <c r="C114" i="4"/>
  <c r="L146" i="4"/>
  <c r="L149" i="4"/>
  <c r="L145" i="4"/>
  <c r="L148" i="4"/>
  <c r="L147" i="4"/>
  <c r="I146" i="4"/>
  <c r="I149" i="4"/>
  <c r="I145" i="4"/>
  <c r="I148" i="4"/>
  <c r="I147" i="4"/>
  <c r="I134" i="4"/>
  <c r="I133" i="4"/>
  <c r="F134" i="4"/>
  <c r="F133" i="4"/>
  <c r="P179" i="7"/>
  <c r="N72" i="4"/>
  <c r="M72" i="4" s="1"/>
  <c r="N71" i="4"/>
  <c r="M71" i="4" s="1"/>
  <c r="L134" i="4"/>
  <c r="L133" i="4"/>
  <c r="L75" i="4"/>
  <c r="L74" i="4"/>
  <c r="L73" i="4"/>
  <c r="U128" i="4"/>
  <c r="U129" i="4"/>
  <c r="U75" i="4"/>
  <c r="U74" i="4"/>
  <c r="U73" i="4"/>
  <c r="F132" i="4"/>
  <c r="F131" i="4"/>
  <c r="I34" i="4"/>
  <c r="I37" i="4"/>
  <c r="I33" i="4"/>
  <c r="I36" i="4"/>
  <c r="I35" i="4"/>
  <c r="C128" i="4"/>
  <c r="C129" i="4"/>
  <c r="I43" i="4"/>
  <c r="I39" i="4"/>
  <c r="I42" i="4"/>
  <c r="I38" i="4"/>
  <c r="I41" i="4"/>
  <c r="I44" i="4"/>
  <c r="I40" i="4"/>
  <c r="I70" i="4"/>
  <c r="C108" i="4"/>
  <c r="C104" i="4"/>
  <c r="C107" i="4"/>
  <c r="C106" i="4"/>
  <c r="C105" i="4"/>
  <c r="G179" i="7"/>
  <c r="K72" i="4"/>
  <c r="J72" i="4" s="1"/>
  <c r="K71" i="4"/>
  <c r="J71" i="4" s="1"/>
  <c r="V177" i="8"/>
  <c r="V180" i="8" s="1"/>
  <c r="U65" i="4"/>
  <c r="U61" i="4"/>
  <c r="U64" i="4"/>
  <c r="U60" i="4"/>
  <c r="U67" i="4"/>
  <c r="U63" i="4"/>
  <c r="U66" i="4"/>
  <c r="U62" i="4"/>
  <c r="J164" i="7"/>
  <c r="J167" i="7" s="1"/>
  <c r="O41" i="4"/>
  <c r="O70" i="4"/>
  <c r="O44" i="4"/>
  <c r="O40" i="4"/>
  <c r="O43" i="4"/>
  <c r="O39" i="4"/>
  <c r="O42" i="4"/>
  <c r="O38" i="4"/>
  <c r="G269" i="7"/>
  <c r="I132" i="4"/>
  <c r="I131" i="4"/>
  <c r="M179" i="7"/>
  <c r="H72" i="4"/>
  <c r="G72" i="4" s="1"/>
  <c r="H71" i="4"/>
  <c r="G71" i="4" s="1"/>
  <c r="U85" i="4"/>
  <c r="U81" i="4"/>
  <c r="U82" i="4"/>
  <c r="U86" i="4"/>
  <c r="R126" i="4"/>
  <c r="R111" i="4"/>
  <c r="R127" i="4"/>
  <c r="I126" i="4"/>
  <c r="I127" i="4"/>
  <c r="I111" i="4"/>
  <c r="R87" i="4"/>
  <c r="R83" i="4"/>
  <c r="R88" i="4"/>
  <c r="R84" i="4"/>
  <c r="R80" i="4"/>
  <c r="O126" i="4"/>
  <c r="O127" i="4"/>
  <c r="O111" i="4"/>
  <c r="I87" i="4"/>
  <c r="I83" i="4"/>
  <c r="I88" i="4"/>
  <c r="I84" i="4"/>
  <c r="I80" i="4"/>
  <c r="R25" i="4"/>
  <c r="R21" i="4"/>
  <c r="R69" i="4"/>
  <c r="R27" i="4"/>
  <c r="R23" i="4"/>
  <c r="R26" i="4"/>
  <c r="R22" i="4"/>
  <c r="R28" i="4"/>
  <c r="R24" i="4"/>
  <c r="V133" i="6"/>
  <c r="W17" i="4"/>
  <c r="V17" i="4" s="1"/>
  <c r="W13" i="4"/>
  <c r="V13" i="4" s="1"/>
  <c r="W15" i="4"/>
  <c r="V15" i="4" s="1"/>
  <c r="W14" i="4"/>
  <c r="V14" i="4" s="1"/>
  <c r="W16" i="4"/>
  <c r="V16" i="4" s="1"/>
  <c r="S161" i="6"/>
  <c r="T20" i="4"/>
  <c r="S20" i="4" s="1"/>
  <c r="O25" i="4"/>
  <c r="O21" i="4"/>
  <c r="O69" i="4"/>
  <c r="O27" i="4"/>
  <c r="O23" i="4"/>
  <c r="O26" i="4"/>
  <c r="O22" i="4"/>
  <c r="O24" i="4"/>
  <c r="O28" i="4"/>
  <c r="P159" i="6"/>
  <c r="P162" i="6" s="1"/>
  <c r="L20" i="4"/>
  <c r="J118" i="6"/>
  <c r="J121" i="6" s="1"/>
  <c r="O18" i="4"/>
  <c r="L85" i="4"/>
  <c r="L81" i="4"/>
  <c r="L86" i="4"/>
  <c r="L82" i="4"/>
  <c r="F99" i="4"/>
  <c r="F125" i="4"/>
  <c r="F124" i="4"/>
  <c r="F100" i="4"/>
  <c r="I102" i="4"/>
  <c r="I101" i="4"/>
  <c r="I103" i="4"/>
  <c r="F86" i="4"/>
  <c r="F82" i="4"/>
  <c r="F85" i="4"/>
  <c r="F81" i="4"/>
  <c r="G146" i="6"/>
  <c r="K19" i="4"/>
  <c r="J19" i="4" s="1"/>
  <c r="U124" i="4"/>
  <c r="U100" i="4"/>
  <c r="U125" i="4"/>
  <c r="U99" i="4"/>
  <c r="L102" i="4"/>
  <c r="L101" i="4"/>
  <c r="L103" i="4"/>
  <c r="F88" i="4"/>
  <c r="F84" i="4"/>
  <c r="F80" i="4"/>
  <c r="F87" i="4"/>
  <c r="F83" i="4"/>
  <c r="M145" i="6"/>
  <c r="F19" i="4"/>
  <c r="J240" i="6"/>
  <c r="O87" i="4"/>
  <c r="O83" i="4"/>
  <c r="O88" i="4"/>
  <c r="O84" i="4"/>
  <c r="O80" i="4"/>
  <c r="J161" i="6"/>
  <c r="Q20" i="4"/>
  <c r="P20" i="4" s="1"/>
  <c r="S202" i="6"/>
  <c r="T86" i="4"/>
  <c r="S86" i="4" s="1"/>
  <c r="T82" i="4"/>
  <c r="S82" i="4" s="1"/>
  <c r="T85" i="4"/>
  <c r="S85" i="4" s="1"/>
  <c r="T81" i="4"/>
  <c r="S81" i="4" s="1"/>
  <c r="F127" i="4"/>
  <c r="F111" i="4"/>
  <c r="F126" i="4"/>
  <c r="F103" i="4"/>
  <c r="F101" i="4"/>
  <c r="F102" i="4"/>
  <c r="U127" i="4"/>
  <c r="U126" i="4"/>
  <c r="U111" i="4"/>
  <c r="G120" i="6"/>
  <c r="K18" i="4"/>
  <c r="J18" i="4" s="1"/>
  <c r="F28" i="4"/>
  <c r="F24" i="4"/>
  <c r="F26" i="4"/>
  <c r="F22" i="4"/>
  <c r="F25" i="4"/>
  <c r="F21" i="4"/>
  <c r="F69" i="4"/>
  <c r="F23" i="4"/>
  <c r="F27" i="4"/>
  <c r="J293" i="6"/>
  <c r="Q102" i="4"/>
  <c r="P102" i="4" s="1"/>
  <c r="Q103" i="4"/>
  <c r="P103" i="4" s="1"/>
  <c r="Q101" i="4"/>
  <c r="P101" i="4" s="1"/>
  <c r="V241" i="6"/>
  <c r="W87" i="4"/>
  <c r="V87" i="4" s="1"/>
  <c r="W83" i="4"/>
  <c r="V83" i="4" s="1"/>
  <c r="W88" i="4"/>
  <c r="V88" i="4" s="1"/>
  <c r="W84" i="4"/>
  <c r="V84" i="4" s="1"/>
  <c r="W80" i="4"/>
  <c r="V80" i="4" s="1"/>
  <c r="M120" i="6"/>
  <c r="H18" i="4"/>
  <c r="G18" i="4" s="1"/>
  <c r="L124" i="4"/>
  <c r="L100" i="4"/>
  <c r="L125" i="4"/>
  <c r="L99" i="4"/>
  <c r="U102" i="4"/>
  <c r="U101" i="4"/>
  <c r="U103" i="4"/>
  <c r="J120" i="6"/>
  <c r="Q18" i="4"/>
  <c r="P18" i="4" s="1"/>
  <c r="G133" i="6"/>
  <c r="K17" i="4"/>
  <c r="J17" i="4" s="1"/>
  <c r="K13" i="4"/>
  <c r="J13" i="4" s="1"/>
  <c r="K16" i="4"/>
  <c r="J16" i="4" s="1"/>
  <c r="K15" i="4"/>
  <c r="J15" i="4" s="1"/>
  <c r="K14" i="4"/>
  <c r="J14" i="4" s="1"/>
  <c r="G161" i="6"/>
  <c r="K20" i="4"/>
  <c r="J20" i="4" s="1"/>
  <c r="P174" i="6"/>
  <c r="N28" i="4"/>
  <c r="M28" i="4" s="1"/>
  <c r="N24" i="4"/>
  <c r="M24" i="4" s="1"/>
  <c r="N69" i="4"/>
  <c r="M69" i="4" s="1"/>
  <c r="N27" i="4"/>
  <c r="M27" i="4" s="1"/>
  <c r="N23" i="4"/>
  <c r="M23" i="4" s="1"/>
  <c r="N26" i="4"/>
  <c r="M26" i="4" s="1"/>
  <c r="N22" i="4"/>
  <c r="M22" i="4" s="1"/>
  <c r="N21" i="4"/>
  <c r="M21" i="4" s="1"/>
  <c r="N25" i="4"/>
  <c r="M25" i="4" s="1"/>
  <c r="P118" i="6"/>
  <c r="P121" i="6" s="1"/>
  <c r="L18" i="4"/>
  <c r="S144" i="6"/>
  <c r="S147" i="6" s="1"/>
  <c r="R19" i="4"/>
  <c r="V173" i="6"/>
  <c r="U25" i="4"/>
  <c r="U21" i="4"/>
  <c r="U69" i="4"/>
  <c r="U27" i="4"/>
  <c r="U23" i="4"/>
  <c r="U26" i="4"/>
  <c r="U22" i="4"/>
  <c r="U28" i="4"/>
  <c r="U24" i="4"/>
  <c r="J201" i="6"/>
  <c r="O85" i="4"/>
  <c r="O81" i="4"/>
  <c r="O86" i="4"/>
  <c r="O82" i="4"/>
  <c r="M159" i="6"/>
  <c r="M162" i="6" s="1"/>
  <c r="F20" i="4"/>
  <c r="S120" i="6"/>
  <c r="T18" i="4"/>
  <c r="S18" i="4" s="1"/>
  <c r="S133" i="6"/>
  <c r="T14" i="4"/>
  <c r="S14" i="4" s="1"/>
  <c r="T16" i="4"/>
  <c r="S16" i="4" s="1"/>
  <c r="T15" i="4"/>
  <c r="S15" i="4" s="1"/>
  <c r="T17" i="4"/>
  <c r="S17" i="4" s="1"/>
  <c r="T13" i="4"/>
  <c r="S13" i="4" s="1"/>
  <c r="R124" i="4"/>
  <c r="R100" i="4"/>
  <c r="R125" i="4"/>
  <c r="R99" i="4"/>
  <c r="I124" i="4"/>
  <c r="I100" i="4"/>
  <c r="I125" i="4"/>
  <c r="I99" i="4"/>
  <c r="R102" i="4"/>
  <c r="R101" i="4"/>
  <c r="R103" i="4"/>
  <c r="I69" i="4"/>
  <c r="I27" i="4"/>
  <c r="I23" i="4"/>
  <c r="I25" i="4"/>
  <c r="I21" i="4"/>
  <c r="I28" i="4"/>
  <c r="I24" i="4"/>
  <c r="I22" i="4"/>
  <c r="I26" i="4"/>
  <c r="I85" i="4"/>
  <c r="I81" i="4"/>
  <c r="I82" i="4"/>
  <c r="I86" i="4"/>
  <c r="O124" i="4"/>
  <c r="O100" i="4"/>
  <c r="O125" i="4"/>
  <c r="O99" i="4"/>
  <c r="L126" i="4"/>
  <c r="L127" i="4"/>
  <c r="L111" i="4"/>
  <c r="P133" i="6"/>
  <c r="N16" i="4"/>
  <c r="M16" i="4" s="1"/>
  <c r="N15" i="4"/>
  <c r="M15" i="4" s="1"/>
  <c r="N14" i="4"/>
  <c r="M14" i="4" s="1"/>
  <c r="N17" i="4"/>
  <c r="M17" i="4" s="1"/>
  <c r="N13" i="4"/>
  <c r="M13" i="4" s="1"/>
  <c r="J133" i="6"/>
  <c r="Q15" i="4"/>
  <c r="P15" i="4" s="1"/>
  <c r="Q14" i="4"/>
  <c r="P14" i="4" s="1"/>
  <c r="Q17" i="4"/>
  <c r="P17" i="4" s="1"/>
  <c r="Q13" i="4"/>
  <c r="P13" i="4" s="1"/>
  <c r="Q16" i="4"/>
  <c r="P16" i="4" s="1"/>
  <c r="M133" i="6"/>
  <c r="H15" i="4"/>
  <c r="G15" i="4" s="1"/>
  <c r="H14" i="4"/>
  <c r="G14" i="4" s="1"/>
  <c r="H17" i="4"/>
  <c r="G17" i="4" s="1"/>
  <c r="H13" i="4"/>
  <c r="G13" i="4" s="1"/>
  <c r="H16" i="4"/>
  <c r="G16" i="4" s="1"/>
  <c r="P240" i="6"/>
  <c r="L87" i="4"/>
  <c r="L83" i="4"/>
  <c r="L88" i="4"/>
  <c r="L84" i="4"/>
  <c r="L80" i="4"/>
  <c r="V161" i="6"/>
  <c r="W20" i="4"/>
  <c r="V20" i="4" s="1"/>
  <c r="D173" i="6"/>
  <c r="D174" i="6" s="1"/>
  <c r="C69" i="4"/>
  <c r="C87" i="4"/>
  <c r="C88" i="4"/>
  <c r="C84" i="4"/>
  <c r="C80" i="4"/>
  <c r="C83" i="4"/>
  <c r="D253" i="6"/>
  <c r="C125" i="4"/>
  <c r="C99" i="4"/>
  <c r="C124" i="4"/>
  <c r="C100" i="4"/>
  <c r="C103" i="4"/>
  <c r="C102" i="4"/>
  <c r="C101" i="4"/>
  <c r="D306" i="6"/>
  <c r="E127" i="4"/>
  <c r="D127" i="4" s="1"/>
  <c r="E111" i="4"/>
  <c r="D111" i="4" s="1"/>
  <c r="E126" i="4"/>
  <c r="D126" i="4" s="1"/>
  <c r="D202" i="6"/>
  <c r="E86" i="4"/>
  <c r="D86" i="4" s="1"/>
  <c r="E82" i="4"/>
  <c r="D82" i="4" s="1"/>
  <c r="E85" i="4"/>
  <c r="D85" i="4" s="1"/>
  <c r="E81" i="4"/>
  <c r="D81" i="4" s="1"/>
  <c r="P358" i="8"/>
  <c r="C59" i="4"/>
  <c r="C57" i="4"/>
  <c r="C55" i="4"/>
  <c r="C56" i="4"/>
  <c r="C58" i="4"/>
  <c r="C49" i="4"/>
  <c r="C50" i="4"/>
  <c r="G55" i="8"/>
  <c r="I46" i="4" s="1"/>
  <c r="P384" i="8"/>
  <c r="C66" i="4"/>
  <c r="C65" i="4"/>
  <c r="C63" i="4"/>
  <c r="C61" i="4"/>
  <c r="C60" i="4"/>
  <c r="C62" i="4"/>
  <c r="C67" i="4"/>
  <c r="C64" i="4"/>
  <c r="P399" i="8"/>
  <c r="P400" i="8" s="1"/>
  <c r="V514" i="8"/>
  <c r="P202" i="7"/>
  <c r="S55" i="7"/>
  <c r="R30" i="4" s="1"/>
  <c r="M102" i="6"/>
  <c r="M86" i="5"/>
  <c r="M88" i="5" s="1"/>
  <c r="M89" i="5" s="1"/>
  <c r="V358" i="8"/>
  <c r="V55" i="7"/>
  <c r="U30" i="4" s="1"/>
  <c r="G268" i="7"/>
  <c r="G271" i="7" s="1"/>
  <c r="N34" i="5"/>
  <c r="N35" i="5" s="1"/>
  <c r="N38" i="5" s="1"/>
  <c r="N73" i="5"/>
  <c r="N74" i="5" s="1"/>
  <c r="N77" i="5" s="1"/>
  <c r="N60" i="5"/>
  <c r="S34" i="5"/>
  <c r="S35" i="5" s="1"/>
  <c r="S38" i="5" s="1"/>
  <c r="W60" i="5"/>
  <c r="W61" i="5" s="1"/>
  <c r="W64" i="5" s="1"/>
  <c r="T86" i="5"/>
  <c r="T88" i="5" s="1"/>
  <c r="T89" i="5" s="1"/>
  <c r="W73" i="5"/>
  <c r="W75" i="5" s="1"/>
  <c r="W76" i="5" s="1"/>
  <c r="S86" i="5"/>
  <c r="S88" i="5" s="1"/>
  <c r="S89" i="5" s="1"/>
  <c r="Q47" i="5"/>
  <c r="Q48" i="5" s="1"/>
  <c r="Q51" i="5" s="1"/>
  <c r="N48" i="5"/>
  <c r="N51" i="5" s="1"/>
  <c r="M80" i="6"/>
  <c r="F11" i="4" s="1"/>
  <c r="J212" i="6"/>
  <c r="J214" i="6" s="1"/>
  <c r="J215" i="6" s="1"/>
  <c r="E16" i="4"/>
  <c r="D16" i="4" s="1"/>
  <c r="V225" i="6"/>
  <c r="V227" i="6" s="1"/>
  <c r="V228" i="6" s="1"/>
  <c r="P59" i="6"/>
  <c r="G225" i="6"/>
  <c r="G227" i="6" s="1"/>
  <c r="G228" i="6" s="1"/>
  <c r="J316" i="6"/>
  <c r="J317" i="6" s="1"/>
  <c r="J320" i="6" s="1"/>
  <c r="G80" i="6"/>
  <c r="G102" i="6"/>
  <c r="G59" i="6"/>
  <c r="C26" i="4"/>
  <c r="D172" i="6"/>
  <c r="D175" i="6" s="1"/>
  <c r="C28" i="4"/>
  <c r="M160" i="6"/>
  <c r="C24" i="4"/>
  <c r="C25" i="4"/>
  <c r="J200" i="6"/>
  <c r="J203" i="6" s="1"/>
  <c r="V76" i="7"/>
  <c r="U31" i="4" s="1"/>
  <c r="S230" i="7"/>
  <c r="V98" i="7"/>
  <c r="V100" i="7" s="1"/>
  <c r="S267" i="7"/>
  <c r="S98" i="7"/>
  <c r="R32" i="4" s="1"/>
  <c r="K112" i="7"/>
  <c r="K115" i="7" s="1"/>
  <c r="M202" i="7"/>
  <c r="M203" i="7" s="1"/>
  <c r="M206" i="7" s="1"/>
  <c r="S76" i="7"/>
  <c r="P76" i="7"/>
  <c r="L31" i="4" s="1"/>
  <c r="P55" i="7"/>
  <c r="P98" i="7"/>
  <c r="G254" i="7"/>
  <c r="G255" i="7" s="1"/>
  <c r="G258" i="7" s="1"/>
  <c r="J55" i="7"/>
  <c r="O30" i="4" s="1"/>
  <c r="D254" i="7"/>
  <c r="D256" i="7" s="1"/>
  <c r="D257" i="7" s="1"/>
  <c r="M98" i="7"/>
  <c r="M55" i="7"/>
  <c r="G202" i="7"/>
  <c r="G203" i="7" s="1"/>
  <c r="G206" i="7" s="1"/>
  <c r="D55" i="7"/>
  <c r="C30" i="4" s="1"/>
  <c r="J98" i="7"/>
  <c r="J99" i="7" s="1"/>
  <c r="J102" i="7" s="1"/>
  <c r="J76" i="7"/>
  <c r="G55" i="7"/>
  <c r="G76" i="7"/>
  <c r="G98" i="7"/>
  <c r="D76" i="7"/>
  <c r="D77" i="7" s="1"/>
  <c r="D80" i="7" s="1"/>
  <c r="D98" i="7"/>
  <c r="D100" i="7" s="1"/>
  <c r="S605" i="8"/>
  <c r="V527" i="8"/>
  <c r="M358" i="8"/>
  <c r="M359" i="8" s="1"/>
  <c r="M362" i="8" s="1"/>
  <c r="S102" i="6"/>
  <c r="J165" i="7"/>
  <c r="J22" i="5"/>
  <c r="J23" i="5" s="1"/>
  <c r="W112" i="7"/>
  <c r="W115" i="7" s="1"/>
  <c r="V172" i="6"/>
  <c r="V175" i="6" s="1"/>
  <c r="C21" i="4"/>
  <c r="E24" i="4"/>
  <c r="D24" i="4" s="1"/>
  <c r="P239" i="6"/>
  <c r="P242" i="6" s="1"/>
  <c r="C22" i="4"/>
  <c r="C27" i="4"/>
  <c r="C23" i="4"/>
  <c r="P475" i="8"/>
  <c r="P540" i="8"/>
  <c r="V384" i="8"/>
  <c r="V55" i="8"/>
  <c r="M241" i="8"/>
  <c r="M242" i="8" s="1"/>
  <c r="M245" i="8" s="1"/>
  <c r="M488" i="8"/>
  <c r="G475" i="8"/>
  <c r="P55" i="8"/>
  <c r="M384" i="8"/>
  <c r="P488" i="8"/>
  <c r="V488" i="8"/>
  <c r="P160" i="6"/>
  <c r="V241" i="8"/>
  <c r="V243" i="8" s="1"/>
  <c r="V244" i="8" s="1"/>
  <c r="P527" i="8"/>
  <c r="V501" i="8"/>
  <c r="V540" i="8"/>
  <c r="S55" i="8"/>
  <c r="S241" i="8"/>
  <c r="S243" i="8" s="1"/>
  <c r="S244" i="8" s="1"/>
  <c r="S475" i="8"/>
  <c r="S488" i="8"/>
  <c r="M55" i="8"/>
  <c r="P501" i="8"/>
  <c r="J55" i="8"/>
  <c r="M371" i="8"/>
  <c r="M372" i="8" s="1"/>
  <c r="M375" i="8" s="1"/>
  <c r="G371" i="8"/>
  <c r="G373" i="8" s="1"/>
  <c r="G374" i="8" s="1"/>
  <c r="J605" i="8"/>
  <c r="M501" i="8"/>
  <c r="J514" i="8"/>
  <c r="J371" i="8"/>
  <c r="J373" i="8" s="1"/>
  <c r="J374" i="8" s="1"/>
  <c r="J527" i="8"/>
  <c r="J98" i="8"/>
  <c r="G527" i="8"/>
  <c r="G384" i="8"/>
  <c r="G605" i="8"/>
  <c r="D55" i="8"/>
  <c r="J239" i="6"/>
  <c r="J242" i="6" s="1"/>
  <c r="M151" i="7"/>
  <c r="M154" i="7" s="1"/>
  <c r="V265" i="6"/>
  <c r="V268" i="6" s="1"/>
  <c r="K164" i="7"/>
  <c r="K167" i="7" s="1"/>
  <c r="D252" i="6"/>
  <c r="D255" i="6" s="1"/>
  <c r="J88" i="5"/>
  <c r="J89" i="5" s="1"/>
  <c r="M60" i="5"/>
  <c r="M62" i="5" s="1"/>
  <c r="M63" i="5" s="1"/>
  <c r="S59" i="6"/>
  <c r="V178" i="8"/>
  <c r="V102" i="6"/>
  <c r="S80" i="6"/>
  <c r="P22" i="5"/>
  <c r="P23" i="5" s="1"/>
  <c r="V188" i="6"/>
  <c r="V189" i="6" s="1"/>
  <c r="T252" i="6"/>
  <c r="T255" i="6" s="1"/>
  <c r="D87" i="5"/>
  <c r="D90" i="5" s="1"/>
  <c r="D88" i="5"/>
  <c r="E8" i="4" s="1"/>
  <c r="D8" i="4" s="1"/>
  <c r="C8" i="4"/>
  <c r="M138" i="7"/>
  <c r="M141" i="7" s="1"/>
  <c r="M144" i="6"/>
  <c r="M147" i="6" s="1"/>
  <c r="P119" i="6"/>
  <c r="D165" i="7"/>
  <c r="E70" i="4" s="1"/>
  <c r="D70" i="4" s="1"/>
  <c r="C42" i="4"/>
  <c r="C38" i="4"/>
  <c r="C43" i="4"/>
  <c r="C41" i="4"/>
  <c r="C39" i="4"/>
  <c r="C44" i="4"/>
  <c r="C40" i="4"/>
  <c r="M59" i="6"/>
  <c r="S145" i="6"/>
  <c r="J173" i="6"/>
  <c r="J172" i="6"/>
  <c r="J175" i="6" s="1"/>
  <c r="D133" i="6"/>
  <c r="E17" i="4"/>
  <c r="D17" i="4" s="1"/>
  <c r="E13" i="4"/>
  <c r="D13" i="4" s="1"/>
  <c r="E14" i="4"/>
  <c r="D14" i="4" s="1"/>
  <c r="P56" i="8"/>
  <c r="P59" i="8" s="1"/>
  <c r="G56" i="8"/>
  <c r="G59" i="8" s="1"/>
  <c r="K38" i="8"/>
  <c r="K39" i="8" s="1"/>
  <c r="K37" i="8"/>
  <c r="K40" i="8" s="1"/>
  <c r="S203" i="7"/>
  <c r="S206" i="7" s="1"/>
  <c r="S204" i="7"/>
  <c r="S205" i="7" s="1"/>
  <c r="J227" i="6"/>
  <c r="J228" i="6" s="1"/>
  <c r="J226" i="6"/>
  <c r="J229" i="6" s="1"/>
  <c r="M213" i="6"/>
  <c r="M216" i="6" s="1"/>
  <c r="M214" i="6"/>
  <c r="M215" i="6" s="1"/>
  <c r="M226" i="6"/>
  <c r="M229" i="6" s="1"/>
  <c r="M227" i="6"/>
  <c r="M228" i="6" s="1"/>
  <c r="V56" i="7"/>
  <c r="V59" i="7" s="1"/>
  <c r="M78" i="7"/>
  <c r="M77" i="7"/>
  <c r="M80" i="7" s="1"/>
  <c r="S75" i="5"/>
  <c r="S76" i="5" s="1"/>
  <c r="S74" i="5"/>
  <c r="S77" i="5" s="1"/>
  <c r="G203" i="8"/>
  <c r="G206" i="8" s="1"/>
  <c r="G204" i="8"/>
  <c r="J334" i="8"/>
  <c r="J335" i="8" s="1"/>
  <c r="J333" i="8"/>
  <c r="J336" i="8" s="1"/>
  <c r="G438" i="8"/>
  <c r="G439" i="8" s="1"/>
  <c r="G437" i="8"/>
  <c r="G440" i="8" s="1"/>
  <c r="E133" i="8"/>
  <c r="E137" i="8" s="1"/>
  <c r="E65" i="8"/>
  <c r="E51" i="8"/>
  <c r="E86" i="8"/>
  <c r="S125" i="8"/>
  <c r="S128" i="8" s="1"/>
  <c r="S126" i="8"/>
  <c r="D113" i="8"/>
  <c r="D114" i="8" s="1"/>
  <c r="D112" i="8"/>
  <c r="D115" i="8" s="1"/>
  <c r="S190" i="8"/>
  <c r="S193" i="8" s="1"/>
  <c r="S191" i="8"/>
  <c r="P633" i="8"/>
  <c r="P632" i="8"/>
  <c r="P635" i="8" s="1"/>
  <c r="M567" i="8"/>
  <c r="M570" i="8" s="1"/>
  <c r="M568" i="8"/>
  <c r="M569" i="8" s="1"/>
  <c r="D424" i="8"/>
  <c r="D427" i="8" s="1"/>
  <c r="D425" i="8"/>
  <c r="V98" i="8"/>
  <c r="U48" i="4" s="1"/>
  <c r="J178" i="8"/>
  <c r="J177" i="8"/>
  <c r="J180" i="8" s="1"/>
  <c r="V594" i="8"/>
  <c r="V593" i="8"/>
  <c r="V596" i="8" s="1"/>
  <c r="S438" i="8"/>
  <c r="S439" i="8" s="1"/>
  <c r="S437" i="8"/>
  <c r="S440" i="8" s="1"/>
  <c r="J411" i="8"/>
  <c r="J414" i="8" s="1"/>
  <c r="J412" i="8"/>
  <c r="J413" i="8" s="1"/>
  <c r="G268" i="8"/>
  <c r="G271" i="8" s="1"/>
  <c r="G269" i="8"/>
  <c r="K85" i="8"/>
  <c r="K64" i="8"/>
  <c r="W107" i="8"/>
  <c r="W111" i="8" s="1"/>
  <c r="W67" i="8"/>
  <c r="W49" i="8"/>
  <c r="W36" i="8"/>
  <c r="W88" i="8"/>
  <c r="S320" i="8"/>
  <c r="S323" i="8" s="1"/>
  <c r="S321" i="8"/>
  <c r="T90" i="8"/>
  <c r="T68" i="8"/>
  <c r="T159" i="8"/>
  <c r="T163" i="8" s="1"/>
  <c r="H120" i="8"/>
  <c r="H124" i="8" s="1"/>
  <c r="H89" i="8"/>
  <c r="G190" i="8"/>
  <c r="G193" i="8" s="1"/>
  <c r="G191" i="8"/>
  <c r="P411" i="8"/>
  <c r="P414" i="8" s="1"/>
  <c r="P412" i="8"/>
  <c r="P413" i="8" s="1"/>
  <c r="E255" i="8"/>
  <c r="E258" i="8" s="1"/>
  <c r="E256" i="8"/>
  <c r="E257" i="8" s="1"/>
  <c r="E217" i="8"/>
  <c r="E218" i="8" s="1"/>
  <c r="E216" i="8"/>
  <c r="E219" i="8" s="1"/>
  <c r="K94" i="7"/>
  <c r="K72" i="7"/>
  <c r="K76" i="7" s="1"/>
  <c r="K51" i="7"/>
  <c r="K55" i="7" s="1"/>
  <c r="K133" i="7"/>
  <c r="K137" i="7" s="1"/>
  <c r="D620" i="8"/>
  <c r="D621" i="8" s="1"/>
  <c r="D619" i="8"/>
  <c r="D622" i="8" s="1"/>
  <c r="M268" i="8"/>
  <c r="M271" i="8" s="1"/>
  <c r="M269" i="8"/>
  <c r="M605" i="8"/>
  <c r="F150" i="4" s="1"/>
  <c r="T177" i="7"/>
  <c r="T180" i="7" s="1"/>
  <c r="T178" i="7"/>
  <c r="T179" i="7" s="1"/>
  <c r="E86" i="7"/>
  <c r="E120" i="7"/>
  <c r="E124" i="7" s="1"/>
  <c r="D80" i="6"/>
  <c r="T209" i="6"/>
  <c r="T212" i="6" s="1"/>
  <c r="T313" i="6"/>
  <c r="T316" i="6" s="1"/>
  <c r="T273" i="6"/>
  <c r="T277" i="6" s="1"/>
  <c r="T222" i="6"/>
  <c r="T225" i="6" s="1"/>
  <c r="T286" i="6"/>
  <c r="T290" i="6" s="1"/>
  <c r="T54" i="6"/>
  <c r="T50" i="6"/>
  <c r="T40" i="6"/>
  <c r="J61" i="5"/>
  <c r="J64" i="5" s="1"/>
  <c r="J62" i="5"/>
  <c r="J63" i="5" s="1"/>
  <c r="J35" i="5"/>
  <c r="J38" i="5" s="1"/>
  <c r="J36" i="5"/>
  <c r="J37" i="5" s="1"/>
  <c r="G217" i="7"/>
  <c r="G216" i="7"/>
  <c r="G219" i="7" s="1"/>
  <c r="M252" i="6"/>
  <c r="M255" i="6" s="1"/>
  <c r="M253" i="6"/>
  <c r="G291" i="6"/>
  <c r="G294" i="6" s="1"/>
  <c r="G292" i="6"/>
  <c r="D227" i="6"/>
  <c r="D228" i="6" s="1"/>
  <c r="D226" i="6"/>
  <c r="D229" i="6" s="1"/>
  <c r="W279" i="6"/>
  <c r="W280" i="6" s="1"/>
  <c r="W278" i="6"/>
  <c r="W281" i="6" s="1"/>
  <c r="E299" i="6"/>
  <c r="E303" i="6" s="1"/>
  <c r="E247" i="6"/>
  <c r="E251" i="6" s="1"/>
  <c r="K278" i="6"/>
  <c r="K281" i="6" s="1"/>
  <c r="K279" i="6"/>
  <c r="K280" i="6" s="1"/>
  <c r="W187" i="6"/>
  <c r="W190" i="6" s="1"/>
  <c r="W188" i="6"/>
  <c r="W189" i="6" s="1"/>
  <c r="E74" i="6"/>
  <c r="E68" i="6"/>
  <c r="K21" i="5"/>
  <c r="K24" i="5" s="1"/>
  <c r="K22" i="5"/>
  <c r="K23" i="5" s="1"/>
  <c r="K307" i="8"/>
  <c r="K310" i="8" s="1"/>
  <c r="K308" i="8"/>
  <c r="K309" i="8" s="1"/>
  <c r="Q160" i="6"/>
  <c r="Q161" i="6" s="1"/>
  <c r="Q159" i="6"/>
  <c r="Q162" i="6" s="1"/>
  <c r="S225" i="6"/>
  <c r="T304" i="6"/>
  <c r="T307" i="6" s="1"/>
  <c r="T305" i="6"/>
  <c r="T306" i="6" s="1"/>
  <c r="H188" i="6"/>
  <c r="H189" i="6" s="1"/>
  <c r="H187" i="6"/>
  <c r="H190" i="6" s="1"/>
  <c r="T172" i="6"/>
  <c r="T175" i="6" s="1"/>
  <c r="T173" i="6"/>
  <c r="T174" i="6" s="1"/>
  <c r="H304" i="6"/>
  <c r="H307" i="6" s="1"/>
  <c r="H305" i="6"/>
  <c r="H306" i="6" s="1"/>
  <c r="J254" i="7"/>
  <c r="J305" i="6"/>
  <c r="J304" i="6"/>
  <c r="J307" i="6" s="1"/>
  <c r="G188" i="6"/>
  <c r="G189" i="6" s="1"/>
  <c r="G187" i="6"/>
  <c r="G190" i="6" s="1"/>
  <c r="K160" i="6"/>
  <c r="K161" i="6" s="1"/>
  <c r="K159" i="6"/>
  <c r="K162" i="6" s="1"/>
  <c r="E111" i="6"/>
  <c r="E117" i="6" s="1"/>
  <c r="E95" i="6"/>
  <c r="E73" i="6"/>
  <c r="E53" i="6"/>
  <c r="Q195" i="6"/>
  <c r="Q199" i="6" s="1"/>
  <c r="Q180" i="6"/>
  <c r="Q186" i="6" s="1"/>
  <c r="Q234" i="6"/>
  <c r="Q238" i="6" s="1"/>
  <c r="V191" i="8"/>
  <c r="V190" i="8"/>
  <c r="V193" i="8" s="1"/>
  <c r="D242" i="7"/>
  <c r="D245" i="7" s="1"/>
  <c r="D243" i="7"/>
  <c r="M126" i="7"/>
  <c r="M125" i="7"/>
  <c r="M128" i="7" s="1"/>
  <c r="P253" i="6"/>
  <c r="P252" i="6"/>
  <c r="P255" i="6" s="1"/>
  <c r="V292" i="6"/>
  <c r="V291" i="6"/>
  <c r="V294" i="6" s="1"/>
  <c r="E279" i="6"/>
  <c r="E280" i="6" s="1"/>
  <c r="E278" i="6"/>
  <c r="E281" i="6" s="1"/>
  <c r="P41" i="6"/>
  <c r="P44" i="6" s="1"/>
  <c r="P42" i="6"/>
  <c r="P43" i="6" s="1"/>
  <c r="T201" i="6"/>
  <c r="T202" i="6" s="1"/>
  <c r="T200" i="6"/>
  <c r="T203" i="6" s="1"/>
  <c r="N54" i="6"/>
  <c r="N50" i="6"/>
  <c r="N40" i="6"/>
  <c r="N111" i="6"/>
  <c r="N117" i="6" s="1"/>
  <c r="N95" i="6"/>
  <c r="N73" i="6"/>
  <c r="N53" i="6"/>
  <c r="E160" i="6"/>
  <c r="E161" i="6" s="1"/>
  <c r="E159" i="6"/>
  <c r="E162" i="6" s="1"/>
  <c r="E87" i="5"/>
  <c r="E90" i="5" s="1"/>
  <c r="E88" i="5"/>
  <c r="E89" i="5" s="1"/>
  <c r="S213" i="6"/>
  <c r="S216" i="6" s="1"/>
  <c r="S214" i="6"/>
  <c r="S215" i="6" s="1"/>
  <c r="T22" i="5"/>
  <c r="T23" i="5" s="1"/>
  <c r="T21" i="5"/>
  <c r="T24" i="5" s="1"/>
  <c r="T61" i="5"/>
  <c r="T64" i="5" s="1"/>
  <c r="T62" i="5"/>
  <c r="T63" i="5" s="1"/>
  <c r="H62" i="5"/>
  <c r="H63" i="5" s="1"/>
  <c r="H61" i="5"/>
  <c r="H64" i="5" s="1"/>
  <c r="Q21" i="5"/>
  <c r="Q24" i="5" s="1"/>
  <c r="Q22" i="5"/>
  <c r="Q23" i="5" s="1"/>
  <c r="W458" i="8"/>
  <c r="W462" i="8" s="1"/>
  <c r="W211" i="8"/>
  <c r="W215" i="8" s="1"/>
  <c r="W198" i="8"/>
  <c r="W202" i="8" s="1"/>
  <c r="G216" i="8"/>
  <c r="G219" i="8" s="1"/>
  <c r="G217" i="8"/>
  <c r="G218" i="8" s="1"/>
  <c r="J321" i="8"/>
  <c r="J320" i="8"/>
  <c r="J323" i="8" s="1"/>
  <c r="V450" i="8"/>
  <c r="V453" i="8" s="1"/>
  <c r="V451" i="8"/>
  <c r="V452" i="8" s="1"/>
  <c r="G425" i="8"/>
  <c r="G426" i="8" s="1"/>
  <c r="G424" i="8"/>
  <c r="G427" i="8" s="1"/>
  <c r="G451" i="8"/>
  <c r="G452" i="8" s="1"/>
  <c r="G450" i="8"/>
  <c r="G453" i="8" s="1"/>
  <c r="S281" i="8"/>
  <c r="S284" i="8" s="1"/>
  <c r="S282" i="8"/>
  <c r="K601" i="8"/>
  <c r="K524" i="8"/>
  <c r="K575" i="8"/>
  <c r="K579" i="8" s="1"/>
  <c r="K511" i="8"/>
  <c r="K485" i="8"/>
  <c r="K537" i="8"/>
  <c r="K498" i="8"/>
  <c r="K472" i="8"/>
  <c r="K276" i="8"/>
  <c r="K280" i="8" s="1"/>
  <c r="K263" i="8"/>
  <c r="K267" i="8" s="1"/>
  <c r="K250" i="8"/>
  <c r="K254" i="8" s="1"/>
  <c r="K238" i="8"/>
  <c r="K355" i="8"/>
  <c r="K381" i="8"/>
  <c r="D269" i="8"/>
  <c r="E109" i="4" s="1"/>
  <c r="D109" i="4" s="1"/>
  <c r="D268" i="8"/>
  <c r="D271" i="8" s="1"/>
  <c r="P514" i="8"/>
  <c r="L139" i="4" s="1"/>
  <c r="W85" i="8"/>
  <c r="W64" i="8"/>
  <c r="G98" i="8"/>
  <c r="I48" i="4" s="1"/>
  <c r="Q107" i="8"/>
  <c r="Q111" i="8" s="1"/>
  <c r="Q67" i="8"/>
  <c r="Q49" i="8"/>
  <c r="Q36" i="8"/>
  <c r="Q88" i="8"/>
  <c r="E67" i="8"/>
  <c r="E49" i="8"/>
  <c r="E36" i="8"/>
  <c r="E107" i="8"/>
  <c r="E111" i="8" s="1"/>
  <c r="E88" i="8"/>
  <c r="Q602" i="8"/>
  <c r="Q605" i="8" s="1"/>
  <c r="Q536" i="8"/>
  <c r="Q540" i="8" s="1"/>
  <c r="Q523" i="8"/>
  <c r="Q527" i="8" s="1"/>
  <c r="Q497" i="8"/>
  <c r="Q501" i="8" s="1"/>
  <c r="Q549" i="8"/>
  <c r="Q553" i="8" s="1"/>
  <c r="Q510" i="8"/>
  <c r="Q514" i="8" s="1"/>
  <c r="Q484" i="8"/>
  <c r="Q488" i="8" s="1"/>
  <c r="Q380" i="8"/>
  <c r="Q384" i="8" s="1"/>
  <c r="Q354" i="8"/>
  <c r="Q358" i="8" s="1"/>
  <c r="Q471" i="8"/>
  <c r="Q475" i="8" s="1"/>
  <c r="Q367" i="8"/>
  <c r="Q237" i="8"/>
  <c r="Q241" i="8" s="1"/>
  <c r="E393" i="8"/>
  <c r="E397" i="8" s="1"/>
  <c r="E185" i="8"/>
  <c r="E189" i="8" s="1"/>
  <c r="J37" i="8"/>
  <c r="J40" i="8" s="1"/>
  <c r="J38" i="8"/>
  <c r="J39" i="8" s="1"/>
  <c r="M216" i="8"/>
  <c r="M219" i="8" s="1"/>
  <c r="M217" i="8"/>
  <c r="M218" i="8" s="1"/>
  <c r="J191" i="8"/>
  <c r="J190" i="8"/>
  <c r="J193" i="8" s="1"/>
  <c r="P334" i="8"/>
  <c r="P335" i="8" s="1"/>
  <c r="P333" i="8"/>
  <c r="P336" i="8" s="1"/>
  <c r="P347" i="8"/>
  <c r="P346" i="8"/>
  <c r="P349" i="8" s="1"/>
  <c r="G294" i="8"/>
  <c r="G297" i="8" s="1"/>
  <c r="G295" i="8"/>
  <c r="G296" i="8" s="1"/>
  <c r="G346" i="8"/>
  <c r="G349" i="8" s="1"/>
  <c r="G347" i="8"/>
  <c r="G632" i="8"/>
  <c r="G635" i="8" s="1"/>
  <c r="G633" i="8"/>
  <c r="M438" i="8"/>
  <c r="M439" i="8" s="1"/>
  <c r="M437" i="8"/>
  <c r="M440" i="8" s="1"/>
  <c r="D178" i="8"/>
  <c r="D177" i="8"/>
  <c r="D180" i="8" s="1"/>
  <c r="D437" i="8"/>
  <c r="D440" i="8" s="1"/>
  <c r="D438" i="8"/>
  <c r="J269" i="8"/>
  <c r="J268" i="8"/>
  <c r="J271" i="8" s="1"/>
  <c r="V371" i="8"/>
  <c r="G501" i="8"/>
  <c r="I138" i="4" s="1"/>
  <c r="G554" i="8"/>
  <c r="G557" i="8" s="1"/>
  <c r="G555" i="8"/>
  <c r="V76" i="8"/>
  <c r="U47" i="4" s="1"/>
  <c r="M164" i="8"/>
  <c r="M167" i="8" s="1"/>
  <c r="M165" i="8"/>
  <c r="Q120" i="8"/>
  <c r="Q124" i="8" s="1"/>
  <c r="Q89" i="8"/>
  <c r="N120" i="8"/>
  <c r="N124" i="8" s="1"/>
  <c r="N89" i="8"/>
  <c r="N601" i="8"/>
  <c r="N575" i="8"/>
  <c r="N579" i="8" s="1"/>
  <c r="N537" i="8"/>
  <c r="N498" i="8"/>
  <c r="N472" i="8"/>
  <c r="N524" i="8"/>
  <c r="N511" i="8"/>
  <c r="N485" i="8"/>
  <c r="N381" i="8"/>
  <c r="N355" i="8"/>
  <c r="N263" i="8"/>
  <c r="N267" i="8" s="1"/>
  <c r="N238" i="8"/>
  <c r="N276" i="8"/>
  <c r="N280" i="8" s="1"/>
  <c r="N250" i="8"/>
  <c r="N254" i="8" s="1"/>
  <c r="S203" i="8"/>
  <c r="S206" i="8" s="1"/>
  <c r="S204" i="8"/>
  <c r="D204" i="8"/>
  <c r="D203" i="8"/>
  <c r="D206" i="8" s="1"/>
  <c r="V295" i="8"/>
  <c r="V296" i="8" s="1"/>
  <c r="V294" i="8"/>
  <c r="V297" i="8" s="1"/>
  <c r="V334" i="8"/>
  <c r="V335" i="8" s="1"/>
  <c r="V333" i="8"/>
  <c r="V336" i="8" s="1"/>
  <c r="V620" i="8"/>
  <c r="V621" i="8" s="1"/>
  <c r="V619" i="8"/>
  <c r="V622" i="8" s="1"/>
  <c r="M333" i="8"/>
  <c r="M336" i="8" s="1"/>
  <c r="M334" i="8"/>
  <c r="M335" i="8" s="1"/>
  <c r="M619" i="8"/>
  <c r="M622" i="8" s="1"/>
  <c r="M620" i="8"/>
  <c r="M621" i="8" s="1"/>
  <c r="S177" i="8"/>
  <c r="S180" i="8" s="1"/>
  <c r="S178" i="8"/>
  <c r="S451" i="8"/>
  <c r="S452" i="8" s="1"/>
  <c r="S450" i="8"/>
  <c r="S453" i="8" s="1"/>
  <c r="J424" i="8"/>
  <c r="J427" i="8" s="1"/>
  <c r="J425" i="8"/>
  <c r="J426" i="8" s="1"/>
  <c r="W601" i="8"/>
  <c r="W524" i="8"/>
  <c r="W575" i="8"/>
  <c r="W579" i="8" s="1"/>
  <c r="W511" i="8"/>
  <c r="W485" i="8"/>
  <c r="W537" i="8"/>
  <c r="W498" i="8"/>
  <c r="W472" i="8"/>
  <c r="W276" i="8"/>
  <c r="W280" i="8" s="1"/>
  <c r="W263" i="8"/>
  <c r="W267" i="8" s="1"/>
  <c r="W250" i="8"/>
  <c r="W254" i="8" s="1"/>
  <c r="W238" i="8"/>
  <c r="W355" i="8"/>
  <c r="W381" i="8"/>
  <c r="P269" i="8"/>
  <c r="P268" i="8"/>
  <c r="P271" i="8" s="1"/>
  <c r="P581" i="8"/>
  <c r="P580" i="8"/>
  <c r="P583" i="8" s="1"/>
  <c r="G281" i="8"/>
  <c r="G284" i="8" s="1"/>
  <c r="G282" i="8"/>
  <c r="G580" i="8"/>
  <c r="G583" i="8" s="1"/>
  <c r="G581" i="8"/>
  <c r="M514" i="8"/>
  <c r="F139" i="4" s="1"/>
  <c r="D358" i="8"/>
  <c r="D488" i="8"/>
  <c r="C137" i="4" s="1"/>
  <c r="D501" i="8"/>
  <c r="C138" i="4" s="1"/>
  <c r="Q65" i="8"/>
  <c r="Q51" i="8"/>
  <c r="Q133" i="8"/>
  <c r="Q137" i="8" s="1"/>
  <c r="Q86" i="8"/>
  <c r="D98" i="8"/>
  <c r="C48" i="4" s="1"/>
  <c r="W159" i="8"/>
  <c r="W163" i="8" s="1"/>
  <c r="W90" i="8"/>
  <c r="W68" i="8"/>
  <c r="W562" i="8"/>
  <c r="W566" i="8" s="1"/>
  <c r="W445" i="8"/>
  <c r="W449" i="8" s="1"/>
  <c r="W432" i="8"/>
  <c r="W436" i="8" s="1"/>
  <c r="W406" i="8"/>
  <c r="W410" i="8" s="1"/>
  <c r="W419" i="8"/>
  <c r="W423" i="8" s="1"/>
  <c r="W93" i="8"/>
  <c r="W91" i="8"/>
  <c r="W71" i="8"/>
  <c r="W69" i="8"/>
  <c r="W47" i="8"/>
  <c r="W172" i="8"/>
  <c r="W176" i="8" s="1"/>
  <c r="W48" i="8"/>
  <c r="W92" i="8"/>
  <c r="W70" i="8"/>
  <c r="W94" i="8"/>
  <c r="W72" i="8"/>
  <c r="J463" i="8"/>
  <c r="J466" i="8" s="1"/>
  <c r="J464" i="8"/>
  <c r="J465" i="8" s="1"/>
  <c r="S333" i="8"/>
  <c r="S336" i="8" s="1"/>
  <c r="S334" i="8"/>
  <c r="S335" i="8" s="1"/>
  <c r="S619" i="8"/>
  <c r="S622" i="8" s="1"/>
  <c r="S620" i="8"/>
  <c r="S621" i="8" s="1"/>
  <c r="S371" i="8"/>
  <c r="S501" i="8"/>
  <c r="R138" i="4" s="1"/>
  <c r="S514" i="8"/>
  <c r="R139" i="4" s="1"/>
  <c r="S112" i="8"/>
  <c r="S115" i="8" s="1"/>
  <c r="S113" i="8"/>
  <c r="S114" i="8" s="1"/>
  <c r="T562" i="8"/>
  <c r="T566" i="8" s="1"/>
  <c r="T445" i="8"/>
  <c r="T449" i="8" s="1"/>
  <c r="T432" i="8"/>
  <c r="T436" i="8" s="1"/>
  <c r="T419" i="8"/>
  <c r="T423" i="8" s="1"/>
  <c r="T406" i="8"/>
  <c r="T410" i="8" s="1"/>
  <c r="T172" i="8"/>
  <c r="T176" i="8" s="1"/>
  <c r="T94" i="8"/>
  <c r="T92" i="8"/>
  <c r="T72" i="8"/>
  <c r="T70" i="8"/>
  <c r="T48" i="8"/>
  <c r="T47" i="8"/>
  <c r="T91" i="8"/>
  <c r="T69" i="8"/>
  <c r="T71" i="8"/>
  <c r="T93" i="8"/>
  <c r="T627" i="8"/>
  <c r="T631" i="8" s="1"/>
  <c r="T614" i="8"/>
  <c r="T618" i="8" s="1"/>
  <c r="T588" i="8"/>
  <c r="T592" i="8" s="1"/>
  <c r="T368" i="8"/>
  <c r="T328" i="8"/>
  <c r="T332" i="8" s="1"/>
  <c r="T302" i="8"/>
  <c r="T306" i="8" s="1"/>
  <c r="T341" i="8"/>
  <c r="T345" i="8" s="1"/>
  <c r="T315" i="8"/>
  <c r="T319" i="8" s="1"/>
  <c r="T289" i="8"/>
  <c r="T293" i="8" s="1"/>
  <c r="H393" i="8"/>
  <c r="H397" i="8" s="1"/>
  <c r="H185" i="8"/>
  <c r="H189" i="8" s="1"/>
  <c r="H627" i="8"/>
  <c r="H631" i="8" s="1"/>
  <c r="H614" i="8"/>
  <c r="H618" i="8" s="1"/>
  <c r="H588" i="8"/>
  <c r="H592" i="8" s="1"/>
  <c r="H368" i="8"/>
  <c r="H328" i="8"/>
  <c r="H332" i="8" s="1"/>
  <c r="H302" i="8"/>
  <c r="H306" i="8" s="1"/>
  <c r="H341" i="8"/>
  <c r="H345" i="8" s="1"/>
  <c r="H315" i="8"/>
  <c r="H319" i="8" s="1"/>
  <c r="H289" i="8"/>
  <c r="H293" i="8" s="1"/>
  <c r="Q204" i="8"/>
  <c r="Q205" i="8" s="1"/>
  <c r="Q203" i="8"/>
  <c r="Q206" i="8" s="1"/>
  <c r="P424" i="8"/>
  <c r="P427" i="8" s="1"/>
  <c r="P425" i="8"/>
  <c r="P426" i="8" s="1"/>
  <c r="E268" i="8"/>
  <c r="E271" i="8" s="1"/>
  <c r="E269" i="8"/>
  <c r="E270" i="8" s="1"/>
  <c r="G112" i="8"/>
  <c r="G115" i="8" s="1"/>
  <c r="G113" i="8"/>
  <c r="G114" i="8" s="1"/>
  <c r="Q255" i="8"/>
  <c r="Q258" i="8" s="1"/>
  <c r="Q256" i="8"/>
  <c r="Q257" i="8" s="1"/>
  <c r="Q581" i="8"/>
  <c r="Q582" i="8" s="1"/>
  <c r="Q580" i="8"/>
  <c r="Q583" i="8" s="1"/>
  <c r="E204" i="8"/>
  <c r="E205" i="8" s="1"/>
  <c r="E203" i="8"/>
  <c r="E206" i="8" s="1"/>
  <c r="G281" i="7"/>
  <c r="G284" i="7" s="1"/>
  <c r="G282" i="7"/>
  <c r="W251" i="7"/>
  <c r="W254" i="7" s="1"/>
  <c r="W211" i="7"/>
  <c r="W215" i="7" s="1"/>
  <c r="W199" i="7"/>
  <c r="W202" i="7" s="1"/>
  <c r="W238" i="7"/>
  <c r="W241" i="7" s="1"/>
  <c r="W86" i="7"/>
  <c r="W120" i="7"/>
  <c r="W124" i="7" s="1"/>
  <c r="D37" i="8"/>
  <c r="D40" i="8" s="1"/>
  <c r="D38" i="8"/>
  <c r="D39" i="8" s="1"/>
  <c r="N398" i="8"/>
  <c r="N401" i="8" s="1"/>
  <c r="N399" i="8"/>
  <c r="N400" i="8" s="1"/>
  <c r="D295" i="8"/>
  <c r="D296" i="8" s="1"/>
  <c r="D294" i="8"/>
  <c r="D297" i="8" s="1"/>
  <c r="D594" i="8"/>
  <c r="E143" i="4" s="1"/>
  <c r="D143" i="4" s="1"/>
  <c r="D593" i="8"/>
  <c r="D596" i="8" s="1"/>
  <c r="M281" i="8"/>
  <c r="M284" i="8" s="1"/>
  <c r="M282" i="8"/>
  <c r="M112" i="8"/>
  <c r="M115" i="8" s="1"/>
  <c r="M113" i="8"/>
  <c r="M114" i="8" s="1"/>
  <c r="D281" i="7"/>
  <c r="D284" i="7" s="1"/>
  <c r="D282" i="7"/>
  <c r="M37" i="7"/>
  <c r="M40" i="7" s="1"/>
  <c r="M38" i="7"/>
  <c r="M39" i="7" s="1"/>
  <c r="H276" i="7"/>
  <c r="H280" i="7" s="1"/>
  <c r="H264" i="7"/>
  <c r="H224" i="7"/>
  <c r="H228" i="7" s="1"/>
  <c r="S216" i="7"/>
  <c r="S219" i="7" s="1"/>
  <c r="S217" i="7"/>
  <c r="J216" i="7"/>
  <c r="J219" i="7" s="1"/>
  <c r="J217" i="7"/>
  <c r="P267" i="7"/>
  <c r="G241" i="7"/>
  <c r="P38" i="7"/>
  <c r="P39" i="7" s="1"/>
  <c r="P37" i="7"/>
  <c r="P40" i="7" s="1"/>
  <c r="P112" i="7"/>
  <c r="P115" i="7" s="1"/>
  <c r="P113" i="7"/>
  <c r="P114" i="7" s="1"/>
  <c r="H107" i="7"/>
  <c r="H111" i="7" s="1"/>
  <c r="H91" i="7"/>
  <c r="H69" i="7"/>
  <c r="H49" i="7"/>
  <c r="H36" i="7"/>
  <c r="H250" i="7"/>
  <c r="H254" i="7" s="1"/>
  <c r="H198" i="7"/>
  <c r="H202" i="7" s="1"/>
  <c r="H237" i="7"/>
  <c r="H241" i="7" s="1"/>
  <c r="H263" i="7"/>
  <c r="H267" i="7" s="1"/>
  <c r="D316" i="6"/>
  <c r="P217" i="7"/>
  <c r="P216" i="7"/>
  <c r="P219" i="7" s="1"/>
  <c r="Q178" i="7"/>
  <c r="Q179" i="7" s="1"/>
  <c r="Q177" i="7"/>
  <c r="Q180" i="7" s="1"/>
  <c r="N276" i="7"/>
  <c r="N280" i="7" s="1"/>
  <c r="N264" i="7"/>
  <c r="N224" i="7"/>
  <c r="N228" i="7" s="1"/>
  <c r="E263" i="7"/>
  <c r="E237" i="7"/>
  <c r="E250" i="7"/>
  <c r="E198" i="7"/>
  <c r="J138" i="7"/>
  <c r="J141" i="7" s="1"/>
  <c r="J139" i="7"/>
  <c r="J140" i="7" s="1"/>
  <c r="D151" i="7"/>
  <c r="D154" i="7" s="1"/>
  <c r="D152" i="7"/>
  <c r="D153" i="7" s="1"/>
  <c r="Q86" i="7"/>
  <c r="Q120" i="7"/>
  <c r="Q124" i="7" s="1"/>
  <c r="Q251" i="7"/>
  <c r="Q254" i="7" s="1"/>
  <c r="Q211" i="7"/>
  <c r="Q215" i="7" s="1"/>
  <c r="Q199" i="7"/>
  <c r="Q202" i="7" s="1"/>
  <c r="Q238" i="7"/>
  <c r="Q241" i="7" s="1"/>
  <c r="E224" i="7"/>
  <c r="E228" i="7" s="1"/>
  <c r="E264" i="7"/>
  <c r="E276" i="7"/>
  <c r="E280" i="7" s="1"/>
  <c r="D214" i="6"/>
  <c r="D215" i="6" s="1"/>
  <c r="D213" i="6"/>
  <c r="D216" i="6" s="1"/>
  <c r="V80" i="6"/>
  <c r="U11" i="4" s="1"/>
  <c r="H97" i="6"/>
  <c r="H75" i="6"/>
  <c r="H152" i="6"/>
  <c r="H158" i="6" s="1"/>
  <c r="H111" i="6"/>
  <c r="H117" i="6" s="1"/>
  <c r="H95" i="6"/>
  <c r="H73" i="6"/>
  <c r="H53" i="6"/>
  <c r="H286" i="6"/>
  <c r="H290" i="6" s="1"/>
  <c r="H209" i="6"/>
  <c r="H313" i="6"/>
  <c r="H316" i="6" s="1"/>
  <c r="H222" i="6"/>
  <c r="H225" i="6" s="1"/>
  <c r="H273" i="6"/>
  <c r="H277" i="6" s="1"/>
  <c r="H139" i="6"/>
  <c r="H143" i="6" s="1"/>
  <c r="H98" i="6"/>
  <c r="H76" i="6"/>
  <c r="H55" i="6"/>
  <c r="H89" i="6"/>
  <c r="H96" i="6"/>
  <c r="H54" i="6"/>
  <c r="H50" i="6"/>
  <c r="H40" i="6"/>
  <c r="D74" i="5"/>
  <c r="D77" i="5" s="1"/>
  <c r="D75" i="5"/>
  <c r="D61" i="5"/>
  <c r="D64" i="5" s="1"/>
  <c r="D62" i="5"/>
  <c r="C6" i="4"/>
  <c r="D48" i="5"/>
  <c r="D51" i="5" s="1"/>
  <c r="C5" i="4"/>
  <c r="D49" i="5"/>
  <c r="D36" i="5"/>
  <c r="C4" i="4"/>
  <c r="D35" i="5"/>
  <c r="D38" i="5" s="1"/>
  <c r="V282" i="8"/>
  <c r="V281" i="8"/>
  <c r="V284" i="8" s="1"/>
  <c r="J384" i="8"/>
  <c r="O135" i="4" s="1"/>
  <c r="J475" i="8"/>
  <c r="O136" i="4" s="1"/>
  <c r="J76" i="8"/>
  <c r="O47" i="4" s="1"/>
  <c r="H164" i="8"/>
  <c r="H167" i="8" s="1"/>
  <c r="H165" i="8"/>
  <c r="H166" i="8" s="1"/>
  <c r="S126" i="7"/>
  <c r="S125" i="7"/>
  <c r="S128" i="7" s="1"/>
  <c r="G37" i="7"/>
  <c r="G40" i="7" s="1"/>
  <c r="G38" i="7"/>
  <c r="G39" i="7" s="1"/>
  <c r="S254" i="7"/>
  <c r="N107" i="7"/>
  <c r="N111" i="7" s="1"/>
  <c r="N91" i="7"/>
  <c r="N69" i="7"/>
  <c r="N49" i="7"/>
  <c r="N36" i="7"/>
  <c r="N250" i="7"/>
  <c r="N198" i="7"/>
  <c r="N237" i="7"/>
  <c r="N263" i="7"/>
  <c r="P316" i="6"/>
  <c r="M304" i="6"/>
  <c r="M307" i="6" s="1"/>
  <c r="M305" i="6"/>
  <c r="S278" i="6"/>
  <c r="S281" i="6" s="1"/>
  <c r="S279" i="6"/>
  <c r="M291" i="6"/>
  <c r="M294" i="6" s="1"/>
  <c r="M292" i="6"/>
  <c r="T217" i="7"/>
  <c r="T218" i="7" s="1"/>
  <c r="T216" i="7"/>
  <c r="T219" i="7" s="1"/>
  <c r="P151" i="7"/>
  <c r="P154" i="7" s="1"/>
  <c r="P152" i="7"/>
  <c r="P153" i="7" s="1"/>
  <c r="G212" i="6"/>
  <c r="S188" i="6"/>
  <c r="S189" i="6" s="1"/>
  <c r="S187" i="6"/>
  <c r="S190" i="6" s="1"/>
  <c r="W160" i="6"/>
  <c r="W161" i="6" s="1"/>
  <c r="W159" i="6"/>
  <c r="W162" i="6" s="1"/>
  <c r="N167" i="6"/>
  <c r="N171" i="6" s="1"/>
  <c r="N93" i="6"/>
  <c r="N91" i="6"/>
  <c r="N71" i="6"/>
  <c r="N69" i="6"/>
  <c r="N94" i="6"/>
  <c r="N92" i="6"/>
  <c r="N72" i="6"/>
  <c r="N70" i="6"/>
  <c r="N52" i="6"/>
  <c r="N51" i="6"/>
  <c r="K291" i="6"/>
  <c r="K294" i="6" s="1"/>
  <c r="K292" i="6"/>
  <c r="K293" i="6" s="1"/>
  <c r="D292" i="6"/>
  <c r="D291" i="6"/>
  <c r="D294" i="6" s="1"/>
  <c r="H212" i="6"/>
  <c r="Q40" i="6"/>
  <c r="Q54" i="6"/>
  <c r="Q50" i="6"/>
  <c r="W200" i="6"/>
  <c r="W203" i="6" s="1"/>
  <c r="W201" i="6"/>
  <c r="W202" i="6" s="1"/>
  <c r="K200" i="6"/>
  <c r="K203" i="6" s="1"/>
  <c r="K201" i="6"/>
  <c r="K202" i="6" s="1"/>
  <c r="M47" i="5"/>
  <c r="G36" i="5"/>
  <c r="G35" i="5"/>
  <c r="G38" i="5" s="1"/>
  <c r="T266" i="6"/>
  <c r="T267" i="6" s="1"/>
  <c r="T265" i="6"/>
  <c r="T268" i="6" s="1"/>
  <c r="J144" i="6"/>
  <c r="J147" i="6" s="1"/>
  <c r="J145" i="6"/>
  <c r="E195" i="6"/>
  <c r="E199" i="6" s="1"/>
  <c r="E234" i="6"/>
  <c r="E238" i="6" s="1"/>
  <c r="E180" i="6"/>
  <c r="E186" i="6" s="1"/>
  <c r="K35" i="5"/>
  <c r="K38" i="5" s="1"/>
  <c r="K36" i="5"/>
  <c r="K37" i="5" s="1"/>
  <c r="K320" i="8"/>
  <c r="K323" i="8" s="1"/>
  <c r="K321" i="8"/>
  <c r="K322" i="8" s="1"/>
  <c r="K594" i="8"/>
  <c r="K595" i="8" s="1"/>
  <c r="K593" i="8"/>
  <c r="K596" i="8" s="1"/>
  <c r="M216" i="7"/>
  <c r="M219" i="7" s="1"/>
  <c r="M217" i="7"/>
  <c r="W304" i="6"/>
  <c r="W307" i="6" s="1"/>
  <c r="W305" i="6"/>
  <c r="W306" i="6" s="1"/>
  <c r="N126" i="6"/>
  <c r="N130" i="6" s="1"/>
  <c r="N90" i="6"/>
  <c r="S265" i="6"/>
  <c r="S268" i="6" s="1"/>
  <c r="S266" i="6"/>
  <c r="S267" i="6" s="1"/>
  <c r="P144" i="6"/>
  <c r="P147" i="6" s="1"/>
  <c r="P145" i="6"/>
  <c r="P279" i="6"/>
  <c r="P278" i="6"/>
  <c r="P281" i="6" s="1"/>
  <c r="V118" i="6"/>
  <c r="V121" i="6" s="1"/>
  <c r="V119" i="6"/>
  <c r="H240" i="6"/>
  <c r="H241" i="6" s="1"/>
  <c r="H239" i="6"/>
  <c r="H242" i="6" s="1"/>
  <c r="W118" i="6"/>
  <c r="W121" i="6" s="1"/>
  <c r="W119" i="6"/>
  <c r="W120" i="6" s="1"/>
  <c r="J279" i="6"/>
  <c r="J278" i="6"/>
  <c r="J281" i="6" s="1"/>
  <c r="G265" i="6"/>
  <c r="G268" i="6" s="1"/>
  <c r="G266" i="6"/>
  <c r="G267" i="6" s="1"/>
  <c r="D144" i="6"/>
  <c r="D147" i="6" s="1"/>
  <c r="C19" i="4"/>
  <c r="D145" i="6"/>
  <c r="M34" i="5"/>
  <c r="J230" i="7"/>
  <c r="J229" i="7"/>
  <c r="J232" i="7" s="1"/>
  <c r="J267" i="7"/>
  <c r="G239" i="6"/>
  <c r="G242" i="6" s="1"/>
  <c r="G240" i="6"/>
  <c r="M265" i="6"/>
  <c r="M268" i="6" s="1"/>
  <c r="M266" i="6"/>
  <c r="M267" i="6" s="1"/>
  <c r="M42" i="6"/>
  <c r="M43" i="6" s="1"/>
  <c r="M41" i="6"/>
  <c r="M44" i="6" s="1"/>
  <c r="Q208" i="6"/>
  <c r="Q312" i="6"/>
  <c r="Q260" i="6"/>
  <c r="Q264" i="6" s="1"/>
  <c r="Q221" i="6"/>
  <c r="G62" i="5"/>
  <c r="G61" i="5"/>
  <c r="G64" i="5" s="1"/>
  <c r="V398" i="8"/>
  <c r="V401" i="8" s="1"/>
  <c r="V399" i="8"/>
  <c r="V400" i="8" s="1"/>
  <c r="D41" i="6"/>
  <c r="D44" i="6" s="1"/>
  <c r="D42" i="6"/>
  <c r="D43" i="6" s="1"/>
  <c r="P305" i="6"/>
  <c r="P304" i="6"/>
  <c r="P307" i="6" s="1"/>
  <c r="E291" i="6"/>
  <c r="E294" i="6" s="1"/>
  <c r="E292" i="6"/>
  <c r="E293" i="6" s="1"/>
  <c r="D59" i="6"/>
  <c r="T239" i="6"/>
  <c r="T242" i="6" s="1"/>
  <c r="T240" i="6"/>
  <c r="T241" i="6" s="1"/>
  <c r="N89" i="6"/>
  <c r="N96" i="6"/>
  <c r="N97" i="6"/>
  <c r="N75" i="6"/>
  <c r="N152" i="6"/>
  <c r="N158" i="6" s="1"/>
  <c r="E74" i="5"/>
  <c r="E77" i="5" s="1"/>
  <c r="E75" i="5"/>
  <c r="E76" i="5" s="1"/>
  <c r="E61" i="5"/>
  <c r="E64" i="5" s="1"/>
  <c r="E62" i="5"/>
  <c r="E63" i="5" s="1"/>
  <c r="D120" i="6"/>
  <c r="E18" i="4"/>
  <c r="D18" i="4" s="1"/>
  <c r="T74" i="5"/>
  <c r="T77" i="5" s="1"/>
  <c r="T75" i="5"/>
  <c r="T76" i="5" s="1"/>
  <c r="T48" i="5"/>
  <c r="T51" i="5" s="1"/>
  <c r="T49" i="5"/>
  <c r="T50" i="5" s="1"/>
  <c r="H87" i="5"/>
  <c r="H90" i="5" s="1"/>
  <c r="H88" i="5"/>
  <c r="H89" i="5" s="1"/>
  <c r="Q86" i="5"/>
  <c r="Q74" i="5"/>
  <c r="Q77" i="5" s="1"/>
  <c r="Q75" i="5"/>
  <c r="Q76" i="5" s="1"/>
  <c r="K113" i="8"/>
  <c r="K114" i="8" s="1"/>
  <c r="K112" i="8"/>
  <c r="K115" i="8" s="1"/>
  <c r="J295" i="8"/>
  <c r="J296" i="8" s="1"/>
  <c r="J294" i="8"/>
  <c r="J297" i="8" s="1"/>
  <c r="S580" i="8"/>
  <c r="S583" i="8" s="1"/>
  <c r="S581" i="8"/>
  <c r="V165" i="8"/>
  <c r="V164" i="8"/>
  <c r="V167" i="8" s="1"/>
  <c r="D126" i="8"/>
  <c r="D125" i="8"/>
  <c r="D128" i="8" s="1"/>
  <c r="E562" i="8"/>
  <c r="E566" i="8" s="1"/>
  <c r="E419" i="8"/>
  <c r="E423" i="8" s="1"/>
  <c r="E406" i="8"/>
  <c r="E410" i="8" s="1"/>
  <c r="E432" i="8"/>
  <c r="E436" i="8" s="1"/>
  <c r="E172" i="8"/>
  <c r="E176" i="8" s="1"/>
  <c r="E93" i="8"/>
  <c r="E91" i="8"/>
  <c r="E71" i="8"/>
  <c r="E69" i="8"/>
  <c r="E47" i="8"/>
  <c r="E92" i="8"/>
  <c r="E70" i="8"/>
  <c r="E445" i="8"/>
  <c r="E449" i="8" s="1"/>
  <c r="E94" i="8"/>
  <c r="E72" i="8"/>
  <c r="E48" i="8"/>
  <c r="V37" i="8"/>
  <c r="V40" i="8" s="1"/>
  <c r="V38" i="8"/>
  <c r="V39" i="8" s="1"/>
  <c r="P308" i="8"/>
  <c r="P309" i="8" s="1"/>
  <c r="P307" i="8"/>
  <c r="P310" i="8" s="1"/>
  <c r="G619" i="8"/>
  <c r="G622" i="8" s="1"/>
  <c r="G620" i="8"/>
  <c r="G621" i="8" s="1"/>
  <c r="M177" i="8"/>
  <c r="M180" i="8" s="1"/>
  <c r="M178" i="8"/>
  <c r="N133" i="8"/>
  <c r="N137" i="8" s="1"/>
  <c r="N86" i="8"/>
  <c r="N51" i="8"/>
  <c r="N65" i="8"/>
  <c r="V308" i="8"/>
  <c r="V309" i="8" s="1"/>
  <c r="V307" i="8"/>
  <c r="V310" i="8" s="1"/>
  <c r="M593" i="8"/>
  <c r="M596" i="8" s="1"/>
  <c r="M594" i="8"/>
  <c r="D373" i="8"/>
  <c r="D374" i="8" s="1"/>
  <c r="D372" i="8"/>
  <c r="D375" i="8" s="1"/>
  <c r="J139" i="8"/>
  <c r="J138" i="8"/>
  <c r="J141" i="8" s="1"/>
  <c r="W536" i="8"/>
  <c r="W602" i="8"/>
  <c r="W523" i="8"/>
  <c r="W497" i="8"/>
  <c r="W471" i="8"/>
  <c r="W510" i="8"/>
  <c r="W549" i="8"/>
  <c r="W553" i="8" s="1"/>
  <c r="W380" i="8"/>
  <c r="W354" i="8"/>
  <c r="W484" i="8"/>
  <c r="W237" i="8"/>
  <c r="W367" i="8"/>
  <c r="J217" i="8"/>
  <c r="J218" i="8" s="1"/>
  <c r="J216" i="8"/>
  <c r="J219" i="8" s="1"/>
  <c r="T120" i="8"/>
  <c r="T124" i="8" s="1"/>
  <c r="T89" i="8"/>
  <c r="H575" i="8"/>
  <c r="H579" i="8" s="1"/>
  <c r="H537" i="8"/>
  <c r="H601" i="8"/>
  <c r="H524" i="8"/>
  <c r="H498" i="8"/>
  <c r="H472" i="8"/>
  <c r="H511" i="8"/>
  <c r="H485" i="8"/>
  <c r="H381" i="8"/>
  <c r="H355" i="8"/>
  <c r="H276" i="8"/>
  <c r="H280" i="8" s="1"/>
  <c r="H250" i="8"/>
  <c r="H254" i="8" s="1"/>
  <c r="H263" i="8"/>
  <c r="H267" i="8" s="1"/>
  <c r="H238" i="8"/>
  <c r="K224" i="7"/>
  <c r="K228" i="7" s="1"/>
  <c r="K264" i="7"/>
  <c r="K267" i="7" s="1"/>
  <c r="K276" i="7"/>
  <c r="K280" i="7" s="1"/>
  <c r="N190" i="8"/>
  <c r="N193" i="8" s="1"/>
  <c r="N191" i="8"/>
  <c r="N192" i="8" s="1"/>
  <c r="S139" i="7"/>
  <c r="S140" i="7" s="1"/>
  <c r="S138" i="7"/>
  <c r="S141" i="7" s="1"/>
  <c r="T133" i="7"/>
  <c r="T137" i="7" s="1"/>
  <c r="T51" i="7"/>
  <c r="T94" i="7"/>
  <c r="T72" i="7"/>
  <c r="M268" i="7"/>
  <c r="M271" i="7" s="1"/>
  <c r="M269" i="7"/>
  <c r="Q94" i="7"/>
  <c r="Q72" i="7"/>
  <c r="Q133" i="7"/>
  <c r="Q137" i="7" s="1"/>
  <c r="Q51" i="7"/>
  <c r="Q55" i="7" s="1"/>
  <c r="T97" i="6"/>
  <c r="T75" i="6"/>
  <c r="T152" i="6"/>
  <c r="T158" i="6" s="1"/>
  <c r="T139" i="6"/>
  <c r="T143" i="6" s="1"/>
  <c r="T98" i="6"/>
  <c r="T76" i="6"/>
  <c r="T55" i="6"/>
  <c r="J49" i="5"/>
  <c r="J50" i="5" s="1"/>
  <c r="J48" i="5"/>
  <c r="J51" i="5" s="1"/>
  <c r="S37" i="7"/>
  <c r="S40" i="7" s="1"/>
  <c r="S38" i="7"/>
  <c r="S39" i="7" s="1"/>
  <c r="D38" i="7"/>
  <c r="D39" i="7" s="1"/>
  <c r="D37" i="7"/>
  <c r="D40" i="7" s="1"/>
  <c r="M278" i="6"/>
  <c r="M281" i="6" s="1"/>
  <c r="M279" i="6"/>
  <c r="N138" i="7"/>
  <c r="N141" i="7" s="1"/>
  <c r="N139" i="7"/>
  <c r="N140" i="7" s="1"/>
  <c r="E139" i="6"/>
  <c r="E143" i="6" s="1"/>
  <c r="E98" i="6"/>
  <c r="E76" i="6"/>
  <c r="E55" i="6"/>
  <c r="K239" i="6"/>
  <c r="K242" i="6" s="1"/>
  <c r="K240" i="6"/>
  <c r="K241" i="6" s="1"/>
  <c r="S61" i="5"/>
  <c r="S64" i="5" s="1"/>
  <c r="S56" i="7"/>
  <c r="S59" i="7" s="1"/>
  <c r="S57" i="7"/>
  <c r="P204" i="8"/>
  <c r="P203" i="8"/>
  <c r="P206" i="8" s="1"/>
  <c r="J347" i="8"/>
  <c r="J346" i="8"/>
  <c r="J349" i="8" s="1"/>
  <c r="V568" i="8"/>
  <c r="V569" i="8" s="1"/>
  <c r="V567" i="8"/>
  <c r="V570" i="8" s="1"/>
  <c r="G177" i="8"/>
  <c r="G180" i="8" s="1"/>
  <c r="G178" i="8"/>
  <c r="D256" i="8"/>
  <c r="D257" i="8" s="1"/>
  <c r="D255" i="8"/>
  <c r="D258" i="8" s="1"/>
  <c r="P98" i="8"/>
  <c r="L48" i="4" s="1"/>
  <c r="K126" i="8"/>
  <c r="K127" i="8" s="1"/>
  <c r="K125" i="8"/>
  <c r="K128" i="8" s="1"/>
  <c r="Q562" i="8"/>
  <c r="Q566" i="8" s="1"/>
  <c r="Q419" i="8"/>
  <c r="Q423" i="8" s="1"/>
  <c r="Q445" i="8"/>
  <c r="Q449" i="8" s="1"/>
  <c r="Q432" i="8"/>
  <c r="Q436" i="8" s="1"/>
  <c r="Q406" i="8"/>
  <c r="Q410" i="8" s="1"/>
  <c r="Q172" i="8"/>
  <c r="Q176" i="8" s="1"/>
  <c r="Q93" i="8"/>
  <c r="Q91" i="8"/>
  <c r="Q71" i="8"/>
  <c r="Q69" i="8"/>
  <c r="Q47" i="8"/>
  <c r="Q94" i="8"/>
  <c r="Q72" i="8"/>
  <c r="Q48" i="8"/>
  <c r="Q70" i="8"/>
  <c r="Q92" i="8"/>
  <c r="M464" i="8"/>
  <c r="M465" i="8" s="1"/>
  <c r="M463" i="8"/>
  <c r="M466" i="8" s="1"/>
  <c r="P594" i="8"/>
  <c r="P593" i="8"/>
  <c r="P596" i="8" s="1"/>
  <c r="J256" i="8"/>
  <c r="J257" i="8" s="1"/>
  <c r="J255" i="8"/>
  <c r="J258" i="8" s="1"/>
  <c r="G358" i="8"/>
  <c r="M76" i="8"/>
  <c r="F47" i="4" s="1"/>
  <c r="V113" i="8"/>
  <c r="V114" i="8" s="1"/>
  <c r="V112" i="8"/>
  <c r="V115" i="8" s="1"/>
  <c r="N627" i="8"/>
  <c r="N631" i="8" s="1"/>
  <c r="N614" i="8"/>
  <c r="N618" i="8" s="1"/>
  <c r="N588" i="8"/>
  <c r="N592" i="8" s="1"/>
  <c r="N341" i="8"/>
  <c r="N345" i="8" s="1"/>
  <c r="N315" i="8"/>
  <c r="N319" i="8" s="1"/>
  <c r="N289" i="8"/>
  <c r="N293" i="8" s="1"/>
  <c r="N368" i="8"/>
  <c r="N302" i="8"/>
  <c r="N306" i="8" s="1"/>
  <c r="N328" i="8"/>
  <c r="N332" i="8" s="1"/>
  <c r="V321" i="8"/>
  <c r="V320" i="8"/>
  <c r="V323" i="8" s="1"/>
  <c r="M294" i="8"/>
  <c r="M297" i="8" s="1"/>
  <c r="M295" i="8"/>
  <c r="M296" i="8" s="1"/>
  <c r="M632" i="8"/>
  <c r="M635" i="8" s="1"/>
  <c r="M633" i="8"/>
  <c r="S567" i="8"/>
  <c r="S570" i="8" s="1"/>
  <c r="S568" i="8"/>
  <c r="S569" i="8" s="1"/>
  <c r="J437" i="8"/>
  <c r="J440" i="8" s="1"/>
  <c r="J438" i="8"/>
  <c r="J439" i="8" s="1"/>
  <c r="P256" i="8"/>
  <c r="P257" i="8" s="1"/>
  <c r="P255" i="8"/>
  <c r="P258" i="8" s="1"/>
  <c r="M477" i="8"/>
  <c r="M476" i="8"/>
  <c r="M479" i="8" s="1"/>
  <c r="M541" i="8"/>
  <c r="M544" i="8" s="1"/>
  <c r="M542" i="8"/>
  <c r="D384" i="8"/>
  <c r="C135" i="4" s="1"/>
  <c r="D475" i="8"/>
  <c r="C136" i="4" s="1"/>
  <c r="D527" i="8"/>
  <c r="C140" i="4" s="1"/>
  <c r="S76" i="8"/>
  <c r="R47" i="4" s="1"/>
  <c r="D76" i="8"/>
  <c r="C47" i="4" s="1"/>
  <c r="W89" i="8"/>
  <c r="W120" i="8"/>
  <c r="W124" i="8" s="1"/>
  <c r="G125" i="8"/>
  <c r="G128" i="8" s="1"/>
  <c r="G126" i="8"/>
  <c r="W393" i="8"/>
  <c r="W397" i="8" s="1"/>
  <c r="W185" i="8"/>
  <c r="W189" i="8" s="1"/>
  <c r="K536" i="8"/>
  <c r="K602" i="8"/>
  <c r="K523" i="8"/>
  <c r="K497" i="8"/>
  <c r="K510" i="8"/>
  <c r="K549" i="8"/>
  <c r="K553" i="8" s="1"/>
  <c r="K484" i="8"/>
  <c r="K471" i="8"/>
  <c r="K380" i="8"/>
  <c r="K354" i="8"/>
  <c r="K237" i="8"/>
  <c r="K367" i="8"/>
  <c r="K371" i="8" s="1"/>
  <c r="S294" i="8"/>
  <c r="S297" i="8" s="1"/>
  <c r="S295" i="8"/>
  <c r="S296" i="8" s="1"/>
  <c r="S346" i="8"/>
  <c r="S349" i="8" s="1"/>
  <c r="S347" i="8"/>
  <c r="S632" i="8"/>
  <c r="S635" i="8" s="1"/>
  <c r="S633" i="8"/>
  <c r="S358" i="8"/>
  <c r="S527" i="8"/>
  <c r="R140" i="4" s="1"/>
  <c r="S554" i="8"/>
  <c r="S557" i="8" s="1"/>
  <c r="S555" i="8"/>
  <c r="S38" i="8"/>
  <c r="S39" i="8" s="1"/>
  <c r="S37" i="8"/>
  <c r="S40" i="8" s="1"/>
  <c r="T88" i="8"/>
  <c r="T67" i="8"/>
  <c r="T36" i="8"/>
  <c r="T107" i="8"/>
  <c r="T111" i="8" s="1"/>
  <c r="T49" i="8"/>
  <c r="T64" i="8"/>
  <c r="T85" i="8"/>
  <c r="T458" i="8"/>
  <c r="T462" i="8" s="1"/>
  <c r="T211" i="8"/>
  <c r="T215" i="8" s="1"/>
  <c r="T198" i="8"/>
  <c r="T202" i="8" s="1"/>
  <c r="H64" i="8"/>
  <c r="H85" i="8"/>
  <c r="H458" i="8"/>
  <c r="H462" i="8" s="1"/>
  <c r="H211" i="8"/>
  <c r="H215" i="8" s="1"/>
  <c r="H198" i="8"/>
  <c r="H202" i="8" s="1"/>
  <c r="Q464" i="8"/>
  <c r="Q465" i="8" s="1"/>
  <c r="Q463" i="8"/>
  <c r="Q466" i="8" s="1"/>
  <c r="P178" i="8"/>
  <c r="P177" i="8"/>
  <c r="P180" i="8" s="1"/>
  <c r="P437" i="8"/>
  <c r="P440" i="8" s="1"/>
  <c r="P438" i="8"/>
  <c r="P439" i="8" s="1"/>
  <c r="E281" i="8"/>
  <c r="E284" i="8" s="1"/>
  <c r="E282" i="8"/>
  <c r="E283" i="8" s="1"/>
  <c r="M125" i="8"/>
  <c r="M128" i="8" s="1"/>
  <c r="M126" i="8"/>
  <c r="G38" i="8"/>
  <c r="G39" i="8" s="1"/>
  <c r="G37" i="8"/>
  <c r="G40" i="8" s="1"/>
  <c r="Q268" i="8"/>
  <c r="Q271" i="8" s="1"/>
  <c r="Q269" i="8"/>
  <c r="Q270" i="8" s="1"/>
  <c r="E464" i="8"/>
  <c r="E465" i="8" s="1"/>
  <c r="E463" i="8"/>
  <c r="E466" i="8" s="1"/>
  <c r="G229" i="7"/>
  <c r="G232" i="7" s="1"/>
  <c r="G230" i="7"/>
  <c r="K251" i="7"/>
  <c r="K254" i="7" s="1"/>
  <c r="K211" i="7"/>
  <c r="K215" i="7" s="1"/>
  <c r="K199" i="7"/>
  <c r="K202" i="7" s="1"/>
  <c r="K238" i="7"/>
  <c r="K241" i="7" s="1"/>
  <c r="K86" i="7"/>
  <c r="K120" i="7"/>
  <c r="K124" i="7" s="1"/>
  <c r="D308" i="8"/>
  <c r="D309" i="8" s="1"/>
  <c r="D307" i="8"/>
  <c r="D310" i="8" s="1"/>
  <c r="D321" i="8"/>
  <c r="E130" i="4" s="1"/>
  <c r="D130" i="4" s="1"/>
  <c r="D320" i="8"/>
  <c r="D323" i="8" s="1"/>
  <c r="D633" i="8"/>
  <c r="E144" i="4" s="1"/>
  <c r="D144" i="4" s="1"/>
  <c r="D632" i="8"/>
  <c r="D635" i="8" s="1"/>
  <c r="M38" i="8"/>
  <c r="M39" i="8" s="1"/>
  <c r="M37" i="8"/>
  <c r="M40" i="8" s="1"/>
  <c r="M281" i="7"/>
  <c r="M284" i="7" s="1"/>
  <c r="M282" i="7"/>
  <c r="V267" i="7"/>
  <c r="P281" i="7"/>
  <c r="P284" i="7" s="1"/>
  <c r="P282" i="7"/>
  <c r="M165" i="7"/>
  <c r="M164" i="7"/>
  <c r="M167" i="7" s="1"/>
  <c r="P203" i="7"/>
  <c r="P206" i="7" s="1"/>
  <c r="P204" i="7"/>
  <c r="P205" i="7" s="1"/>
  <c r="V151" i="7"/>
  <c r="V154" i="7" s="1"/>
  <c r="V152" i="7"/>
  <c r="V153" i="7" s="1"/>
  <c r="T107" i="7"/>
  <c r="T111" i="7" s="1"/>
  <c r="T91" i="7"/>
  <c r="T69" i="7"/>
  <c r="T49" i="7"/>
  <c r="T36" i="7"/>
  <c r="T250" i="7"/>
  <c r="T254" i="7" s="1"/>
  <c r="T198" i="7"/>
  <c r="T202" i="7" s="1"/>
  <c r="T263" i="7"/>
  <c r="T237" i="7"/>
  <c r="T241" i="7" s="1"/>
  <c r="H146" i="7"/>
  <c r="H150" i="7" s="1"/>
  <c r="H93" i="7"/>
  <c r="H71" i="7"/>
  <c r="H159" i="7"/>
  <c r="H163" i="7" s="1"/>
  <c r="H89" i="7"/>
  <c r="H87" i="7"/>
  <c r="H67" i="7"/>
  <c r="H65" i="7"/>
  <c r="H47" i="7"/>
  <c r="H88" i="7"/>
  <c r="H68" i="7"/>
  <c r="H48" i="7"/>
  <c r="H90" i="7"/>
  <c r="H66" i="7"/>
  <c r="D266" i="6"/>
  <c r="D267" i="6" s="1"/>
  <c r="D265" i="6"/>
  <c r="D268" i="6" s="1"/>
  <c r="D202" i="7"/>
  <c r="V281" i="7"/>
  <c r="V284" i="7" s="1"/>
  <c r="V282" i="7"/>
  <c r="S165" i="7"/>
  <c r="S164" i="7"/>
  <c r="S167" i="7" s="1"/>
  <c r="H120" i="7"/>
  <c r="H124" i="7" s="1"/>
  <c r="H86" i="7"/>
  <c r="Q224" i="7"/>
  <c r="Q228" i="7" s="1"/>
  <c r="Q276" i="7"/>
  <c r="Q280" i="7" s="1"/>
  <c r="Q264" i="7"/>
  <c r="Q267" i="7" s="1"/>
  <c r="E191" i="7"/>
  <c r="E192" i="7" s="1"/>
  <c r="E190" i="7"/>
  <c r="E193" i="7" s="1"/>
  <c r="J266" i="6"/>
  <c r="J267" i="6" s="1"/>
  <c r="J265" i="6"/>
  <c r="J268" i="6" s="1"/>
  <c r="V212" i="6"/>
  <c r="V200" i="6"/>
  <c r="V203" i="6" s="1"/>
  <c r="V201" i="6"/>
  <c r="P80" i="6"/>
  <c r="L11" i="4" s="1"/>
  <c r="W126" i="6"/>
  <c r="W130" i="6" s="1"/>
  <c r="W90" i="6"/>
  <c r="W94" i="6"/>
  <c r="W92" i="6"/>
  <c r="W72" i="6"/>
  <c r="W70" i="6"/>
  <c r="W167" i="6"/>
  <c r="W171" i="6" s="1"/>
  <c r="W93" i="6"/>
  <c r="W91" i="6"/>
  <c r="W71" i="6"/>
  <c r="W69" i="6"/>
  <c r="W51" i="6"/>
  <c r="W52" i="6"/>
  <c r="W208" i="6"/>
  <c r="W212" i="6" s="1"/>
  <c r="W312" i="6"/>
  <c r="W316" i="6" s="1"/>
  <c r="W260" i="6"/>
  <c r="W264" i="6" s="1"/>
  <c r="W221" i="6"/>
  <c r="W225" i="6" s="1"/>
  <c r="W74" i="6"/>
  <c r="W68" i="6"/>
  <c r="V75" i="5"/>
  <c r="V76" i="5" s="1"/>
  <c r="V74" i="5"/>
  <c r="V77" i="5" s="1"/>
  <c r="V61" i="5"/>
  <c r="V64" i="5" s="1"/>
  <c r="V62" i="5"/>
  <c r="V63" i="5" s="1"/>
  <c r="V48" i="5"/>
  <c r="V51" i="5" s="1"/>
  <c r="V49" i="5"/>
  <c r="V50" i="5" s="1"/>
  <c r="V35" i="5"/>
  <c r="V38" i="5" s="1"/>
  <c r="V36" i="5"/>
  <c r="V37" i="5" s="1"/>
  <c r="J358" i="8"/>
  <c r="J488" i="8"/>
  <c r="O137" i="4" s="1"/>
  <c r="J555" i="8"/>
  <c r="J554" i="8"/>
  <c r="J557" i="8" s="1"/>
  <c r="G126" i="7"/>
  <c r="G125" i="7"/>
  <c r="G128" i="7" s="1"/>
  <c r="T276" i="7"/>
  <c r="T280" i="7" s="1"/>
  <c r="T264" i="7"/>
  <c r="T224" i="7"/>
  <c r="T228" i="7" s="1"/>
  <c r="N238" i="7"/>
  <c r="N211" i="7"/>
  <c r="N215" i="7" s="1"/>
  <c r="N251" i="7"/>
  <c r="N199" i="7"/>
  <c r="S268" i="7"/>
  <c r="S271" i="7" s="1"/>
  <c r="P138" i="7"/>
  <c r="P141" i="7" s="1"/>
  <c r="P139" i="7"/>
  <c r="P140" i="7" s="1"/>
  <c r="J151" i="7"/>
  <c r="J154" i="7" s="1"/>
  <c r="J152" i="7"/>
  <c r="J153" i="7" s="1"/>
  <c r="N146" i="7"/>
  <c r="N150" i="7" s="1"/>
  <c r="N93" i="7"/>
  <c r="N71" i="7"/>
  <c r="N159" i="7"/>
  <c r="N163" i="7" s="1"/>
  <c r="N89" i="7"/>
  <c r="N87" i="7"/>
  <c r="N67" i="7"/>
  <c r="N65" i="7"/>
  <c r="N47" i="7"/>
  <c r="N90" i="7"/>
  <c r="N66" i="7"/>
  <c r="N88" i="7"/>
  <c r="N68" i="7"/>
  <c r="N48" i="7"/>
  <c r="P266" i="6"/>
  <c r="P267" i="6" s="1"/>
  <c r="P265" i="6"/>
  <c r="P268" i="6" s="1"/>
  <c r="S252" i="6"/>
  <c r="S255" i="6" s="1"/>
  <c r="S253" i="6"/>
  <c r="G252" i="6"/>
  <c r="G255" i="6" s="1"/>
  <c r="G253" i="6"/>
  <c r="S291" i="6"/>
  <c r="S294" i="6" s="1"/>
  <c r="S292" i="6"/>
  <c r="P227" i="6"/>
  <c r="P228" i="6" s="1"/>
  <c r="P226" i="6"/>
  <c r="P229" i="6" s="1"/>
  <c r="G164" i="7"/>
  <c r="G167" i="7" s="1"/>
  <c r="G165" i="7"/>
  <c r="P102" i="6"/>
  <c r="L12" i="4" s="1"/>
  <c r="V253" i="6"/>
  <c r="V252" i="6"/>
  <c r="V255" i="6" s="1"/>
  <c r="S239" i="6"/>
  <c r="S242" i="6" s="1"/>
  <c r="S240" i="6"/>
  <c r="H265" i="6"/>
  <c r="H268" i="6" s="1"/>
  <c r="H266" i="6"/>
  <c r="H267" i="6" s="1"/>
  <c r="J59" i="6"/>
  <c r="O10" i="4" s="1"/>
  <c r="W240" i="6"/>
  <c r="W241" i="6" s="1"/>
  <c r="W239" i="6"/>
  <c r="W242" i="6" s="1"/>
  <c r="N88" i="5"/>
  <c r="N89" i="5" s="1"/>
  <c r="N87" i="5"/>
  <c r="N90" i="5" s="1"/>
  <c r="W292" i="6"/>
  <c r="W293" i="6" s="1"/>
  <c r="W291" i="6"/>
  <c r="W294" i="6" s="1"/>
  <c r="V59" i="6"/>
  <c r="U10" i="4" s="1"/>
  <c r="E208" i="6"/>
  <c r="E212" i="6" s="1"/>
  <c r="E221" i="6"/>
  <c r="E225" i="6" s="1"/>
  <c r="E312" i="6"/>
  <c r="E316" i="6" s="1"/>
  <c r="E260" i="6"/>
  <c r="E264" i="6" s="1"/>
  <c r="K87" i="5"/>
  <c r="K90" i="5" s="1"/>
  <c r="K88" i="5"/>
  <c r="K89" i="5" s="1"/>
  <c r="K333" i="8"/>
  <c r="K336" i="8" s="1"/>
  <c r="K334" i="8"/>
  <c r="K335" i="8" s="1"/>
  <c r="K633" i="8"/>
  <c r="K634" i="8" s="1"/>
  <c r="K632" i="8"/>
  <c r="K635" i="8" s="1"/>
  <c r="Q165" i="7"/>
  <c r="Q166" i="7" s="1"/>
  <c r="Q164" i="7"/>
  <c r="Q167" i="7" s="1"/>
  <c r="S316" i="6"/>
  <c r="K74" i="5"/>
  <c r="K77" i="5" s="1"/>
  <c r="K75" i="5"/>
  <c r="K76" i="5" s="1"/>
  <c r="J102" i="6"/>
  <c r="O12" i="4" s="1"/>
  <c r="M172" i="6"/>
  <c r="M175" i="6" s="1"/>
  <c r="M173" i="6"/>
  <c r="G316" i="6"/>
  <c r="K144" i="6"/>
  <c r="K147" i="6" s="1"/>
  <c r="K145" i="6"/>
  <c r="K146" i="6" s="1"/>
  <c r="E96" i="6"/>
  <c r="E89" i="6"/>
  <c r="G42" i="6"/>
  <c r="G43" i="6" s="1"/>
  <c r="G41" i="6"/>
  <c r="G44" i="6" s="1"/>
  <c r="W74" i="5"/>
  <c r="W77" i="5" s="1"/>
  <c r="S47" i="5"/>
  <c r="J282" i="7"/>
  <c r="J281" i="7"/>
  <c r="J284" i="7" s="1"/>
  <c r="D216" i="7"/>
  <c r="D219" i="7" s="1"/>
  <c r="D217" i="7"/>
  <c r="J202" i="7"/>
  <c r="Q113" i="7"/>
  <c r="Q114" i="7" s="1"/>
  <c r="Q112" i="7"/>
  <c r="Q115" i="7" s="1"/>
  <c r="H217" i="7"/>
  <c r="H218" i="7" s="1"/>
  <c r="H216" i="7"/>
  <c r="H219" i="7" s="1"/>
  <c r="Q299" i="6"/>
  <c r="Q303" i="6" s="1"/>
  <c r="Q247" i="6"/>
  <c r="Q251" i="6" s="1"/>
  <c r="H132" i="6"/>
  <c r="H133" i="6" s="1"/>
  <c r="H131" i="6"/>
  <c r="H134" i="6" s="1"/>
  <c r="S172" i="6"/>
  <c r="S175" i="6" s="1"/>
  <c r="S173" i="6"/>
  <c r="M316" i="6"/>
  <c r="E40" i="6"/>
  <c r="E54" i="6"/>
  <c r="E50" i="6"/>
  <c r="Q94" i="6"/>
  <c r="Q92" i="6"/>
  <c r="Q72" i="6"/>
  <c r="Q70" i="6"/>
  <c r="Q167" i="6"/>
  <c r="Q171" i="6" s="1"/>
  <c r="Q93" i="6"/>
  <c r="Q91" i="6"/>
  <c r="Q71" i="6"/>
  <c r="Q69" i="6"/>
  <c r="Q51" i="6"/>
  <c r="Q52" i="6"/>
  <c r="M73" i="5"/>
  <c r="G139" i="7"/>
  <c r="G140" i="7" s="1"/>
  <c r="G138" i="7"/>
  <c r="G141" i="7" s="1"/>
  <c r="M188" i="6"/>
  <c r="M189" i="6" s="1"/>
  <c r="M187" i="6"/>
  <c r="M190" i="6" s="1"/>
  <c r="V279" i="6"/>
  <c r="V278" i="6"/>
  <c r="V281" i="6" s="1"/>
  <c r="T188" i="6"/>
  <c r="T189" i="6" s="1"/>
  <c r="T187" i="6"/>
  <c r="T190" i="6" s="1"/>
  <c r="W144" i="6"/>
  <c r="W147" i="6" s="1"/>
  <c r="W145" i="6"/>
  <c r="W146" i="6" s="1"/>
  <c r="N139" i="6"/>
  <c r="N143" i="6" s="1"/>
  <c r="N98" i="6"/>
  <c r="N76" i="6"/>
  <c r="N55" i="6"/>
  <c r="N299" i="6"/>
  <c r="N303" i="6" s="1"/>
  <c r="N247" i="6"/>
  <c r="N251" i="6" s="1"/>
  <c r="E22" i="5"/>
  <c r="E23" i="5" s="1"/>
  <c r="E21" i="5"/>
  <c r="E24" i="5" s="1"/>
  <c r="E48" i="5"/>
  <c r="E51" i="5" s="1"/>
  <c r="E49" i="5"/>
  <c r="E50" i="5" s="1"/>
  <c r="T36" i="5"/>
  <c r="T37" i="5" s="1"/>
  <c r="T35" i="5"/>
  <c r="T38" i="5" s="1"/>
  <c r="H35" i="5"/>
  <c r="H38" i="5" s="1"/>
  <c r="H36" i="5"/>
  <c r="H37" i="5" s="1"/>
  <c r="H22" i="5"/>
  <c r="H23" i="5" s="1"/>
  <c r="H21" i="5"/>
  <c r="H24" i="5" s="1"/>
  <c r="Q60" i="5"/>
  <c r="V217" i="8"/>
  <c r="V218" i="8" s="1"/>
  <c r="V216" i="8"/>
  <c r="V219" i="8" s="1"/>
  <c r="M399" i="8"/>
  <c r="M400" i="8" s="1"/>
  <c r="M398" i="8"/>
  <c r="M401" i="8" s="1"/>
  <c r="J620" i="8"/>
  <c r="J621" i="8" s="1"/>
  <c r="J619" i="8"/>
  <c r="J622" i="8" s="1"/>
  <c r="V437" i="8"/>
  <c r="V440" i="8" s="1"/>
  <c r="V438" i="8"/>
  <c r="V439" i="8" s="1"/>
  <c r="S268" i="8"/>
  <c r="S271" i="8" s="1"/>
  <c r="S269" i="8"/>
  <c r="P359" i="8"/>
  <c r="P362" i="8" s="1"/>
  <c r="P360" i="8"/>
  <c r="P361" i="8" s="1"/>
  <c r="G76" i="8"/>
  <c r="I47" i="4" s="1"/>
  <c r="E159" i="8"/>
  <c r="E163" i="8" s="1"/>
  <c r="E90" i="8"/>
  <c r="E68" i="8"/>
  <c r="M203" i="8"/>
  <c r="M206" i="8" s="1"/>
  <c r="M204" i="8"/>
  <c r="P321" i="8"/>
  <c r="P320" i="8"/>
  <c r="P323" i="8" s="1"/>
  <c r="G333" i="8"/>
  <c r="G336" i="8" s="1"/>
  <c r="G334" i="8"/>
  <c r="G335" i="8" s="1"/>
  <c r="J581" i="8"/>
  <c r="J580" i="8"/>
  <c r="J583" i="8" s="1"/>
  <c r="E85" i="8"/>
  <c r="E64" i="8"/>
  <c r="K458" i="8"/>
  <c r="K462" i="8" s="1"/>
  <c r="K211" i="8"/>
  <c r="K215" i="8" s="1"/>
  <c r="K198" i="8"/>
  <c r="K202" i="8" s="1"/>
  <c r="M320" i="8"/>
  <c r="M323" i="8" s="1"/>
  <c r="M321" i="8"/>
  <c r="J568" i="8"/>
  <c r="J569" i="8" s="1"/>
  <c r="J567" i="8"/>
  <c r="J570" i="8" s="1"/>
  <c r="M360" i="8"/>
  <c r="M361" i="8" s="1"/>
  <c r="D555" i="8"/>
  <c r="E142" i="4" s="1"/>
  <c r="D142" i="4" s="1"/>
  <c r="D554" i="8"/>
  <c r="D557" i="8" s="1"/>
  <c r="P126" i="8"/>
  <c r="P125" i="8"/>
  <c r="P128" i="8" s="1"/>
  <c r="K393" i="8"/>
  <c r="K397" i="8" s="1"/>
  <c r="K185" i="8"/>
  <c r="K189" i="8" s="1"/>
  <c r="S593" i="8"/>
  <c r="S596" i="8" s="1"/>
  <c r="S594" i="8"/>
  <c r="P165" i="8"/>
  <c r="P164" i="8"/>
  <c r="P167" i="8" s="1"/>
  <c r="T575" i="8"/>
  <c r="T579" i="8" s="1"/>
  <c r="T537" i="8"/>
  <c r="T601" i="8"/>
  <c r="T498" i="8"/>
  <c r="T472" i="8"/>
  <c r="T524" i="8"/>
  <c r="T511" i="8"/>
  <c r="T485" i="8"/>
  <c r="T381" i="8"/>
  <c r="T355" i="8"/>
  <c r="T276" i="8"/>
  <c r="T280" i="8" s="1"/>
  <c r="T250" i="8"/>
  <c r="T254" i="8" s="1"/>
  <c r="T238" i="8"/>
  <c r="T263" i="8"/>
  <c r="T267" i="8" s="1"/>
  <c r="Q217" i="8"/>
  <c r="Q218" i="8" s="1"/>
  <c r="Q216" i="8"/>
  <c r="Q219" i="8" s="1"/>
  <c r="P568" i="8"/>
  <c r="P569" i="8" s="1"/>
  <c r="P567" i="8"/>
  <c r="P570" i="8" s="1"/>
  <c r="N190" i="7"/>
  <c r="N193" i="7" s="1"/>
  <c r="N191" i="7"/>
  <c r="N192" i="7" s="1"/>
  <c r="P255" i="7"/>
  <c r="P258" i="7" s="1"/>
  <c r="P256" i="7"/>
  <c r="P257" i="7" s="1"/>
  <c r="D138" i="7"/>
  <c r="D141" i="7" s="1"/>
  <c r="D139" i="7"/>
  <c r="D140" i="7" s="1"/>
  <c r="K36" i="7"/>
  <c r="V243" i="7"/>
  <c r="V242" i="7"/>
  <c r="V245" i="7" s="1"/>
  <c r="E107" i="7"/>
  <c r="E111" i="7" s="1"/>
  <c r="E91" i="7"/>
  <c r="E49" i="7"/>
  <c r="E69" i="7"/>
  <c r="E36" i="7"/>
  <c r="E251" i="7"/>
  <c r="E211" i="7"/>
  <c r="E215" i="7" s="1"/>
  <c r="E199" i="7"/>
  <c r="E238" i="7"/>
  <c r="T111" i="6"/>
  <c r="T117" i="6" s="1"/>
  <c r="T95" i="6"/>
  <c r="T73" i="6"/>
  <c r="T53" i="6"/>
  <c r="T89" i="6"/>
  <c r="T96" i="6"/>
  <c r="J74" i="5"/>
  <c r="J77" i="5" s="1"/>
  <c r="J75" i="5"/>
  <c r="J76" i="5" s="1"/>
  <c r="V256" i="8"/>
  <c r="V257" i="8" s="1"/>
  <c r="V255" i="8"/>
  <c r="V258" i="8" s="1"/>
  <c r="V217" i="7"/>
  <c r="V216" i="7"/>
  <c r="V219" i="7" s="1"/>
  <c r="D267" i="7"/>
  <c r="D112" i="7"/>
  <c r="D115" i="7" s="1"/>
  <c r="D113" i="7"/>
  <c r="D114" i="7" s="1"/>
  <c r="M243" i="7"/>
  <c r="M242" i="7"/>
  <c r="M245" i="7" s="1"/>
  <c r="Q111" i="6"/>
  <c r="Q117" i="6" s="1"/>
  <c r="Q95" i="6"/>
  <c r="Q73" i="6"/>
  <c r="Q53" i="6"/>
  <c r="E126" i="6"/>
  <c r="E130" i="6" s="1"/>
  <c r="E90" i="6"/>
  <c r="W252" i="6"/>
  <c r="W255" i="6" s="1"/>
  <c r="W253" i="6"/>
  <c r="W254" i="6" s="1"/>
  <c r="K42" i="6"/>
  <c r="K43" i="6" s="1"/>
  <c r="K41" i="6"/>
  <c r="K44" i="6" s="1"/>
  <c r="G201" i="6"/>
  <c r="G200" i="6"/>
  <c r="G203" i="6" s="1"/>
  <c r="P60" i="6"/>
  <c r="P63" i="6" s="1"/>
  <c r="M87" i="5"/>
  <c r="M90" i="5" s="1"/>
  <c r="Q36" i="7"/>
  <c r="D125" i="7"/>
  <c r="D128" i="7" s="1"/>
  <c r="D126" i="7"/>
  <c r="C37" i="4"/>
  <c r="C33" i="4"/>
  <c r="C36" i="4"/>
  <c r="C34" i="4"/>
  <c r="C35" i="4"/>
  <c r="G464" i="8"/>
  <c r="G465" i="8" s="1"/>
  <c r="G463" i="8"/>
  <c r="G466" i="8" s="1"/>
  <c r="J594" i="8"/>
  <c r="J593" i="8"/>
  <c r="J596" i="8" s="1"/>
  <c r="V411" i="8"/>
  <c r="V414" i="8" s="1"/>
  <c r="V412" i="8"/>
  <c r="V413" i="8" s="1"/>
  <c r="G567" i="8"/>
  <c r="G570" i="8" s="1"/>
  <c r="G568" i="8"/>
  <c r="G569" i="8" s="1"/>
  <c r="P241" i="8"/>
  <c r="G164" i="8"/>
  <c r="G167" i="8" s="1"/>
  <c r="G165" i="8"/>
  <c r="Q159" i="8"/>
  <c r="Q163" i="8" s="1"/>
  <c r="Q90" i="8"/>
  <c r="Q68" i="8"/>
  <c r="J398" i="8"/>
  <c r="J401" i="8" s="1"/>
  <c r="J399" i="8"/>
  <c r="J400" i="8" s="1"/>
  <c r="G307" i="8"/>
  <c r="G310" i="8" s="1"/>
  <c r="G308" i="8"/>
  <c r="G309" i="8" s="1"/>
  <c r="M412" i="8"/>
  <c r="M413" i="8" s="1"/>
  <c r="M411" i="8"/>
  <c r="M414" i="8" s="1"/>
  <c r="M425" i="8"/>
  <c r="M426" i="8" s="1"/>
  <c r="M424" i="8"/>
  <c r="M427" i="8" s="1"/>
  <c r="D450" i="8"/>
  <c r="D453" i="8" s="1"/>
  <c r="D451" i="8"/>
  <c r="N602" i="8"/>
  <c r="N549" i="8"/>
  <c r="N553" i="8" s="1"/>
  <c r="N510" i="8"/>
  <c r="N484" i="8"/>
  <c r="N523" i="8"/>
  <c r="N497" i="8"/>
  <c r="N536" i="8"/>
  <c r="N471" i="8"/>
  <c r="N367" i="8"/>
  <c r="N380" i="8"/>
  <c r="N237" i="8"/>
  <c r="N354" i="8"/>
  <c r="G540" i="8"/>
  <c r="I141" i="4" s="1"/>
  <c r="S138" i="8"/>
  <c r="S141" i="8" s="1"/>
  <c r="S139" i="8"/>
  <c r="D139" i="8"/>
  <c r="D138" i="8"/>
  <c r="D141" i="8" s="1"/>
  <c r="D165" i="8"/>
  <c r="E51" i="4" s="1"/>
  <c r="D51" i="4" s="1"/>
  <c r="D164" i="8"/>
  <c r="D167" i="8" s="1"/>
  <c r="P113" i="8"/>
  <c r="P114" i="8" s="1"/>
  <c r="P112" i="8"/>
  <c r="P115" i="8" s="1"/>
  <c r="J113" i="8"/>
  <c r="J114" i="8" s="1"/>
  <c r="J112" i="8"/>
  <c r="J115" i="8" s="1"/>
  <c r="S216" i="8"/>
  <c r="S219" i="8" s="1"/>
  <c r="S217" i="8"/>
  <c r="S218" i="8" s="1"/>
  <c r="D463" i="8"/>
  <c r="D466" i="8" s="1"/>
  <c r="D464" i="8"/>
  <c r="D465" i="8" s="1"/>
  <c r="M346" i="8"/>
  <c r="M349" i="8" s="1"/>
  <c r="M347" i="8"/>
  <c r="S425" i="8"/>
  <c r="S426" i="8" s="1"/>
  <c r="S424" i="8"/>
  <c r="S427" i="8" s="1"/>
  <c r="D191" i="8"/>
  <c r="D190" i="8"/>
  <c r="D193" i="8" s="1"/>
  <c r="P463" i="8"/>
  <c r="P466" i="8" s="1"/>
  <c r="P464" i="8"/>
  <c r="P465" i="8" s="1"/>
  <c r="M190" i="8"/>
  <c r="M193" i="8" s="1"/>
  <c r="M191" i="8"/>
  <c r="Q627" i="8"/>
  <c r="Q631" i="8" s="1"/>
  <c r="Q614" i="8"/>
  <c r="Q618" i="8" s="1"/>
  <c r="Q588" i="8"/>
  <c r="Q592" i="8" s="1"/>
  <c r="Q368" i="8"/>
  <c r="Q341" i="8"/>
  <c r="Q345" i="8" s="1"/>
  <c r="Q328" i="8"/>
  <c r="Q332" i="8" s="1"/>
  <c r="Q315" i="8"/>
  <c r="Q319" i="8" s="1"/>
  <c r="Q302" i="8"/>
  <c r="Q306" i="8" s="1"/>
  <c r="Q289" i="8"/>
  <c r="Q293" i="8" s="1"/>
  <c r="J308" i="8"/>
  <c r="J309" i="8" s="1"/>
  <c r="J307" i="8"/>
  <c r="J310" i="8" s="1"/>
  <c r="J633" i="8"/>
  <c r="J632" i="8"/>
  <c r="J635" i="8" s="1"/>
  <c r="V424" i="8"/>
  <c r="V427" i="8" s="1"/>
  <c r="V425" i="8"/>
  <c r="V426" i="8" s="1"/>
  <c r="N562" i="8"/>
  <c r="N566" i="8" s="1"/>
  <c r="N445" i="8"/>
  <c r="N449" i="8" s="1"/>
  <c r="N432" i="8"/>
  <c r="N436" i="8" s="1"/>
  <c r="N419" i="8"/>
  <c r="N423" i="8" s="1"/>
  <c r="N406" i="8"/>
  <c r="N410" i="8" s="1"/>
  <c r="N172" i="8"/>
  <c r="N176" i="8" s="1"/>
  <c r="N94" i="8"/>
  <c r="N92" i="8"/>
  <c r="N72" i="8"/>
  <c r="N70" i="8"/>
  <c r="N48" i="8"/>
  <c r="N93" i="8"/>
  <c r="N71" i="8"/>
  <c r="N47" i="8"/>
  <c r="N69" i="8"/>
  <c r="N91" i="8"/>
  <c r="G412" i="8"/>
  <c r="G413" i="8" s="1"/>
  <c r="G411" i="8"/>
  <c r="G414" i="8" s="1"/>
  <c r="S255" i="8"/>
  <c r="S258" i="8" s="1"/>
  <c r="S256" i="8"/>
  <c r="S257" i="8" s="1"/>
  <c r="D282" i="8"/>
  <c r="D281" i="8"/>
  <c r="D284" i="8" s="1"/>
  <c r="D581" i="8"/>
  <c r="D580" i="8"/>
  <c r="D583" i="8" s="1"/>
  <c r="D605" i="8"/>
  <c r="C150" i="4" s="1"/>
  <c r="P371" i="8"/>
  <c r="P555" i="8"/>
  <c r="P554" i="8"/>
  <c r="P557" i="8" s="1"/>
  <c r="V139" i="8"/>
  <c r="V138" i="8"/>
  <c r="V141" i="8" s="1"/>
  <c r="M138" i="8"/>
  <c r="M141" i="8" s="1"/>
  <c r="M139" i="8"/>
  <c r="P76" i="8"/>
  <c r="L47" i="4" s="1"/>
  <c r="N159" i="8"/>
  <c r="N163" i="8" s="1"/>
  <c r="N90" i="8"/>
  <c r="N68" i="8"/>
  <c r="Q393" i="8"/>
  <c r="Q397" i="8" s="1"/>
  <c r="Q185" i="8"/>
  <c r="Q189" i="8" s="1"/>
  <c r="E602" i="8"/>
  <c r="E605" i="8" s="1"/>
  <c r="E536" i="8"/>
  <c r="E540" i="8" s="1"/>
  <c r="E523" i="8"/>
  <c r="E527" i="8" s="1"/>
  <c r="E497" i="8"/>
  <c r="E501" i="8" s="1"/>
  <c r="E549" i="8"/>
  <c r="E553" i="8" s="1"/>
  <c r="E510" i="8"/>
  <c r="E514" i="8" s="1"/>
  <c r="E484" i="8"/>
  <c r="E488" i="8" s="1"/>
  <c r="E471" i="8"/>
  <c r="E475" i="8" s="1"/>
  <c r="E380" i="8"/>
  <c r="E384" i="8" s="1"/>
  <c r="E354" i="8"/>
  <c r="E358" i="8" s="1"/>
  <c r="E367" i="8"/>
  <c r="E237" i="8"/>
  <c r="E241" i="8" s="1"/>
  <c r="J165" i="8"/>
  <c r="J164" i="8"/>
  <c r="J167" i="8" s="1"/>
  <c r="S399" i="8"/>
  <c r="S400" i="8" s="1"/>
  <c r="S398" i="8"/>
  <c r="S401" i="8" s="1"/>
  <c r="W614" i="8"/>
  <c r="W618" i="8" s="1"/>
  <c r="W627" i="8"/>
  <c r="W631" i="8" s="1"/>
  <c r="W588" i="8"/>
  <c r="W592" i="8" s="1"/>
  <c r="W368" i="8"/>
  <c r="W341" i="8"/>
  <c r="W345" i="8" s="1"/>
  <c r="W328" i="8"/>
  <c r="W332" i="8" s="1"/>
  <c r="W315" i="8"/>
  <c r="W319" i="8" s="1"/>
  <c r="W302" i="8"/>
  <c r="W306" i="8" s="1"/>
  <c r="W289" i="8"/>
  <c r="W293" i="8" s="1"/>
  <c r="P295" i="8"/>
  <c r="P296" i="8" s="1"/>
  <c r="P294" i="8"/>
  <c r="P297" i="8" s="1"/>
  <c r="P620" i="8"/>
  <c r="P621" i="8" s="1"/>
  <c r="P619" i="8"/>
  <c r="P622" i="8" s="1"/>
  <c r="G320" i="8"/>
  <c r="G323" i="8" s="1"/>
  <c r="G321" i="8"/>
  <c r="G593" i="8"/>
  <c r="G596" i="8" s="1"/>
  <c r="G594" i="8"/>
  <c r="M451" i="8"/>
  <c r="M452" i="8" s="1"/>
  <c r="M450" i="8"/>
  <c r="M453" i="8" s="1"/>
  <c r="D411" i="8"/>
  <c r="D414" i="8" s="1"/>
  <c r="D412" i="8"/>
  <c r="D568" i="8"/>
  <c r="D567" i="8"/>
  <c r="D570" i="8" s="1"/>
  <c r="J282" i="8"/>
  <c r="J281" i="8"/>
  <c r="J284" i="8" s="1"/>
  <c r="V359" i="8"/>
  <c r="V362" i="8" s="1"/>
  <c r="V360" i="8"/>
  <c r="V361" i="8" s="1"/>
  <c r="V475" i="8"/>
  <c r="U136" i="4" s="1"/>
  <c r="V555" i="8"/>
  <c r="V554" i="8"/>
  <c r="V557" i="8" s="1"/>
  <c r="G241" i="8"/>
  <c r="G488" i="8"/>
  <c r="I137" i="4" s="1"/>
  <c r="K133" i="8"/>
  <c r="K137" i="8" s="1"/>
  <c r="K65" i="8"/>
  <c r="K51" i="8"/>
  <c r="K86" i="8"/>
  <c r="M98" i="8"/>
  <c r="F48" i="4" s="1"/>
  <c r="J126" i="8"/>
  <c r="J125" i="8"/>
  <c r="J128" i="8" s="1"/>
  <c r="N64" i="8"/>
  <c r="N85" i="8"/>
  <c r="N458" i="8"/>
  <c r="N462" i="8" s="1"/>
  <c r="N211" i="8"/>
  <c r="N215" i="8" s="1"/>
  <c r="N198" i="8"/>
  <c r="N202" i="8" s="1"/>
  <c r="S464" i="8"/>
  <c r="S465" i="8" s="1"/>
  <c r="S463" i="8"/>
  <c r="S466" i="8" s="1"/>
  <c r="V347" i="8"/>
  <c r="V346" i="8"/>
  <c r="V349" i="8" s="1"/>
  <c r="V633" i="8"/>
  <c r="V632" i="8"/>
  <c r="V635" i="8" s="1"/>
  <c r="M307" i="8"/>
  <c r="M310" i="8" s="1"/>
  <c r="M308" i="8"/>
  <c r="M309" i="8" s="1"/>
  <c r="E627" i="8"/>
  <c r="E631" i="8" s="1"/>
  <c r="E614" i="8"/>
  <c r="E618" i="8" s="1"/>
  <c r="E588" i="8"/>
  <c r="E592" i="8" s="1"/>
  <c r="E368" i="8"/>
  <c r="E341" i="8"/>
  <c r="E345" i="8" s="1"/>
  <c r="E328" i="8"/>
  <c r="E332" i="8" s="1"/>
  <c r="E315" i="8"/>
  <c r="E319" i="8" s="1"/>
  <c r="E302" i="8"/>
  <c r="E306" i="8" s="1"/>
  <c r="E289" i="8"/>
  <c r="E293" i="8" s="1"/>
  <c r="S412" i="8"/>
  <c r="S413" i="8" s="1"/>
  <c r="S411" i="8"/>
  <c r="S414" i="8" s="1"/>
  <c r="J450" i="8"/>
  <c r="J453" i="8" s="1"/>
  <c r="J451" i="8"/>
  <c r="J452" i="8" s="1"/>
  <c r="P282" i="8"/>
  <c r="P281" i="8"/>
  <c r="P284" i="8" s="1"/>
  <c r="P605" i="8"/>
  <c r="L150" i="4" s="1"/>
  <c r="G255" i="8"/>
  <c r="G258" i="8" s="1"/>
  <c r="G256" i="8"/>
  <c r="G257" i="8" s="1"/>
  <c r="M527" i="8"/>
  <c r="F140" i="4" s="1"/>
  <c r="M554" i="8"/>
  <c r="M557" i="8" s="1"/>
  <c r="M555" i="8"/>
  <c r="D241" i="8"/>
  <c r="D514" i="8"/>
  <c r="C139" i="4" s="1"/>
  <c r="D540" i="8"/>
  <c r="C141" i="4" s="1"/>
  <c r="S98" i="8"/>
  <c r="R48" i="4" s="1"/>
  <c r="S164" i="8"/>
  <c r="S167" i="8" s="1"/>
  <c r="S165" i="8"/>
  <c r="N88" i="8"/>
  <c r="N107" i="8"/>
  <c r="N111" i="8" s="1"/>
  <c r="N49" i="8"/>
  <c r="N36" i="8"/>
  <c r="N67" i="8"/>
  <c r="K159" i="8"/>
  <c r="K163" i="8" s="1"/>
  <c r="K90" i="8"/>
  <c r="K68" i="8"/>
  <c r="K562" i="8"/>
  <c r="K566" i="8" s="1"/>
  <c r="K432" i="8"/>
  <c r="K436" i="8" s="1"/>
  <c r="K406" i="8"/>
  <c r="K410" i="8" s="1"/>
  <c r="K445" i="8"/>
  <c r="K449" i="8" s="1"/>
  <c r="K419" i="8"/>
  <c r="K423" i="8" s="1"/>
  <c r="K93" i="8"/>
  <c r="K91" i="8"/>
  <c r="K71" i="8"/>
  <c r="K69" i="8"/>
  <c r="K47" i="8"/>
  <c r="K172" i="8"/>
  <c r="K176" i="8" s="1"/>
  <c r="K92" i="8"/>
  <c r="K70" i="8"/>
  <c r="K48" i="8"/>
  <c r="K94" i="8"/>
  <c r="K72" i="8"/>
  <c r="J204" i="8"/>
  <c r="J203" i="8"/>
  <c r="J206" i="8" s="1"/>
  <c r="S307" i="8"/>
  <c r="S310" i="8" s="1"/>
  <c r="S308" i="8"/>
  <c r="S309" i="8" s="1"/>
  <c r="H562" i="8"/>
  <c r="H566" i="8" s="1"/>
  <c r="H445" i="8"/>
  <c r="H449" i="8" s="1"/>
  <c r="H432" i="8"/>
  <c r="H436" i="8" s="1"/>
  <c r="H419" i="8"/>
  <c r="H423" i="8" s="1"/>
  <c r="H406" i="8"/>
  <c r="H410" i="8" s="1"/>
  <c r="H172" i="8"/>
  <c r="H176" i="8" s="1"/>
  <c r="H94" i="8"/>
  <c r="H92" i="8"/>
  <c r="H72" i="8"/>
  <c r="H70" i="8"/>
  <c r="H48" i="8"/>
  <c r="H91" i="8"/>
  <c r="H69" i="8"/>
  <c r="H47" i="8"/>
  <c r="H93" i="8"/>
  <c r="H71" i="8"/>
  <c r="S384" i="8"/>
  <c r="R135" i="4" s="1"/>
  <c r="S540" i="8"/>
  <c r="R141" i="4" s="1"/>
  <c r="G138" i="8"/>
  <c r="G141" i="8" s="1"/>
  <c r="G139" i="8"/>
  <c r="T602" i="8"/>
  <c r="T549" i="8"/>
  <c r="T553" i="8" s="1"/>
  <c r="T510" i="8"/>
  <c r="T484" i="8"/>
  <c r="T536" i="8"/>
  <c r="T523" i="8"/>
  <c r="T497" i="8"/>
  <c r="T471" i="8"/>
  <c r="T367" i="8"/>
  <c r="T354" i="8"/>
  <c r="T380" i="8"/>
  <c r="T237" i="8"/>
  <c r="T393" i="8"/>
  <c r="T397" i="8" s="1"/>
  <c r="T185" i="8"/>
  <c r="T189" i="8" s="1"/>
  <c r="T133" i="8"/>
  <c r="T137" i="8" s="1"/>
  <c r="T86" i="8"/>
  <c r="T65" i="8"/>
  <c r="T51" i="8"/>
  <c r="H107" i="8"/>
  <c r="H111" i="8" s="1"/>
  <c r="H88" i="8"/>
  <c r="H49" i="8"/>
  <c r="H36" i="8"/>
  <c r="H67" i="8"/>
  <c r="H602" i="8"/>
  <c r="H549" i="8"/>
  <c r="H553" i="8" s="1"/>
  <c r="H510" i="8"/>
  <c r="H484" i="8"/>
  <c r="H536" i="8"/>
  <c r="H523" i="8"/>
  <c r="H497" i="8"/>
  <c r="H471" i="8"/>
  <c r="H367" i="8"/>
  <c r="H354" i="8"/>
  <c r="H237" i="8"/>
  <c r="H380" i="8"/>
  <c r="H86" i="8"/>
  <c r="H65" i="8"/>
  <c r="H51" i="8"/>
  <c r="H133" i="8"/>
  <c r="H137" i="8" s="1"/>
  <c r="G399" i="8"/>
  <c r="G400" i="8" s="1"/>
  <c r="G398" i="8"/>
  <c r="G401" i="8" s="1"/>
  <c r="P450" i="8"/>
  <c r="P453" i="8" s="1"/>
  <c r="P451" i="8"/>
  <c r="P452" i="8" s="1"/>
  <c r="E581" i="8"/>
  <c r="E582" i="8" s="1"/>
  <c r="E580" i="8"/>
  <c r="E583" i="8" s="1"/>
  <c r="P139" i="8"/>
  <c r="P138" i="8"/>
  <c r="P141" i="8" s="1"/>
  <c r="E126" i="8"/>
  <c r="E127" i="8" s="1"/>
  <c r="E125" i="8"/>
  <c r="E128" i="8" s="1"/>
  <c r="Q281" i="8"/>
  <c r="Q284" i="8" s="1"/>
  <c r="Q282" i="8"/>
  <c r="Q283" i="8" s="1"/>
  <c r="W224" i="7"/>
  <c r="W228" i="7" s="1"/>
  <c r="W264" i="7"/>
  <c r="W267" i="7" s="1"/>
  <c r="W276" i="7"/>
  <c r="W280" i="7" s="1"/>
  <c r="W94" i="7"/>
  <c r="W72" i="7"/>
  <c r="W76" i="7" s="1"/>
  <c r="W51" i="7"/>
  <c r="W55" i="7" s="1"/>
  <c r="W133" i="7"/>
  <c r="W137" i="7" s="1"/>
  <c r="D334" i="8"/>
  <c r="D335" i="8" s="1"/>
  <c r="D333" i="8"/>
  <c r="D336" i="8" s="1"/>
  <c r="D347" i="8"/>
  <c r="E113" i="4" s="1"/>
  <c r="D113" i="4" s="1"/>
  <c r="D346" i="8"/>
  <c r="D349" i="8" s="1"/>
  <c r="M255" i="8"/>
  <c r="M258" i="8" s="1"/>
  <c r="M256" i="8"/>
  <c r="M257" i="8" s="1"/>
  <c r="M580" i="8"/>
  <c r="M583" i="8" s="1"/>
  <c r="M581" i="8"/>
  <c r="M229" i="7"/>
  <c r="M232" i="7" s="1"/>
  <c r="M230" i="7"/>
  <c r="P230" i="7"/>
  <c r="P229" i="7"/>
  <c r="P232" i="7" s="1"/>
  <c r="P242" i="7"/>
  <c r="P245" i="7" s="1"/>
  <c r="P243" i="7"/>
  <c r="T146" i="7"/>
  <c r="T150" i="7" s="1"/>
  <c r="T93" i="7"/>
  <c r="T71" i="7"/>
  <c r="T159" i="7"/>
  <c r="T163" i="7" s="1"/>
  <c r="T89" i="7"/>
  <c r="T87" i="7"/>
  <c r="T67" i="7"/>
  <c r="T65" i="7"/>
  <c r="T47" i="7"/>
  <c r="T88" i="7"/>
  <c r="T68" i="7"/>
  <c r="T48" i="7"/>
  <c r="T66" i="7"/>
  <c r="T90" i="7"/>
  <c r="H177" i="7"/>
  <c r="H180" i="7" s="1"/>
  <c r="H178" i="7"/>
  <c r="H179" i="7" s="1"/>
  <c r="W36" i="7"/>
  <c r="V229" i="7"/>
  <c r="V232" i="7" s="1"/>
  <c r="V230" i="7"/>
  <c r="V202" i="7"/>
  <c r="M254" i="7"/>
  <c r="V38" i="7"/>
  <c r="V39" i="7" s="1"/>
  <c r="V37" i="7"/>
  <c r="V40" i="7" s="1"/>
  <c r="V112" i="7"/>
  <c r="V115" i="7" s="1"/>
  <c r="V113" i="7"/>
  <c r="V114" i="7" s="1"/>
  <c r="Q191" i="7"/>
  <c r="Q192" i="7" s="1"/>
  <c r="Q190" i="7"/>
  <c r="Q193" i="7" s="1"/>
  <c r="E94" i="7"/>
  <c r="E72" i="7"/>
  <c r="E133" i="7"/>
  <c r="E137" i="7" s="1"/>
  <c r="E51" i="7"/>
  <c r="P214" i="6"/>
  <c r="P215" i="6" s="1"/>
  <c r="P213" i="6"/>
  <c r="P216" i="6" s="1"/>
  <c r="P200" i="6"/>
  <c r="P203" i="6" s="1"/>
  <c r="P201" i="6"/>
  <c r="J80" i="6"/>
  <c r="O11" i="4" s="1"/>
  <c r="K126" i="6"/>
  <c r="K130" i="6" s="1"/>
  <c r="K90" i="6"/>
  <c r="K94" i="6"/>
  <c r="K92" i="6"/>
  <c r="K72" i="6"/>
  <c r="K70" i="6"/>
  <c r="K167" i="6"/>
  <c r="K171" i="6" s="1"/>
  <c r="K93" i="6"/>
  <c r="K91" i="6"/>
  <c r="K71" i="6"/>
  <c r="K69" i="6"/>
  <c r="K51" i="6"/>
  <c r="K52" i="6"/>
  <c r="K312" i="6"/>
  <c r="K316" i="6" s="1"/>
  <c r="K260" i="6"/>
  <c r="K264" i="6" s="1"/>
  <c r="K221" i="6"/>
  <c r="K225" i="6" s="1"/>
  <c r="K208" i="6"/>
  <c r="K212" i="6" s="1"/>
  <c r="K74" i="6"/>
  <c r="K68" i="6"/>
  <c r="P75" i="5"/>
  <c r="P76" i="5" s="1"/>
  <c r="P74" i="5"/>
  <c r="P77" i="5" s="1"/>
  <c r="P62" i="5"/>
  <c r="P63" i="5" s="1"/>
  <c r="P61" i="5"/>
  <c r="P64" i="5" s="1"/>
  <c r="P48" i="5"/>
  <c r="P51" i="5" s="1"/>
  <c r="P49" i="5"/>
  <c r="P50" i="5" s="1"/>
  <c r="P36" i="5"/>
  <c r="P37" i="5" s="1"/>
  <c r="P35" i="5"/>
  <c r="P38" i="5" s="1"/>
  <c r="V269" i="8"/>
  <c r="V268" i="8"/>
  <c r="V271" i="8" s="1"/>
  <c r="V581" i="8"/>
  <c r="V580" i="8"/>
  <c r="V583" i="8" s="1"/>
  <c r="V605" i="8"/>
  <c r="U150" i="4" s="1"/>
  <c r="J241" i="8"/>
  <c r="J501" i="8"/>
  <c r="O138" i="4" s="1"/>
  <c r="J540" i="8"/>
  <c r="O141" i="4" s="1"/>
  <c r="M113" i="7"/>
  <c r="M114" i="7" s="1"/>
  <c r="M112" i="7"/>
  <c r="M115" i="7" s="1"/>
  <c r="D229" i="7"/>
  <c r="D232" i="7" s="1"/>
  <c r="D230" i="7"/>
  <c r="S241" i="7"/>
  <c r="H133" i="7"/>
  <c r="H137" i="7" s="1"/>
  <c r="H51" i="7"/>
  <c r="H94" i="7"/>
  <c r="H72" i="7"/>
  <c r="Q93" i="7"/>
  <c r="Q146" i="7"/>
  <c r="Q150" i="7" s="1"/>
  <c r="Q71" i="7"/>
  <c r="N120" i="7"/>
  <c r="N124" i="7" s="1"/>
  <c r="N86" i="7"/>
  <c r="N177" i="7"/>
  <c r="N180" i="7" s="1"/>
  <c r="N178" i="7"/>
  <c r="N179" i="7" s="1"/>
  <c r="D240" i="6"/>
  <c r="D239" i="6"/>
  <c r="D242" i="6" s="1"/>
  <c r="S304" i="6"/>
  <c r="S307" i="6" s="1"/>
  <c r="S305" i="6"/>
  <c r="G304" i="6"/>
  <c r="G307" i="6" s="1"/>
  <c r="G305" i="6"/>
  <c r="G278" i="6"/>
  <c r="G281" i="6" s="1"/>
  <c r="G279" i="6"/>
  <c r="G152" i="7"/>
  <c r="G153" i="7" s="1"/>
  <c r="G151" i="7"/>
  <c r="G154" i="7" s="1"/>
  <c r="M201" i="6"/>
  <c r="M200" i="6"/>
  <c r="M203" i="6" s="1"/>
  <c r="V305" i="6"/>
  <c r="V304" i="6"/>
  <c r="V307" i="6" s="1"/>
  <c r="T132" i="6"/>
  <c r="T133" i="6" s="1"/>
  <c r="T131" i="6"/>
  <c r="T134" i="6" s="1"/>
  <c r="G172" i="6"/>
  <c r="G175" i="6" s="1"/>
  <c r="G173" i="6"/>
  <c r="D279" i="6"/>
  <c r="D278" i="6"/>
  <c r="D281" i="6" s="1"/>
  <c r="V144" i="6"/>
  <c r="V147" i="6" s="1"/>
  <c r="V145" i="6"/>
  <c r="K187" i="6"/>
  <c r="K190" i="6" s="1"/>
  <c r="K188" i="6"/>
  <c r="K189" i="6" s="1"/>
  <c r="G88" i="5"/>
  <c r="G87" i="5"/>
  <c r="G90" i="5" s="1"/>
  <c r="W34" i="5"/>
  <c r="W22" i="5"/>
  <c r="W23" i="5" s="1"/>
  <c r="W21" i="5"/>
  <c r="W24" i="5" s="1"/>
  <c r="E94" i="6"/>
  <c r="E92" i="6"/>
  <c r="E72" i="6"/>
  <c r="E70" i="6"/>
  <c r="E167" i="6"/>
  <c r="E171" i="6" s="1"/>
  <c r="E93" i="6"/>
  <c r="E91" i="6"/>
  <c r="E71" i="6"/>
  <c r="E69" i="6"/>
  <c r="E51" i="6"/>
  <c r="E52" i="6"/>
  <c r="N61" i="5"/>
  <c r="N64" i="5" s="1"/>
  <c r="N62" i="5"/>
  <c r="N63" i="5" s="1"/>
  <c r="K294" i="8"/>
  <c r="K297" i="8" s="1"/>
  <c r="K295" i="8"/>
  <c r="K296" i="8" s="1"/>
  <c r="K346" i="8"/>
  <c r="K349" i="8" s="1"/>
  <c r="K347" i="8"/>
  <c r="K348" i="8" s="1"/>
  <c r="K620" i="8"/>
  <c r="K621" i="8" s="1"/>
  <c r="K619" i="8"/>
  <c r="K622" i="8" s="1"/>
  <c r="H172" i="6"/>
  <c r="H175" i="6" s="1"/>
  <c r="H173" i="6"/>
  <c r="H174" i="6" s="1"/>
  <c r="W165" i="7"/>
  <c r="W166" i="7" s="1"/>
  <c r="W164" i="7"/>
  <c r="W167" i="7" s="1"/>
  <c r="V138" i="7"/>
  <c r="V141" i="7" s="1"/>
  <c r="V139" i="7"/>
  <c r="V140" i="7" s="1"/>
  <c r="W152" i="7"/>
  <c r="W153" i="7" s="1"/>
  <c r="W151" i="7"/>
  <c r="W154" i="7" s="1"/>
  <c r="V317" i="6"/>
  <c r="V320" i="6" s="1"/>
  <c r="V318" i="6"/>
  <c r="V319" i="6" s="1"/>
  <c r="H201" i="6"/>
  <c r="H202" i="6" s="1"/>
  <c r="H200" i="6"/>
  <c r="H203" i="6" s="1"/>
  <c r="Q273" i="6"/>
  <c r="Q277" i="6" s="1"/>
  <c r="Q222" i="6"/>
  <c r="Q209" i="6"/>
  <c r="Q286" i="6"/>
  <c r="Q290" i="6" s="1"/>
  <c r="Q313" i="6"/>
  <c r="N221" i="6"/>
  <c r="N208" i="6"/>
  <c r="N260" i="6"/>
  <c r="N264" i="6" s="1"/>
  <c r="N312" i="6"/>
  <c r="W40" i="6"/>
  <c r="H252" i="6"/>
  <c r="H255" i="6" s="1"/>
  <c r="H253" i="6"/>
  <c r="H254" i="6" s="1"/>
  <c r="G75" i="5"/>
  <c r="G74" i="5"/>
  <c r="G77" i="5" s="1"/>
  <c r="K48" i="5"/>
  <c r="K51" i="5" s="1"/>
  <c r="K49" i="5"/>
  <c r="K50" i="5" s="1"/>
  <c r="N22" i="5"/>
  <c r="N23" i="5" s="1"/>
  <c r="N21" i="5"/>
  <c r="N24" i="5" s="1"/>
  <c r="J241" i="7"/>
  <c r="J38" i="7"/>
  <c r="J39" i="7" s="1"/>
  <c r="J37" i="7"/>
  <c r="J40" i="7" s="1"/>
  <c r="J112" i="7"/>
  <c r="J115" i="7" s="1"/>
  <c r="J113" i="7"/>
  <c r="J114" i="7" s="1"/>
  <c r="D102" i="6"/>
  <c r="J253" i="6"/>
  <c r="J252" i="6"/>
  <c r="J255" i="6" s="1"/>
  <c r="N180" i="6"/>
  <c r="N186" i="6" s="1"/>
  <c r="N234" i="6"/>
  <c r="N238" i="6" s="1"/>
  <c r="N195" i="6"/>
  <c r="N199" i="6" s="1"/>
  <c r="P292" i="6"/>
  <c r="P291" i="6"/>
  <c r="P294" i="6" s="1"/>
  <c r="Q139" i="6"/>
  <c r="Q143" i="6" s="1"/>
  <c r="Q98" i="6"/>
  <c r="Q76" i="6"/>
  <c r="Q55" i="6"/>
  <c r="Q74" i="6"/>
  <c r="Q68" i="6"/>
  <c r="Q126" i="6"/>
  <c r="Q130" i="6" s="1"/>
  <c r="Q90" i="6"/>
  <c r="M239" i="6"/>
  <c r="M242" i="6" s="1"/>
  <c r="M240" i="6"/>
  <c r="K118" i="6"/>
  <c r="K121" i="6" s="1"/>
  <c r="K119" i="6"/>
  <c r="K120" i="6" s="1"/>
  <c r="W47" i="5"/>
  <c r="N74" i="6"/>
  <c r="N68" i="6"/>
  <c r="N313" i="6"/>
  <c r="N273" i="6"/>
  <c r="N277" i="6" s="1"/>
  <c r="N222" i="6"/>
  <c r="N209" i="6"/>
  <c r="N286" i="6"/>
  <c r="N290" i="6" s="1"/>
  <c r="E35" i="5"/>
  <c r="E38" i="5" s="1"/>
  <c r="E36" i="5"/>
  <c r="E37" i="5" s="1"/>
  <c r="H48" i="5"/>
  <c r="H51" i="5" s="1"/>
  <c r="H49" i="5"/>
  <c r="H50" i="5" s="1"/>
  <c r="H74" i="5"/>
  <c r="H77" i="5" s="1"/>
  <c r="H75" i="5"/>
  <c r="H76" i="5" s="1"/>
  <c r="Q34" i="5"/>
  <c r="M82" i="6" l="1"/>
  <c r="G516" i="8"/>
  <c r="P77" i="7"/>
  <c r="P80" i="7" s="1"/>
  <c r="W514" i="8"/>
  <c r="W516" i="8" s="1"/>
  <c r="W517" i="8" s="1"/>
  <c r="V256" i="7"/>
  <c r="V257" i="7" s="1"/>
  <c r="G515" i="8"/>
  <c r="G518" i="8" s="1"/>
  <c r="G57" i="8"/>
  <c r="G58" i="8" s="1"/>
  <c r="E21" i="4"/>
  <c r="D21" i="4" s="1"/>
  <c r="E22" i="4"/>
  <c r="D22" i="4" s="1"/>
  <c r="E23" i="4"/>
  <c r="D23" i="4" s="1"/>
  <c r="G204" i="7"/>
  <c r="G205" i="7" s="1"/>
  <c r="V78" i="7"/>
  <c r="V79" i="7" s="1"/>
  <c r="K527" i="8"/>
  <c r="K528" i="8" s="1"/>
  <c r="K531" i="8" s="1"/>
  <c r="V77" i="7"/>
  <c r="V80" i="7" s="1"/>
  <c r="S99" i="7"/>
  <c r="S102" i="7" s="1"/>
  <c r="N36" i="5"/>
  <c r="N37" i="5" s="1"/>
  <c r="J56" i="7"/>
  <c r="J59" i="7" s="1"/>
  <c r="P78" i="7"/>
  <c r="T488" i="8"/>
  <c r="T489" i="8" s="1"/>
  <c r="T492" i="8" s="1"/>
  <c r="J318" i="6"/>
  <c r="J319" i="6" s="1"/>
  <c r="D99" i="7"/>
  <c r="D102" i="7" s="1"/>
  <c r="E27" i="4"/>
  <c r="D27" i="4" s="1"/>
  <c r="E28" i="4"/>
  <c r="D28" i="4" s="1"/>
  <c r="V283" i="8"/>
  <c r="W110" i="4"/>
  <c r="V110" i="4" s="1"/>
  <c r="D283" i="7"/>
  <c r="E133" i="4"/>
  <c r="D133" i="4" s="1"/>
  <c r="E134" i="4"/>
  <c r="D134" i="4" s="1"/>
  <c r="G283" i="7"/>
  <c r="K133" i="4"/>
  <c r="J133" i="4" s="1"/>
  <c r="K134" i="4"/>
  <c r="J134" i="4" s="1"/>
  <c r="G348" i="8"/>
  <c r="K113" i="4"/>
  <c r="J113" i="4" s="1"/>
  <c r="J166" i="7"/>
  <c r="Q42" i="4"/>
  <c r="P42" i="4" s="1"/>
  <c r="Q38" i="4"/>
  <c r="P38" i="4" s="1"/>
  <c r="Q41" i="4"/>
  <c r="P41" i="4" s="1"/>
  <c r="Q70" i="4"/>
  <c r="P70" i="4" s="1"/>
  <c r="Q44" i="4"/>
  <c r="P44" i="4" s="1"/>
  <c r="Q40" i="4"/>
  <c r="P40" i="4" s="1"/>
  <c r="Q39" i="4"/>
  <c r="P39" i="4" s="1"/>
  <c r="Q43" i="4"/>
  <c r="P43" i="4" s="1"/>
  <c r="S606" i="8"/>
  <c r="S609" i="8" s="1"/>
  <c r="R150" i="4"/>
  <c r="G77" i="7"/>
  <c r="G80" i="7" s="1"/>
  <c r="I31" i="4"/>
  <c r="O75" i="4"/>
  <c r="O74" i="4"/>
  <c r="O73" i="4"/>
  <c r="V582" i="8"/>
  <c r="W148" i="4"/>
  <c r="V148" i="4" s="1"/>
  <c r="W147" i="4"/>
  <c r="V147" i="4" s="1"/>
  <c r="W146" i="4"/>
  <c r="V146" i="4" s="1"/>
  <c r="W145" i="4"/>
  <c r="V145" i="4" s="1"/>
  <c r="W149" i="4"/>
  <c r="V149" i="4" s="1"/>
  <c r="P140" i="8"/>
  <c r="N50" i="4"/>
  <c r="M50" i="4" s="1"/>
  <c r="V556" i="8"/>
  <c r="W142" i="4"/>
  <c r="V142" i="4" s="1"/>
  <c r="G595" i="8"/>
  <c r="K143" i="4"/>
  <c r="J143" i="4" s="1"/>
  <c r="P556" i="8"/>
  <c r="N142" i="4"/>
  <c r="M142" i="4" s="1"/>
  <c r="E149" i="4"/>
  <c r="D149" i="4" s="1"/>
  <c r="E147" i="4"/>
  <c r="D147" i="4" s="1"/>
  <c r="E145" i="4"/>
  <c r="D145" i="4" s="1"/>
  <c r="E148" i="4"/>
  <c r="D148" i="4" s="1"/>
  <c r="E146" i="4"/>
  <c r="D146" i="4" s="1"/>
  <c r="S140" i="8"/>
  <c r="T50" i="4"/>
  <c r="S50" i="4" s="1"/>
  <c r="G166" i="8"/>
  <c r="K51" i="4"/>
  <c r="J51" i="4" s="1"/>
  <c r="J595" i="8"/>
  <c r="Q143" i="4"/>
  <c r="P143" i="4" s="1"/>
  <c r="M244" i="7"/>
  <c r="H75" i="4"/>
  <c r="G75" i="4" s="1"/>
  <c r="H74" i="4"/>
  <c r="G74" i="4" s="1"/>
  <c r="H73" i="4"/>
  <c r="G73" i="4" s="1"/>
  <c r="G166" i="7"/>
  <c r="K70" i="4"/>
  <c r="J70" i="4" s="1"/>
  <c r="K44" i="4"/>
  <c r="J44" i="4" s="1"/>
  <c r="K40" i="4"/>
  <c r="J40" i="4" s="1"/>
  <c r="K43" i="4"/>
  <c r="J43" i="4" s="1"/>
  <c r="K39" i="4"/>
  <c r="J39" i="4" s="1"/>
  <c r="K42" i="4"/>
  <c r="J42" i="4" s="1"/>
  <c r="K38" i="4"/>
  <c r="J38" i="4" s="1"/>
  <c r="K41" i="4"/>
  <c r="J41" i="4" s="1"/>
  <c r="U132" i="4"/>
  <c r="U131" i="4"/>
  <c r="P179" i="8"/>
  <c r="N67" i="4"/>
  <c r="M67" i="4" s="1"/>
  <c r="N63" i="4"/>
  <c r="M63" i="4" s="1"/>
  <c r="N66" i="4"/>
  <c r="M66" i="4" s="1"/>
  <c r="N62" i="4"/>
  <c r="M62" i="4" s="1"/>
  <c r="N65" i="4"/>
  <c r="M65" i="4" s="1"/>
  <c r="N61" i="4"/>
  <c r="M61" i="4" s="1"/>
  <c r="N64" i="4"/>
  <c r="M64" i="4" s="1"/>
  <c r="N60" i="4"/>
  <c r="M60" i="4" s="1"/>
  <c r="S556" i="8"/>
  <c r="T142" i="4"/>
  <c r="S142" i="4" s="1"/>
  <c r="S634" i="8"/>
  <c r="T144" i="4"/>
  <c r="S144" i="4" s="1"/>
  <c r="G127" i="8"/>
  <c r="K56" i="4"/>
  <c r="J56" i="4" s="1"/>
  <c r="K59" i="4"/>
  <c r="J59" i="4" s="1"/>
  <c r="K55" i="4"/>
  <c r="J55" i="4" s="1"/>
  <c r="K58" i="4"/>
  <c r="J58" i="4" s="1"/>
  <c r="K57" i="4"/>
  <c r="J57" i="4" s="1"/>
  <c r="M478" i="8"/>
  <c r="H136" i="4"/>
  <c r="G136" i="4" s="1"/>
  <c r="V322" i="8"/>
  <c r="W130" i="4"/>
  <c r="V130" i="4" s="1"/>
  <c r="P205" i="8"/>
  <c r="N120" i="4"/>
  <c r="M120" i="4" s="1"/>
  <c r="N118" i="4"/>
  <c r="M118" i="4" s="1"/>
  <c r="N115" i="4"/>
  <c r="M115" i="4" s="1"/>
  <c r="N112" i="4"/>
  <c r="M112" i="4" s="1"/>
  <c r="N117" i="4"/>
  <c r="M117" i="4" s="1"/>
  <c r="N122" i="4"/>
  <c r="M122" i="4" s="1"/>
  <c r="N119" i="4"/>
  <c r="M119" i="4" s="1"/>
  <c r="N116" i="4"/>
  <c r="M116" i="4" s="1"/>
  <c r="N114" i="4"/>
  <c r="M114" i="4" s="1"/>
  <c r="N121" i="4"/>
  <c r="M121" i="4" s="1"/>
  <c r="G63" i="5"/>
  <c r="K6" i="4"/>
  <c r="J6" i="4" s="1"/>
  <c r="S127" i="7"/>
  <c r="T37" i="4"/>
  <c r="S37" i="4" s="1"/>
  <c r="T33" i="4"/>
  <c r="S33" i="4" s="1"/>
  <c r="T36" i="4"/>
  <c r="S36" i="4" s="1"/>
  <c r="T35" i="4"/>
  <c r="S35" i="4" s="1"/>
  <c r="T34" i="4"/>
  <c r="S34" i="4" s="1"/>
  <c r="I73" i="4"/>
  <c r="I75" i="4"/>
  <c r="I74" i="4"/>
  <c r="S218" i="7"/>
  <c r="T106" i="4"/>
  <c r="S106" i="4" s="1"/>
  <c r="T105" i="4"/>
  <c r="S105" i="4" s="1"/>
  <c r="T108" i="4"/>
  <c r="S108" i="4" s="1"/>
  <c r="T104" i="4"/>
  <c r="S104" i="4" s="1"/>
  <c r="T107" i="4"/>
  <c r="S107" i="4" s="1"/>
  <c r="G283" i="8"/>
  <c r="K110" i="4"/>
  <c r="J110" i="4" s="1"/>
  <c r="S179" i="8"/>
  <c r="T65" i="4"/>
  <c r="S65" i="4" s="1"/>
  <c r="T61" i="4"/>
  <c r="S61" i="4" s="1"/>
  <c r="T64" i="4"/>
  <c r="S64" i="4" s="1"/>
  <c r="T67" i="4"/>
  <c r="S67" i="4" s="1"/>
  <c r="T63" i="4"/>
  <c r="S63" i="4" s="1"/>
  <c r="T66" i="4"/>
  <c r="S66" i="4" s="1"/>
  <c r="T62" i="4"/>
  <c r="S62" i="4" s="1"/>
  <c r="T60" i="4"/>
  <c r="S60" i="4" s="1"/>
  <c r="P348" i="8"/>
  <c r="N113" i="4"/>
  <c r="M113" i="4" s="1"/>
  <c r="J192" i="8"/>
  <c r="Q95" i="4"/>
  <c r="P95" i="4" s="1"/>
  <c r="Q93" i="4"/>
  <c r="P93" i="4" s="1"/>
  <c r="Q97" i="4"/>
  <c r="P97" i="4" s="1"/>
  <c r="Q92" i="4"/>
  <c r="P92" i="4" s="1"/>
  <c r="Q90" i="4"/>
  <c r="P90" i="4" s="1"/>
  <c r="Q96" i="4"/>
  <c r="P96" i="4" s="1"/>
  <c r="Q94" i="4"/>
  <c r="P94" i="4" s="1"/>
  <c r="Q91" i="4"/>
  <c r="P91" i="4" s="1"/>
  <c r="Q89" i="4"/>
  <c r="P89" i="4" s="1"/>
  <c r="M127" i="7"/>
  <c r="H34" i="4"/>
  <c r="G34" i="4" s="1"/>
  <c r="H37" i="4"/>
  <c r="G37" i="4" s="1"/>
  <c r="H33" i="4"/>
  <c r="G33" i="4" s="1"/>
  <c r="H36" i="4"/>
  <c r="G36" i="4" s="1"/>
  <c r="H35" i="4"/>
  <c r="G35" i="4" s="1"/>
  <c r="V192" i="8"/>
  <c r="W95" i="4"/>
  <c r="V95" i="4" s="1"/>
  <c r="W96" i="4"/>
  <c r="V96" i="4" s="1"/>
  <c r="W93" i="4"/>
  <c r="V93" i="4" s="1"/>
  <c r="W90" i="4"/>
  <c r="V90" i="4" s="1"/>
  <c r="W92" i="4"/>
  <c r="V92" i="4" s="1"/>
  <c r="W97" i="4"/>
  <c r="V97" i="4" s="1"/>
  <c r="W91" i="4"/>
  <c r="V91" i="4" s="1"/>
  <c r="W89" i="4"/>
  <c r="V89" i="4" s="1"/>
  <c r="W94" i="4"/>
  <c r="V94" i="4" s="1"/>
  <c r="G218" i="7"/>
  <c r="K105" i="4"/>
  <c r="J105" i="4" s="1"/>
  <c r="K108" i="4"/>
  <c r="J108" i="4" s="1"/>
  <c r="K104" i="4"/>
  <c r="J104" i="4" s="1"/>
  <c r="K107" i="4"/>
  <c r="J107" i="4" s="1"/>
  <c r="K106" i="4"/>
  <c r="J106" i="4" s="1"/>
  <c r="S322" i="8"/>
  <c r="T130" i="4"/>
  <c r="S130" i="4" s="1"/>
  <c r="V595" i="8"/>
  <c r="W143" i="4"/>
  <c r="V143" i="4" s="1"/>
  <c r="S192" i="8"/>
  <c r="T92" i="4"/>
  <c r="S92" i="4" s="1"/>
  <c r="T89" i="4"/>
  <c r="S89" i="4" s="1"/>
  <c r="T95" i="4"/>
  <c r="S95" i="4" s="1"/>
  <c r="T97" i="4"/>
  <c r="S97" i="4" s="1"/>
  <c r="T94" i="4"/>
  <c r="S94" i="4" s="1"/>
  <c r="T91" i="4"/>
  <c r="S91" i="4" s="1"/>
  <c r="T96" i="4"/>
  <c r="S96" i="4" s="1"/>
  <c r="T93" i="4"/>
  <c r="S93" i="4" s="1"/>
  <c r="T90" i="4"/>
  <c r="S90" i="4" s="1"/>
  <c r="S127" i="8"/>
  <c r="T57" i="4"/>
  <c r="S57" i="4" s="1"/>
  <c r="T59" i="4"/>
  <c r="S59" i="4" s="1"/>
  <c r="T55" i="4"/>
  <c r="S55" i="4" s="1"/>
  <c r="T58" i="4"/>
  <c r="S58" i="4" s="1"/>
  <c r="T56" i="4"/>
  <c r="S56" i="4" s="1"/>
  <c r="J99" i="8"/>
  <c r="J102" i="8" s="1"/>
  <c r="O48" i="4"/>
  <c r="M502" i="8"/>
  <c r="M505" i="8" s="1"/>
  <c r="F138" i="4"/>
  <c r="J56" i="8"/>
  <c r="J59" i="8" s="1"/>
  <c r="O46" i="4"/>
  <c r="S477" i="8"/>
  <c r="R136" i="4"/>
  <c r="V503" i="8"/>
  <c r="U138" i="4"/>
  <c r="V489" i="8"/>
  <c r="V492" i="8" s="1"/>
  <c r="U137" i="4"/>
  <c r="G477" i="8"/>
  <c r="I136" i="4"/>
  <c r="V386" i="8"/>
  <c r="U135" i="4"/>
  <c r="G56" i="7"/>
  <c r="G59" i="7" s="1"/>
  <c r="I30" i="4"/>
  <c r="P385" i="8"/>
  <c r="P388" i="8" s="1"/>
  <c r="L135" i="4"/>
  <c r="P283" i="8"/>
  <c r="N110" i="4"/>
  <c r="M110" i="4" s="1"/>
  <c r="J127" i="8"/>
  <c r="Q58" i="4"/>
  <c r="P58" i="4" s="1"/>
  <c r="Q57" i="4"/>
  <c r="P57" i="4" s="1"/>
  <c r="Q56" i="4"/>
  <c r="P56" i="4" s="1"/>
  <c r="Q59" i="4"/>
  <c r="P59" i="4" s="1"/>
  <c r="Q55" i="4"/>
  <c r="P55" i="4" s="1"/>
  <c r="M140" i="8"/>
  <c r="H50" i="4"/>
  <c r="G50" i="4" s="1"/>
  <c r="C132" i="4"/>
  <c r="C131" i="4"/>
  <c r="G127" i="7"/>
  <c r="K36" i="4"/>
  <c r="J36" i="4" s="1"/>
  <c r="K35" i="4"/>
  <c r="J35" i="4" s="1"/>
  <c r="K34" i="4"/>
  <c r="J34" i="4" s="1"/>
  <c r="K37" i="4"/>
  <c r="J37" i="4" s="1"/>
  <c r="K33" i="4"/>
  <c r="J33" i="4" s="1"/>
  <c r="M634" i="8"/>
  <c r="H144" i="4"/>
  <c r="G144" i="4" s="1"/>
  <c r="M283" i="8"/>
  <c r="H110" i="4"/>
  <c r="G110" i="4" s="1"/>
  <c r="P582" i="8"/>
  <c r="N147" i="4"/>
  <c r="M147" i="4" s="1"/>
  <c r="N146" i="4"/>
  <c r="M146" i="4" s="1"/>
  <c r="N149" i="4"/>
  <c r="M149" i="4" s="1"/>
  <c r="N145" i="4"/>
  <c r="M145" i="4" s="1"/>
  <c r="N148" i="4"/>
  <c r="M148" i="4" s="1"/>
  <c r="M270" i="8"/>
  <c r="H109" i="4"/>
  <c r="G109" i="4" s="1"/>
  <c r="P634" i="8"/>
  <c r="N144" i="4"/>
  <c r="M144" i="4" s="1"/>
  <c r="M79" i="7"/>
  <c r="H31" i="4"/>
  <c r="G31" i="4" s="1"/>
  <c r="G528" i="8"/>
  <c r="G531" i="8" s="1"/>
  <c r="I140" i="4"/>
  <c r="P57" i="7"/>
  <c r="L30" i="4"/>
  <c r="S231" i="7"/>
  <c r="T129" i="4"/>
  <c r="S129" i="4" s="1"/>
  <c r="T128" i="4"/>
  <c r="S128" i="4" s="1"/>
  <c r="M582" i="8"/>
  <c r="H146" i="4"/>
  <c r="G146" i="4" s="1"/>
  <c r="H149" i="4"/>
  <c r="G149" i="4" s="1"/>
  <c r="H145" i="4"/>
  <c r="G145" i="4" s="1"/>
  <c r="H148" i="4"/>
  <c r="G148" i="4" s="1"/>
  <c r="H147" i="4"/>
  <c r="G147" i="4" s="1"/>
  <c r="M556" i="8"/>
  <c r="H142" i="4"/>
  <c r="G142" i="4" s="1"/>
  <c r="V634" i="8"/>
  <c r="W144" i="4"/>
  <c r="V144" i="4" s="1"/>
  <c r="J166" i="8"/>
  <c r="Q51" i="4"/>
  <c r="P51" i="4" s="1"/>
  <c r="P231" i="7"/>
  <c r="N129" i="4"/>
  <c r="M129" i="4" s="1"/>
  <c r="N128" i="4"/>
  <c r="M128" i="4" s="1"/>
  <c r="J205" i="8"/>
  <c r="Q117" i="4"/>
  <c r="P117" i="4" s="1"/>
  <c r="Q112" i="4"/>
  <c r="P112" i="4" s="1"/>
  <c r="Q122" i="4"/>
  <c r="P122" i="4" s="1"/>
  <c r="Q119" i="4"/>
  <c r="P119" i="4" s="1"/>
  <c r="Q116" i="4"/>
  <c r="P116" i="4" s="1"/>
  <c r="Q114" i="4"/>
  <c r="P114" i="4" s="1"/>
  <c r="Q121" i="4"/>
  <c r="P121" i="4" s="1"/>
  <c r="Q120" i="4"/>
  <c r="P120" i="4" s="1"/>
  <c r="Q118" i="4"/>
  <c r="P118" i="4" s="1"/>
  <c r="Q115" i="4"/>
  <c r="P115" i="4" s="1"/>
  <c r="J283" i="8"/>
  <c r="Q110" i="4"/>
  <c r="P110" i="4" s="1"/>
  <c r="V218" i="7"/>
  <c r="W105" i="4"/>
  <c r="V105" i="4" s="1"/>
  <c r="W108" i="4"/>
  <c r="V108" i="4" s="1"/>
  <c r="W104" i="4"/>
  <c r="V104" i="4" s="1"/>
  <c r="W107" i="4"/>
  <c r="V107" i="4" s="1"/>
  <c r="W106" i="4"/>
  <c r="V106" i="4" s="1"/>
  <c r="P166" i="8"/>
  <c r="N51" i="4"/>
  <c r="M51" i="4" s="1"/>
  <c r="M322" i="8"/>
  <c r="H130" i="4"/>
  <c r="G130" i="4" s="1"/>
  <c r="J582" i="8"/>
  <c r="Q146" i="4"/>
  <c r="P146" i="4" s="1"/>
  <c r="Q149" i="4"/>
  <c r="P149" i="4" s="1"/>
  <c r="Q145" i="4"/>
  <c r="P145" i="4" s="1"/>
  <c r="Q148" i="4"/>
  <c r="P148" i="4" s="1"/>
  <c r="Q147" i="4"/>
  <c r="P147" i="4" s="1"/>
  <c r="P322" i="8"/>
  <c r="N130" i="4"/>
  <c r="M130" i="4" s="1"/>
  <c r="J283" i="7"/>
  <c r="Q134" i="4"/>
  <c r="P134" i="4" s="1"/>
  <c r="Q133" i="4"/>
  <c r="P133" i="4" s="1"/>
  <c r="J556" i="8"/>
  <c r="Q142" i="4"/>
  <c r="P142" i="4" s="1"/>
  <c r="I76" i="4"/>
  <c r="U79" i="4"/>
  <c r="R79" i="4"/>
  <c r="O79" i="4"/>
  <c r="L79" i="4"/>
  <c r="I79" i="4"/>
  <c r="U78" i="4"/>
  <c r="R78" i="4"/>
  <c r="O78" i="4"/>
  <c r="L78" i="4"/>
  <c r="I78" i="4"/>
  <c r="I77" i="4"/>
  <c r="U77" i="4"/>
  <c r="R77" i="4"/>
  <c r="O77" i="4"/>
  <c r="L77" i="4"/>
  <c r="F77" i="4"/>
  <c r="F76" i="4"/>
  <c r="U76" i="4"/>
  <c r="R76" i="4"/>
  <c r="O76" i="4"/>
  <c r="L76" i="4"/>
  <c r="F79" i="4"/>
  <c r="F78" i="4"/>
  <c r="C79" i="4"/>
  <c r="C77" i="4"/>
  <c r="C78" i="4"/>
  <c r="C76" i="4"/>
  <c r="M166" i="7"/>
  <c r="H42" i="4"/>
  <c r="G42" i="4" s="1"/>
  <c r="H38" i="4"/>
  <c r="G38" i="4" s="1"/>
  <c r="H41" i="4"/>
  <c r="G41" i="4" s="1"/>
  <c r="H70" i="4"/>
  <c r="G70" i="4" s="1"/>
  <c r="H44" i="4"/>
  <c r="G44" i="4" s="1"/>
  <c r="H40" i="4"/>
  <c r="G40" i="4" s="1"/>
  <c r="H43" i="4"/>
  <c r="G43" i="4" s="1"/>
  <c r="H39" i="4"/>
  <c r="G39" i="4" s="1"/>
  <c r="M283" i="7"/>
  <c r="H134" i="4"/>
  <c r="G134" i="4" s="1"/>
  <c r="H133" i="4"/>
  <c r="G133" i="4" s="1"/>
  <c r="G231" i="7"/>
  <c r="K129" i="4"/>
  <c r="J129" i="4" s="1"/>
  <c r="K128" i="4"/>
  <c r="J128" i="4" s="1"/>
  <c r="M127" i="8"/>
  <c r="H58" i="4"/>
  <c r="G58" i="4" s="1"/>
  <c r="H57" i="4"/>
  <c r="G57" i="4" s="1"/>
  <c r="H56" i="4"/>
  <c r="G56" i="4" s="1"/>
  <c r="H59" i="4"/>
  <c r="G59" i="4" s="1"/>
  <c r="H55" i="4"/>
  <c r="G55" i="4" s="1"/>
  <c r="K384" i="8"/>
  <c r="K386" i="8" s="1"/>
  <c r="K387" i="8" s="1"/>
  <c r="K540" i="8"/>
  <c r="K542" i="8" s="1"/>
  <c r="K543" i="8" s="1"/>
  <c r="M543" i="8"/>
  <c r="H141" i="4"/>
  <c r="G141" i="4" s="1"/>
  <c r="P595" i="8"/>
  <c r="N143" i="4"/>
  <c r="M143" i="4" s="1"/>
  <c r="G179" i="8"/>
  <c r="K64" i="4"/>
  <c r="J64" i="4" s="1"/>
  <c r="K60" i="4"/>
  <c r="J60" i="4" s="1"/>
  <c r="K67" i="4"/>
  <c r="J67" i="4" s="1"/>
  <c r="K63" i="4"/>
  <c r="J63" i="4" s="1"/>
  <c r="K66" i="4"/>
  <c r="J66" i="4" s="1"/>
  <c r="K62" i="4"/>
  <c r="J62" i="4" s="1"/>
  <c r="K65" i="4"/>
  <c r="J65" i="4" s="1"/>
  <c r="K61" i="4"/>
  <c r="J61" i="4" s="1"/>
  <c r="S58" i="7"/>
  <c r="T30" i="4"/>
  <c r="S30" i="4" s="1"/>
  <c r="V166" i="8"/>
  <c r="W51" i="4"/>
  <c r="V51" i="4" s="1"/>
  <c r="J231" i="7"/>
  <c r="Q128" i="4"/>
  <c r="P128" i="4" s="1"/>
  <c r="Q129" i="4"/>
  <c r="P129" i="4" s="1"/>
  <c r="P218" i="7"/>
  <c r="N108" i="4"/>
  <c r="M108" i="4" s="1"/>
  <c r="N104" i="4"/>
  <c r="M104" i="4" s="1"/>
  <c r="N107" i="4"/>
  <c r="M107" i="4" s="1"/>
  <c r="N106" i="4"/>
  <c r="M106" i="4" s="1"/>
  <c r="N105" i="4"/>
  <c r="M105" i="4" s="1"/>
  <c r="L132" i="4"/>
  <c r="L131" i="4"/>
  <c r="P270" i="8"/>
  <c r="N109" i="4"/>
  <c r="M109" i="4" s="1"/>
  <c r="E121" i="4"/>
  <c r="D121" i="4" s="1"/>
  <c r="E119" i="4"/>
  <c r="D119" i="4" s="1"/>
  <c r="E117" i="4"/>
  <c r="D117" i="4" s="1"/>
  <c r="E115" i="4"/>
  <c r="D115" i="4" s="1"/>
  <c r="E122" i="4"/>
  <c r="D122" i="4" s="1"/>
  <c r="E120" i="4"/>
  <c r="D120" i="4" s="1"/>
  <c r="E118" i="4"/>
  <c r="D118" i="4" s="1"/>
  <c r="E116" i="4"/>
  <c r="D116" i="4" s="1"/>
  <c r="E114" i="4"/>
  <c r="D114" i="4" s="1"/>
  <c r="E112" i="4"/>
  <c r="D112" i="4" s="1"/>
  <c r="G556" i="8"/>
  <c r="K142" i="4"/>
  <c r="J142" i="4" s="1"/>
  <c r="G634" i="8"/>
  <c r="K144" i="4"/>
  <c r="J144" i="4" s="1"/>
  <c r="S283" i="8"/>
  <c r="T110" i="4"/>
  <c r="S110" i="4" s="1"/>
  <c r="D244" i="7"/>
  <c r="E74" i="4"/>
  <c r="D74" i="4" s="1"/>
  <c r="E73" i="4"/>
  <c r="D73" i="4" s="1"/>
  <c r="E75" i="4"/>
  <c r="D75" i="4" s="1"/>
  <c r="W62" i="5"/>
  <c r="W63" i="5" s="1"/>
  <c r="G192" i="8"/>
  <c r="K97" i="4"/>
  <c r="J97" i="4" s="1"/>
  <c r="K89" i="4"/>
  <c r="J89" i="4" s="1"/>
  <c r="K96" i="4"/>
  <c r="J96" i="4" s="1"/>
  <c r="K94" i="4"/>
  <c r="J94" i="4" s="1"/>
  <c r="K91" i="4"/>
  <c r="J91" i="4" s="1"/>
  <c r="K93" i="4"/>
  <c r="J93" i="4" s="1"/>
  <c r="K95" i="4"/>
  <c r="J95" i="4" s="1"/>
  <c r="K92" i="4"/>
  <c r="J92" i="4" s="1"/>
  <c r="K90" i="4"/>
  <c r="J90" i="4" s="1"/>
  <c r="G270" i="8"/>
  <c r="K109" i="4"/>
  <c r="J109" i="4" s="1"/>
  <c r="G517" i="8"/>
  <c r="K139" i="4"/>
  <c r="J139" i="4" s="1"/>
  <c r="V57" i="7"/>
  <c r="J57" i="7"/>
  <c r="M81" i="6"/>
  <c r="M84" i="6" s="1"/>
  <c r="S100" i="7"/>
  <c r="G606" i="8"/>
  <c r="G609" i="8" s="1"/>
  <c r="I150" i="4"/>
  <c r="J529" i="8"/>
  <c r="O140" i="4"/>
  <c r="J606" i="8"/>
  <c r="J609" i="8" s="1"/>
  <c r="O150" i="4"/>
  <c r="P503" i="8"/>
  <c r="L138" i="4"/>
  <c r="P529" i="8"/>
  <c r="L140" i="4"/>
  <c r="P490" i="8"/>
  <c r="L137" i="4"/>
  <c r="M490" i="8"/>
  <c r="F137" i="4"/>
  <c r="P541" i="8"/>
  <c r="P544" i="8" s="1"/>
  <c r="L141" i="4"/>
  <c r="J77" i="7"/>
  <c r="J80" i="7" s="1"/>
  <c r="O31" i="4"/>
  <c r="M56" i="7"/>
  <c r="M59" i="7" s="1"/>
  <c r="F30" i="4"/>
  <c r="S78" i="7"/>
  <c r="R31" i="4"/>
  <c r="S269" i="7"/>
  <c r="R132" i="4"/>
  <c r="R131" i="4"/>
  <c r="G270" i="7"/>
  <c r="K132" i="4"/>
  <c r="J132" i="4" s="1"/>
  <c r="K131" i="4"/>
  <c r="J131" i="4" s="1"/>
  <c r="D231" i="7"/>
  <c r="E129" i="4"/>
  <c r="D129" i="4" s="1"/>
  <c r="E128" i="4"/>
  <c r="D128" i="4" s="1"/>
  <c r="V231" i="7"/>
  <c r="W129" i="4"/>
  <c r="V129" i="4" s="1"/>
  <c r="W128" i="4"/>
  <c r="V128" i="4" s="1"/>
  <c r="E97" i="4"/>
  <c r="D97" i="4" s="1"/>
  <c r="E95" i="4"/>
  <c r="D95" i="4" s="1"/>
  <c r="E93" i="4"/>
  <c r="D93" i="4" s="1"/>
  <c r="E91" i="4"/>
  <c r="D91" i="4" s="1"/>
  <c r="E89" i="4"/>
  <c r="D89" i="4" s="1"/>
  <c r="E96" i="4"/>
  <c r="D96" i="4" s="1"/>
  <c r="E94" i="4"/>
  <c r="D94" i="4" s="1"/>
  <c r="E92" i="4"/>
  <c r="D92" i="4" s="1"/>
  <c r="E90" i="4"/>
  <c r="D90" i="4" s="1"/>
  <c r="P127" i="8"/>
  <c r="N59" i="4"/>
  <c r="M59" i="4" s="1"/>
  <c r="N55" i="4"/>
  <c r="M55" i="4" s="1"/>
  <c r="N58" i="4"/>
  <c r="M58" i="4" s="1"/>
  <c r="N57" i="4"/>
  <c r="M57" i="4" s="1"/>
  <c r="N56" i="4"/>
  <c r="M56" i="4" s="1"/>
  <c r="V283" i="7"/>
  <c r="W134" i="4"/>
  <c r="V134" i="4" s="1"/>
  <c r="W133" i="4"/>
  <c r="V133" i="4" s="1"/>
  <c r="M270" i="7"/>
  <c r="H132" i="4"/>
  <c r="G132" i="4" s="1"/>
  <c r="H131" i="4"/>
  <c r="G131" i="4" s="1"/>
  <c r="J140" i="8"/>
  <c r="Q50" i="4"/>
  <c r="P50" i="4" s="1"/>
  <c r="O132" i="4"/>
  <c r="O131" i="4"/>
  <c r="V101" i="7"/>
  <c r="W32" i="4"/>
  <c r="V32" i="4" s="1"/>
  <c r="V179" i="8"/>
  <c r="W64" i="4"/>
  <c r="V64" i="4" s="1"/>
  <c r="W60" i="4"/>
  <c r="V60" i="4" s="1"/>
  <c r="W67" i="4"/>
  <c r="V67" i="4" s="1"/>
  <c r="W63" i="4"/>
  <c r="V63" i="4" s="1"/>
  <c r="W66" i="4"/>
  <c r="V66" i="4" s="1"/>
  <c r="W62" i="4"/>
  <c r="V62" i="4" s="1"/>
  <c r="W65" i="4"/>
  <c r="V65" i="4" s="1"/>
  <c r="W61" i="4"/>
  <c r="V61" i="4" s="1"/>
  <c r="J515" i="8"/>
  <c r="J518" i="8" s="1"/>
  <c r="O139" i="4"/>
  <c r="S490" i="8"/>
  <c r="R137" i="4"/>
  <c r="V542" i="8"/>
  <c r="U141" i="4"/>
  <c r="P57" i="8"/>
  <c r="L46" i="4"/>
  <c r="V56" i="8"/>
  <c r="V59" i="8" s="1"/>
  <c r="U46" i="4"/>
  <c r="G76" i="5"/>
  <c r="K7" i="4"/>
  <c r="J7" i="4" s="1"/>
  <c r="G89" i="5"/>
  <c r="K8" i="4"/>
  <c r="J8" i="4" s="1"/>
  <c r="R75" i="4"/>
  <c r="R74" i="4"/>
  <c r="R73" i="4"/>
  <c r="V270" i="8"/>
  <c r="W109" i="4"/>
  <c r="V109" i="4" s="1"/>
  <c r="P244" i="7"/>
  <c r="N73" i="4"/>
  <c r="M73" i="4" s="1"/>
  <c r="N75" i="4"/>
  <c r="M75" i="4" s="1"/>
  <c r="N74" i="4"/>
  <c r="M74" i="4" s="1"/>
  <c r="M231" i="7"/>
  <c r="H128" i="4"/>
  <c r="G128" i="4" s="1"/>
  <c r="H129" i="4"/>
  <c r="G129" i="4" s="1"/>
  <c r="G140" i="8"/>
  <c r="K50" i="4"/>
  <c r="J50" i="4" s="1"/>
  <c r="S166" i="8"/>
  <c r="T51" i="4"/>
  <c r="S51" i="4" s="1"/>
  <c r="V348" i="8"/>
  <c r="W113" i="4"/>
  <c r="V113" i="4" s="1"/>
  <c r="G322" i="8"/>
  <c r="K130" i="4"/>
  <c r="J130" i="4" s="1"/>
  <c r="V140" i="8"/>
  <c r="W50" i="4"/>
  <c r="V50" i="4" s="1"/>
  <c r="D283" i="8"/>
  <c r="E110" i="4"/>
  <c r="D110" i="4" s="1"/>
  <c r="J634" i="8"/>
  <c r="Q144" i="4"/>
  <c r="P144" i="4" s="1"/>
  <c r="M192" i="8"/>
  <c r="H96" i="4"/>
  <c r="G96" i="4" s="1"/>
  <c r="H94" i="4"/>
  <c r="G94" i="4" s="1"/>
  <c r="H91" i="4"/>
  <c r="G91" i="4" s="1"/>
  <c r="H93" i="4"/>
  <c r="G93" i="4" s="1"/>
  <c r="H97" i="4"/>
  <c r="G97" i="4" s="1"/>
  <c r="H95" i="4"/>
  <c r="G95" i="4" s="1"/>
  <c r="H92" i="4"/>
  <c r="G92" i="4" s="1"/>
  <c r="H90" i="4"/>
  <c r="G90" i="4" s="1"/>
  <c r="H89" i="4"/>
  <c r="G89" i="4" s="1"/>
  <c r="M348" i="8"/>
  <c r="H113" i="4"/>
  <c r="G113" i="4" s="1"/>
  <c r="V244" i="7"/>
  <c r="W74" i="4"/>
  <c r="V74" i="4" s="1"/>
  <c r="W73" i="4"/>
  <c r="V73" i="4" s="1"/>
  <c r="W75" i="4"/>
  <c r="V75" i="4" s="1"/>
  <c r="S595" i="8"/>
  <c r="T143" i="4"/>
  <c r="S143" i="4" s="1"/>
  <c r="M205" i="8"/>
  <c r="H117" i="4"/>
  <c r="G117" i="4" s="1"/>
  <c r="H122" i="4"/>
  <c r="G122" i="4" s="1"/>
  <c r="H119" i="4"/>
  <c r="G119" i="4" s="1"/>
  <c r="H116" i="4"/>
  <c r="G116" i="4" s="1"/>
  <c r="H114" i="4"/>
  <c r="G114" i="4" s="1"/>
  <c r="H118" i="4"/>
  <c r="G118" i="4" s="1"/>
  <c r="H121" i="4"/>
  <c r="G121" i="4" s="1"/>
  <c r="H115" i="4"/>
  <c r="G115" i="4" s="1"/>
  <c r="H120" i="4"/>
  <c r="G120" i="4" s="1"/>
  <c r="H112" i="4"/>
  <c r="G112" i="4" s="1"/>
  <c r="S270" i="8"/>
  <c r="T109" i="4"/>
  <c r="S109" i="4" s="1"/>
  <c r="D218" i="7"/>
  <c r="E107" i="4"/>
  <c r="D107" i="4" s="1"/>
  <c r="E106" i="4"/>
  <c r="D106" i="4" s="1"/>
  <c r="E105" i="4"/>
  <c r="D105" i="4" s="1"/>
  <c r="E108" i="4"/>
  <c r="D108" i="4" s="1"/>
  <c r="E104" i="4"/>
  <c r="D104" i="4" s="1"/>
  <c r="S166" i="7"/>
  <c r="T41" i="4"/>
  <c r="S41" i="4" s="1"/>
  <c r="T70" i="4"/>
  <c r="S70" i="4" s="1"/>
  <c r="T43" i="4"/>
  <c r="S43" i="4" s="1"/>
  <c r="T39" i="4"/>
  <c r="S39" i="4" s="1"/>
  <c r="T38" i="4"/>
  <c r="S38" i="4" s="1"/>
  <c r="T44" i="4"/>
  <c r="S44" i="4" s="1"/>
  <c r="T42" i="4"/>
  <c r="S42" i="4" s="1"/>
  <c r="T40" i="4"/>
  <c r="S40" i="4" s="1"/>
  <c r="P283" i="7"/>
  <c r="N133" i="4"/>
  <c r="M133" i="4" s="1"/>
  <c r="N134" i="4"/>
  <c r="M134" i="4" s="1"/>
  <c r="S348" i="8"/>
  <c r="T113" i="4"/>
  <c r="S113" i="4" s="1"/>
  <c r="J348" i="8"/>
  <c r="Q113" i="4"/>
  <c r="P113" i="4" s="1"/>
  <c r="M595" i="8"/>
  <c r="H143" i="4"/>
  <c r="G143" i="4" s="1"/>
  <c r="M179" i="8"/>
  <c r="H66" i="4"/>
  <c r="G66" i="4" s="1"/>
  <c r="H62" i="4"/>
  <c r="G62" i="4" s="1"/>
  <c r="H65" i="4"/>
  <c r="G65" i="4" s="1"/>
  <c r="H61" i="4"/>
  <c r="G61" i="4" s="1"/>
  <c r="H64" i="4"/>
  <c r="G64" i="4" s="1"/>
  <c r="H60" i="4"/>
  <c r="G60" i="4" s="1"/>
  <c r="H67" i="4"/>
  <c r="G67" i="4" s="1"/>
  <c r="H63" i="4"/>
  <c r="G63" i="4" s="1"/>
  <c r="S582" i="8"/>
  <c r="T149" i="4"/>
  <c r="S149" i="4" s="1"/>
  <c r="T145" i="4"/>
  <c r="S145" i="4" s="1"/>
  <c r="T148" i="4"/>
  <c r="S148" i="4" s="1"/>
  <c r="T147" i="4"/>
  <c r="S147" i="4" s="1"/>
  <c r="T146" i="4"/>
  <c r="S146" i="4" s="1"/>
  <c r="M218" i="7"/>
  <c r="H107" i="4"/>
  <c r="G107" i="4" s="1"/>
  <c r="H106" i="4"/>
  <c r="G106" i="4" s="1"/>
  <c r="H105" i="4"/>
  <c r="G105" i="4" s="1"/>
  <c r="H108" i="4"/>
  <c r="G108" i="4" s="1"/>
  <c r="H104" i="4"/>
  <c r="G104" i="4" s="1"/>
  <c r="G37" i="5"/>
  <c r="K4" i="4"/>
  <c r="J4" i="4" s="1"/>
  <c r="J218" i="7"/>
  <c r="Q107" i="4"/>
  <c r="P107" i="4" s="1"/>
  <c r="Q106" i="4"/>
  <c r="P106" i="4" s="1"/>
  <c r="Q105" i="4"/>
  <c r="P105" i="4" s="1"/>
  <c r="Q108" i="4"/>
  <c r="P108" i="4" s="1"/>
  <c r="Q104" i="4"/>
  <c r="P104" i="4" s="1"/>
  <c r="G582" i="8"/>
  <c r="K148" i="4"/>
  <c r="J148" i="4" s="1"/>
  <c r="K147" i="4"/>
  <c r="J147" i="4" s="1"/>
  <c r="K146" i="4"/>
  <c r="J146" i="4" s="1"/>
  <c r="K149" i="4"/>
  <c r="J149" i="4" s="1"/>
  <c r="K145" i="4"/>
  <c r="J145" i="4" s="1"/>
  <c r="S205" i="8"/>
  <c r="T116" i="4"/>
  <c r="S116" i="4" s="1"/>
  <c r="T121" i="4"/>
  <c r="S121" i="4" s="1"/>
  <c r="T117" i="4"/>
  <c r="S117" i="4" s="1"/>
  <c r="T120" i="4"/>
  <c r="S120" i="4" s="1"/>
  <c r="T112" i="4"/>
  <c r="S112" i="4" s="1"/>
  <c r="T119" i="4"/>
  <c r="S119" i="4" s="1"/>
  <c r="T115" i="4"/>
  <c r="S115" i="4" s="1"/>
  <c r="T122" i="4"/>
  <c r="S122" i="4" s="1"/>
  <c r="T118" i="4"/>
  <c r="S118" i="4" s="1"/>
  <c r="T114" i="4"/>
  <c r="S114" i="4" s="1"/>
  <c r="M166" i="8"/>
  <c r="H51" i="4"/>
  <c r="G51" i="4" s="1"/>
  <c r="J270" i="8"/>
  <c r="Q109" i="4"/>
  <c r="P109" i="4" s="1"/>
  <c r="J322" i="8"/>
  <c r="Q130" i="4"/>
  <c r="P130" i="4" s="1"/>
  <c r="J179" i="8"/>
  <c r="Q66" i="4"/>
  <c r="P66" i="4" s="1"/>
  <c r="Q62" i="4"/>
  <c r="P62" i="4" s="1"/>
  <c r="Q65" i="4"/>
  <c r="P65" i="4" s="1"/>
  <c r="Q61" i="4"/>
  <c r="P61" i="4" s="1"/>
  <c r="Q64" i="4"/>
  <c r="P64" i="4" s="1"/>
  <c r="Q60" i="4"/>
  <c r="P60" i="4" s="1"/>
  <c r="Q67" i="4"/>
  <c r="P67" i="4" s="1"/>
  <c r="Q63" i="4"/>
  <c r="P63" i="4" s="1"/>
  <c r="G205" i="8"/>
  <c r="K117" i="4"/>
  <c r="J117" i="4" s="1"/>
  <c r="K122" i="4"/>
  <c r="J122" i="4" s="1"/>
  <c r="K119" i="4"/>
  <c r="J119" i="4" s="1"/>
  <c r="K116" i="4"/>
  <c r="J116" i="4" s="1"/>
  <c r="K114" i="4"/>
  <c r="J114" i="4" s="1"/>
  <c r="K121" i="4"/>
  <c r="J121" i="4" s="1"/>
  <c r="K120" i="4"/>
  <c r="J120" i="4" s="1"/>
  <c r="K118" i="4"/>
  <c r="J118" i="4" s="1"/>
  <c r="K115" i="4"/>
  <c r="J115" i="4" s="1"/>
  <c r="K112" i="4"/>
  <c r="J112" i="4" s="1"/>
  <c r="P79" i="7"/>
  <c r="N31" i="4"/>
  <c r="M31" i="4" s="1"/>
  <c r="G385" i="8"/>
  <c r="G388" i="8" s="1"/>
  <c r="I135" i="4"/>
  <c r="M57" i="8"/>
  <c r="F46" i="4"/>
  <c r="S57" i="8"/>
  <c r="R46" i="4"/>
  <c r="M386" i="8"/>
  <c r="F135" i="4"/>
  <c r="P477" i="8"/>
  <c r="L136" i="4"/>
  <c r="V528" i="8"/>
  <c r="V531" i="8" s="1"/>
  <c r="U140" i="4"/>
  <c r="G100" i="7"/>
  <c r="I32" i="4"/>
  <c r="J100" i="7"/>
  <c r="O32" i="4"/>
  <c r="M100" i="7"/>
  <c r="F32" i="4"/>
  <c r="P99" i="7"/>
  <c r="P102" i="7" s="1"/>
  <c r="L32" i="4"/>
  <c r="V99" i="7"/>
  <c r="V102" i="7" s="1"/>
  <c r="U32" i="4"/>
  <c r="V516" i="8"/>
  <c r="U139" i="4"/>
  <c r="S306" i="6"/>
  <c r="T126" i="4"/>
  <c r="S126" i="4" s="1"/>
  <c r="T127" i="4"/>
  <c r="S127" i="4" s="1"/>
  <c r="T111" i="4"/>
  <c r="S111" i="4" s="1"/>
  <c r="M202" i="6"/>
  <c r="H85" i="4"/>
  <c r="G85" i="4" s="1"/>
  <c r="H81" i="4"/>
  <c r="G81" i="4" s="1"/>
  <c r="H82" i="4"/>
  <c r="G82" i="4" s="1"/>
  <c r="H86" i="4"/>
  <c r="G86" i="4" s="1"/>
  <c r="S293" i="6"/>
  <c r="T102" i="4"/>
  <c r="S102" i="4" s="1"/>
  <c r="T101" i="4"/>
  <c r="S101" i="4" s="1"/>
  <c r="T103" i="4"/>
  <c r="S103" i="4" s="1"/>
  <c r="S254" i="6"/>
  <c r="T124" i="4"/>
  <c r="S124" i="4" s="1"/>
  <c r="T100" i="4"/>
  <c r="S100" i="4" s="1"/>
  <c r="T125" i="4"/>
  <c r="S125" i="4" s="1"/>
  <c r="T99" i="4"/>
  <c r="S99" i="4" s="1"/>
  <c r="V202" i="6"/>
  <c r="W85" i="4"/>
  <c r="V85" i="4" s="1"/>
  <c r="W81" i="4"/>
  <c r="V81" i="4" s="1"/>
  <c r="W86" i="4"/>
  <c r="V86" i="4" s="1"/>
  <c r="W82" i="4"/>
  <c r="V82" i="4" s="1"/>
  <c r="M280" i="6"/>
  <c r="H98" i="4"/>
  <c r="G98" i="4" s="1"/>
  <c r="M293" i="6"/>
  <c r="H101" i="4"/>
  <c r="G101" i="4" s="1"/>
  <c r="H103" i="4"/>
  <c r="G103" i="4" s="1"/>
  <c r="H102" i="4"/>
  <c r="G102" i="4" s="1"/>
  <c r="M306" i="6"/>
  <c r="H127" i="4"/>
  <c r="G127" i="4" s="1"/>
  <c r="H111" i="4"/>
  <c r="G111" i="4" s="1"/>
  <c r="H126" i="4"/>
  <c r="G126" i="4" s="1"/>
  <c r="V293" i="6"/>
  <c r="W103" i="4"/>
  <c r="V103" i="4" s="1"/>
  <c r="W101" i="4"/>
  <c r="V101" i="4" s="1"/>
  <c r="W102" i="4"/>
  <c r="V102" i="4" s="1"/>
  <c r="M83" i="6"/>
  <c r="H11" i="4"/>
  <c r="G11" i="4" s="1"/>
  <c r="P120" i="6"/>
  <c r="N18" i="4"/>
  <c r="M18" i="4" s="1"/>
  <c r="S61" i="6"/>
  <c r="R10" i="4"/>
  <c r="S103" i="6"/>
  <c r="S106" i="6" s="1"/>
  <c r="R12" i="4"/>
  <c r="G104" i="6"/>
  <c r="I12" i="4"/>
  <c r="P61" i="6"/>
  <c r="L10" i="4"/>
  <c r="P293" i="6"/>
  <c r="N102" i="4"/>
  <c r="M102" i="4" s="1"/>
  <c r="N101" i="4"/>
  <c r="M101" i="4" s="1"/>
  <c r="N103" i="4"/>
  <c r="M103" i="4" s="1"/>
  <c r="G241" i="6"/>
  <c r="K87" i="4"/>
  <c r="J87" i="4" s="1"/>
  <c r="K83" i="4"/>
  <c r="J83" i="4" s="1"/>
  <c r="K80" i="4"/>
  <c r="J80" i="4" s="1"/>
  <c r="K84" i="4"/>
  <c r="J84" i="4" s="1"/>
  <c r="K88" i="4"/>
  <c r="J88" i="4" s="1"/>
  <c r="J280" i="6"/>
  <c r="Q98" i="4"/>
  <c r="P98" i="4" s="1"/>
  <c r="P280" i="6"/>
  <c r="N98" i="4"/>
  <c r="M98" i="4" s="1"/>
  <c r="J146" i="6"/>
  <c r="Q19" i="4"/>
  <c r="P19" i="4" s="1"/>
  <c r="M254" i="6"/>
  <c r="H125" i="4"/>
  <c r="G125" i="4" s="1"/>
  <c r="H124" i="4"/>
  <c r="G124" i="4" s="1"/>
  <c r="H100" i="4"/>
  <c r="G100" i="4" s="1"/>
  <c r="H99" i="4"/>
  <c r="G99" i="4" s="1"/>
  <c r="J174" i="6"/>
  <c r="Q69" i="4"/>
  <c r="P69" i="4" s="1"/>
  <c r="Q27" i="4"/>
  <c r="P27" i="4" s="1"/>
  <c r="Q23" i="4"/>
  <c r="P23" i="4" s="1"/>
  <c r="Q26" i="4"/>
  <c r="P26" i="4" s="1"/>
  <c r="Q22" i="4"/>
  <c r="P22" i="4" s="1"/>
  <c r="Q25" i="4"/>
  <c r="P25" i="4" s="1"/>
  <c r="Q21" i="4"/>
  <c r="P21" i="4" s="1"/>
  <c r="Q24" i="4"/>
  <c r="P24" i="4" s="1"/>
  <c r="Q28" i="4"/>
  <c r="P28" i="4" s="1"/>
  <c r="S82" i="6"/>
  <c r="R11" i="4"/>
  <c r="G82" i="6"/>
  <c r="I11" i="4"/>
  <c r="P241" i="6"/>
  <c r="N88" i="4"/>
  <c r="M88" i="4" s="1"/>
  <c r="N84" i="4"/>
  <c r="M84" i="4" s="1"/>
  <c r="N80" i="4"/>
  <c r="M80" i="4" s="1"/>
  <c r="N87" i="4"/>
  <c r="M87" i="4" s="1"/>
  <c r="N83" i="4"/>
  <c r="M83" i="4" s="1"/>
  <c r="J202" i="6"/>
  <c r="Q85" i="4"/>
  <c r="P85" i="4" s="1"/>
  <c r="Q81" i="4"/>
  <c r="P81" i="4" s="1"/>
  <c r="Q86" i="4"/>
  <c r="P86" i="4" s="1"/>
  <c r="Q82" i="4"/>
  <c r="P82" i="4" s="1"/>
  <c r="M146" i="6"/>
  <c r="H19" i="4"/>
  <c r="G19" i="4" s="1"/>
  <c r="V146" i="6"/>
  <c r="W19" i="4"/>
  <c r="V19" i="4" s="1"/>
  <c r="G174" i="6"/>
  <c r="K25" i="4"/>
  <c r="J25" i="4" s="1"/>
  <c r="K21" i="4"/>
  <c r="J21" i="4" s="1"/>
  <c r="K28" i="4"/>
  <c r="J28" i="4" s="1"/>
  <c r="K24" i="4"/>
  <c r="J24" i="4" s="1"/>
  <c r="K69" i="4"/>
  <c r="J69" i="4" s="1"/>
  <c r="K27" i="4"/>
  <c r="J27" i="4" s="1"/>
  <c r="K23" i="4"/>
  <c r="J23" i="4" s="1"/>
  <c r="K26" i="4"/>
  <c r="J26" i="4" s="1"/>
  <c r="K22" i="4"/>
  <c r="J22" i="4" s="1"/>
  <c r="G306" i="6"/>
  <c r="K127" i="4"/>
  <c r="J127" i="4" s="1"/>
  <c r="K111" i="4"/>
  <c r="J111" i="4" s="1"/>
  <c r="K126" i="4"/>
  <c r="J126" i="4" s="1"/>
  <c r="M241" i="6"/>
  <c r="H88" i="4"/>
  <c r="G88" i="4" s="1"/>
  <c r="H84" i="4"/>
  <c r="G84" i="4" s="1"/>
  <c r="H80" i="4"/>
  <c r="G80" i="4" s="1"/>
  <c r="H87" i="4"/>
  <c r="G87" i="4" s="1"/>
  <c r="H83" i="4"/>
  <c r="G83" i="4" s="1"/>
  <c r="J254" i="6"/>
  <c r="Q124" i="4"/>
  <c r="P124" i="4" s="1"/>
  <c r="Q100" i="4"/>
  <c r="P100" i="4" s="1"/>
  <c r="Q125" i="4"/>
  <c r="P125" i="4" s="1"/>
  <c r="Q99" i="4"/>
  <c r="P99" i="4" s="1"/>
  <c r="V306" i="6"/>
  <c r="W127" i="4"/>
  <c r="V127" i="4" s="1"/>
  <c r="W111" i="4"/>
  <c r="V111" i="4" s="1"/>
  <c r="W126" i="4"/>
  <c r="V126" i="4" s="1"/>
  <c r="V280" i="6"/>
  <c r="W98" i="4"/>
  <c r="V98" i="4" s="1"/>
  <c r="V254" i="6"/>
  <c r="W99" i="4"/>
  <c r="V99" i="4" s="1"/>
  <c r="W125" i="4"/>
  <c r="V125" i="4" s="1"/>
  <c r="W124" i="4"/>
  <c r="V124" i="4" s="1"/>
  <c r="W100" i="4"/>
  <c r="V100" i="4" s="1"/>
  <c r="G254" i="6"/>
  <c r="K99" i="4"/>
  <c r="J99" i="4" s="1"/>
  <c r="K125" i="4"/>
  <c r="J125" i="4" s="1"/>
  <c r="K124" i="4"/>
  <c r="J124" i="4" s="1"/>
  <c r="K100" i="4"/>
  <c r="J100" i="4" s="1"/>
  <c r="P306" i="6"/>
  <c r="N126" i="4"/>
  <c r="M126" i="4" s="1"/>
  <c r="N127" i="4"/>
  <c r="M127" i="4" s="1"/>
  <c r="N111" i="4"/>
  <c r="M111" i="4" s="1"/>
  <c r="V120" i="6"/>
  <c r="W18" i="4"/>
  <c r="V18" i="4" s="1"/>
  <c r="P146" i="6"/>
  <c r="N19" i="4"/>
  <c r="M19" i="4" s="1"/>
  <c r="S280" i="6"/>
  <c r="T98" i="4"/>
  <c r="S98" i="4" s="1"/>
  <c r="P254" i="6"/>
  <c r="N125" i="4"/>
  <c r="M125" i="4" s="1"/>
  <c r="N124" i="4"/>
  <c r="M124" i="4" s="1"/>
  <c r="N100" i="4"/>
  <c r="M100" i="4" s="1"/>
  <c r="N99" i="4"/>
  <c r="M99" i="4" s="1"/>
  <c r="J306" i="6"/>
  <c r="Q127" i="4"/>
  <c r="P127" i="4" s="1"/>
  <c r="Q111" i="4"/>
  <c r="P111" i="4" s="1"/>
  <c r="Q126" i="4"/>
  <c r="P126" i="4" s="1"/>
  <c r="S146" i="6"/>
  <c r="T19" i="4"/>
  <c r="S19" i="4" s="1"/>
  <c r="V104" i="6"/>
  <c r="U12" i="4"/>
  <c r="M161" i="6"/>
  <c r="H20" i="4"/>
  <c r="G20" i="4" s="1"/>
  <c r="G280" i="6"/>
  <c r="K98" i="4"/>
  <c r="J98" i="4" s="1"/>
  <c r="P202" i="6"/>
  <c r="N86" i="4"/>
  <c r="M86" i="4" s="1"/>
  <c r="N82" i="4"/>
  <c r="M82" i="4" s="1"/>
  <c r="N85" i="4"/>
  <c r="M85" i="4" s="1"/>
  <c r="N81" i="4"/>
  <c r="M81" i="4" s="1"/>
  <c r="G202" i="6"/>
  <c r="K86" i="4"/>
  <c r="J86" i="4" s="1"/>
  <c r="K82" i="4"/>
  <c r="J82" i="4" s="1"/>
  <c r="K85" i="4"/>
  <c r="J85" i="4" s="1"/>
  <c r="K81" i="4"/>
  <c r="J81" i="4" s="1"/>
  <c r="S174" i="6"/>
  <c r="T26" i="4"/>
  <c r="S26" i="4" s="1"/>
  <c r="T22" i="4"/>
  <c r="S22" i="4" s="1"/>
  <c r="T28" i="4"/>
  <c r="S28" i="4" s="1"/>
  <c r="T24" i="4"/>
  <c r="S24" i="4" s="1"/>
  <c r="T69" i="4"/>
  <c r="S69" i="4" s="1"/>
  <c r="T27" i="4"/>
  <c r="S27" i="4" s="1"/>
  <c r="T23" i="4"/>
  <c r="S23" i="4" s="1"/>
  <c r="T25" i="4"/>
  <c r="S25" i="4" s="1"/>
  <c r="T21" i="4"/>
  <c r="S21" i="4" s="1"/>
  <c r="M174" i="6"/>
  <c r="H69" i="4"/>
  <c r="G69" i="4" s="1"/>
  <c r="H27" i="4"/>
  <c r="G27" i="4" s="1"/>
  <c r="H23" i="4"/>
  <c r="G23" i="4" s="1"/>
  <c r="H26" i="4"/>
  <c r="G26" i="4" s="1"/>
  <c r="H22" i="4"/>
  <c r="G22" i="4" s="1"/>
  <c r="H25" i="4"/>
  <c r="G25" i="4" s="1"/>
  <c r="H21" i="4"/>
  <c r="G21" i="4" s="1"/>
  <c r="H28" i="4"/>
  <c r="G28" i="4" s="1"/>
  <c r="H24" i="4"/>
  <c r="G24" i="4" s="1"/>
  <c r="S241" i="6"/>
  <c r="T88" i="4"/>
  <c r="S88" i="4" s="1"/>
  <c r="T84" i="4"/>
  <c r="S84" i="4" s="1"/>
  <c r="T80" i="4"/>
  <c r="S80" i="4" s="1"/>
  <c r="T87" i="4"/>
  <c r="S87" i="4" s="1"/>
  <c r="T83" i="4"/>
  <c r="S83" i="4" s="1"/>
  <c r="G293" i="6"/>
  <c r="K103" i="4"/>
  <c r="J103" i="4" s="1"/>
  <c r="K102" i="4"/>
  <c r="J102" i="4" s="1"/>
  <c r="K101" i="4"/>
  <c r="J101" i="4" s="1"/>
  <c r="M60" i="6"/>
  <c r="M63" i="6" s="1"/>
  <c r="F10" i="4"/>
  <c r="P161" i="6"/>
  <c r="N20" i="4"/>
  <c r="M20" i="4" s="1"/>
  <c r="G61" i="6"/>
  <c r="I10" i="4"/>
  <c r="M103" i="6"/>
  <c r="M106" i="6" s="1"/>
  <c r="F12" i="4"/>
  <c r="V174" i="6"/>
  <c r="W25" i="4"/>
  <c r="V25" i="4" s="1"/>
  <c r="W21" i="4"/>
  <c r="V21" i="4" s="1"/>
  <c r="W69" i="4"/>
  <c r="V69" i="4" s="1"/>
  <c r="W27" i="4"/>
  <c r="V27" i="4" s="1"/>
  <c r="W23" i="4"/>
  <c r="V23" i="4" s="1"/>
  <c r="W26" i="4"/>
  <c r="V26" i="4" s="1"/>
  <c r="W22" i="4"/>
  <c r="V22" i="4" s="1"/>
  <c r="W28" i="4"/>
  <c r="V28" i="4" s="1"/>
  <c r="W24" i="4"/>
  <c r="V24" i="4" s="1"/>
  <c r="J241" i="6"/>
  <c r="Q88" i="4"/>
  <c r="P88" i="4" s="1"/>
  <c r="Q84" i="4"/>
  <c r="P84" i="4" s="1"/>
  <c r="Q80" i="4"/>
  <c r="P80" i="4" s="1"/>
  <c r="Q87" i="4"/>
  <c r="P87" i="4" s="1"/>
  <c r="Q83" i="4"/>
  <c r="P83" i="4" s="1"/>
  <c r="D241" i="6"/>
  <c r="E87" i="4"/>
  <c r="D87" i="4" s="1"/>
  <c r="E83" i="4"/>
  <c r="D83" i="4" s="1"/>
  <c r="E88" i="4"/>
  <c r="D88" i="4" s="1"/>
  <c r="E84" i="4"/>
  <c r="D84" i="4" s="1"/>
  <c r="E80" i="4"/>
  <c r="D80" i="4" s="1"/>
  <c r="D254" i="6"/>
  <c r="E125" i="4"/>
  <c r="D125" i="4" s="1"/>
  <c r="E99" i="4"/>
  <c r="D99" i="4" s="1"/>
  <c r="E124" i="4"/>
  <c r="D124" i="4" s="1"/>
  <c r="E100" i="4"/>
  <c r="D100" i="4" s="1"/>
  <c r="D280" i="6"/>
  <c r="E98" i="4"/>
  <c r="D98" i="4" s="1"/>
  <c r="D293" i="6"/>
  <c r="E103" i="4"/>
  <c r="D103" i="4" s="1"/>
  <c r="E102" i="4"/>
  <c r="D102" i="4" s="1"/>
  <c r="E101" i="4"/>
  <c r="D101" i="4" s="1"/>
  <c r="E26" i="4"/>
  <c r="D26" i="4" s="1"/>
  <c r="E69" i="4"/>
  <c r="D69" i="4" s="1"/>
  <c r="E25" i="4"/>
  <c r="D25" i="4" s="1"/>
  <c r="D348" i="8"/>
  <c r="D556" i="8"/>
  <c r="D270" i="8"/>
  <c r="D634" i="8"/>
  <c r="V515" i="8"/>
  <c r="V518" i="8" s="1"/>
  <c r="D205" i="8"/>
  <c r="P386" i="8"/>
  <c r="H371" i="8"/>
  <c r="H373" i="8" s="1"/>
  <c r="H374" i="8" s="1"/>
  <c r="D192" i="8"/>
  <c r="E49" i="4"/>
  <c r="D49" i="4" s="1"/>
  <c r="E50" i="4"/>
  <c r="D50" i="4" s="1"/>
  <c r="D595" i="8"/>
  <c r="E61" i="4"/>
  <c r="D61" i="4" s="1"/>
  <c r="E65" i="4"/>
  <c r="D65" i="4" s="1"/>
  <c r="E60" i="4"/>
  <c r="D60" i="4" s="1"/>
  <c r="E67" i="4"/>
  <c r="D67" i="4" s="1"/>
  <c r="E64" i="4"/>
  <c r="D64" i="4" s="1"/>
  <c r="E66" i="4"/>
  <c r="D66" i="4" s="1"/>
  <c r="E62" i="4"/>
  <c r="D62" i="4" s="1"/>
  <c r="E63" i="4"/>
  <c r="D63" i="4" s="1"/>
  <c r="D582" i="8"/>
  <c r="D322" i="8"/>
  <c r="E55" i="4"/>
  <c r="D55" i="4" s="1"/>
  <c r="E58" i="4"/>
  <c r="D58" i="4" s="1"/>
  <c r="E56" i="4"/>
  <c r="D56" i="4" s="1"/>
  <c r="E59" i="4"/>
  <c r="D59" i="4" s="1"/>
  <c r="E57" i="4"/>
  <c r="D57" i="4" s="1"/>
  <c r="D56" i="8"/>
  <c r="D59" i="8" s="1"/>
  <c r="C46" i="4"/>
  <c r="V490" i="8"/>
  <c r="M243" i="8"/>
  <c r="M244" i="8" s="1"/>
  <c r="H540" i="8"/>
  <c r="H541" i="8" s="1"/>
  <c r="H544" i="8" s="1"/>
  <c r="S87" i="5"/>
  <c r="S90" i="5" s="1"/>
  <c r="D255" i="7"/>
  <c r="D258" i="7" s="1"/>
  <c r="G226" i="6"/>
  <c r="G229" i="6" s="1"/>
  <c r="M104" i="6"/>
  <c r="D56" i="7"/>
  <c r="D59" i="7" s="1"/>
  <c r="G99" i="7"/>
  <c r="G102" i="7" s="1"/>
  <c r="Q76" i="7"/>
  <c r="Q77" i="7" s="1"/>
  <c r="Q80" i="7" s="1"/>
  <c r="M385" i="8"/>
  <c r="M388" i="8" s="1"/>
  <c r="V57" i="8"/>
  <c r="P56" i="7"/>
  <c r="P59" i="7" s="1"/>
  <c r="W358" i="8"/>
  <c r="W360" i="8" s="1"/>
  <c r="W361" i="8" s="1"/>
  <c r="S607" i="8"/>
  <c r="S36" i="5"/>
  <c r="S37" i="5" s="1"/>
  <c r="W98" i="7"/>
  <c r="W100" i="7" s="1"/>
  <c r="W101" i="7" s="1"/>
  <c r="T87" i="5"/>
  <c r="T90" i="5" s="1"/>
  <c r="V529" i="8"/>
  <c r="T55" i="7"/>
  <c r="T56" i="7" s="1"/>
  <c r="T59" i="7" s="1"/>
  <c r="P476" i="8"/>
  <c r="P479" i="8" s="1"/>
  <c r="Q49" i="5"/>
  <c r="Q50" i="5" s="1"/>
  <c r="J213" i="6"/>
  <c r="J216" i="6" s="1"/>
  <c r="G60" i="6"/>
  <c r="G63" i="6" s="1"/>
  <c r="M204" i="7"/>
  <c r="M205" i="7" s="1"/>
  <c r="V242" i="8"/>
  <c r="V245" i="8" s="1"/>
  <c r="P100" i="7"/>
  <c r="N75" i="5"/>
  <c r="N76" i="5" s="1"/>
  <c r="N80" i="6"/>
  <c r="N81" i="6" s="1"/>
  <c r="N84" i="6" s="1"/>
  <c r="T80" i="6"/>
  <c r="T81" i="6" s="1"/>
  <c r="T84" i="6" s="1"/>
  <c r="Q102" i="6"/>
  <c r="Q104" i="6" s="1"/>
  <c r="Q105" i="6" s="1"/>
  <c r="W59" i="6"/>
  <c r="W60" i="6" s="1"/>
  <c r="W63" i="6" s="1"/>
  <c r="V226" i="6"/>
  <c r="V229" i="6" s="1"/>
  <c r="G103" i="6"/>
  <c r="G106" i="6" s="1"/>
  <c r="G81" i="6"/>
  <c r="G84" i="6" s="1"/>
  <c r="W102" i="6"/>
  <c r="W103" i="6" s="1"/>
  <c r="W106" i="6" s="1"/>
  <c r="T102" i="6"/>
  <c r="T104" i="6" s="1"/>
  <c r="T105" i="6" s="1"/>
  <c r="Q80" i="6"/>
  <c r="Q82" i="6" s="1"/>
  <c r="Q83" i="6" s="1"/>
  <c r="K80" i="6"/>
  <c r="K81" i="6" s="1"/>
  <c r="K84" i="6" s="1"/>
  <c r="H80" i="6"/>
  <c r="H81" i="6" s="1"/>
  <c r="H84" i="6" s="1"/>
  <c r="K102" i="6"/>
  <c r="K103" i="6" s="1"/>
  <c r="K106" i="6" s="1"/>
  <c r="K59" i="6"/>
  <c r="K60" i="6" s="1"/>
  <c r="K63" i="6" s="1"/>
  <c r="S81" i="6"/>
  <c r="S84" i="6" s="1"/>
  <c r="G256" i="7"/>
  <c r="G257" i="7" s="1"/>
  <c r="Q98" i="7"/>
  <c r="Q100" i="7" s="1"/>
  <c r="Q101" i="7" s="1"/>
  <c r="S77" i="7"/>
  <c r="S80" i="7" s="1"/>
  <c r="T76" i="7"/>
  <c r="T77" i="7" s="1"/>
  <c r="T80" i="7" s="1"/>
  <c r="T98" i="7"/>
  <c r="T99" i="7" s="1"/>
  <c r="T102" i="7" s="1"/>
  <c r="M99" i="7"/>
  <c r="M102" i="7" s="1"/>
  <c r="M57" i="7"/>
  <c r="N76" i="7"/>
  <c r="N77" i="7" s="1"/>
  <c r="N80" i="7" s="1"/>
  <c r="K98" i="7"/>
  <c r="K100" i="7" s="1"/>
  <c r="K101" i="7" s="1"/>
  <c r="N55" i="7"/>
  <c r="N57" i="7" s="1"/>
  <c r="N58" i="7" s="1"/>
  <c r="N267" i="7"/>
  <c r="N268" i="7" s="1"/>
  <c r="N271" i="7" s="1"/>
  <c r="G57" i="7"/>
  <c r="C32" i="4"/>
  <c r="N98" i="7"/>
  <c r="N100" i="7" s="1"/>
  <c r="N101" i="7" s="1"/>
  <c r="D57" i="7"/>
  <c r="D58" i="7" s="1"/>
  <c r="G78" i="7"/>
  <c r="J78" i="7"/>
  <c r="H76" i="7"/>
  <c r="H78" i="7" s="1"/>
  <c r="H79" i="7" s="1"/>
  <c r="C31" i="4"/>
  <c r="H55" i="7"/>
  <c r="H57" i="7" s="1"/>
  <c r="H58" i="7" s="1"/>
  <c r="D78" i="7"/>
  <c r="D79" i="7" s="1"/>
  <c r="E55" i="7"/>
  <c r="E57" i="7" s="1"/>
  <c r="E58" i="7" s="1"/>
  <c r="E98" i="7"/>
  <c r="E100" i="7" s="1"/>
  <c r="E101" i="7" s="1"/>
  <c r="G476" i="8"/>
  <c r="G479" i="8" s="1"/>
  <c r="N540" i="8"/>
  <c r="N542" i="8" s="1"/>
  <c r="N543" i="8" s="1"/>
  <c r="N514" i="8"/>
  <c r="N516" i="8" s="1"/>
  <c r="N517" i="8" s="1"/>
  <c r="V385" i="8"/>
  <c r="V388" i="8" s="1"/>
  <c r="W488" i="8"/>
  <c r="W489" i="8" s="1"/>
  <c r="W492" i="8" s="1"/>
  <c r="J57" i="8"/>
  <c r="S242" i="8"/>
  <c r="S245" i="8" s="1"/>
  <c r="P528" i="8"/>
  <c r="P531" i="8" s="1"/>
  <c r="P542" i="8"/>
  <c r="P489" i="8"/>
  <c r="P492" i="8" s="1"/>
  <c r="T241" i="8"/>
  <c r="T243" i="8" s="1"/>
  <c r="T244" i="8" s="1"/>
  <c r="T475" i="8"/>
  <c r="T476" i="8" s="1"/>
  <c r="T479" i="8" s="1"/>
  <c r="T384" i="8"/>
  <c r="T386" i="8" s="1"/>
  <c r="T387" i="8" s="1"/>
  <c r="P502" i="8"/>
  <c r="P505" i="8" s="1"/>
  <c r="M503" i="8"/>
  <c r="S476" i="8"/>
  <c r="S479" i="8" s="1"/>
  <c r="J100" i="8"/>
  <c r="V502" i="8"/>
  <c r="V505" i="8" s="1"/>
  <c r="D89" i="5"/>
  <c r="S104" i="6"/>
  <c r="N384" i="8"/>
  <c r="N386" i="8" s="1"/>
  <c r="N387" i="8" s="1"/>
  <c r="M489" i="8"/>
  <c r="M492" i="8" s="1"/>
  <c r="M61" i="5"/>
  <c r="M64" i="5" s="1"/>
  <c r="G607" i="8"/>
  <c r="T501" i="8"/>
  <c r="T502" i="8" s="1"/>
  <c r="T505" i="8" s="1"/>
  <c r="W501" i="8"/>
  <c r="W502" i="8" s="1"/>
  <c r="W505" i="8" s="1"/>
  <c r="W540" i="8"/>
  <c r="W542" i="8" s="1"/>
  <c r="W543" i="8" s="1"/>
  <c r="T371" i="8"/>
  <c r="T372" i="8" s="1"/>
  <c r="T375" i="8" s="1"/>
  <c r="N488" i="8"/>
  <c r="N490" i="8" s="1"/>
  <c r="N491" i="8" s="1"/>
  <c r="K488" i="8"/>
  <c r="K490" i="8" s="1"/>
  <c r="K491" i="8" s="1"/>
  <c r="W384" i="8"/>
  <c r="W386" i="8" s="1"/>
  <c r="W387" i="8" s="1"/>
  <c r="V541" i="8"/>
  <c r="V544" i="8" s="1"/>
  <c r="W527" i="8"/>
  <c r="W528" i="8" s="1"/>
  <c r="W531" i="8" s="1"/>
  <c r="T514" i="8"/>
  <c r="T516" i="8" s="1"/>
  <c r="T517" i="8" s="1"/>
  <c r="M56" i="8"/>
  <c r="M59" i="8" s="1"/>
  <c r="S56" i="8"/>
  <c r="S59" i="8" s="1"/>
  <c r="G386" i="8"/>
  <c r="J372" i="8"/>
  <c r="J375" i="8" s="1"/>
  <c r="Q55" i="8"/>
  <c r="Q56" i="8" s="1"/>
  <c r="Q59" i="8" s="1"/>
  <c r="T358" i="8"/>
  <c r="T360" i="8" s="1"/>
  <c r="T361" i="8" s="1"/>
  <c r="T527" i="8"/>
  <c r="T529" i="8" s="1"/>
  <c r="T530" i="8" s="1"/>
  <c r="W475" i="8"/>
  <c r="W477" i="8" s="1"/>
  <c r="W478" i="8" s="1"/>
  <c r="H527" i="8"/>
  <c r="H529" i="8" s="1"/>
  <c r="H530" i="8" s="1"/>
  <c r="T540" i="8"/>
  <c r="T541" i="8" s="1"/>
  <c r="T544" i="8" s="1"/>
  <c r="W55" i="8"/>
  <c r="W57" i="8" s="1"/>
  <c r="W58" i="8" s="1"/>
  <c r="M373" i="8"/>
  <c r="M374" i="8" s="1"/>
  <c r="W241" i="8"/>
  <c r="W242" i="8" s="1"/>
  <c r="W245" i="8" s="1"/>
  <c r="S489" i="8"/>
  <c r="S492" i="8" s="1"/>
  <c r="M61" i="6"/>
  <c r="T55" i="8"/>
  <c r="T56" i="8" s="1"/>
  <c r="T59" i="8" s="1"/>
  <c r="H475" i="8"/>
  <c r="H476" i="8" s="1"/>
  <c r="H479" i="8" s="1"/>
  <c r="N241" i="8"/>
  <c r="N243" i="8" s="1"/>
  <c r="N244" i="8" s="1"/>
  <c r="N501" i="8"/>
  <c r="N502" i="8" s="1"/>
  <c r="N505" i="8" s="1"/>
  <c r="K241" i="8"/>
  <c r="K243" i="8" s="1"/>
  <c r="K244" i="8" s="1"/>
  <c r="Q98" i="8"/>
  <c r="Q99" i="8" s="1"/>
  <c r="Q102" i="8" s="1"/>
  <c r="G529" i="8"/>
  <c r="J516" i="8"/>
  <c r="H358" i="8"/>
  <c r="H359" i="8" s="1"/>
  <c r="H362" i="8" s="1"/>
  <c r="N371" i="8"/>
  <c r="N373" i="8" s="1"/>
  <c r="N374" i="8" s="1"/>
  <c r="Q76" i="8"/>
  <c r="Q78" i="8" s="1"/>
  <c r="Q79" i="8" s="1"/>
  <c r="G372" i="8"/>
  <c r="G375" i="8" s="1"/>
  <c r="N527" i="8"/>
  <c r="N529" i="8" s="1"/>
  <c r="N530" i="8" s="1"/>
  <c r="N55" i="8"/>
  <c r="N56" i="8" s="1"/>
  <c r="N59" i="8" s="1"/>
  <c r="N475" i="8"/>
  <c r="N476" i="8" s="1"/>
  <c r="N479" i="8" s="1"/>
  <c r="K514" i="8"/>
  <c r="K515" i="8" s="1"/>
  <c r="K518" i="8" s="1"/>
  <c r="J528" i="8"/>
  <c r="J531" i="8" s="1"/>
  <c r="J607" i="8"/>
  <c r="N98" i="8"/>
  <c r="N100" i="8" s="1"/>
  <c r="N101" i="8" s="1"/>
  <c r="H488" i="8"/>
  <c r="H489" i="8" s="1"/>
  <c r="H492" i="8" s="1"/>
  <c r="N358" i="8"/>
  <c r="N360" i="8" s="1"/>
  <c r="N361" i="8" s="1"/>
  <c r="H241" i="8"/>
  <c r="H243" i="8" s="1"/>
  <c r="H244" i="8" s="1"/>
  <c r="H514" i="8"/>
  <c r="H516" i="8" s="1"/>
  <c r="H517" i="8" s="1"/>
  <c r="K475" i="8"/>
  <c r="K477" i="8" s="1"/>
  <c r="K478" i="8" s="1"/>
  <c r="K501" i="8"/>
  <c r="K503" i="8" s="1"/>
  <c r="K504" i="8" s="1"/>
  <c r="K358" i="8"/>
  <c r="K359" i="8" s="1"/>
  <c r="K362" i="8" s="1"/>
  <c r="H384" i="8"/>
  <c r="H385" i="8" s="1"/>
  <c r="H388" i="8" s="1"/>
  <c r="E55" i="8"/>
  <c r="E57" i="8" s="1"/>
  <c r="E58" i="8" s="1"/>
  <c r="H501" i="8"/>
  <c r="H502" i="8" s="1"/>
  <c r="H505" i="8" s="1"/>
  <c r="D57" i="8"/>
  <c r="H55" i="8"/>
  <c r="H56" i="8" s="1"/>
  <c r="H59" i="8" s="1"/>
  <c r="E98" i="8"/>
  <c r="E99" i="8" s="1"/>
  <c r="E102" i="8" s="1"/>
  <c r="E76" i="8"/>
  <c r="E78" i="8" s="1"/>
  <c r="E79" i="8" s="1"/>
  <c r="S60" i="6"/>
  <c r="S63" i="6" s="1"/>
  <c r="V103" i="6"/>
  <c r="V106" i="6" s="1"/>
  <c r="D166" i="7"/>
  <c r="E43" i="4"/>
  <c r="D43" i="4" s="1"/>
  <c r="E41" i="4"/>
  <c r="D41" i="4" s="1"/>
  <c r="E39" i="4"/>
  <c r="D39" i="4" s="1"/>
  <c r="E44" i="4"/>
  <c r="D44" i="4" s="1"/>
  <c r="E42" i="4"/>
  <c r="D42" i="4" s="1"/>
  <c r="E40" i="4"/>
  <c r="D40" i="4" s="1"/>
  <c r="E38" i="4"/>
  <c r="D38" i="4" s="1"/>
  <c r="E607" i="8"/>
  <c r="E608" i="8" s="1"/>
  <c r="E606" i="8"/>
  <c r="E609" i="8" s="1"/>
  <c r="K255" i="7"/>
  <c r="K258" i="7" s="1"/>
  <c r="K256" i="7"/>
  <c r="K257" i="7" s="1"/>
  <c r="W269" i="7"/>
  <c r="W270" i="7" s="1"/>
  <c r="W268" i="7"/>
  <c r="W271" i="7" s="1"/>
  <c r="K243" i="7"/>
  <c r="K244" i="7" s="1"/>
  <c r="K242" i="7"/>
  <c r="K245" i="7" s="1"/>
  <c r="K203" i="7"/>
  <c r="K206" i="7" s="1"/>
  <c r="K204" i="7"/>
  <c r="K205" i="7" s="1"/>
  <c r="W203" i="7"/>
  <c r="W206" i="7" s="1"/>
  <c r="W204" i="7"/>
  <c r="W205" i="7" s="1"/>
  <c r="Q131" i="6"/>
  <c r="Q134" i="6" s="1"/>
  <c r="Q132" i="6"/>
  <c r="Q133" i="6" s="1"/>
  <c r="N188" i="6"/>
  <c r="N189" i="6" s="1"/>
  <c r="N187" i="6"/>
  <c r="N190" i="6" s="1"/>
  <c r="J242" i="7"/>
  <c r="J245" i="7" s="1"/>
  <c r="J243" i="7"/>
  <c r="N265" i="6"/>
  <c r="N268" i="6" s="1"/>
  <c r="N266" i="6"/>
  <c r="N267" i="6" s="1"/>
  <c r="Q292" i="6"/>
  <c r="Q293" i="6" s="1"/>
  <c r="Q291" i="6"/>
  <c r="Q294" i="6" s="1"/>
  <c r="Q152" i="7"/>
  <c r="Q153" i="7" s="1"/>
  <c r="Q151" i="7"/>
  <c r="Q154" i="7" s="1"/>
  <c r="S242" i="7"/>
  <c r="S245" i="7" s="1"/>
  <c r="S243" i="7"/>
  <c r="V607" i="8"/>
  <c r="V606" i="8"/>
  <c r="V609" i="8" s="1"/>
  <c r="K226" i="6"/>
  <c r="K229" i="6" s="1"/>
  <c r="K227" i="6"/>
  <c r="K228" i="6" s="1"/>
  <c r="J82" i="6"/>
  <c r="J81" i="6"/>
  <c r="J84" i="6" s="1"/>
  <c r="W243" i="7"/>
  <c r="W244" i="7" s="1"/>
  <c r="W242" i="7"/>
  <c r="W245" i="7" s="1"/>
  <c r="W78" i="7"/>
  <c r="W79" i="7" s="1"/>
  <c r="W77" i="7"/>
  <c r="W80" i="7" s="1"/>
  <c r="W229" i="7"/>
  <c r="W232" i="7" s="1"/>
  <c r="W230" i="7"/>
  <c r="W231" i="7" s="1"/>
  <c r="H554" i="8"/>
  <c r="H557" i="8" s="1"/>
  <c r="H555" i="8"/>
  <c r="H556" i="8" s="1"/>
  <c r="T399" i="8"/>
  <c r="T400" i="8" s="1"/>
  <c r="T398" i="8"/>
  <c r="T401" i="8" s="1"/>
  <c r="S386" i="8"/>
  <c r="S385" i="8"/>
  <c r="S388" i="8" s="1"/>
  <c r="H411" i="8"/>
  <c r="H414" i="8" s="1"/>
  <c r="H412" i="8"/>
  <c r="H413" i="8" s="1"/>
  <c r="H567" i="8"/>
  <c r="H570" i="8" s="1"/>
  <c r="H568" i="8"/>
  <c r="H569" i="8" s="1"/>
  <c r="K425" i="8"/>
  <c r="K426" i="8" s="1"/>
  <c r="K424" i="8"/>
  <c r="K427" i="8" s="1"/>
  <c r="K568" i="8"/>
  <c r="K569" i="8" s="1"/>
  <c r="K567" i="8"/>
  <c r="K570" i="8" s="1"/>
  <c r="D542" i="8"/>
  <c r="E141" i="4" s="1"/>
  <c r="D141" i="4" s="1"/>
  <c r="D541" i="8"/>
  <c r="D544" i="8" s="1"/>
  <c r="E333" i="8"/>
  <c r="E336" i="8" s="1"/>
  <c r="E334" i="8"/>
  <c r="E335" i="8" s="1"/>
  <c r="E620" i="8"/>
  <c r="E621" i="8" s="1"/>
  <c r="E619" i="8"/>
  <c r="E622" i="8" s="1"/>
  <c r="N463" i="8"/>
  <c r="N466" i="8" s="1"/>
  <c r="N464" i="8"/>
  <c r="N465" i="8" s="1"/>
  <c r="V477" i="8"/>
  <c r="V476" i="8"/>
  <c r="V479" i="8" s="1"/>
  <c r="W333" i="8"/>
  <c r="W336" i="8" s="1"/>
  <c r="W334" i="8"/>
  <c r="W335" i="8" s="1"/>
  <c r="W633" i="8"/>
  <c r="W634" i="8" s="1"/>
  <c r="W632" i="8"/>
  <c r="W635" i="8" s="1"/>
  <c r="E360" i="8"/>
  <c r="E361" i="8" s="1"/>
  <c r="E359" i="8"/>
  <c r="E362" i="8" s="1"/>
  <c r="E515" i="8"/>
  <c r="E518" i="8" s="1"/>
  <c r="E516" i="8"/>
  <c r="E517" i="8" s="1"/>
  <c r="E542" i="8"/>
  <c r="E543" i="8" s="1"/>
  <c r="E541" i="8"/>
  <c r="E544" i="8" s="1"/>
  <c r="N424" i="8"/>
  <c r="N427" i="8" s="1"/>
  <c r="N425" i="8"/>
  <c r="N426" i="8" s="1"/>
  <c r="Q320" i="8"/>
  <c r="Q323" i="8" s="1"/>
  <c r="Q321" i="8"/>
  <c r="Q322" i="8" s="1"/>
  <c r="Q594" i="8"/>
  <c r="Q595" i="8" s="1"/>
  <c r="Q593" i="8"/>
  <c r="Q596" i="8" s="1"/>
  <c r="D166" i="8"/>
  <c r="Q165" i="8"/>
  <c r="Q166" i="8" s="1"/>
  <c r="Q164" i="8"/>
  <c r="Q167" i="8" s="1"/>
  <c r="D127" i="7"/>
  <c r="E35" i="4"/>
  <c r="D35" i="4" s="1"/>
  <c r="E33" i="4"/>
  <c r="D33" i="4" s="1"/>
  <c r="E36" i="4"/>
  <c r="D36" i="4" s="1"/>
  <c r="E37" i="4"/>
  <c r="D37" i="4" s="1"/>
  <c r="E34" i="4"/>
  <c r="D34" i="4" s="1"/>
  <c r="E216" i="7"/>
  <c r="E219" i="7" s="1"/>
  <c r="E217" i="7"/>
  <c r="E218" i="7" s="1"/>
  <c r="K56" i="7"/>
  <c r="K59" i="7" s="1"/>
  <c r="K57" i="7"/>
  <c r="K58" i="7" s="1"/>
  <c r="T282" i="8"/>
  <c r="T283" i="8" s="1"/>
  <c r="T281" i="8"/>
  <c r="T284" i="8" s="1"/>
  <c r="T605" i="8"/>
  <c r="Q173" i="6"/>
  <c r="Q174" i="6" s="1"/>
  <c r="Q172" i="6"/>
  <c r="Q175" i="6" s="1"/>
  <c r="M318" i="6"/>
  <c r="M319" i="6" s="1"/>
  <c r="M317" i="6"/>
  <c r="M320" i="6" s="1"/>
  <c r="Q243" i="7"/>
  <c r="Q244" i="7" s="1"/>
  <c r="Q242" i="7"/>
  <c r="Q245" i="7" s="1"/>
  <c r="E227" i="6"/>
  <c r="E228" i="6" s="1"/>
  <c r="E226" i="6"/>
  <c r="E229" i="6" s="1"/>
  <c r="N164" i="7"/>
  <c r="N167" i="7" s="1"/>
  <c r="N165" i="7"/>
  <c r="N166" i="7" s="1"/>
  <c r="T230" i="7"/>
  <c r="T231" i="7" s="1"/>
  <c r="T229" i="7"/>
  <c r="T232" i="7" s="1"/>
  <c r="J359" i="8"/>
  <c r="J362" i="8" s="1"/>
  <c r="J360" i="8"/>
  <c r="J361" i="8" s="1"/>
  <c r="W265" i="6"/>
  <c r="W268" i="6" s="1"/>
  <c r="W266" i="6"/>
  <c r="W267" i="6" s="1"/>
  <c r="P82" i="6"/>
  <c r="P81" i="6"/>
  <c r="P84" i="6" s="1"/>
  <c r="Q56" i="7"/>
  <c r="Q59" i="7" s="1"/>
  <c r="Q57" i="7"/>
  <c r="Q58" i="7" s="1"/>
  <c r="T267" i="7"/>
  <c r="H203" i="8"/>
  <c r="H206" i="8" s="1"/>
  <c r="H204" i="8"/>
  <c r="H205" i="8" s="1"/>
  <c r="H76" i="8"/>
  <c r="T98" i="8"/>
  <c r="T37" i="8"/>
  <c r="T40" i="8" s="1"/>
  <c r="T38" i="8"/>
  <c r="T39" i="8" s="1"/>
  <c r="S360" i="8"/>
  <c r="S361" i="8" s="1"/>
  <c r="S359" i="8"/>
  <c r="S362" i="8" s="1"/>
  <c r="W399" i="8"/>
  <c r="W400" i="8" s="1"/>
  <c r="W398" i="8"/>
  <c r="W401" i="8" s="1"/>
  <c r="D476" i="8"/>
  <c r="D479" i="8" s="1"/>
  <c r="D477" i="8"/>
  <c r="E136" i="4" s="1"/>
  <c r="D136" i="4" s="1"/>
  <c r="N334" i="8"/>
  <c r="N335" i="8" s="1"/>
  <c r="N333" i="8"/>
  <c r="N336" i="8" s="1"/>
  <c r="N321" i="8"/>
  <c r="N322" i="8" s="1"/>
  <c r="N320" i="8"/>
  <c r="N323" i="8" s="1"/>
  <c r="N632" i="8"/>
  <c r="N635" i="8" s="1"/>
  <c r="N633" i="8"/>
  <c r="N634" i="8" s="1"/>
  <c r="G360" i="8"/>
  <c r="G361" i="8" s="1"/>
  <c r="G359" i="8"/>
  <c r="G362" i="8" s="1"/>
  <c r="Q451" i="8"/>
  <c r="Q452" i="8" s="1"/>
  <c r="Q450" i="8"/>
  <c r="Q453" i="8" s="1"/>
  <c r="T213" i="6"/>
  <c r="T216" i="6" s="1"/>
  <c r="T214" i="6"/>
  <c r="T215" i="6" s="1"/>
  <c r="T159" i="6"/>
  <c r="T162" i="6" s="1"/>
  <c r="T160" i="6"/>
  <c r="T161" i="6" s="1"/>
  <c r="Q139" i="7"/>
  <c r="Q140" i="7" s="1"/>
  <c r="Q138" i="7"/>
  <c r="Q141" i="7" s="1"/>
  <c r="K229" i="7"/>
  <c r="K232" i="7" s="1"/>
  <c r="K230" i="7"/>
  <c r="K231" i="7" s="1"/>
  <c r="H282" i="8"/>
  <c r="H283" i="8" s="1"/>
  <c r="H281" i="8"/>
  <c r="H284" i="8" s="1"/>
  <c r="H605" i="8"/>
  <c r="T126" i="8"/>
  <c r="T127" i="8" s="1"/>
  <c r="T125" i="8"/>
  <c r="T128" i="8" s="1"/>
  <c r="N139" i="8"/>
  <c r="N140" i="8" s="1"/>
  <c r="N138" i="8"/>
  <c r="N141" i="8" s="1"/>
  <c r="E451" i="8"/>
  <c r="E452" i="8" s="1"/>
  <c r="E450" i="8"/>
  <c r="E453" i="8" s="1"/>
  <c r="E178" i="8"/>
  <c r="E179" i="8" s="1"/>
  <c r="E177" i="8"/>
  <c r="E180" i="8" s="1"/>
  <c r="E568" i="8"/>
  <c r="E569" i="8" s="1"/>
  <c r="E567" i="8"/>
  <c r="E570" i="8" s="1"/>
  <c r="Q87" i="5"/>
  <c r="Q90" i="5" s="1"/>
  <c r="Q88" i="5"/>
  <c r="Q89" i="5" s="1"/>
  <c r="D60" i="6"/>
  <c r="D63" i="6" s="1"/>
  <c r="C10" i="4"/>
  <c r="D61" i="6"/>
  <c r="Q212" i="6"/>
  <c r="E200" i="6"/>
  <c r="E203" i="6" s="1"/>
  <c r="E201" i="6"/>
  <c r="E202" i="6" s="1"/>
  <c r="Q59" i="6"/>
  <c r="H213" i="6"/>
  <c r="H216" i="6" s="1"/>
  <c r="H214" i="6"/>
  <c r="H215" i="6" s="1"/>
  <c r="G213" i="6"/>
  <c r="G216" i="6" s="1"/>
  <c r="G214" i="6"/>
  <c r="G215" i="6" s="1"/>
  <c r="N202" i="7"/>
  <c r="S256" i="7"/>
  <c r="S257" i="7" s="1"/>
  <c r="S255" i="7"/>
  <c r="S258" i="7" s="1"/>
  <c r="J477" i="8"/>
  <c r="J476" i="8"/>
  <c r="J479" i="8" s="1"/>
  <c r="H59" i="6"/>
  <c r="H278" i="6"/>
  <c r="H281" i="6" s="1"/>
  <c r="H279" i="6"/>
  <c r="H280" i="6" s="1"/>
  <c r="H292" i="6"/>
  <c r="H293" i="6" s="1"/>
  <c r="H291" i="6"/>
  <c r="H294" i="6" s="1"/>
  <c r="H119" i="6"/>
  <c r="H120" i="6" s="1"/>
  <c r="H118" i="6"/>
  <c r="H121" i="6" s="1"/>
  <c r="V82" i="6"/>
  <c r="V81" i="6"/>
  <c r="V84" i="6" s="1"/>
  <c r="E254" i="7"/>
  <c r="D317" i="6"/>
  <c r="D320" i="6" s="1"/>
  <c r="D318" i="6"/>
  <c r="D319" i="6" s="1"/>
  <c r="H256" i="7"/>
  <c r="H257" i="7" s="1"/>
  <c r="H255" i="7"/>
  <c r="H258" i="7" s="1"/>
  <c r="H295" i="8"/>
  <c r="H296" i="8" s="1"/>
  <c r="H294" i="8"/>
  <c r="H297" i="8" s="1"/>
  <c r="H334" i="8"/>
  <c r="H335" i="8" s="1"/>
  <c r="H333" i="8"/>
  <c r="H336" i="8" s="1"/>
  <c r="H632" i="8"/>
  <c r="H635" i="8" s="1"/>
  <c r="H633" i="8"/>
  <c r="H634" i="8" s="1"/>
  <c r="T295" i="8"/>
  <c r="T296" i="8" s="1"/>
  <c r="T294" i="8"/>
  <c r="T297" i="8" s="1"/>
  <c r="T334" i="8"/>
  <c r="T335" i="8" s="1"/>
  <c r="T333" i="8"/>
  <c r="T336" i="8" s="1"/>
  <c r="T632" i="8"/>
  <c r="T635" i="8" s="1"/>
  <c r="T633" i="8"/>
  <c r="T634" i="8" s="1"/>
  <c r="T177" i="8"/>
  <c r="T180" i="8" s="1"/>
  <c r="T178" i="8"/>
  <c r="T179" i="8" s="1"/>
  <c r="T450" i="8"/>
  <c r="T453" i="8" s="1"/>
  <c r="T451" i="8"/>
  <c r="T452" i="8" s="1"/>
  <c r="W451" i="8"/>
  <c r="W452" i="8" s="1"/>
  <c r="W450" i="8"/>
  <c r="W453" i="8" s="1"/>
  <c r="W165" i="8"/>
  <c r="W166" i="8" s="1"/>
  <c r="W164" i="8"/>
  <c r="W167" i="8" s="1"/>
  <c r="D359" i="8"/>
  <c r="D362" i="8" s="1"/>
  <c r="D360" i="8"/>
  <c r="D361" i="8" s="1"/>
  <c r="W268" i="8"/>
  <c r="W271" i="8" s="1"/>
  <c r="W269" i="8"/>
  <c r="W270" i="8" s="1"/>
  <c r="D179" i="8"/>
  <c r="E399" i="8"/>
  <c r="E400" i="8" s="1"/>
  <c r="E398" i="8"/>
  <c r="E401" i="8" s="1"/>
  <c r="Q360" i="8"/>
  <c r="Q361" i="8" s="1"/>
  <c r="Q359" i="8"/>
  <c r="Q362" i="8" s="1"/>
  <c r="Q555" i="8"/>
  <c r="Q556" i="8" s="1"/>
  <c r="Q554" i="8"/>
  <c r="Q557" i="8" s="1"/>
  <c r="W76" i="8"/>
  <c r="P515" i="8"/>
  <c r="P518" i="8" s="1"/>
  <c r="P516" i="8"/>
  <c r="K255" i="8"/>
  <c r="K258" i="8" s="1"/>
  <c r="K256" i="8"/>
  <c r="K257" i="8" s="1"/>
  <c r="K581" i="8"/>
  <c r="K582" i="8" s="1"/>
  <c r="K580" i="8"/>
  <c r="K583" i="8" s="1"/>
  <c r="Q187" i="6"/>
  <c r="Q190" i="6" s="1"/>
  <c r="Q188" i="6"/>
  <c r="Q189" i="6" s="1"/>
  <c r="J256" i="7"/>
  <c r="J257" i="7" s="1"/>
  <c r="J255" i="7"/>
  <c r="J258" i="7" s="1"/>
  <c r="E80" i="6"/>
  <c r="K139" i="7"/>
  <c r="K140" i="7" s="1"/>
  <c r="K138" i="7"/>
  <c r="K141" i="7" s="1"/>
  <c r="V100" i="8"/>
  <c r="V99" i="8"/>
  <c r="V102" i="8" s="1"/>
  <c r="W35" i="5"/>
  <c r="W38" i="5" s="1"/>
  <c r="W36" i="5"/>
  <c r="W37" i="5" s="1"/>
  <c r="H138" i="7"/>
  <c r="H141" i="7" s="1"/>
  <c r="H139" i="7"/>
  <c r="H140" i="7" s="1"/>
  <c r="J542" i="8"/>
  <c r="J541" i="8"/>
  <c r="J544" i="8" s="1"/>
  <c r="K266" i="6"/>
  <c r="K267" i="6" s="1"/>
  <c r="K265" i="6"/>
  <c r="K268" i="6" s="1"/>
  <c r="K173" i="6"/>
  <c r="K174" i="6" s="1"/>
  <c r="K172" i="6"/>
  <c r="K175" i="6" s="1"/>
  <c r="M255" i="7"/>
  <c r="M258" i="7" s="1"/>
  <c r="M256" i="7"/>
  <c r="M257" i="7" s="1"/>
  <c r="W37" i="7"/>
  <c r="W40" i="7" s="1"/>
  <c r="W38" i="7"/>
  <c r="W39" i="7" s="1"/>
  <c r="W56" i="7"/>
  <c r="W59" i="7" s="1"/>
  <c r="W57" i="7"/>
  <c r="W58" i="7" s="1"/>
  <c r="Q607" i="8"/>
  <c r="Q608" i="8" s="1"/>
  <c r="Q606" i="8"/>
  <c r="Q609" i="8" s="1"/>
  <c r="T490" i="8"/>
  <c r="T491" i="8" s="1"/>
  <c r="H424" i="8"/>
  <c r="H427" i="8" s="1"/>
  <c r="H425" i="8"/>
  <c r="H426" i="8" s="1"/>
  <c r="K451" i="8"/>
  <c r="K452" i="8" s="1"/>
  <c r="K450" i="8"/>
  <c r="K453" i="8" s="1"/>
  <c r="N37" i="8"/>
  <c r="N40" i="8" s="1"/>
  <c r="N38" i="8"/>
  <c r="N39" i="8" s="1"/>
  <c r="D515" i="8"/>
  <c r="D518" i="8" s="1"/>
  <c r="D516" i="8"/>
  <c r="E139" i="4" s="1"/>
  <c r="D139" i="4" s="1"/>
  <c r="M528" i="8"/>
  <c r="M531" i="8" s="1"/>
  <c r="M529" i="8"/>
  <c r="E294" i="8"/>
  <c r="E297" i="8" s="1"/>
  <c r="E295" i="8"/>
  <c r="E296" i="8" s="1"/>
  <c r="E346" i="8"/>
  <c r="E349" i="8" s="1"/>
  <c r="E347" i="8"/>
  <c r="E348" i="8" s="1"/>
  <c r="E633" i="8"/>
  <c r="E634" i="8" s="1"/>
  <c r="E632" i="8"/>
  <c r="E635" i="8" s="1"/>
  <c r="M99" i="8"/>
  <c r="M102" i="8" s="1"/>
  <c r="M100" i="8"/>
  <c r="K138" i="8"/>
  <c r="K141" i="8" s="1"/>
  <c r="K139" i="8"/>
  <c r="K140" i="8" s="1"/>
  <c r="G242" i="8"/>
  <c r="G245" i="8" s="1"/>
  <c r="G243" i="8"/>
  <c r="G244" i="8" s="1"/>
  <c r="D413" i="8"/>
  <c r="W294" i="8"/>
  <c r="W297" i="8" s="1"/>
  <c r="W295" i="8"/>
  <c r="W296" i="8" s="1"/>
  <c r="W346" i="8"/>
  <c r="W349" i="8" s="1"/>
  <c r="W347" i="8"/>
  <c r="W348" i="8" s="1"/>
  <c r="W620" i="8"/>
  <c r="W621" i="8" s="1"/>
  <c r="W619" i="8"/>
  <c r="W622" i="8" s="1"/>
  <c r="E386" i="8"/>
  <c r="E387" i="8" s="1"/>
  <c r="E385" i="8"/>
  <c r="E388" i="8" s="1"/>
  <c r="E555" i="8"/>
  <c r="E556" i="8" s="1"/>
  <c r="E554" i="8"/>
  <c r="E557" i="8" s="1"/>
  <c r="N437" i="8"/>
  <c r="N440" i="8" s="1"/>
  <c r="N438" i="8"/>
  <c r="N439" i="8" s="1"/>
  <c r="Q333" i="8"/>
  <c r="Q336" i="8" s="1"/>
  <c r="Q334" i="8"/>
  <c r="Q335" i="8" s="1"/>
  <c r="Q620" i="8"/>
  <c r="Q621" i="8" s="1"/>
  <c r="Q619" i="8"/>
  <c r="Q622" i="8" s="1"/>
  <c r="N554" i="8"/>
  <c r="N557" i="8" s="1"/>
  <c r="N555" i="8"/>
  <c r="N556" i="8" s="1"/>
  <c r="E131" i="6"/>
  <c r="E134" i="6" s="1"/>
  <c r="E132" i="6"/>
  <c r="E133" i="6" s="1"/>
  <c r="T119" i="6"/>
  <c r="T120" i="6" s="1"/>
  <c r="T118" i="6"/>
  <c r="T121" i="6" s="1"/>
  <c r="K37" i="7"/>
  <c r="K40" i="7" s="1"/>
  <c r="K38" i="7"/>
  <c r="K39" i="7" s="1"/>
  <c r="T269" i="8"/>
  <c r="T270" i="8" s="1"/>
  <c r="T268" i="8"/>
  <c r="T271" i="8" s="1"/>
  <c r="K204" i="8"/>
  <c r="K205" i="8" s="1"/>
  <c r="K203" i="8"/>
  <c r="K206" i="8" s="1"/>
  <c r="N252" i="6"/>
  <c r="N255" i="6" s="1"/>
  <c r="N253" i="6"/>
  <c r="N254" i="6" s="1"/>
  <c r="M75" i="5"/>
  <c r="M76" i="5" s="1"/>
  <c r="M74" i="5"/>
  <c r="M77" i="5" s="1"/>
  <c r="E59" i="6"/>
  <c r="Q253" i="6"/>
  <c r="Q254" i="6" s="1"/>
  <c r="Q252" i="6"/>
  <c r="Q255" i="6" s="1"/>
  <c r="S49" i="5"/>
  <c r="S50" i="5" s="1"/>
  <c r="S48" i="5"/>
  <c r="S51" i="5" s="1"/>
  <c r="J104" i="6"/>
  <c r="J103" i="6"/>
  <c r="J106" i="6" s="1"/>
  <c r="S318" i="6"/>
  <c r="S319" i="6" s="1"/>
  <c r="S317" i="6"/>
  <c r="S320" i="6" s="1"/>
  <c r="E214" i="6"/>
  <c r="E215" i="6" s="1"/>
  <c r="E213" i="6"/>
  <c r="E216" i="6" s="1"/>
  <c r="P104" i="6"/>
  <c r="P103" i="6"/>
  <c r="P106" i="6" s="1"/>
  <c r="K269" i="7"/>
  <c r="K270" i="7" s="1"/>
  <c r="K268" i="7"/>
  <c r="K271" i="7" s="1"/>
  <c r="W80" i="6"/>
  <c r="W318" i="6"/>
  <c r="W319" i="6" s="1"/>
  <c r="W317" i="6"/>
  <c r="W320" i="6" s="1"/>
  <c r="W173" i="6"/>
  <c r="W174" i="6" s="1"/>
  <c r="W172" i="6"/>
  <c r="W175" i="6" s="1"/>
  <c r="H98" i="7"/>
  <c r="T204" i="7"/>
  <c r="T205" i="7" s="1"/>
  <c r="T203" i="7"/>
  <c r="T206" i="7" s="1"/>
  <c r="H216" i="8"/>
  <c r="H219" i="8" s="1"/>
  <c r="H217" i="8"/>
  <c r="H218" i="8" s="1"/>
  <c r="T203" i="8"/>
  <c r="T206" i="8" s="1"/>
  <c r="T204" i="8"/>
  <c r="T205" i="8" s="1"/>
  <c r="T76" i="8"/>
  <c r="K555" i="8"/>
  <c r="K556" i="8" s="1"/>
  <c r="K554" i="8"/>
  <c r="K557" i="8" s="1"/>
  <c r="D78" i="8"/>
  <c r="E47" i="4" s="1"/>
  <c r="D47" i="4" s="1"/>
  <c r="D77" i="8"/>
  <c r="D80" i="8" s="1"/>
  <c r="D385" i="8"/>
  <c r="D388" i="8" s="1"/>
  <c r="D386" i="8"/>
  <c r="E135" i="4" s="1"/>
  <c r="D135" i="4" s="1"/>
  <c r="N308" i="8"/>
  <c r="N309" i="8" s="1"/>
  <c r="N307" i="8"/>
  <c r="N310" i="8" s="1"/>
  <c r="N347" i="8"/>
  <c r="N348" i="8" s="1"/>
  <c r="N346" i="8"/>
  <c r="N349" i="8" s="1"/>
  <c r="Q178" i="8"/>
  <c r="Q179" i="8" s="1"/>
  <c r="Q177" i="8"/>
  <c r="Q180" i="8" s="1"/>
  <c r="Q425" i="8"/>
  <c r="Q426" i="8" s="1"/>
  <c r="Q424" i="8"/>
  <c r="Q427" i="8" s="1"/>
  <c r="P100" i="8"/>
  <c r="P99" i="8"/>
  <c r="P102" i="8" s="1"/>
  <c r="T138" i="7"/>
  <c r="T141" i="7" s="1"/>
  <c r="T139" i="7"/>
  <c r="T140" i="7" s="1"/>
  <c r="W371" i="8"/>
  <c r="E438" i="8"/>
  <c r="E439" i="8" s="1"/>
  <c r="E437" i="8"/>
  <c r="E440" i="8" s="1"/>
  <c r="N159" i="6"/>
  <c r="N162" i="6" s="1"/>
  <c r="N160" i="6"/>
  <c r="N161" i="6" s="1"/>
  <c r="N102" i="6"/>
  <c r="Q225" i="6"/>
  <c r="J268" i="7"/>
  <c r="J271" i="7" s="1"/>
  <c r="J269" i="7"/>
  <c r="Q255" i="7"/>
  <c r="Q258" i="7" s="1"/>
  <c r="Q256" i="7"/>
  <c r="Q257" i="7" s="1"/>
  <c r="P317" i="6"/>
  <c r="P320" i="6" s="1"/>
  <c r="P318" i="6"/>
  <c r="P319" i="6" s="1"/>
  <c r="N254" i="7"/>
  <c r="J385" i="8"/>
  <c r="J388" i="8" s="1"/>
  <c r="J386" i="8"/>
  <c r="D76" i="5"/>
  <c r="E7" i="4"/>
  <c r="D7" i="4" s="1"/>
  <c r="H159" i="6"/>
  <c r="H162" i="6" s="1"/>
  <c r="H160" i="6"/>
  <c r="H161" i="6" s="1"/>
  <c r="E282" i="7"/>
  <c r="E283" i="7" s="1"/>
  <c r="E281" i="7"/>
  <c r="E284" i="7" s="1"/>
  <c r="Q126" i="7"/>
  <c r="Q127" i="7" s="1"/>
  <c r="Q125" i="7"/>
  <c r="Q128" i="7" s="1"/>
  <c r="E241" i="7"/>
  <c r="N230" i="7"/>
  <c r="N231" i="7" s="1"/>
  <c r="N229" i="7"/>
  <c r="N232" i="7" s="1"/>
  <c r="H268" i="7"/>
  <c r="H271" i="7" s="1"/>
  <c r="H269" i="7"/>
  <c r="H270" i="7" s="1"/>
  <c r="H38" i="7"/>
  <c r="H39" i="7" s="1"/>
  <c r="H37" i="7"/>
  <c r="H40" i="7" s="1"/>
  <c r="H112" i="7"/>
  <c r="H115" i="7" s="1"/>
  <c r="H113" i="7"/>
  <c r="H114" i="7" s="1"/>
  <c r="H230" i="7"/>
  <c r="H231" i="7" s="1"/>
  <c r="H229" i="7"/>
  <c r="H232" i="7" s="1"/>
  <c r="W126" i="7"/>
  <c r="W127" i="7" s="1"/>
  <c r="W125" i="7"/>
  <c r="W128" i="7" s="1"/>
  <c r="H321" i="8"/>
  <c r="H322" i="8" s="1"/>
  <c r="H320" i="8"/>
  <c r="H323" i="8" s="1"/>
  <c r="T321" i="8"/>
  <c r="T322" i="8" s="1"/>
  <c r="T320" i="8"/>
  <c r="T323" i="8" s="1"/>
  <c r="T411" i="8"/>
  <c r="T414" i="8" s="1"/>
  <c r="T412" i="8"/>
  <c r="T413" i="8" s="1"/>
  <c r="T567" i="8"/>
  <c r="T570" i="8" s="1"/>
  <c r="T568" i="8"/>
  <c r="T569" i="8" s="1"/>
  <c r="S516" i="8"/>
  <c r="S515" i="8"/>
  <c r="S518" i="8" s="1"/>
  <c r="W425" i="8"/>
  <c r="W426" i="8" s="1"/>
  <c r="W424" i="8"/>
  <c r="W427" i="8" s="1"/>
  <c r="W568" i="8"/>
  <c r="W569" i="8" s="1"/>
  <c r="W567" i="8"/>
  <c r="W570" i="8" s="1"/>
  <c r="D100" i="8"/>
  <c r="E48" i="4" s="1"/>
  <c r="D48" i="4" s="1"/>
  <c r="D99" i="8"/>
  <c r="D102" i="8" s="1"/>
  <c r="M516" i="8"/>
  <c r="M515" i="8"/>
  <c r="M518" i="8" s="1"/>
  <c r="W281" i="8"/>
  <c r="W284" i="8" s="1"/>
  <c r="W282" i="8"/>
  <c r="W283" i="8" s="1"/>
  <c r="W605" i="8"/>
  <c r="N269" i="8"/>
  <c r="N270" i="8" s="1"/>
  <c r="N268" i="8"/>
  <c r="N271" i="8" s="1"/>
  <c r="N125" i="8"/>
  <c r="N128" i="8" s="1"/>
  <c r="N126" i="8"/>
  <c r="N127" i="8" s="1"/>
  <c r="V373" i="8"/>
  <c r="V374" i="8" s="1"/>
  <c r="V372" i="8"/>
  <c r="V375" i="8" s="1"/>
  <c r="Q242" i="8"/>
  <c r="Q245" i="8" s="1"/>
  <c r="Q243" i="8"/>
  <c r="Q244" i="8" s="1"/>
  <c r="Q386" i="8"/>
  <c r="Q387" i="8" s="1"/>
  <c r="Q385" i="8"/>
  <c r="Q388" i="8" s="1"/>
  <c r="Q503" i="8"/>
  <c r="Q504" i="8" s="1"/>
  <c r="Q502" i="8"/>
  <c r="Q505" i="8" s="1"/>
  <c r="W98" i="8"/>
  <c r="K268" i="8"/>
  <c r="K271" i="8" s="1"/>
  <c r="K269" i="8"/>
  <c r="K270" i="8" s="1"/>
  <c r="W204" i="8"/>
  <c r="W205" i="8" s="1"/>
  <c r="W203" i="8"/>
  <c r="W206" i="8" s="1"/>
  <c r="N119" i="6"/>
  <c r="N120" i="6" s="1"/>
  <c r="N118" i="6"/>
  <c r="N121" i="6" s="1"/>
  <c r="Q200" i="6"/>
  <c r="Q203" i="6" s="1"/>
  <c r="Q201" i="6"/>
  <c r="Q202" i="6" s="1"/>
  <c r="E118" i="6"/>
  <c r="E121" i="6" s="1"/>
  <c r="E119" i="6"/>
  <c r="E120" i="6" s="1"/>
  <c r="T291" i="6"/>
  <c r="T294" i="6" s="1"/>
  <c r="T292" i="6"/>
  <c r="T293" i="6" s="1"/>
  <c r="E126" i="7"/>
  <c r="E127" i="7" s="1"/>
  <c r="E125" i="7"/>
  <c r="E128" i="7" s="1"/>
  <c r="H125" i="8"/>
  <c r="H128" i="8" s="1"/>
  <c r="H126" i="8"/>
  <c r="H127" i="8" s="1"/>
  <c r="W112" i="8"/>
  <c r="W115" i="8" s="1"/>
  <c r="W113" i="8"/>
  <c r="W114" i="8" s="1"/>
  <c r="E139" i="8"/>
  <c r="E140" i="8" s="1"/>
  <c r="E138" i="8"/>
  <c r="E141" i="8" s="1"/>
  <c r="H318" i="6"/>
  <c r="H319" i="6" s="1"/>
  <c r="H317" i="6"/>
  <c r="H320" i="6" s="1"/>
  <c r="N279" i="6"/>
  <c r="N280" i="6" s="1"/>
  <c r="N278" i="6"/>
  <c r="N281" i="6" s="1"/>
  <c r="W48" i="5"/>
  <c r="W51" i="5" s="1"/>
  <c r="W49" i="5"/>
  <c r="W50" i="5" s="1"/>
  <c r="N225" i="6"/>
  <c r="N125" i="7"/>
  <c r="N128" i="7" s="1"/>
  <c r="N126" i="7"/>
  <c r="N127" i="7" s="1"/>
  <c r="J503" i="8"/>
  <c r="J502" i="8"/>
  <c r="J505" i="8" s="1"/>
  <c r="K317" i="6"/>
  <c r="K320" i="6" s="1"/>
  <c r="K318" i="6"/>
  <c r="K319" i="6" s="1"/>
  <c r="E139" i="7"/>
  <c r="E140" i="7" s="1"/>
  <c r="E138" i="7"/>
  <c r="E141" i="7" s="1"/>
  <c r="V204" i="7"/>
  <c r="V205" i="7" s="1"/>
  <c r="V203" i="7"/>
  <c r="V206" i="7" s="1"/>
  <c r="T151" i="7"/>
  <c r="T154" i="7" s="1"/>
  <c r="T152" i="7"/>
  <c r="T153" i="7" s="1"/>
  <c r="W139" i="7"/>
  <c r="W140" i="7" s="1"/>
  <c r="W138" i="7"/>
  <c r="W141" i="7" s="1"/>
  <c r="W282" i="7"/>
  <c r="W283" i="7" s="1"/>
  <c r="W281" i="7"/>
  <c r="W284" i="7" s="1"/>
  <c r="H138" i="8"/>
  <c r="H141" i="8" s="1"/>
  <c r="H139" i="8"/>
  <c r="H140" i="8" s="1"/>
  <c r="H112" i="8"/>
  <c r="H115" i="8" s="1"/>
  <c r="H113" i="8"/>
  <c r="H114" i="8" s="1"/>
  <c r="T138" i="8"/>
  <c r="T141" i="8" s="1"/>
  <c r="T139" i="8"/>
  <c r="T140" i="8" s="1"/>
  <c r="H437" i="8"/>
  <c r="H440" i="8" s="1"/>
  <c r="H438" i="8"/>
  <c r="H439" i="8" s="1"/>
  <c r="K178" i="8"/>
  <c r="K179" i="8" s="1"/>
  <c r="K177" i="8"/>
  <c r="K180" i="8" s="1"/>
  <c r="K412" i="8"/>
  <c r="K413" i="8" s="1"/>
  <c r="K411" i="8"/>
  <c r="K414" i="8" s="1"/>
  <c r="D243" i="8"/>
  <c r="D244" i="8" s="1"/>
  <c r="D242" i="8"/>
  <c r="D245" i="8" s="1"/>
  <c r="P607" i="8"/>
  <c r="P606" i="8"/>
  <c r="P609" i="8" s="1"/>
  <c r="E307" i="8"/>
  <c r="E310" i="8" s="1"/>
  <c r="E308" i="8"/>
  <c r="E309" i="8" s="1"/>
  <c r="N203" i="8"/>
  <c r="N206" i="8" s="1"/>
  <c r="N204" i="8"/>
  <c r="N205" i="8" s="1"/>
  <c r="N76" i="8"/>
  <c r="G490" i="8"/>
  <c r="G489" i="8"/>
  <c r="G492" i="8" s="1"/>
  <c r="W307" i="8"/>
  <c r="W310" i="8" s="1"/>
  <c r="W308" i="8"/>
  <c r="W309" i="8" s="1"/>
  <c r="E242" i="8"/>
  <c r="E245" i="8" s="1"/>
  <c r="E243" i="8"/>
  <c r="E244" i="8" s="1"/>
  <c r="E477" i="8"/>
  <c r="E478" i="8" s="1"/>
  <c r="E476" i="8"/>
  <c r="E479" i="8" s="1"/>
  <c r="E503" i="8"/>
  <c r="E504" i="8" s="1"/>
  <c r="E502" i="8"/>
  <c r="E505" i="8" s="1"/>
  <c r="Q191" i="8"/>
  <c r="Q192" i="8" s="1"/>
  <c r="Q190" i="8"/>
  <c r="Q193" i="8" s="1"/>
  <c r="N164" i="8"/>
  <c r="N167" i="8" s="1"/>
  <c r="N165" i="8"/>
  <c r="N166" i="8" s="1"/>
  <c r="P373" i="8"/>
  <c r="P374" i="8" s="1"/>
  <c r="P372" i="8"/>
  <c r="P375" i="8" s="1"/>
  <c r="N177" i="8"/>
  <c r="N180" i="8" s="1"/>
  <c r="N178" i="8"/>
  <c r="N179" i="8" s="1"/>
  <c r="N450" i="8"/>
  <c r="N453" i="8" s="1"/>
  <c r="N451" i="8"/>
  <c r="N452" i="8" s="1"/>
  <c r="Q294" i="8"/>
  <c r="Q297" i="8" s="1"/>
  <c r="Q295" i="8"/>
  <c r="Q296" i="8" s="1"/>
  <c r="Q346" i="8"/>
  <c r="Q349" i="8" s="1"/>
  <c r="Q347" i="8"/>
  <c r="Q348" i="8" s="1"/>
  <c r="Q633" i="8"/>
  <c r="Q634" i="8" s="1"/>
  <c r="Q632" i="8"/>
  <c r="Q635" i="8" s="1"/>
  <c r="G541" i="8"/>
  <c r="G544" i="8" s="1"/>
  <c r="G542" i="8"/>
  <c r="D452" i="8"/>
  <c r="P243" i="8"/>
  <c r="P244" i="8" s="1"/>
  <c r="P242" i="8"/>
  <c r="P245" i="8" s="1"/>
  <c r="Q37" i="7"/>
  <c r="Q40" i="7" s="1"/>
  <c r="Q38" i="7"/>
  <c r="Q39" i="7" s="1"/>
  <c r="H226" i="6"/>
  <c r="H229" i="6" s="1"/>
  <c r="H227" i="6"/>
  <c r="H228" i="6" s="1"/>
  <c r="Q118" i="6"/>
  <c r="Q121" i="6" s="1"/>
  <c r="Q119" i="6"/>
  <c r="Q120" i="6" s="1"/>
  <c r="E37" i="7"/>
  <c r="E40" i="7" s="1"/>
  <c r="E38" i="7"/>
  <c r="E39" i="7" s="1"/>
  <c r="E113" i="7"/>
  <c r="E114" i="7" s="1"/>
  <c r="E112" i="7"/>
  <c r="E115" i="7" s="1"/>
  <c r="T580" i="8"/>
  <c r="T583" i="8" s="1"/>
  <c r="T581" i="8"/>
  <c r="T582" i="8" s="1"/>
  <c r="K191" i="8"/>
  <c r="K192" i="8" s="1"/>
  <c r="K190" i="8"/>
  <c r="K193" i="8" s="1"/>
  <c r="K217" i="8"/>
  <c r="K218" i="8" s="1"/>
  <c r="K216" i="8"/>
  <c r="K219" i="8" s="1"/>
  <c r="E165" i="8"/>
  <c r="E166" i="8" s="1"/>
  <c r="E164" i="8"/>
  <c r="E167" i="8" s="1"/>
  <c r="Q61" i="5"/>
  <c r="Q64" i="5" s="1"/>
  <c r="Q62" i="5"/>
  <c r="Q63" i="5" s="1"/>
  <c r="N304" i="6"/>
  <c r="N307" i="6" s="1"/>
  <c r="N305" i="6"/>
  <c r="N306" i="6" s="1"/>
  <c r="N145" i="6"/>
  <c r="N146" i="6" s="1"/>
  <c r="N144" i="6"/>
  <c r="N147" i="6" s="1"/>
  <c r="Q305" i="6"/>
  <c r="Q306" i="6" s="1"/>
  <c r="Q304" i="6"/>
  <c r="Q307" i="6" s="1"/>
  <c r="E102" i="6"/>
  <c r="G318" i="6"/>
  <c r="G319" i="6" s="1"/>
  <c r="G317" i="6"/>
  <c r="G320" i="6" s="1"/>
  <c r="E266" i="6"/>
  <c r="E267" i="6" s="1"/>
  <c r="E265" i="6"/>
  <c r="E268" i="6" s="1"/>
  <c r="V60" i="6"/>
  <c r="V63" i="6" s="1"/>
  <c r="V61" i="6"/>
  <c r="J60" i="6"/>
  <c r="J63" i="6" s="1"/>
  <c r="J61" i="6"/>
  <c r="N217" i="7"/>
  <c r="N218" i="7" s="1"/>
  <c r="N216" i="7"/>
  <c r="N219" i="7" s="1"/>
  <c r="T281" i="7"/>
  <c r="T284" i="7" s="1"/>
  <c r="T282" i="7"/>
  <c r="T283" i="7" s="1"/>
  <c r="W214" i="6"/>
  <c r="W215" i="6" s="1"/>
  <c r="W213" i="6"/>
  <c r="W216" i="6" s="1"/>
  <c r="Q282" i="7"/>
  <c r="Q283" i="7" s="1"/>
  <c r="Q281" i="7"/>
  <c r="Q284" i="7" s="1"/>
  <c r="H125" i="7"/>
  <c r="H128" i="7" s="1"/>
  <c r="H126" i="7"/>
  <c r="H127" i="7" s="1"/>
  <c r="D204" i="7"/>
  <c r="D203" i="7"/>
  <c r="D206" i="7" s="1"/>
  <c r="H151" i="7"/>
  <c r="H154" i="7" s="1"/>
  <c r="H152" i="7"/>
  <c r="H153" i="7" s="1"/>
  <c r="T256" i="7"/>
  <c r="T257" i="7" s="1"/>
  <c r="T255" i="7"/>
  <c r="T258" i="7" s="1"/>
  <c r="W255" i="7"/>
  <c r="W258" i="7" s="1"/>
  <c r="W256" i="7"/>
  <c r="W257" i="7" s="1"/>
  <c r="K126" i="7"/>
  <c r="K127" i="7" s="1"/>
  <c r="K125" i="7"/>
  <c r="K128" i="7" s="1"/>
  <c r="H463" i="8"/>
  <c r="H466" i="8" s="1"/>
  <c r="H464" i="8"/>
  <c r="H465" i="8" s="1"/>
  <c r="T216" i="8"/>
  <c r="T219" i="8" s="1"/>
  <c r="T217" i="8"/>
  <c r="T218" i="8" s="1"/>
  <c r="S77" i="8"/>
  <c r="S80" i="8" s="1"/>
  <c r="S78" i="8"/>
  <c r="N593" i="8"/>
  <c r="N596" i="8" s="1"/>
  <c r="N594" i="8"/>
  <c r="N595" i="8" s="1"/>
  <c r="Q412" i="8"/>
  <c r="Q413" i="8" s="1"/>
  <c r="Q411" i="8"/>
  <c r="Q414" i="8" s="1"/>
  <c r="Q568" i="8"/>
  <c r="Q569" i="8" s="1"/>
  <c r="Q567" i="8"/>
  <c r="Q570" i="8" s="1"/>
  <c r="E144" i="6"/>
  <c r="E147" i="6" s="1"/>
  <c r="E145" i="6"/>
  <c r="E146" i="6" s="1"/>
  <c r="K282" i="7"/>
  <c r="K283" i="7" s="1"/>
  <c r="K281" i="7"/>
  <c r="K284" i="7" s="1"/>
  <c r="H269" i="8"/>
  <c r="H270" i="8" s="1"/>
  <c r="H268" i="8"/>
  <c r="H271" i="8" s="1"/>
  <c r="H580" i="8"/>
  <c r="H583" i="8" s="1"/>
  <c r="H581" i="8"/>
  <c r="H582" i="8" s="1"/>
  <c r="W555" i="8"/>
  <c r="W556" i="8" s="1"/>
  <c r="W554" i="8"/>
  <c r="W557" i="8" s="1"/>
  <c r="E412" i="8"/>
  <c r="E413" i="8" s="1"/>
  <c r="E411" i="8"/>
  <c r="E414" i="8" s="1"/>
  <c r="Q265" i="6"/>
  <c r="Q268" i="6" s="1"/>
  <c r="Q266" i="6"/>
  <c r="Q267" i="6" s="1"/>
  <c r="Q203" i="7"/>
  <c r="Q206" i="7" s="1"/>
  <c r="Q204" i="7"/>
  <c r="Q205" i="7" s="1"/>
  <c r="M36" i="5"/>
  <c r="M37" i="5" s="1"/>
  <c r="M35" i="5"/>
  <c r="M38" i="5" s="1"/>
  <c r="E187" i="6"/>
  <c r="E190" i="6" s="1"/>
  <c r="E188" i="6"/>
  <c r="E189" i="6" s="1"/>
  <c r="Q42" i="6"/>
  <c r="Q43" i="6" s="1"/>
  <c r="Q41" i="6"/>
  <c r="Q44" i="6" s="1"/>
  <c r="N38" i="7"/>
  <c r="N39" i="7" s="1"/>
  <c r="N37" i="7"/>
  <c r="N40" i="7" s="1"/>
  <c r="N112" i="7"/>
  <c r="N115" i="7" s="1"/>
  <c r="N113" i="7"/>
  <c r="N114" i="7" s="1"/>
  <c r="D37" i="5"/>
  <c r="E4" i="4"/>
  <c r="D4" i="4" s="1"/>
  <c r="E267" i="7"/>
  <c r="H242" i="7"/>
  <c r="H245" i="7" s="1"/>
  <c r="H243" i="7"/>
  <c r="H244" i="7" s="1"/>
  <c r="G243" i="7"/>
  <c r="G242" i="7"/>
  <c r="G245" i="7" s="1"/>
  <c r="W216" i="7"/>
  <c r="W219" i="7" s="1"/>
  <c r="W217" i="7"/>
  <c r="W218" i="7" s="1"/>
  <c r="H347" i="8"/>
  <c r="H348" i="8" s="1"/>
  <c r="H346" i="8"/>
  <c r="H349" i="8" s="1"/>
  <c r="H593" i="8"/>
  <c r="H596" i="8" s="1"/>
  <c r="H594" i="8"/>
  <c r="H595" i="8" s="1"/>
  <c r="H190" i="8"/>
  <c r="H193" i="8" s="1"/>
  <c r="H191" i="8"/>
  <c r="H192" i="8" s="1"/>
  <c r="T347" i="8"/>
  <c r="T348" i="8" s="1"/>
  <c r="T346" i="8"/>
  <c r="T349" i="8" s="1"/>
  <c r="T593" i="8"/>
  <c r="T596" i="8" s="1"/>
  <c r="T594" i="8"/>
  <c r="T595" i="8" s="1"/>
  <c r="T424" i="8"/>
  <c r="T427" i="8" s="1"/>
  <c r="T425" i="8"/>
  <c r="T426" i="8" s="1"/>
  <c r="S502" i="8"/>
  <c r="S505" i="8" s="1"/>
  <c r="S503" i="8"/>
  <c r="W412" i="8"/>
  <c r="W413" i="8" s="1"/>
  <c r="W411" i="8"/>
  <c r="W414" i="8" s="1"/>
  <c r="D503" i="8"/>
  <c r="E138" i="4" s="1"/>
  <c r="D138" i="4" s="1"/>
  <c r="D502" i="8"/>
  <c r="D505" i="8" s="1"/>
  <c r="N256" i="8"/>
  <c r="N257" i="8" s="1"/>
  <c r="N255" i="8"/>
  <c r="N258" i="8" s="1"/>
  <c r="N580" i="8"/>
  <c r="N583" i="8" s="1"/>
  <c r="N581" i="8"/>
  <c r="N582" i="8" s="1"/>
  <c r="G502" i="8"/>
  <c r="G505" i="8" s="1"/>
  <c r="G503" i="8"/>
  <c r="Q371" i="8"/>
  <c r="Q489" i="8"/>
  <c r="Q492" i="8" s="1"/>
  <c r="Q490" i="8"/>
  <c r="Q491" i="8" s="1"/>
  <c r="Q528" i="8"/>
  <c r="Q531" i="8" s="1"/>
  <c r="Q529" i="8"/>
  <c r="Q530" i="8" s="1"/>
  <c r="E112" i="8"/>
  <c r="E115" i="8" s="1"/>
  <c r="E113" i="8"/>
  <c r="E114" i="8" s="1"/>
  <c r="Q113" i="8"/>
  <c r="Q114" i="8" s="1"/>
  <c r="Q112" i="8"/>
  <c r="Q115" i="8" s="1"/>
  <c r="K281" i="8"/>
  <c r="K284" i="8" s="1"/>
  <c r="K282" i="8"/>
  <c r="K283" i="8" s="1"/>
  <c r="K605" i="8"/>
  <c r="W217" i="8"/>
  <c r="W218" i="8" s="1"/>
  <c r="W216" i="8"/>
  <c r="W219" i="8" s="1"/>
  <c r="N41" i="6"/>
  <c r="N44" i="6" s="1"/>
  <c r="N42" i="6"/>
  <c r="N43" i="6" s="1"/>
  <c r="E252" i="6"/>
  <c r="E255" i="6" s="1"/>
  <c r="E253" i="6"/>
  <c r="E254" i="6" s="1"/>
  <c r="T41" i="6"/>
  <c r="T44" i="6" s="1"/>
  <c r="T42" i="6"/>
  <c r="T43" i="6" s="1"/>
  <c r="T226" i="6"/>
  <c r="T229" i="6" s="1"/>
  <c r="T227" i="6"/>
  <c r="T228" i="6" s="1"/>
  <c r="D82" i="6"/>
  <c r="D81" i="6"/>
  <c r="D84" i="6" s="1"/>
  <c r="C11" i="4"/>
  <c r="K78" i="7"/>
  <c r="K79" i="7" s="1"/>
  <c r="K77" i="7"/>
  <c r="K80" i="7" s="1"/>
  <c r="T164" i="8"/>
  <c r="T167" i="8" s="1"/>
  <c r="T165" i="8"/>
  <c r="T166" i="8" s="1"/>
  <c r="W38" i="8"/>
  <c r="W39" i="8" s="1"/>
  <c r="W37" i="8"/>
  <c r="W40" i="8" s="1"/>
  <c r="K76" i="8"/>
  <c r="D426" i="8"/>
  <c r="D101" i="7"/>
  <c r="E32" i="4"/>
  <c r="D32" i="4" s="1"/>
  <c r="Q269" i="7"/>
  <c r="Q270" i="7" s="1"/>
  <c r="Q268" i="7"/>
  <c r="Q271" i="7" s="1"/>
  <c r="N212" i="6"/>
  <c r="Q35" i="5"/>
  <c r="Q38" i="5" s="1"/>
  <c r="Q36" i="5"/>
  <c r="Q37" i="5" s="1"/>
  <c r="N201" i="6"/>
  <c r="N202" i="6" s="1"/>
  <c r="N200" i="6"/>
  <c r="N203" i="6" s="1"/>
  <c r="W42" i="6"/>
  <c r="W43" i="6" s="1"/>
  <c r="W41" i="6"/>
  <c r="W44" i="6" s="1"/>
  <c r="E173" i="6"/>
  <c r="E174" i="6" s="1"/>
  <c r="E172" i="6"/>
  <c r="E175" i="6" s="1"/>
  <c r="N291" i="6"/>
  <c r="N294" i="6" s="1"/>
  <c r="N292" i="6"/>
  <c r="N293" i="6" s="1"/>
  <c r="Q144" i="6"/>
  <c r="Q147" i="6" s="1"/>
  <c r="Q145" i="6"/>
  <c r="Q146" i="6" s="1"/>
  <c r="N239" i="6"/>
  <c r="N242" i="6" s="1"/>
  <c r="N240" i="6"/>
  <c r="N241" i="6" s="1"/>
  <c r="D104" i="6"/>
  <c r="C12" i="4"/>
  <c r="D103" i="6"/>
  <c r="D106" i="6" s="1"/>
  <c r="N316" i="6"/>
  <c r="Q278" i="6"/>
  <c r="Q281" i="6" s="1"/>
  <c r="Q279" i="6"/>
  <c r="Q280" i="6" s="1"/>
  <c r="J243" i="8"/>
  <c r="J244" i="8" s="1"/>
  <c r="J242" i="8"/>
  <c r="J245" i="8" s="1"/>
  <c r="K214" i="6"/>
  <c r="K215" i="6" s="1"/>
  <c r="K213" i="6"/>
  <c r="K216" i="6" s="1"/>
  <c r="K131" i="6"/>
  <c r="K134" i="6" s="1"/>
  <c r="K132" i="6"/>
  <c r="K133" i="6" s="1"/>
  <c r="T164" i="7"/>
  <c r="T167" i="7" s="1"/>
  <c r="T165" i="7"/>
  <c r="T166" i="7" s="1"/>
  <c r="H37" i="8"/>
  <c r="H40" i="8" s="1"/>
  <c r="H38" i="8"/>
  <c r="H39" i="8" s="1"/>
  <c r="T190" i="8"/>
  <c r="T193" i="8" s="1"/>
  <c r="T191" i="8"/>
  <c r="T192" i="8" s="1"/>
  <c r="T554" i="8"/>
  <c r="T557" i="8" s="1"/>
  <c r="T555" i="8"/>
  <c r="T556" i="8" s="1"/>
  <c r="S541" i="8"/>
  <c r="S544" i="8" s="1"/>
  <c r="S542" i="8"/>
  <c r="H177" i="8"/>
  <c r="H180" i="8" s="1"/>
  <c r="H178" i="8"/>
  <c r="H179" i="8" s="1"/>
  <c r="H450" i="8"/>
  <c r="H453" i="8" s="1"/>
  <c r="H451" i="8"/>
  <c r="H452" i="8" s="1"/>
  <c r="K55" i="8"/>
  <c r="K438" i="8"/>
  <c r="K439" i="8" s="1"/>
  <c r="K437" i="8"/>
  <c r="K440" i="8" s="1"/>
  <c r="K165" i="8"/>
  <c r="K166" i="8" s="1"/>
  <c r="K164" i="8"/>
  <c r="K167" i="8" s="1"/>
  <c r="N112" i="8"/>
  <c r="N115" i="8" s="1"/>
  <c r="N113" i="8"/>
  <c r="N114" i="8" s="1"/>
  <c r="S99" i="8"/>
  <c r="S102" i="8" s="1"/>
  <c r="S100" i="8"/>
  <c r="E320" i="8"/>
  <c r="E323" i="8" s="1"/>
  <c r="E321" i="8"/>
  <c r="E322" i="8" s="1"/>
  <c r="E594" i="8"/>
  <c r="E595" i="8" s="1"/>
  <c r="E593" i="8"/>
  <c r="E596" i="8" s="1"/>
  <c r="N216" i="8"/>
  <c r="N219" i="8" s="1"/>
  <c r="N217" i="8"/>
  <c r="N218" i="8" s="1"/>
  <c r="D569" i="8"/>
  <c r="W320" i="8"/>
  <c r="W323" i="8" s="1"/>
  <c r="W321" i="8"/>
  <c r="W322" i="8" s="1"/>
  <c r="W594" i="8"/>
  <c r="W595" i="8" s="1"/>
  <c r="W593" i="8"/>
  <c r="W596" i="8" s="1"/>
  <c r="E371" i="8"/>
  <c r="E489" i="8"/>
  <c r="E492" i="8" s="1"/>
  <c r="E490" i="8"/>
  <c r="E491" i="8" s="1"/>
  <c r="E528" i="8"/>
  <c r="E531" i="8" s="1"/>
  <c r="E529" i="8"/>
  <c r="E530" i="8" s="1"/>
  <c r="Q399" i="8"/>
  <c r="Q400" i="8" s="1"/>
  <c r="Q398" i="8"/>
  <c r="Q401" i="8" s="1"/>
  <c r="P78" i="8"/>
  <c r="P77" i="8"/>
  <c r="P80" i="8" s="1"/>
  <c r="D607" i="8"/>
  <c r="E150" i="4" s="1"/>
  <c r="D150" i="4" s="1"/>
  <c r="D606" i="8"/>
  <c r="D609" i="8" s="1"/>
  <c r="N411" i="8"/>
  <c r="N414" i="8" s="1"/>
  <c r="N412" i="8"/>
  <c r="N413" i="8" s="1"/>
  <c r="N567" i="8"/>
  <c r="N570" i="8" s="1"/>
  <c r="N568" i="8"/>
  <c r="N569" i="8" s="1"/>
  <c r="Q307" i="8"/>
  <c r="Q310" i="8" s="1"/>
  <c r="Q308" i="8"/>
  <c r="Q309" i="8" s="1"/>
  <c r="D140" i="8"/>
  <c r="D268" i="7"/>
  <c r="D271" i="7" s="1"/>
  <c r="D269" i="7"/>
  <c r="E76" i="7"/>
  <c r="T256" i="8"/>
  <c r="T257" i="8" s="1"/>
  <c r="T255" i="8"/>
  <c r="T258" i="8" s="1"/>
  <c r="K399" i="8"/>
  <c r="K400" i="8" s="1"/>
  <c r="K398" i="8"/>
  <c r="K401" i="8" s="1"/>
  <c r="K464" i="8"/>
  <c r="K465" i="8" s="1"/>
  <c r="K463" i="8"/>
  <c r="K466" i="8" s="1"/>
  <c r="G77" i="8"/>
  <c r="G80" i="8" s="1"/>
  <c r="G78" i="8"/>
  <c r="E42" i="6"/>
  <c r="E43" i="6" s="1"/>
  <c r="E41" i="6"/>
  <c r="E44" i="6" s="1"/>
  <c r="J203" i="7"/>
  <c r="J206" i="7" s="1"/>
  <c r="J204" i="7"/>
  <c r="J205" i="7" s="1"/>
  <c r="E317" i="6"/>
  <c r="E320" i="6" s="1"/>
  <c r="E318" i="6"/>
  <c r="E319" i="6" s="1"/>
  <c r="T317" i="6"/>
  <c r="T320" i="6" s="1"/>
  <c r="T318" i="6"/>
  <c r="T319" i="6" s="1"/>
  <c r="N151" i="7"/>
  <c r="N154" i="7" s="1"/>
  <c r="N152" i="7"/>
  <c r="N153" i="7" s="1"/>
  <c r="J489" i="8"/>
  <c r="J492" i="8" s="1"/>
  <c r="J490" i="8"/>
  <c r="W227" i="6"/>
  <c r="W228" i="6" s="1"/>
  <c r="W226" i="6"/>
  <c r="W229" i="6" s="1"/>
  <c r="W131" i="6"/>
  <c r="W134" i="6" s="1"/>
  <c r="W132" i="6"/>
  <c r="W133" i="6" s="1"/>
  <c r="V214" i="6"/>
  <c r="V215" i="6" s="1"/>
  <c r="V213" i="6"/>
  <c r="V216" i="6" s="1"/>
  <c r="Q229" i="7"/>
  <c r="Q232" i="7" s="1"/>
  <c r="Q230" i="7"/>
  <c r="Q231" i="7" s="1"/>
  <c r="H164" i="7"/>
  <c r="H167" i="7" s="1"/>
  <c r="H165" i="7"/>
  <c r="H166" i="7" s="1"/>
  <c r="T242" i="7"/>
  <c r="T245" i="7" s="1"/>
  <c r="T243" i="7"/>
  <c r="T244" i="7" s="1"/>
  <c r="T38" i="7"/>
  <c r="T39" i="7" s="1"/>
  <c r="T37" i="7"/>
  <c r="T40" i="7" s="1"/>
  <c r="T112" i="7"/>
  <c r="T115" i="7" s="1"/>
  <c r="T113" i="7"/>
  <c r="T114" i="7" s="1"/>
  <c r="V268" i="7"/>
  <c r="V271" i="7" s="1"/>
  <c r="V269" i="7"/>
  <c r="K216" i="7"/>
  <c r="K219" i="7" s="1"/>
  <c r="K217" i="7"/>
  <c r="K218" i="7" s="1"/>
  <c r="H98" i="8"/>
  <c r="T463" i="8"/>
  <c r="T466" i="8" s="1"/>
  <c r="T464" i="8"/>
  <c r="T465" i="8" s="1"/>
  <c r="T112" i="8"/>
  <c r="T115" i="8" s="1"/>
  <c r="T113" i="8"/>
  <c r="T114" i="8" s="1"/>
  <c r="S528" i="8"/>
  <c r="S531" i="8" s="1"/>
  <c r="S529" i="8"/>
  <c r="K372" i="8"/>
  <c r="K375" i="8" s="1"/>
  <c r="K373" i="8"/>
  <c r="K374" i="8" s="1"/>
  <c r="W191" i="8"/>
  <c r="W192" i="8" s="1"/>
  <c r="W190" i="8"/>
  <c r="W193" i="8" s="1"/>
  <c r="W125" i="8"/>
  <c r="W128" i="8" s="1"/>
  <c r="W126" i="8"/>
  <c r="W127" i="8" s="1"/>
  <c r="D528" i="8"/>
  <c r="D531" i="8" s="1"/>
  <c r="D529" i="8"/>
  <c r="E140" i="4" s="1"/>
  <c r="D140" i="4" s="1"/>
  <c r="N295" i="8"/>
  <c r="N296" i="8" s="1"/>
  <c r="N294" i="8"/>
  <c r="N297" i="8" s="1"/>
  <c r="N619" i="8"/>
  <c r="N622" i="8" s="1"/>
  <c r="N620" i="8"/>
  <c r="N621" i="8" s="1"/>
  <c r="M77" i="8"/>
  <c r="M80" i="8" s="1"/>
  <c r="M78" i="8"/>
  <c r="Q438" i="8"/>
  <c r="Q439" i="8" s="1"/>
  <c r="Q437" i="8"/>
  <c r="Q440" i="8" s="1"/>
  <c r="T145" i="6"/>
  <c r="T146" i="6" s="1"/>
  <c r="T144" i="6"/>
  <c r="T147" i="6" s="1"/>
  <c r="H256" i="8"/>
  <c r="H257" i="8" s="1"/>
  <c r="H255" i="8"/>
  <c r="H258" i="8" s="1"/>
  <c r="W515" i="8"/>
  <c r="W518" i="8" s="1"/>
  <c r="E425" i="8"/>
  <c r="E426" i="8" s="1"/>
  <c r="E424" i="8"/>
  <c r="E427" i="8" s="1"/>
  <c r="D127" i="8"/>
  <c r="Q316" i="6"/>
  <c r="D146" i="6"/>
  <c r="E19" i="4"/>
  <c r="D19" i="4" s="1"/>
  <c r="N132" i="6"/>
  <c r="N133" i="6" s="1"/>
  <c r="N131" i="6"/>
  <c r="N134" i="6" s="1"/>
  <c r="E239" i="6"/>
  <c r="E242" i="6" s="1"/>
  <c r="E240" i="6"/>
  <c r="E241" i="6" s="1"/>
  <c r="M49" i="5"/>
  <c r="M50" i="5" s="1"/>
  <c r="M48" i="5"/>
  <c r="M51" i="5" s="1"/>
  <c r="N172" i="6"/>
  <c r="N175" i="6" s="1"/>
  <c r="N173" i="6"/>
  <c r="N174" i="6" s="1"/>
  <c r="N241" i="7"/>
  <c r="J78" i="8"/>
  <c r="J77" i="8"/>
  <c r="J80" i="8" s="1"/>
  <c r="D50" i="5"/>
  <c r="E5" i="4"/>
  <c r="D5" i="4" s="1"/>
  <c r="D63" i="5"/>
  <c r="E6" i="4"/>
  <c r="D6" i="4" s="1"/>
  <c r="H41" i="6"/>
  <c r="H44" i="6" s="1"/>
  <c r="H42" i="6"/>
  <c r="H43" i="6" s="1"/>
  <c r="H102" i="6"/>
  <c r="H145" i="6"/>
  <c r="H146" i="6" s="1"/>
  <c r="H144" i="6"/>
  <c r="H147" i="6" s="1"/>
  <c r="E229" i="7"/>
  <c r="E232" i="7" s="1"/>
  <c r="E230" i="7"/>
  <c r="E231" i="7" s="1"/>
  <c r="Q216" i="7"/>
  <c r="Q219" i="7" s="1"/>
  <c r="Q217" i="7"/>
  <c r="Q218" i="7" s="1"/>
  <c r="E202" i="7"/>
  <c r="N281" i="7"/>
  <c r="N284" i="7" s="1"/>
  <c r="N282" i="7"/>
  <c r="N283" i="7" s="1"/>
  <c r="H204" i="7"/>
  <c r="H205" i="7" s="1"/>
  <c r="H203" i="7"/>
  <c r="H206" i="7" s="1"/>
  <c r="P269" i="7"/>
  <c r="P268" i="7"/>
  <c r="P271" i="7" s="1"/>
  <c r="H281" i="7"/>
  <c r="H284" i="7" s="1"/>
  <c r="H282" i="7"/>
  <c r="H283" i="7" s="1"/>
  <c r="H308" i="8"/>
  <c r="H309" i="8" s="1"/>
  <c r="H307" i="8"/>
  <c r="H310" i="8" s="1"/>
  <c r="H619" i="8"/>
  <c r="H622" i="8" s="1"/>
  <c r="H620" i="8"/>
  <c r="H621" i="8" s="1"/>
  <c r="H398" i="8"/>
  <c r="H401" i="8" s="1"/>
  <c r="H399" i="8"/>
  <c r="H400" i="8" s="1"/>
  <c r="T308" i="8"/>
  <c r="T309" i="8" s="1"/>
  <c r="T307" i="8"/>
  <c r="T310" i="8" s="1"/>
  <c r="T619" i="8"/>
  <c r="T622" i="8" s="1"/>
  <c r="T620" i="8"/>
  <c r="T621" i="8" s="1"/>
  <c r="T437" i="8"/>
  <c r="T440" i="8" s="1"/>
  <c r="T438" i="8"/>
  <c r="T439" i="8" s="1"/>
  <c r="S372" i="8"/>
  <c r="S375" i="8" s="1"/>
  <c r="S373" i="8"/>
  <c r="S374" i="8" s="1"/>
  <c r="W178" i="8"/>
  <c r="W179" i="8" s="1"/>
  <c r="W177" i="8"/>
  <c r="W180" i="8" s="1"/>
  <c r="W438" i="8"/>
  <c r="W439" i="8" s="1"/>
  <c r="W437" i="8"/>
  <c r="W440" i="8" s="1"/>
  <c r="Q138" i="8"/>
  <c r="Q141" i="8" s="1"/>
  <c r="Q139" i="8"/>
  <c r="Q140" i="8" s="1"/>
  <c r="D489" i="8"/>
  <c r="D492" i="8" s="1"/>
  <c r="D490" i="8"/>
  <c r="E137" i="4" s="1"/>
  <c r="D137" i="4" s="1"/>
  <c r="W255" i="8"/>
  <c r="W258" i="8" s="1"/>
  <c r="W256" i="8"/>
  <c r="W257" i="8" s="1"/>
  <c r="W581" i="8"/>
  <c r="W582" i="8" s="1"/>
  <c r="W580" i="8"/>
  <c r="W583" i="8" s="1"/>
  <c r="N282" i="8"/>
  <c r="N283" i="8" s="1"/>
  <c r="N281" i="8"/>
  <c r="N284" i="8" s="1"/>
  <c r="N605" i="8"/>
  <c r="Q125" i="8"/>
  <c r="Q128" i="8" s="1"/>
  <c r="Q126" i="8"/>
  <c r="Q127" i="8" s="1"/>
  <c r="V78" i="8"/>
  <c r="V77" i="8"/>
  <c r="V80" i="8" s="1"/>
  <c r="D439" i="8"/>
  <c r="E191" i="8"/>
  <c r="E192" i="8" s="1"/>
  <c r="E190" i="8"/>
  <c r="E193" i="8" s="1"/>
  <c r="Q477" i="8"/>
  <c r="Q478" i="8" s="1"/>
  <c r="Q476" i="8"/>
  <c r="Q479" i="8" s="1"/>
  <c r="Q515" i="8"/>
  <c r="Q518" i="8" s="1"/>
  <c r="Q516" i="8"/>
  <c r="Q517" i="8" s="1"/>
  <c r="Q542" i="8"/>
  <c r="Q543" i="8" s="1"/>
  <c r="Q541" i="8"/>
  <c r="Q544" i="8" s="1"/>
  <c r="E38" i="8"/>
  <c r="E39" i="8" s="1"/>
  <c r="E37" i="8"/>
  <c r="E40" i="8" s="1"/>
  <c r="Q38" i="8"/>
  <c r="Q39" i="8" s="1"/>
  <c r="Q37" i="8"/>
  <c r="Q40" i="8" s="1"/>
  <c r="G99" i="8"/>
  <c r="G102" i="8" s="1"/>
  <c r="G100" i="8"/>
  <c r="W464" i="8"/>
  <c r="W465" i="8" s="1"/>
  <c r="W463" i="8"/>
  <c r="W466" i="8" s="1"/>
  <c r="N59" i="6"/>
  <c r="Q240" i="6"/>
  <c r="Q241" i="6" s="1"/>
  <c r="Q239" i="6"/>
  <c r="Q242" i="6" s="1"/>
  <c r="S226" i="6"/>
  <c r="S229" i="6" s="1"/>
  <c r="S227" i="6"/>
  <c r="S228" i="6" s="1"/>
  <c r="E304" i="6"/>
  <c r="E307" i="6" s="1"/>
  <c r="E305" i="6"/>
  <c r="E306" i="6" s="1"/>
  <c r="T59" i="6"/>
  <c r="T278" i="6"/>
  <c r="T281" i="6" s="1"/>
  <c r="T279" i="6"/>
  <c r="T280" i="6" s="1"/>
  <c r="M606" i="8"/>
  <c r="M609" i="8" s="1"/>
  <c r="M607" i="8"/>
  <c r="K98" i="8"/>
  <c r="K46" i="4" l="1"/>
  <c r="J46" i="4" s="1"/>
  <c r="K541" i="8"/>
  <c r="K544" i="8" s="1"/>
  <c r="W31" i="4"/>
  <c r="V31" i="4" s="1"/>
  <c r="K529" i="8"/>
  <c r="K530" i="8" s="1"/>
  <c r="N541" i="8"/>
  <c r="N544" i="8" s="1"/>
  <c r="T57" i="7"/>
  <c r="T58" i="7" s="1"/>
  <c r="W503" i="8"/>
  <c r="W504" i="8" s="1"/>
  <c r="W490" i="8"/>
  <c r="W491" i="8" s="1"/>
  <c r="H542" i="8"/>
  <c r="H543" i="8" s="1"/>
  <c r="W104" i="6"/>
  <c r="W105" i="6" s="1"/>
  <c r="T385" i="8"/>
  <c r="T388" i="8" s="1"/>
  <c r="Q57" i="8"/>
  <c r="Q58" i="8" s="1"/>
  <c r="W99" i="7"/>
  <c r="W102" i="7" s="1"/>
  <c r="Q103" i="6"/>
  <c r="Q106" i="6" s="1"/>
  <c r="V543" i="8"/>
  <c r="W141" i="4"/>
  <c r="V141" i="4" s="1"/>
  <c r="S270" i="7"/>
  <c r="T131" i="4"/>
  <c r="S131" i="4" s="1"/>
  <c r="T132" i="4"/>
  <c r="S132" i="4" s="1"/>
  <c r="P491" i="8"/>
  <c r="N137" i="4"/>
  <c r="M137" i="4" s="1"/>
  <c r="P504" i="8"/>
  <c r="N138" i="4"/>
  <c r="M138" i="4" s="1"/>
  <c r="J530" i="8"/>
  <c r="Q140" i="4"/>
  <c r="P140" i="4" s="1"/>
  <c r="V58" i="7"/>
  <c r="W30" i="4"/>
  <c r="V30" i="4" s="1"/>
  <c r="P58" i="7"/>
  <c r="N30" i="4"/>
  <c r="M30" i="4" s="1"/>
  <c r="G478" i="8"/>
  <c r="K136" i="4"/>
  <c r="J136" i="4" s="1"/>
  <c r="V504" i="8"/>
  <c r="W138" i="4"/>
  <c r="V138" i="4" s="1"/>
  <c r="M79" i="8"/>
  <c r="H47" i="4"/>
  <c r="G47" i="4" s="1"/>
  <c r="J504" i="8"/>
  <c r="Q138" i="4"/>
  <c r="P138" i="4" s="1"/>
  <c r="M517" i="8"/>
  <c r="H139" i="4"/>
  <c r="G139" i="4" s="1"/>
  <c r="M101" i="8"/>
  <c r="H48" i="4"/>
  <c r="G48" i="4" s="1"/>
  <c r="V101" i="8"/>
  <c r="W48" i="4"/>
  <c r="V48" i="4" s="1"/>
  <c r="P517" i="8"/>
  <c r="N139" i="4"/>
  <c r="M139" i="4" s="1"/>
  <c r="S387" i="8"/>
  <c r="T135" i="4"/>
  <c r="S135" i="4" s="1"/>
  <c r="G387" i="8"/>
  <c r="K135" i="4"/>
  <c r="J135" i="4" s="1"/>
  <c r="J101" i="8"/>
  <c r="Q48" i="4"/>
  <c r="P48" i="4" s="1"/>
  <c r="P543" i="8"/>
  <c r="N141" i="4"/>
  <c r="M141" i="4" s="1"/>
  <c r="G58" i="7"/>
  <c r="K30" i="4"/>
  <c r="J30" i="4" s="1"/>
  <c r="V517" i="8"/>
  <c r="W139" i="4"/>
  <c r="V139" i="4" s="1"/>
  <c r="M58" i="8"/>
  <c r="H46" i="4"/>
  <c r="G46" i="4" s="1"/>
  <c r="S101" i="7"/>
  <c r="T32" i="4"/>
  <c r="S32" i="4" s="1"/>
  <c r="J58" i="7"/>
  <c r="Q30" i="4"/>
  <c r="P30" i="4" s="1"/>
  <c r="M608" i="8"/>
  <c r="H150" i="4"/>
  <c r="G150" i="4" s="1"/>
  <c r="J491" i="8"/>
  <c r="Q137" i="4"/>
  <c r="P137" i="4" s="1"/>
  <c r="G79" i="8"/>
  <c r="K47" i="4"/>
  <c r="J47" i="4" s="1"/>
  <c r="T503" i="8"/>
  <c r="T504" i="8" s="1"/>
  <c r="J543" i="8"/>
  <c r="Q141" i="4"/>
  <c r="P141" i="4" s="1"/>
  <c r="V608" i="8"/>
  <c r="W150" i="4"/>
  <c r="V150" i="4" s="1"/>
  <c r="G608" i="8"/>
  <c r="K150" i="4"/>
  <c r="J150" i="4" s="1"/>
  <c r="M58" i="7"/>
  <c r="H30" i="4"/>
  <c r="G30" i="4" s="1"/>
  <c r="S530" i="8"/>
  <c r="T140" i="4"/>
  <c r="S140" i="4" s="1"/>
  <c r="S79" i="8"/>
  <c r="T47" i="4"/>
  <c r="S47" i="4" s="1"/>
  <c r="G543" i="8"/>
  <c r="K141" i="4"/>
  <c r="J141" i="4" s="1"/>
  <c r="J387" i="8"/>
  <c r="Q135" i="4"/>
  <c r="P135" i="4" s="1"/>
  <c r="P101" i="8"/>
  <c r="N48" i="4"/>
  <c r="M48" i="4" s="1"/>
  <c r="N385" i="8"/>
  <c r="N388" i="8" s="1"/>
  <c r="H372" i="8"/>
  <c r="H375" i="8" s="1"/>
  <c r="Q81" i="6"/>
  <c r="Q84" i="6" s="1"/>
  <c r="V478" i="8"/>
  <c r="W136" i="4"/>
  <c r="V136" i="4" s="1"/>
  <c r="S244" i="7"/>
  <c r="T75" i="4"/>
  <c r="S75" i="4" s="1"/>
  <c r="T74" i="4"/>
  <c r="S74" i="4" s="1"/>
  <c r="T73" i="4"/>
  <c r="S73" i="4" s="1"/>
  <c r="J244" i="7"/>
  <c r="Q75" i="4"/>
  <c r="P75" i="4" s="1"/>
  <c r="Q74" i="4"/>
  <c r="P74" i="4" s="1"/>
  <c r="Q73" i="4"/>
  <c r="P73" i="4" s="1"/>
  <c r="J608" i="8"/>
  <c r="Q150" i="4"/>
  <c r="P150" i="4" s="1"/>
  <c r="M504" i="8"/>
  <c r="H138" i="4"/>
  <c r="G138" i="4" s="1"/>
  <c r="V491" i="8"/>
  <c r="W137" i="4"/>
  <c r="V137" i="4" s="1"/>
  <c r="M101" i="7"/>
  <c r="H32" i="4"/>
  <c r="G32" i="4" s="1"/>
  <c r="G101" i="7"/>
  <c r="K32" i="4"/>
  <c r="J32" i="4" s="1"/>
  <c r="P478" i="8"/>
  <c r="N136" i="4"/>
  <c r="M136" i="4" s="1"/>
  <c r="S58" i="8"/>
  <c r="T46" i="4"/>
  <c r="S46" i="4" s="1"/>
  <c r="G244" i="7"/>
  <c r="K74" i="4"/>
  <c r="J74" i="4" s="1"/>
  <c r="K73" i="4"/>
  <c r="J73" i="4" s="1"/>
  <c r="K75" i="4"/>
  <c r="J75" i="4" s="1"/>
  <c r="P608" i="8"/>
  <c r="N150" i="4"/>
  <c r="M150" i="4" s="1"/>
  <c r="S517" i="8"/>
  <c r="T139" i="4"/>
  <c r="S139" i="4" s="1"/>
  <c r="M530" i="8"/>
  <c r="H140" i="4"/>
  <c r="G140" i="4" s="1"/>
  <c r="J517" i="8"/>
  <c r="Q139" i="4"/>
  <c r="P139" i="4" s="1"/>
  <c r="G79" i="7"/>
  <c r="K31" i="4"/>
  <c r="J31" i="4" s="1"/>
  <c r="P101" i="7"/>
  <c r="N32" i="4"/>
  <c r="M32" i="4" s="1"/>
  <c r="V530" i="8"/>
  <c r="W140" i="4"/>
  <c r="V140" i="4" s="1"/>
  <c r="S608" i="8"/>
  <c r="T150" i="4"/>
  <c r="S150" i="4" s="1"/>
  <c r="J101" i="7"/>
  <c r="Q32" i="4"/>
  <c r="P32" i="4" s="1"/>
  <c r="M387" i="8"/>
  <c r="H135" i="4"/>
  <c r="G135" i="4" s="1"/>
  <c r="G504" i="8"/>
  <c r="K138" i="4"/>
  <c r="J138" i="4" s="1"/>
  <c r="D205" i="7"/>
  <c r="K76" i="4"/>
  <c r="J76" i="4" s="1"/>
  <c r="K77" i="4"/>
  <c r="J77" i="4" s="1"/>
  <c r="W79" i="4"/>
  <c r="V79" i="4" s="1"/>
  <c r="W77" i="4"/>
  <c r="V77" i="4" s="1"/>
  <c r="W76" i="4"/>
  <c r="V76" i="4" s="1"/>
  <c r="T76" i="4"/>
  <c r="S76" i="4" s="1"/>
  <c r="Q79" i="4"/>
  <c r="P79" i="4" s="1"/>
  <c r="Q77" i="4"/>
  <c r="P77" i="4" s="1"/>
  <c r="N78" i="4"/>
  <c r="M78" i="4" s="1"/>
  <c r="H79" i="4"/>
  <c r="G79" i="4" s="1"/>
  <c r="H76" i="4"/>
  <c r="G76" i="4" s="1"/>
  <c r="T79" i="4"/>
  <c r="S79" i="4" s="1"/>
  <c r="Q76" i="4"/>
  <c r="P76" i="4" s="1"/>
  <c r="N77" i="4"/>
  <c r="M77" i="4" s="1"/>
  <c r="K79" i="4"/>
  <c r="J79" i="4" s="1"/>
  <c r="T78" i="4"/>
  <c r="S78" i="4" s="1"/>
  <c r="Q78" i="4"/>
  <c r="P78" i="4" s="1"/>
  <c r="N79" i="4"/>
  <c r="M79" i="4" s="1"/>
  <c r="N76" i="4"/>
  <c r="M76" i="4" s="1"/>
  <c r="H78" i="4"/>
  <c r="G78" i="4" s="1"/>
  <c r="W78" i="4"/>
  <c r="V78" i="4" s="1"/>
  <c r="T77" i="4"/>
  <c r="S77" i="4" s="1"/>
  <c r="K78" i="4"/>
  <c r="J78" i="4" s="1"/>
  <c r="H77" i="4"/>
  <c r="G77" i="4" s="1"/>
  <c r="E79" i="4"/>
  <c r="D79" i="4" s="1"/>
  <c r="E77" i="4"/>
  <c r="D77" i="4" s="1"/>
  <c r="E78" i="4"/>
  <c r="D78" i="4" s="1"/>
  <c r="E76" i="4"/>
  <c r="D76" i="4" s="1"/>
  <c r="G491" i="8"/>
  <c r="K137" i="4"/>
  <c r="J137" i="4" s="1"/>
  <c r="J270" i="7"/>
  <c r="Q132" i="4"/>
  <c r="P132" i="4" s="1"/>
  <c r="Q131" i="4"/>
  <c r="P131" i="4" s="1"/>
  <c r="J478" i="8"/>
  <c r="Q136" i="4"/>
  <c r="P136" i="4" s="1"/>
  <c r="G530" i="8"/>
  <c r="K140" i="4"/>
  <c r="J140" i="4" s="1"/>
  <c r="P387" i="8"/>
  <c r="N135" i="4"/>
  <c r="M135" i="4" s="1"/>
  <c r="P270" i="7"/>
  <c r="N132" i="4"/>
  <c r="M132" i="4" s="1"/>
  <c r="N131" i="4"/>
  <c r="M131" i="4" s="1"/>
  <c r="J79" i="8"/>
  <c r="Q47" i="4"/>
  <c r="P47" i="4" s="1"/>
  <c r="D270" i="7"/>
  <c r="E131" i="4"/>
  <c r="D131" i="4" s="1"/>
  <c r="E132" i="4"/>
  <c r="D132" i="4" s="1"/>
  <c r="S101" i="8"/>
  <c r="T48" i="4"/>
  <c r="S48" i="4" s="1"/>
  <c r="K385" i="8"/>
  <c r="K388" i="8" s="1"/>
  <c r="G101" i="8"/>
  <c r="K48" i="4"/>
  <c r="J48" i="4" s="1"/>
  <c r="V79" i="8"/>
  <c r="W47" i="4"/>
  <c r="V47" i="4" s="1"/>
  <c r="V270" i="7"/>
  <c r="W132" i="4"/>
  <c r="V132" i="4" s="1"/>
  <c r="W131" i="4"/>
  <c r="V131" i="4" s="1"/>
  <c r="P79" i="8"/>
  <c r="N47" i="4"/>
  <c r="M47" i="4" s="1"/>
  <c r="S543" i="8"/>
  <c r="T141" i="4"/>
  <c r="S141" i="4" s="1"/>
  <c r="S504" i="8"/>
  <c r="T138" i="4"/>
  <c r="S138" i="4" s="1"/>
  <c r="T82" i="6"/>
  <c r="T83" i="6" s="1"/>
  <c r="Q78" i="7"/>
  <c r="Q79" i="7" s="1"/>
  <c r="J58" i="8"/>
  <c r="Q46" i="4"/>
  <c r="P46" i="4" s="1"/>
  <c r="J79" i="7"/>
  <c r="Q31" i="4"/>
  <c r="P31" i="4" s="1"/>
  <c r="V58" i="8"/>
  <c r="W46" i="4"/>
  <c r="V46" i="4" s="1"/>
  <c r="P58" i="8"/>
  <c r="N46" i="4"/>
  <c r="M46" i="4" s="1"/>
  <c r="S491" i="8"/>
  <c r="T137" i="4"/>
  <c r="S137" i="4" s="1"/>
  <c r="S79" i="7"/>
  <c r="T31" i="4"/>
  <c r="S31" i="4" s="1"/>
  <c r="M491" i="8"/>
  <c r="H137" i="4"/>
  <c r="G137" i="4" s="1"/>
  <c r="P530" i="8"/>
  <c r="N140" i="4"/>
  <c r="M140" i="4" s="1"/>
  <c r="V387" i="8"/>
  <c r="W135" i="4"/>
  <c r="V135" i="4" s="1"/>
  <c r="S478" i="8"/>
  <c r="T136" i="4"/>
  <c r="S136" i="4" s="1"/>
  <c r="K82" i="6"/>
  <c r="K83" i="6" s="1"/>
  <c r="V62" i="6"/>
  <c r="W10" i="4"/>
  <c r="V10" i="4" s="1"/>
  <c r="V83" i="6"/>
  <c r="W11" i="4"/>
  <c r="V11" i="4" s="1"/>
  <c r="G62" i="6"/>
  <c r="K10" i="4"/>
  <c r="J10" i="4" s="1"/>
  <c r="P62" i="6"/>
  <c r="N10" i="4"/>
  <c r="M10" i="4" s="1"/>
  <c r="J105" i="6"/>
  <c r="Q12" i="4"/>
  <c r="P12" i="4" s="1"/>
  <c r="M105" i="6"/>
  <c r="H12" i="4"/>
  <c r="G12" i="4" s="1"/>
  <c r="G83" i="6"/>
  <c r="K11" i="4"/>
  <c r="J11" i="4" s="1"/>
  <c r="J83" i="6"/>
  <c r="Q11" i="4"/>
  <c r="P11" i="4" s="1"/>
  <c r="M62" i="6"/>
  <c r="H10" i="4"/>
  <c r="G10" i="4" s="1"/>
  <c r="J62" i="6"/>
  <c r="Q10" i="4"/>
  <c r="P10" i="4" s="1"/>
  <c r="S105" i="6"/>
  <c r="T12" i="4"/>
  <c r="S12" i="4" s="1"/>
  <c r="V105" i="6"/>
  <c r="W12" i="4"/>
  <c r="V12" i="4" s="1"/>
  <c r="G105" i="6"/>
  <c r="K12" i="4"/>
  <c r="J12" i="4" s="1"/>
  <c r="S62" i="6"/>
  <c r="T10" i="4"/>
  <c r="S10" i="4" s="1"/>
  <c r="P105" i="6"/>
  <c r="N12" i="4"/>
  <c r="M12" i="4" s="1"/>
  <c r="P83" i="6"/>
  <c r="N11" i="4"/>
  <c r="M11" i="4" s="1"/>
  <c r="S83" i="6"/>
  <c r="T11" i="4"/>
  <c r="S11" i="4" s="1"/>
  <c r="T103" i="6"/>
  <c r="T106" i="6" s="1"/>
  <c r="D530" i="8"/>
  <c r="D387" i="8"/>
  <c r="D517" i="8"/>
  <c r="D504" i="8"/>
  <c r="D478" i="8"/>
  <c r="D491" i="8"/>
  <c r="D608" i="8"/>
  <c r="D543" i="8"/>
  <c r="N515" i="8"/>
  <c r="N518" i="8" s="1"/>
  <c r="D58" i="8"/>
  <c r="E46" i="4"/>
  <c r="D46" i="4" s="1"/>
  <c r="W385" i="8"/>
  <c r="W388" i="8" s="1"/>
  <c r="N477" i="8"/>
  <c r="N478" i="8" s="1"/>
  <c r="W359" i="8"/>
  <c r="W362" i="8" s="1"/>
  <c r="T477" i="8"/>
  <c r="T478" i="8" s="1"/>
  <c r="H77" i="7"/>
  <c r="H80" i="7" s="1"/>
  <c r="K489" i="8"/>
  <c r="K492" i="8" s="1"/>
  <c r="W61" i="6"/>
  <c r="W62" i="6" s="1"/>
  <c r="T100" i="7"/>
  <c r="T101" i="7" s="1"/>
  <c r="K99" i="7"/>
  <c r="K102" i="7" s="1"/>
  <c r="H82" i="6"/>
  <c r="H83" i="6" s="1"/>
  <c r="Q99" i="7"/>
  <c r="Q102" i="7" s="1"/>
  <c r="N99" i="7"/>
  <c r="N102" i="7" s="1"/>
  <c r="N82" i="6"/>
  <c r="N83" i="6" s="1"/>
  <c r="K360" i="8"/>
  <c r="K361" i="8" s="1"/>
  <c r="T242" i="8"/>
  <c r="T245" i="8" s="1"/>
  <c r="W541" i="8"/>
  <c r="W544" i="8" s="1"/>
  <c r="K104" i="6"/>
  <c r="K105" i="6" s="1"/>
  <c r="K61" i="6"/>
  <c r="K62" i="6" s="1"/>
  <c r="N78" i="7"/>
  <c r="N79" i="7" s="1"/>
  <c r="T78" i="7"/>
  <c r="T79" i="7" s="1"/>
  <c r="N269" i="7"/>
  <c r="N270" i="7" s="1"/>
  <c r="N56" i="7"/>
  <c r="N59" i="7" s="1"/>
  <c r="E56" i="7"/>
  <c r="E59" i="7" s="1"/>
  <c r="E30" i="4"/>
  <c r="D30" i="4" s="1"/>
  <c r="H56" i="7"/>
  <c r="H59" i="7" s="1"/>
  <c r="E31" i="4"/>
  <c r="D31" i="4" s="1"/>
  <c r="E99" i="7"/>
  <c r="E102" i="7" s="1"/>
  <c r="T359" i="8"/>
  <c r="T362" i="8" s="1"/>
  <c r="T373" i="8"/>
  <c r="T374" i="8" s="1"/>
  <c r="Q77" i="8"/>
  <c r="Q80" i="8" s="1"/>
  <c r="N489" i="8"/>
  <c r="N492" i="8" s="1"/>
  <c r="W529" i="8"/>
  <c r="W530" i="8" s="1"/>
  <c r="T515" i="8"/>
  <c r="T518" i="8" s="1"/>
  <c r="W476" i="8"/>
  <c r="W479" i="8" s="1"/>
  <c r="T57" i="8"/>
  <c r="T58" i="8" s="1"/>
  <c r="N359" i="8"/>
  <c r="N362" i="8" s="1"/>
  <c r="W56" i="8"/>
  <c r="W59" i="8" s="1"/>
  <c r="T528" i="8"/>
  <c r="T531" i="8" s="1"/>
  <c r="H515" i="8"/>
  <c r="H518" i="8" s="1"/>
  <c r="N242" i="8"/>
  <c r="N245" i="8" s="1"/>
  <c r="T542" i="8"/>
  <c r="T543" i="8" s="1"/>
  <c r="K476" i="8"/>
  <c r="K479" i="8" s="1"/>
  <c r="H490" i="8"/>
  <c r="H491" i="8" s="1"/>
  <c r="N503" i="8"/>
  <c r="N504" i="8" s="1"/>
  <c r="N372" i="8"/>
  <c r="N375" i="8" s="1"/>
  <c r="H477" i="8"/>
  <c r="H478" i="8" s="1"/>
  <c r="Q100" i="8"/>
  <c r="Q101" i="8" s="1"/>
  <c r="N57" i="8"/>
  <c r="N58" i="8" s="1"/>
  <c r="H242" i="8"/>
  <c r="H245" i="8" s="1"/>
  <c r="W243" i="8"/>
  <c r="W244" i="8" s="1"/>
  <c r="H528" i="8"/>
  <c r="H531" i="8" s="1"/>
  <c r="K516" i="8"/>
  <c r="K517" i="8" s="1"/>
  <c r="E100" i="8"/>
  <c r="E101" i="8" s="1"/>
  <c r="E56" i="8"/>
  <c r="E59" i="8" s="1"/>
  <c r="H360" i="8"/>
  <c r="H361" i="8" s="1"/>
  <c r="K242" i="8"/>
  <c r="K245" i="8" s="1"/>
  <c r="N528" i="8"/>
  <c r="N531" i="8" s="1"/>
  <c r="K502" i="8"/>
  <c r="K505" i="8" s="1"/>
  <c r="E77" i="8"/>
  <c r="E80" i="8" s="1"/>
  <c r="N99" i="8"/>
  <c r="N102" i="8" s="1"/>
  <c r="H386" i="8"/>
  <c r="H387" i="8" s="1"/>
  <c r="H57" i="8"/>
  <c r="H58" i="8" s="1"/>
  <c r="H503" i="8"/>
  <c r="H504" i="8" s="1"/>
  <c r="H100" i="8"/>
  <c r="H101" i="8" s="1"/>
  <c r="H99" i="8"/>
  <c r="H102" i="8" s="1"/>
  <c r="N318" i="6"/>
  <c r="N319" i="6" s="1"/>
  <c r="N317" i="6"/>
  <c r="N320" i="6" s="1"/>
  <c r="Q372" i="8"/>
  <c r="Q375" i="8" s="1"/>
  <c r="Q373" i="8"/>
  <c r="Q374" i="8" s="1"/>
  <c r="E104" i="6"/>
  <c r="E105" i="6" s="1"/>
  <c r="E103" i="6"/>
  <c r="E106" i="6" s="1"/>
  <c r="W607" i="8"/>
  <c r="W608" i="8" s="1"/>
  <c r="W606" i="8"/>
  <c r="W609" i="8" s="1"/>
  <c r="Q226" i="6"/>
  <c r="Q229" i="6" s="1"/>
  <c r="Q227" i="6"/>
  <c r="Q228" i="6" s="1"/>
  <c r="T78" i="8"/>
  <c r="T79" i="8" s="1"/>
  <c r="T77" i="8"/>
  <c r="T80" i="8" s="1"/>
  <c r="W82" i="6"/>
  <c r="W83" i="6" s="1"/>
  <c r="W81" i="6"/>
  <c r="W84" i="6" s="1"/>
  <c r="E82" i="6"/>
  <c r="E83" i="6" s="1"/>
  <c r="E81" i="6"/>
  <c r="E84" i="6" s="1"/>
  <c r="Q60" i="6"/>
  <c r="Q63" i="6" s="1"/>
  <c r="Q61" i="6"/>
  <c r="Q62" i="6" s="1"/>
  <c r="D62" i="6"/>
  <c r="E10" i="4"/>
  <c r="D10" i="4" s="1"/>
  <c r="T100" i="8"/>
  <c r="T101" i="8" s="1"/>
  <c r="T99" i="8"/>
  <c r="T102" i="8" s="1"/>
  <c r="H103" i="6"/>
  <c r="H106" i="6" s="1"/>
  <c r="H104" i="6"/>
  <c r="H105" i="6" s="1"/>
  <c r="Q317" i="6"/>
  <c r="Q320" i="6" s="1"/>
  <c r="Q318" i="6"/>
  <c r="Q319" i="6" s="1"/>
  <c r="E78" i="7"/>
  <c r="E79" i="7" s="1"/>
  <c r="E77" i="7"/>
  <c r="E80" i="7" s="1"/>
  <c r="K77" i="8"/>
  <c r="K80" i="8" s="1"/>
  <c r="K78" i="8"/>
  <c r="K79" i="8" s="1"/>
  <c r="K607" i="8"/>
  <c r="K608" i="8" s="1"/>
  <c r="K606" i="8"/>
  <c r="K609" i="8" s="1"/>
  <c r="N256" i="7"/>
  <c r="N257" i="7" s="1"/>
  <c r="N255" i="7"/>
  <c r="N258" i="7" s="1"/>
  <c r="N103" i="6"/>
  <c r="N106" i="6" s="1"/>
  <c r="N104" i="6"/>
  <c r="N105" i="6" s="1"/>
  <c r="E255" i="7"/>
  <c r="E258" i="7" s="1"/>
  <c r="E256" i="7"/>
  <c r="E257" i="7" s="1"/>
  <c r="H606" i="8"/>
  <c r="H609" i="8" s="1"/>
  <c r="H607" i="8"/>
  <c r="H608" i="8" s="1"/>
  <c r="H78" i="8"/>
  <c r="H79" i="8" s="1"/>
  <c r="H77" i="8"/>
  <c r="H80" i="8" s="1"/>
  <c r="T61" i="6"/>
  <c r="T62" i="6" s="1"/>
  <c r="T60" i="6"/>
  <c r="T63" i="6" s="1"/>
  <c r="N606" i="8"/>
  <c r="N609" i="8" s="1"/>
  <c r="N607" i="8"/>
  <c r="N608" i="8" s="1"/>
  <c r="K99" i="8"/>
  <c r="K102" i="8" s="1"/>
  <c r="K100" i="8"/>
  <c r="K101" i="8" s="1"/>
  <c r="N61" i="6"/>
  <c r="N62" i="6" s="1"/>
  <c r="N60" i="6"/>
  <c r="N63" i="6" s="1"/>
  <c r="E203" i="7"/>
  <c r="E206" i="7" s="1"/>
  <c r="E204" i="7"/>
  <c r="E205" i="7" s="1"/>
  <c r="N242" i="7"/>
  <c r="N245" i="7" s="1"/>
  <c r="N243" i="7"/>
  <c r="N244" i="7" s="1"/>
  <c r="E372" i="8"/>
  <c r="E375" i="8" s="1"/>
  <c r="E373" i="8"/>
  <c r="E374" i="8" s="1"/>
  <c r="N213" i="6"/>
  <c r="N216" i="6" s="1"/>
  <c r="N214" i="6"/>
  <c r="N215" i="6" s="1"/>
  <c r="D83" i="6"/>
  <c r="E11" i="4"/>
  <c r="D11" i="4" s="1"/>
  <c r="N227" i="6"/>
  <c r="N228" i="6" s="1"/>
  <c r="N226" i="6"/>
  <c r="N229" i="6" s="1"/>
  <c r="E243" i="7"/>
  <c r="E244" i="7" s="1"/>
  <c r="E242" i="7"/>
  <c r="E245" i="7" s="1"/>
  <c r="W372" i="8"/>
  <c r="W375" i="8" s="1"/>
  <c r="W373" i="8"/>
  <c r="W374" i="8" s="1"/>
  <c r="H61" i="6"/>
  <c r="H62" i="6" s="1"/>
  <c r="H60" i="6"/>
  <c r="H63" i="6" s="1"/>
  <c r="T268" i="7"/>
  <c r="T271" i="7" s="1"/>
  <c r="T269" i="7"/>
  <c r="T270" i="7" s="1"/>
  <c r="K57" i="8"/>
  <c r="K58" i="8" s="1"/>
  <c r="K56" i="8"/>
  <c r="K59" i="8" s="1"/>
  <c r="E12" i="4"/>
  <c r="D12" i="4" s="1"/>
  <c r="D105" i="6"/>
  <c r="E269" i="7"/>
  <c r="E270" i="7" s="1"/>
  <c r="E268" i="7"/>
  <c r="E271" i="7" s="1"/>
  <c r="N78" i="8"/>
  <c r="N79" i="8" s="1"/>
  <c r="N77" i="8"/>
  <c r="N80" i="8" s="1"/>
  <c r="W99" i="8"/>
  <c r="W102" i="8" s="1"/>
  <c r="W100" i="8"/>
  <c r="W101" i="8" s="1"/>
  <c r="D101" i="8"/>
  <c r="D79" i="8"/>
  <c r="H99" i="7"/>
  <c r="H102" i="7" s="1"/>
  <c r="H100" i="7"/>
  <c r="H101" i="7" s="1"/>
  <c r="E60" i="6"/>
  <c r="E63" i="6" s="1"/>
  <c r="E61" i="6"/>
  <c r="E62" i="6" s="1"/>
  <c r="W77" i="8"/>
  <c r="W80" i="8" s="1"/>
  <c r="W78" i="8"/>
  <c r="W79" i="8" s="1"/>
  <c r="N204" i="7"/>
  <c r="N205" i="7" s="1"/>
  <c r="N203" i="7"/>
  <c r="N206" i="7" s="1"/>
  <c r="Q214" i="6"/>
  <c r="Q215" i="6" s="1"/>
  <c r="Q213" i="6"/>
  <c r="Q216" i="6" s="1"/>
  <c r="T606" i="8"/>
  <c r="T609" i="8" s="1"/>
  <c r="T607" i="8"/>
  <c r="T608" i="8" s="1"/>
</calcChain>
</file>

<file path=xl/sharedStrings.xml><?xml version="1.0" encoding="utf-8"?>
<sst xmlns="http://schemas.openxmlformats.org/spreadsheetml/2006/main" count="5331" uniqueCount="1153">
  <si>
    <t>HDD Retention Price List</t>
  </si>
  <si>
    <t>Last update: 15.04.2019</t>
  </si>
  <si>
    <t>Fujitsu Company Confidential - for internal use only</t>
  </si>
  <si>
    <t>Warranty Group</t>
  </si>
  <si>
    <t>Warranty Group Name</t>
  </si>
  <si>
    <t>Transfer Price</t>
  </si>
  <si>
    <t>Dealer Price (Central Reference)</t>
  </si>
  <si>
    <t>List Price (Central Reference)</t>
  </si>
  <si>
    <t>ACC</t>
  </si>
  <si>
    <t>Accessories</t>
  </si>
  <si>
    <t>AP6</t>
  </si>
  <si>
    <t>APL M9000/32</t>
  </si>
  <si>
    <t>AP8</t>
  </si>
  <si>
    <t>APL M3000</t>
  </si>
  <si>
    <t>AU1</t>
  </si>
  <si>
    <t>APC Online USV</t>
  </si>
  <si>
    <t>AU2</t>
  </si>
  <si>
    <t>APC UPS Line interactive Global</t>
  </si>
  <si>
    <t>C16</t>
  </si>
  <si>
    <t>CentricStor Rack Console RC23</t>
  </si>
  <si>
    <t>C18</t>
  </si>
  <si>
    <t>CentricStor Extension Rack</t>
  </si>
  <si>
    <t>C33</t>
  </si>
  <si>
    <t>CentricStor FC-Switch 5000</t>
  </si>
  <si>
    <t>C70</t>
  </si>
  <si>
    <t>ETERNUS CS Integr.Processor RX300</t>
  </si>
  <si>
    <t>C71</t>
  </si>
  <si>
    <t>ETERNUS CS800 ENTRY</t>
  </si>
  <si>
    <t>C73</t>
  </si>
  <si>
    <t>ETERNUS CS800 DX Extension</t>
  </si>
  <si>
    <t>C74</t>
  </si>
  <si>
    <t>ETERNUS CS TVC Base Unit DX90</t>
  </si>
  <si>
    <t>C75</t>
  </si>
  <si>
    <t>ETERNUS CS TVC Extension DX90</t>
  </si>
  <si>
    <t>C80</t>
  </si>
  <si>
    <t>ETERNUS CS800 BASIC/SCALE</t>
  </si>
  <si>
    <t>C84</t>
  </si>
  <si>
    <t>ETERNUS CS800 JX40</t>
  </si>
  <si>
    <t>C96</t>
  </si>
  <si>
    <t>ETERNUS CS200C S2 PRY</t>
  </si>
  <si>
    <t>C97</t>
  </si>
  <si>
    <t>ETERNUS CS200C S2 JBOD 2,5</t>
  </si>
  <si>
    <t>C98</t>
  </si>
  <si>
    <t>ETERNUS CS200C S2 JBOD 3,5</t>
  </si>
  <si>
    <t>C9A</t>
  </si>
  <si>
    <t>ETERNUS CS200C S4 PRY</t>
  </si>
  <si>
    <t>CD1</t>
  </si>
  <si>
    <t>ETERNUS CD10000 IBSW</t>
  </si>
  <si>
    <t>CD2</t>
  </si>
  <si>
    <t>ETERNUS CD10000 LSW</t>
  </si>
  <si>
    <t>CD3</t>
  </si>
  <si>
    <t>ETERNUS CD10000 SolID1</t>
  </si>
  <si>
    <t>CD4</t>
  </si>
  <si>
    <t>ETERNUS CD10000 Rack</t>
  </si>
  <si>
    <t>CD5</t>
  </si>
  <si>
    <t>ETERNUS CD10000 JX60</t>
  </si>
  <si>
    <t>CD6</t>
  </si>
  <si>
    <t>ETERNUS CD10000 JX40</t>
  </si>
  <si>
    <t>CD7</t>
  </si>
  <si>
    <t>ETERNUS CD10000 Nodes</t>
  </si>
  <si>
    <t>CD8</t>
  </si>
  <si>
    <t>ETERNUS CD10000 Special Nodes</t>
  </si>
  <si>
    <t>CD9</t>
  </si>
  <si>
    <t>ETERNUS CD10000 Mgmt. Nodes</t>
  </si>
  <si>
    <t>CDD</t>
  </si>
  <si>
    <t>ETERNUS CD10000 Density Node</t>
  </si>
  <si>
    <t>CE1</t>
  </si>
  <si>
    <t>ETERNUS CD10000 LSW 10GbE</t>
  </si>
  <si>
    <t>CE2</t>
  </si>
  <si>
    <t>ETERNUS CD10000 LSW 1GbE</t>
  </si>
  <si>
    <t>CRB</t>
  </si>
  <si>
    <t>Cloud Ready Blocks</t>
  </si>
  <si>
    <t>CS1</t>
  </si>
  <si>
    <t>ETERNUS CS8200</t>
  </si>
  <si>
    <t>CS2</t>
  </si>
  <si>
    <t>ETERNUS CS8400</t>
  </si>
  <si>
    <t>CS3</t>
  </si>
  <si>
    <t>ETERNUS CS8800</t>
  </si>
  <si>
    <t>CS4</t>
  </si>
  <si>
    <t xml:space="preserve">ETERNUS CS-ENTRY </t>
  </si>
  <si>
    <t>CS5</t>
  </si>
  <si>
    <t>ETERNUS CS LAN-Switche</t>
  </si>
  <si>
    <t>CS6</t>
  </si>
  <si>
    <t>ETERNUS CS VC Base Unit DX440</t>
  </si>
  <si>
    <t>CS7</t>
  </si>
  <si>
    <t>ETERNUS CS VC Ext. DX440</t>
  </si>
  <si>
    <t>CS8</t>
  </si>
  <si>
    <t>ETERNUS CS8000 ISP</t>
  </si>
  <si>
    <t>CS9</t>
  </si>
  <si>
    <t>ETERNUS CS8000 Extension HDDE</t>
  </si>
  <si>
    <t>DPE</t>
  </si>
  <si>
    <t>Fujitsu Display Entry</t>
  </si>
  <si>
    <t>DPH</t>
  </si>
  <si>
    <t>Fujitsu Display High End</t>
  </si>
  <si>
    <t>DPM</t>
  </si>
  <si>
    <t>Fujitsu Display Mid Range</t>
  </si>
  <si>
    <t>DPX</t>
  </si>
  <si>
    <t>Fujitsu Display XL</t>
  </si>
  <si>
    <t>F13</t>
  </si>
  <si>
    <t>ETERNUS DX Extension</t>
  </si>
  <si>
    <t>F19</t>
  </si>
  <si>
    <t>ETERNUS DX8xxx Expansion</t>
  </si>
  <si>
    <t>F28</t>
  </si>
  <si>
    <t>ETERNUS DX4xx S2 Expansion</t>
  </si>
  <si>
    <t>F29</t>
  </si>
  <si>
    <t xml:space="preserve">ETERNUS DX S2 Expansion </t>
  </si>
  <si>
    <t>F35</t>
  </si>
  <si>
    <t>ETERNUS DX8700 Base</t>
  </si>
  <si>
    <t>F36</t>
  </si>
  <si>
    <t>ETERNUS DX8700 add. 2 Controllers</t>
  </si>
  <si>
    <t>F37</t>
  </si>
  <si>
    <t>ETERNUS DX8700 S2 Expansion (4DE)</t>
  </si>
  <si>
    <t>F40</t>
  </si>
  <si>
    <t>ETERNUS DX 2,5" Extention</t>
  </si>
  <si>
    <t>F41</t>
  </si>
  <si>
    <t>ETERNUS DX HD Extention</t>
  </si>
  <si>
    <t>F42</t>
  </si>
  <si>
    <t>ETERNUS DX100 Base 3,5"</t>
  </si>
  <si>
    <t>F43</t>
  </si>
  <si>
    <t>ETERNUS DX100 Base 2,5"</t>
  </si>
  <si>
    <t>F44</t>
  </si>
  <si>
    <t>ETERNUS DX200 Base 3,5"</t>
  </si>
  <si>
    <t>F45</t>
  </si>
  <si>
    <t>ETERNUS DX200 Base 2,5"</t>
  </si>
  <si>
    <t>F46</t>
  </si>
  <si>
    <t>ETERNUS DX500 Base</t>
  </si>
  <si>
    <t>F47</t>
  </si>
  <si>
    <t>ETERNUS DX600 Base</t>
  </si>
  <si>
    <t>F48</t>
  </si>
  <si>
    <t>ETERNUS DX 3,5" Extention</t>
  </si>
  <si>
    <t>F49</t>
  </si>
  <si>
    <t>ETERNUS JX60</t>
  </si>
  <si>
    <t>F50</t>
  </si>
  <si>
    <t>ETERNUS DX entry AFA</t>
  </si>
  <si>
    <t>F51</t>
  </si>
  <si>
    <t>ETERNUS DX60 S3 ff Base 3,5"</t>
  </si>
  <si>
    <t>F52</t>
  </si>
  <si>
    <t>ETERNUS DX60 S3 ff Base 2,5"</t>
  </si>
  <si>
    <t>F53</t>
  </si>
  <si>
    <t>ETERNUS JX40 S2 ff</t>
  </si>
  <si>
    <t>F54</t>
  </si>
  <si>
    <t>ETERNUS JX40 S2 3,5 Zoll</t>
  </si>
  <si>
    <t>F55</t>
  </si>
  <si>
    <t>ETERNUS DX8900  BASE FE+CE</t>
  </si>
  <si>
    <t>F56</t>
  </si>
  <si>
    <t>ETERNUS DX8900 add. CE</t>
  </si>
  <si>
    <t>F57</t>
  </si>
  <si>
    <t>ETERNUS AF SSD Extention</t>
  </si>
  <si>
    <t>F58</t>
  </si>
  <si>
    <t>JX60 Allround</t>
  </si>
  <si>
    <t>F59</t>
  </si>
  <si>
    <t>ETERNUS DX8900 S4 FE T1/T2</t>
  </si>
  <si>
    <t>F60</t>
  </si>
  <si>
    <t>ETERNUS DX8900 S4 CE</t>
  </si>
  <si>
    <t>GA3</t>
  </si>
  <si>
    <t>Graphic Adapter 3</t>
  </si>
  <si>
    <t>GA4</t>
  </si>
  <si>
    <t>Graphic Adapter 4</t>
  </si>
  <si>
    <t>HMD</t>
  </si>
  <si>
    <t>Head Mounted Display</t>
  </si>
  <si>
    <t>IE1</t>
  </si>
  <si>
    <t>INTELLIEDGE A</t>
  </si>
  <si>
    <t>IE2</t>
  </si>
  <si>
    <t>INTELLIEDGE G</t>
  </si>
  <si>
    <t>IOA</t>
  </si>
  <si>
    <t>Internet of Things A</t>
  </si>
  <si>
    <t>IOB</t>
  </si>
  <si>
    <t>Internet of Things B</t>
  </si>
  <si>
    <t>IOC</t>
  </si>
  <si>
    <t>Internet of Things C</t>
  </si>
  <si>
    <t>MD1</t>
  </si>
  <si>
    <t>Match-on-Device 1</t>
  </si>
  <si>
    <t>MN1</t>
  </si>
  <si>
    <t>PY Multi-Node-Server chassis CX400</t>
  </si>
  <si>
    <t>MN2</t>
  </si>
  <si>
    <t>PY Multi-Node-Server CX210_CX250</t>
  </si>
  <si>
    <t>MN3</t>
  </si>
  <si>
    <t>PY Multi-Node-Server CX270</t>
  </si>
  <si>
    <t>MN4</t>
  </si>
  <si>
    <t>PY CX420 Cluster-in-a-box Appliance</t>
  </si>
  <si>
    <t>NB1</t>
  </si>
  <si>
    <t>Notebook 1</t>
  </si>
  <si>
    <t>NB2</t>
  </si>
  <si>
    <t>Notebook 2</t>
  </si>
  <si>
    <t>NB5</t>
  </si>
  <si>
    <t>Notebook 5</t>
  </si>
  <si>
    <t>NB6</t>
  </si>
  <si>
    <t>Notebook 6</t>
  </si>
  <si>
    <t>NC1</t>
  </si>
  <si>
    <t>Notebook C1</t>
  </si>
  <si>
    <t>NC2</t>
  </si>
  <si>
    <t>Notebook C2</t>
  </si>
  <si>
    <t>NC3</t>
  </si>
  <si>
    <t>Notebook C3</t>
  </si>
  <si>
    <t>NC7</t>
  </si>
  <si>
    <t>Notebook C7</t>
  </si>
  <si>
    <t>NC8</t>
  </si>
  <si>
    <t>Notebook C8</t>
  </si>
  <si>
    <t>NC9</t>
  </si>
  <si>
    <t>Notebook C9</t>
  </si>
  <si>
    <t>ND1</t>
  </si>
  <si>
    <t>Matrix Printer</t>
  </si>
  <si>
    <t>ND2</t>
  </si>
  <si>
    <t>Notebook D2</t>
  </si>
  <si>
    <t>ND3</t>
  </si>
  <si>
    <t>Notebook D3</t>
  </si>
  <si>
    <t>PLC</t>
  </si>
  <si>
    <t>Product Liability Components Primergy</t>
  </si>
  <si>
    <t>PQ0</t>
  </si>
  <si>
    <t>PRIMEQUEST 2800E2</t>
  </si>
  <si>
    <t>PQ5</t>
  </si>
  <si>
    <t>PRIMEQUEST 2800B</t>
  </si>
  <si>
    <t>PQ8</t>
  </si>
  <si>
    <t>PCI-Box PQ2x00E</t>
  </si>
  <si>
    <t>PQ9</t>
  </si>
  <si>
    <t>PRIMEQUEST 2400E2</t>
  </si>
  <si>
    <t>PRC</t>
  </si>
  <si>
    <t>PRIMERGY Rack Console</t>
  </si>
  <si>
    <t>PSN</t>
  </si>
  <si>
    <t>Palm Secure Access</t>
  </si>
  <si>
    <t>PX1</t>
  </si>
  <si>
    <t>PRIMERGY Rack Server Subentry Mono CRU</t>
  </si>
  <si>
    <t>PX2</t>
  </si>
  <si>
    <t>PRIMERGY Rack Server Entry 1U Dual CRU</t>
  </si>
  <si>
    <t>PX3</t>
  </si>
  <si>
    <t>PRIMERGY Rack Server Entry Dual CRU</t>
  </si>
  <si>
    <t>PX6</t>
  </si>
  <si>
    <t>PRIMERGY Rack Server midrange 4-way CRU</t>
  </si>
  <si>
    <t>PX8</t>
  </si>
  <si>
    <t>PRIMERGY Rack Server Highend 4-way</t>
  </si>
  <si>
    <t>PXS</t>
  </si>
  <si>
    <t>PRIMERGY RackServer Entry 1U 3/3 DualCRU</t>
  </si>
  <si>
    <t>PY1</t>
  </si>
  <si>
    <t>PRIMERGY Allround Server Subentry Mono CRU</t>
  </si>
  <si>
    <t>PY2</t>
  </si>
  <si>
    <t>PRIMERGY Allround Server Entry Dual 1 CRU</t>
  </si>
  <si>
    <t>PY3</t>
  </si>
  <si>
    <t>PRIMERGY Allround Server Entry Dual 2 CRU</t>
  </si>
  <si>
    <t>PY4</t>
  </si>
  <si>
    <t>PRIMERGY Allround Server Entry Mono 2</t>
  </si>
  <si>
    <t>RB0</t>
  </si>
  <si>
    <t>TeamPoS Controller 01</t>
  </si>
  <si>
    <t>RB1</t>
  </si>
  <si>
    <t>TeamPoS Controller_02</t>
  </si>
  <si>
    <t>RB2</t>
  </si>
  <si>
    <t>TeamPos Controller_03</t>
  </si>
  <si>
    <t>RB3</t>
  </si>
  <si>
    <t>TeamPoS Controller_04</t>
  </si>
  <si>
    <t>RB4</t>
  </si>
  <si>
    <t>Retail Tablet_FJ 01</t>
  </si>
  <si>
    <t>RB5</t>
  </si>
  <si>
    <t>Retail Receipt Printer_FJ 01</t>
  </si>
  <si>
    <t>RB6</t>
  </si>
  <si>
    <t>Retail Receipt Printer_EPS 01</t>
  </si>
  <si>
    <t>RB7</t>
  </si>
  <si>
    <t>Retail Receipt Printer_FJ 02</t>
  </si>
  <si>
    <t>RB8</t>
  </si>
  <si>
    <t>Retail Label Printer_FJ 01</t>
  </si>
  <si>
    <t>RB9</t>
  </si>
  <si>
    <t>Retail Multifunctional Printer_EPS</t>
  </si>
  <si>
    <t>RBA</t>
  </si>
  <si>
    <t>Retail Operator Display_FJ 01</t>
  </si>
  <si>
    <t>RBB</t>
  </si>
  <si>
    <t>Retail Operator Display_FJ 02</t>
  </si>
  <si>
    <t>RBC</t>
  </si>
  <si>
    <t>Retail Operator Display_FJ 03</t>
  </si>
  <si>
    <t>RBD</t>
  </si>
  <si>
    <t>Retail Operator Display_FJ 04</t>
  </si>
  <si>
    <t>RBE</t>
  </si>
  <si>
    <t>Retail Customer Display_FJ 01</t>
  </si>
  <si>
    <t>RBG</t>
  </si>
  <si>
    <t>Retail Cash Drawer_FJ 01</t>
  </si>
  <si>
    <t>RBH</t>
  </si>
  <si>
    <t>Retail Keyboard_FJ 01</t>
  </si>
  <si>
    <t>RBI</t>
  </si>
  <si>
    <t>Retail Keyboard_OEM01</t>
  </si>
  <si>
    <t>RBJ</t>
  </si>
  <si>
    <t>Retail Scanner_DLC 01</t>
  </si>
  <si>
    <t>RBK</t>
  </si>
  <si>
    <t>Retail Scanner_DLC 02</t>
  </si>
  <si>
    <t>RBN</t>
  </si>
  <si>
    <t>Retail Scanner_DLC 03</t>
  </si>
  <si>
    <t>RBO</t>
  </si>
  <si>
    <t>Retail Scanner_DLC 04</t>
  </si>
  <si>
    <t>RBP</t>
  </si>
  <si>
    <t>Retail Port Replicators_FJ01</t>
  </si>
  <si>
    <t>RBR</t>
  </si>
  <si>
    <t>Retail Cash Drawer_ANK 01</t>
  </si>
  <si>
    <t>RBT</t>
  </si>
  <si>
    <t>Fujitsu TP8 Controller_01</t>
  </si>
  <si>
    <t>RBU</t>
  </si>
  <si>
    <t>Fujitsu TP8 Controller_02</t>
  </si>
  <si>
    <t>RBX</t>
  </si>
  <si>
    <t>Self Checkout_Mini-SCO</t>
  </si>
  <si>
    <t>RTE</t>
  </si>
  <si>
    <t>PRIMERGY Rackmount Tape Enclosure</t>
  </si>
  <si>
    <t>S14</t>
  </si>
  <si>
    <t>ETERNUS LT20</t>
  </si>
  <si>
    <t>S15</t>
  </si>
  <si>
    <t>ETERNUS LT40</t>
  </si>
  <si>
    <t>S16</t>
  </si>
  <si>
    <t>ETERNUS LT60</t>
  </si>
  <si>
    <t>S17</t>
  </si>
  <si>
    <t>LTO Desktop</t>
  </si>
  <si>
    <t>S18</t>
  </si>
  <si>
    <t>FC-Switch 300 8/24 Port</t>
  </si>
  <si>
    <t>S31</t>
  </si>
  <si>
    <t>Brocade Router 7800/7800F</t>
  </si>
  <si>
    <t>S35</t>
  </si>
  <si>
    <t>Brocade 6510 Switch</t>
  </si>
  <si>
    <t>S36</t>
  </si>
  <si>
    <t>Brocade Director 1</t>
  </si>
  <si>
    <t>S37</t>
  </si>
  <si>
    <t>Brocade Director 2</t>
  </si>
  <si>
    <t>S39</t>
  </si>
  <si>
    <t>Brocade 6505 Switch</t>
  </si>
  <si>
    <t>S40</t>
  </si>
  <si>
    <t>Brocade 6520</t>
  </si>
  <si>
    <t>S41</t>
  </si>
  <si>
    <t>Brocade ICX 6430-24</t>
  </si>
  <si>
    <t>S42</t>
  </si>
  <si>
    <t>Brocade ICX 6430-48</t>
  </si>
  <si>
    <t>S43</t>
  </si>
  <si>
    <t>Brocade ICX 6450-24</t>
  </si>
  <si>
    <t>S44</t>
  </si>
  <si>
    <t>Brocade ICX 6450-48</t>
  </si>
  <si>
    <t>S45</t>
  </si>
  <si>
    <t>Brocade ICX 6610-24</t>
  </si>
  <si>
    <t>S46</t>
  </si>
  <si>
    <t>Brocade ICX 6610-48</t>
  </si>
  <si>
    <t>S47</t>
  </si>
  <si>
    <t>Brocade VDX 6740-24/356</t>
  </si>
  <si>
    <t>S48</t>
  </si>
  <si>
    <t>Brocade VDX 6740-48/64</t>
  </si>
  <si>
    <t>S49</t>
  </si>
  <si>
    <t>Brocade VDX 6740-64/ALL</t>
  </si>
  <si>
    <t>S50</t>
  </si>
  <si>
    <t>ETERNUS LT260 Base</t>
  </si>
  <si>
    <t>S51</t>
  </si>
  <si>
    <t>ETERNUS LT260 Expansion</t>
  </si>
  <si>
    <t>S52</t>
  </si>
  <si>
    <t>Brocade ICX 7450</t>
  </si>
  <si>
    <t>S53</t>
  </si>
  <si>
    <t>Brocade ICX 7750</t>
  </si>
  <si>
    <t>S54</t>
  </si>
  <si>
    <t>Brocade VDX 6940</t>
  </si>
  <si>
    <t>S55</t>
  </si>
  <si>
    <t>Brocade G620</t>
  </si>
  <si>
    <t>S56</t>
  </si>
  <si>
    <t>Brocade SW G610</t>
  </si>
  <si>
    <t>S57</t>
  </si>
  <si>
    <t>BR FC-Switch X6-4</t>
  </si>
  <si>
    <t>S58</t>
  </si>
  <si>
    <t>BR FC-Switch X6-8</t>
  </si>
  <si>
    <t>S59</t>
  </si>
  <si>
    <t>Brocade G630</t>
  </si>
  <si>
    <t>S60</t>
  </si>
  <si>
    <t>Brocade 7840</t>
  </si>
  <si>
    <t>S61</t>
  </si>
  <si>
    <t>ExtremeSwitching X440-G2</t>
  </si>
  <si>
    <t>S62</t>
  </si>
  <si>
    <t>ExtremeSwitching X460-G2</t>
  </si>
  <si>
    <t>S63</t>
  </si>
  <si>
    <t>ETERNUS LT140 Base Library</t>
  </si>
  <si>
    <t>S64</t>
  </si>
  <si>
    <t>ETERNUS LT140 Expansion</t>
  </si>
  <si>
    <t>SB1</t>
  </si>
  <si>
    <t>Storagebirds</t>
  </si>
  <si>
    <t>SB2</t>
  </si>
  <si>
    <t>CELVIN Storage</t>
  </si>
  <si>
    <t>SB3</t>
  </si>
  <si>
    <t>CELVIN NAS Server (Rack)</t>
  </si>
  <si>
    <t>SB4</t>
  </si>
  <si>
    <t>CELVIN NAS CGG</t>
  </si>
  <si>
    <t>SD2</t>
  </si>
  <si>
    <t>Storage Spaces Direct Solution</t>
  </si>
  <si>
    <t>TC4</t>
  </si>
  <si>
    <t>Thin Client 4</t>
  </si>
  <si>
    <t>TC5</t>
  </si>
  <si>
    <t>Triple Star Futro Non Touch</t>
  </si>
  <si>
    <t>TC6</t>
  </si>
  <si>
    <t>Triple Star Futro Touch</t>
  </si>
  <si>
    <t>TC7</t>
  </si>
  <si>
    <t>Virtual Client Futro Z220</t>
  </si>
  <si>
    <t>TC8</t>
  </si>
  <si>
    <t>AIO Thin Client</t>
  </si>
  <si>
    <t>TCL</t>
  </si>
  <si>
    <t>Thin Client Leadtek</t>
  </si>
  <si>
    <t>TR7</t>
  </si>
  <si>
    <t>Tablet R7</t>
  </si>
  <si>
    <t>TV7</t>
  </si>
  <si>
    <t>Pen Systems in TV7</t>
  </si>
  <si>
    <t>U02</t>
  </si>
  <si>
    <t>Desktop PC 02</t>
  </si>
  <si>
    <t>U05</t>
  </si>
  <si>
    <t>Desktop PC 05</t>
  </si>
  <si>
    <t>U06</t>
  </si>
  <si>
    <t>Desktop PC06</t>
  </si>
  <si>
    <t>U07</t>
  </si>
  <si>
    <t>Desktop PC07</t>
  </si>
  <si>
    <t>U11</t>
  </si>
  <si>
    <t>Desktop PC11</t>
  </si>
  <si>
    <t>U12</t>
  </si>
  <si>
    <t>Desktop PC12</t>
  </si>
  <si>
    <t>U13</t>
  </si>
  <si>
    <t>Desktop PC13</t>
  </si>
  <si>
    <t>U14</t>
  </si>
  <si>
    <t>Desktop PC14</t>
  </si>
  <si>
    <t>VSH</t>
  </si>
  <si>
    <t>vShape</t>
  </si>
  <si>
    <t>W01</t>
  </si>
  <si>
    <t>Workstation Mobile</t>
  </si>
  <si>
    <t>WRC</t>
  </si>
  <si>
    <t>Workstation Rackmount</t>
  </si>
  <si>
    <t>WSJ</t>
  </si>
  <si>
    <t>Workstation J</t>
  </si>
  <si>
    <t>WSN</t>
  </si>
  <si>
    <t>Workstation M</t>
  </si>
  <si>
    <t>WSS</t>
  </si>
  <si>
    <t>Celsius midrange</t>
  </si>
  <si>
    <t>WSW</t>
  </si>
  <si>
    <t>Workstation W</t>
  </si>
  <si>
    <t>Y01</t>
  </si>
  <si>
    <t>PY BX900 Chassis</t>
  </si>
  <si>
    <t>Y03</t>
  </si>
  <si>
    <t>PY BX922 CPU Blade</t>
  </si>
  <si>
    <t>Y06</t>
  </si>
  <si>
    <t>PY GBE Connection Blade 36/8+2</t>
  </si>
  <si>
    <t>Y07</t>
  </si>
  <si>
    <t>PY GBE Connection Blade 36/12</t>
  </si>
  <si>
    <t>Y09</t>
  </si>
  <si>
    <t>PY Allround Server Entry Mono1 CRU</t>
  </si>
  <si>
    <t>Y12</t>
  </si>
  <si>
    <t>PY TX100</t>
  </si>
  <si>
    <t>Y13</t>
  </si>
  <si>
    <t>PY GBE Connection Blade 10GB 18/8</t>
  </si>
  <si>
    <t>Y15</t>
  </si>
  <si>
    <t>PY BX400 Chassis</t>
  </si>
  <si>
    <t>Y16</t>
  </si>
  <si>
    <t>PY Digital KVM Rack</t>
  </si>
  <si>
    <t>Y17</t>
  </si>
  <si>
    <t>SX960/SX980 Storage Blade</t>
  </si>
  <si>
    <t>Y18</t>
  </si>
  <si>
    <t>PY CB ETH Switch IBP 1GB 18/8</t>
  </si>
  <si>
    <t>Y21</t>
  </si>
  <si>
    <t>PY BX924 S2 Dual Blade</t>
  </si>
  <si>
    <t>Y25</t>
  </si>
  <si>
    <t>PRIMERGY CB FC PASS THRU 8G</t>
  </si>
  <si>
    <t>Y26</t>
  </si>
  <si>
    <t>PY CB ETH Pass Thru 10G 18/18</t>
  </si>
  <si>
    <t>Y27</t>
  </si>
  <si>
    <t>PY CB SAS Switch 6GB 18/6</t>
  </si>
  <si>
    <t>Y28</t>
  </si>
  <si>
    <t>IB Switch extern</t>
  </si>
  <si>
    <t>Y30</t>
  </si>
  <si>
    <t>PY CB IB Switch 56Gb 18/18 FDR</t>
  </si>
  <si>
    <t>Y31</t>
  </si>
  <si>
    <t>IB Switch external 56Gb</t>
  </si>
  <si>
    <t>Y32</t>
  </si>
  <si>
    <t>PY BX920S3 CPU Blade</t>
  </si>
  <si>
    <t>Y33</t>
  </si>
  <si>
    <t>PY CB NEXUS Fabric Extender</t>
  </si>
  <si>
    <t>Y36</t>
  </si>
  <si>
    <t>Fujitsu Network CFX2000</t>
  </si>
  <si>
    <t>Y37</t>
  </si>
  <si>
    <t>PY CB Eth Switch 10 40G 18 8+2</t>
  </si>
  <si>
    <t>Y38</t>
  </si>
  <si>
    <t>PY CB FC Switch 16Gb (Brocade)</t>
  </si>
  <si>
    <t>Y39</t>
  </si>
  <si>
    <t>Intel OmniPath Switch</t>
  </si>
  <si>
    <t>Y40</t>
  </si>
  <si>
    <t>Fujitsu SWITCH 2048</t>
  </si>
  <si>
    <t>YGR</t>
  </si>
  <si>
    <t>FUJITSU PRIMECENTER RACK 3</t>
  </si>
  <si>
    <t>ProActive SCD Output  for CS8000/CS900/CD10000</t>
  </si>
  <si>
    <t xml:space="preserve">Solution Contract </t>
  </si>
  <si>
    <t>Classic pro and Superior pro</t>
  </si>
  <si>
    <t xml:space="preserve">Premium </t>
  </si>
  <si>
    <t>ProActive model</t>
  </si>
  <si>
    <t>valid for 6 and 7</t>
  </si>
  <si>
    <t>WG</t>
  </si>
  <si>
    <t>Autocall with 2 SHC and 2 TAM onsite per year - without one-time tasks</t>
  </si>
  <si>
    <t>Autocall with 4 SHC and 4 TAM onsite per year - without one-time tasks</t>
  </si>
  <si>
    <t xml:space="preserve">Autocall with 2 SHC and 2 TAM by telephone per year </t>
  </si>
  <si>
    <t xml:space="preserve">Autocall with 4 SHC and 4 TAM by telephone per year </t>
  </si>
  <si>
    <t>one-time tasks</t>
  </si>
  <si>
    <t>End of calc range</t>
  </si>
  <si>
    <t>approved by IGT</t>
  </si>
  <si>
    <t>EUR-S1</t>
  </si>
  <si>
    <t>"virtual" WRG only for ETERNUS CD10K S1</t>
  </si>
  <si>
    <t>CHF-S1</t>
  </si>
  <si>
    <t>GBP-S1</t>
  </si>
  <si>
    <t>USD-S1</t>
  </si>
  <si>
    <t>INR-S1</t>
  </si>
  <si>
    <t>Service Location</t>
  </si>
  <si>
    <t>Availability</t>
  </si>
  <si>
    <t>Reaction Time</t>
  </si>
  <si>
    <t>Reaction Type</t>
  </si>
  <si>
    <t xml:space="preserve">Asset </t>
  </si>
  <si>
    <t>Duration</t>
  </si>
  <si>
    <t>TC</t>
  </si>
  <si>
    <t>TP</t>
  </si>
  <si>
    <t>Service Tranfer Price monthly - 
year 1</t>
  </si>
  <si>
    <t>Service Tranfer Price monthly - 
year 2</t>
  </si>
  <si>
    <t>Service Tranfer Price monthly - 
year 3</t>
  </si>
  <si>
    <t>Service Tranfer Price monthly - 
year 4</t>
  </si>
  <si>
    <t>Service Tranfer Price monthly - 
year 5</t>
  </si>
  <si>
    <t>On-Site Service</t>
  </si>
  <si>
    <t>NBD</t>
  </si>
  <si>
    <t>response</t>
  </si>
  <si>
    <t>3 years</t>
  </si>
  <si>
    <t>24x7</t>
  </si>
  <si>
    <t>24h</t>
  </si>
  <si>
    <t>recovery</t>
  </si>
  <si>
    <t>4h</t>
  </si>
  <si>
    <t>Contract in warranty</t>
  </si>
  <si>
    <t>Values in local currency</t>
  </si>
  <si>
    <t>EUR</t>
  </si>
  <si>
    <t>FTS 
Materialnummer</t>
  </si>
  <si>
    <t xml:space="preserve">Description: </t>
  </si>
  <si>
    <t>TC 
monthly
SCA ST</t>
  </si>
  <si>
    <t>DRP
monthly 
SCA ST</t>
  </si>
  <si>
    <t>RLP
monthly
SCA ST</t>
  </si>
  <si>
    <t>TC 
monthly
SCZ ST</t>
  </si>
  <si>
    <t>DRP
monthly
SCZ ST</t>
  </si>
  <si>
    <t>RLP 
monthly
SCZ ST</t>
  </si>
  <si>
    <t>TC 
monthly
SCA ST 4H</t>
  </si>
  <si>
    <t>DRP
monthly
SCA ST 4H</t>
  </si>
  <si>
    <t>RLP 
monthly
SCA ST 4H</t>
  </si>
  <si>
    <t xml:space="preserve">TC
monthly
SCZ ST 4H </t>
  </si>
  <si>
    <t>DRP
monthly
SCZ ST 4H</t>
  </si>
  <si>
    <t>RLP
monthly
SCZ ST 4H</t>
  </si>
  <si>
    <t xml:space="preserve">TC
monthly
SCT ST 4H </t>
  </si>
  <si>
    <t>DRP
monthly
SCT ST 4H</t>
  </si>
  <si>
    <t>RLP
monthly
SCT ST 4H</t>
  </si>
  <si>
    <t>TC
monthly
 SCS ST 4H</t>
  </si>
  <si>
    <t>DRP
monthly
SCS ST 4H</t>
  </si>
  <si>
    <t>RLP
monthly SCS ST 4H</t>
  </si>
  <si>
    <t>TC
monthly
SCP ST 4H</t>
  </si>
  <si>
    <t>DRP
monthly
SCP ST 4H</t>
  </si>
  <si>
    <t>RLP
monthly
SCP ST 4H</t>
  </si>
  <si>
    <t>CS-900ENTRY-S12</t>
  </si>
  <si>
    <t>ET CS900 - Remark: Classic only (SCA)</t>
  </si>
  <si>
    <t>CS-900ENTRY-S13</t>
  </si>
  <si>
    <t>CS-8050-S13</t>
  </si>
  <si>
    <t>ET CS-8050-S13</t>
  </si>
  <si>
    <t>CS-8050-S14</t>
  </si>
  <si>
    <t>ET CS-8050-S14</t>
  </si>
  <si>
    <t>CS-8050VINS-S14</t>
  </si>
  <si>
    <t>ET CS-8050VINS R2544</t>
  </si>
  <si>
    <t>ETERNUS CS8000 P12</t>
  </si>
  <si>
    <t>CS-8200-P12</t>
  </si>
  <si>
    <t>ET CS8200 (S12)</t>
  </si>
  <si>
    <t>CS-8400-P12</t>
  </si>
  <si>
    <t>ET CS8400 (S12)</t>
  </si>
  <si>
    <t>CS-8800-P12</t>
  </si>
  <si>
    <t>ET CS8800 (S12)</t>
  </si>
  <si>
    <t>CS-R12-ER</t>
  </si>
  <si>
    <t>ET CS RACK, E&amp;I-TYPE CS8000</t>
  </si>
  <si>
    <t>CS-R12-IR</t>
  </si>
  <si>
    <t>CS-R12-LR82</t>
  </si>
  <si>
    <t>Leading Rack CS8200 42U</t>
  </si>
  <si>
    <t>CS-R12-LR84</t>
  </si>
  <si>
    <t>Leading Rack CS8400 42U</t>
  </si>
  <si>
    <t>CS-R12-LR88</t>
  </si>
  <si>
    <t>Leading Rack CS8800 42U</t>
  </si>
  <si>
    <t>CS-RC25</t>
  </si>
  <si>
    <t>ET CS RACK CONSOLE RC25</t>
  </si>
  <si>
    <t>CS-LSW-BR6610</t>
  </si>
  <si>
    <t>ET CS LAN Switch</t>
  </si>
  <si>
    <t>CS-FSW-BR6510</t>
  </si>
  <si>
    <t>ET CS FC Switch</t>
  </si>
  <si>
    <t>CS-IUP-RX38</t>
  </si>
  <si>
    <t>ET CS8000 Integrated Universal Processor</t>
  </si>
  <si>
    <t>CS-ICP-RX38</t>
  </si>
  <si>
    <t>ET CS8000 Integrated Channel Processor</t>
  </si>
  <si>
    <t>CS-IDP-RX38</t>
  </si>
  <si>
    <t>ET CS8000 Integrated Device Processor</t>
  </si>
  <si>
    <t>CS-VLP-RX38</t>
  </si>
  <si>
    <t>ET CS8000 Virtual Library Processor</t>
  </si>
  <si>
    <t>CS-TBP-RX38</t>
  </si>
  <si>
    <t>ET CS8000 Tiebreaker Processor</t>
  </si>
  <si>
    <t>CS-DDP-RX38</t>
  </si>
  <si>
    <t xml:space="preserve">VTL DeDup Single Node </t>
  </si>
  <si>
    <t>CS-DDS-RX38</t>
  </si>
  <si>
    <t>ET CS8000 Dedicated DeDup Server</t>
  </si>
  <si>
    <t>CS-SAS-RX38</t>
  </si>
  <si>
    <t>ET CS8000 Service Access System</t>
  </si>
  <si>
    <t>ETERNUS CS8000 P13</t>
  </si>
  <si>
    <t>CS-8200-P13</t>
  </si>
  <si>
    <t>ET CS8200 (S13)</t>
  </si>
  <si>
    <t>CS-8400-P13</t>
  </si>
  <si>
    <t>ET CS8400 (S13)</t>
  </si>
  <si>
    <t>CS-8800-P13</t>
  </si>
  <si>
    <t>ET CS8800 (S13)</t>
  </si>
  <si>
    <t>CS-R13-ER</t>
  </si>
  <si>
    <t>CS-R13-IR</t>
  </si>
  <si>
    <t>CS-R13-LR82</t>
  </si>
  <si>
    <t>CS-R13-LR84</t>
  </si>
  <si>
    <t>CS-R13-LR88</t>
  </si>
  <si>
    <t>CS-IUP-R2541</t>
  </si>
  <si>
    <t>CS-ICP-R2541</t>
  </si>
  <si>
    <t>CS-IDP-R2541</t>
  </si>
  <si>
    <t>CS-VLP-R2541</t>
  </si>
  <si>
    <t>CS-TBP-R2541</t>
  </si>
  <si>
    <t>CS-DDS-R2541</t>
  </si>
  <si>
    <t>CS-SAS-R2541</t>
  </si>
  <si>
    <t>ETERNUS CS8000 P14</t>
  </si>
  <si>
    <t>CS-8200-P14</t>
  </si>
  <si>
    <t>ET CS8200 (S14)</t>
  </si>
  <si>
    <t>CS-8400-P14</t>
  </si>
  <si>
    <t>ET CS8400 (S14)</t>
  </si>
  <si>
    <t>CS-8800-P14</t>
  </si>
  <si>
    <t>ET CS8800 (S14)</t>
  </si>
  <si>
    <t>LAN-Switch</t>
  </si>
  <si>
    <t>CS-FSW-BRG620</t>
  </si>
  <si>
    <t>CS FC Switch 48Port, 24Port free</t>
  </si>
  <si>
    <t>CS-CNSW-16S4E</t>
  </si>
  <si>
    <t>CONSOLE SWITCH 16 PORT, S4-TYPE</t>
  </si>
  <si>
    <t>CS-CNSW-08S4E</t>
  </si>
  <si>
    <t>CONSOLE SWITCH 8 PORT, S4-TYPE</t>
  </si>
  <si>
    <t>CS-CNSW-1116P-E</t>
  </si>
  <si>
    <t>CONSOLE SWITCH 16 PORT, 1116P-TYPE</t>
  </si>
  <si>
    <t>CS-R14-ER</t>
  </si>
  <si>
    <t>CS-R14-IR</t>
  </si>
  <si>
    <t>CS-R14-LR82</t>
  </si>
  <si>
    <t>CS-R14-LR84</t>
  </si>
  <si>
    <t>CS-R14-LR88</t>
  </si>
  <si>
    <t>CS-IUP-R2544</t>
  </si>
  <si>
    <t>CS-ICP-R2544</t>
  </si>
  <si>
    <t>CS-IDP-R2544</t>
  </si>
  <si>
    <t>CS-VLP-R2544</t>
  </si>
  <si>
    <t>CS-TBP-R2544</t>
  </si>
  <si>
    <t>CS-SAS-R2544</t>
  </si>
  <si>
    <t>ET CS8000 R2544 FLEX ISP</t>
  </si>
  <si>
    <t>ETERNUS CS8000 Options</t>
  </si>
  <si>
    <t>CS-MTCHW-RX38</t>
  </si>
  <si>
    <t>ET CS8000 GATEWAY PROC.</t>
  </si>
  <si>
    <t>CS-MTCHW-R2541</t>
  </si>
  <si>
    <t>ET CS8000 R2541 MTCHW</t>
  </si>
  <si>
    <t>CS-VCB-DX23A</t>
  </si>
  <si>
    <t>ET CS VC Base23 NL-SAS 16 TB</t>
  </si>
  <si>
    <t>CS-VCB-DX23A1</t>
  </si>
  <si>
    <t>ET CS VC Base23 CE 3.5 NL-SAS 12x 6TB (24TB)</t>
  </si>
  <si>
    <t>CS-VCB-DX42AP</t>
  </si>
  <si>
    <t xml:space="preserve">ET CS VC Base42 NL-SAS 12 TB </t>
  </si>
  <si>
    <t>CS-VCB-DX42FP</t>
  </si>
  <si>
    <t xml:space="preserve">ET CS VC Base42 SAS 14.4 TB </t>
  </si>
  <si>
    <t>CS-VCB-DX42SP</t>
  </si>
  <si>
    <t xml:space="preserve">ET CS VC Base42 SAS SED 14.4 TB </t>
  </si>
  <si>
    <t>CS-VCB-DX63AP</t>
  </si>
  <si>
    <t>ET CS8000 DX600 S3-Base Volume Cache Options: NLSAS 3,5"</t>
  </si>
  <si>
    <t>CS-VCB-DX63A1P</t>
  </si>
  <si>
    <t>ET CS VC Base63 NL-SAS 24 TB</t>
  </si>
  <si>
    <t>CS-VCB-DX63FP</t>
  </si>
  <si>
    <t>ET CS8000 DX600 S3-Base Volume Cache Options: SAS 2,5"</t>
  </si>
  <si>
    <t>CS-VCB-DX63SP</t>
  </si>
  <si>
    <t>ET CS8000 DX600 S3-Base Volume Cache Options: SED 2,5"</t>
  </si>
  <si>
    <t>CS-VCB-DX92A</t>
  </si>
  <si>
    <t xml:space="preserve">ET CS VC92 Base NL-SAS 12 TB </t>
  </si>
  <si>
    <t>CS-VCBH-DX23F</t>
  </si>
  <si>
    <t>ET CS VC Base23 Hf SAS 7.2 TB</t>
  </si>
  <si>
    <t>CS-VCBH-DX23S</t>
  </si>
  <si>
    <t>ET CS VC Base23 Hf SAS SED 7.2 TB</t>
  </si>
  <si>
    <t>CS-VCBH-DX92F</t>
  </si>
  <si>
    <t>ET CS VC92 Base SAS 7.2 TB</t>
  </si>
  <si>
    <t>CS-VCBH-DX92S</t>
  </si>
  <si>
    <t>ET CS VC92 Base SAS SED 7.2 TB</t>
  </si>
  <si>
    <t>CS-VCBS-DX23F</t>
  </si>
  <si>
    <t>ET CS VC Base23 Sg SAS 14.4 TB</t>
  </si>
  <si>
    <t>CS-VCBS-DX23S</t>
  </si>
  <si>
    <t>ET CS VC Base23 Sg SAS SED 14.4 TB</t>
  </si>
  <si>
    <t>CS-VCBS-DX92F</t>
  </si>
  <si>
    <t xml:space="preserve">ET CS VC92 Base SAS 14.4 TB </t>
  </si>
  <si>
    <t>CS-VCBS-DX92S</t>
  </si>
  <si>
    <t>ET CS VC92 Base SAS SED 14.4 TB</t>
  </si>
  <si>
    <t>CS-VCB-DX2425</t>
  </si>
  <si>
    <t>ET CS VC BASE24 CE 2.5 FLEX</t>
  </si>
  <si>
    <t>CS-VCB-DX2425B</t>
  </si>
  <si>
    <t>ET CS VC BASE24 CE 2.5 for SSDs</t>
  </si>
  <si>
    <t>CS-VCB-DX2435</t>
  </si>
  <si>
    <t>ET CS VC BASE24 CE 3.5 FLEX</t>
  </si>
  <si>
    <t>CS-VCB-DX24A1</t>
  </si>
  <si>
    <t>ET CS VC BASE24 NL-SAS 24 TB 3.5</t>
  </si>
  <si>
    <t>CS-VCB-DX24C</t>
  </si>
  <si>
    <t>ET CS VC BASE24 NL-SAS SED 24 TB 3.5</t>
  </si>
  <si>
    <t>CS-VCB-DX24F</t>
  </si>
  <si>
    <t>ET CS VC BASE24 SAS 14.4 TB 2.5</t>
  </si>
  <si>
    <t>CS-VCB-DX24S</t>
  </si>
  <si>
    <t>ET CS VC BASE24 SG SAS SED 14.4 TB 2.5</t>
  </si>
  <si>
    <t>CS-VCB-DX24BP</t>
  </si>
  <si>
    <t xml:space="preserve">ET CS VC Ext.63 HD-DE NL-SAS 96TB  </t>
  </si>
  <si>
    <t>CS-VCB-DX24F1</t>
  </si>
  <si>
    <t>ET CS VC BASE24 SAS 19.2 TB</t>
  </si>
  <si>
    <t>CS-VCD-DX42A</t>
  </si>
  <si>
    <t>ET CS VC Base42 DE NL-SAS 3,5" 12x3TB</t>
  </si>
  <si>
    <t>CS-VCE-DX23A</t>
  </si>
  <si>
    <t>ET CS VC Ext.23 NL-SAS 32 TB</t>
  </si>
  <si>
    <t>CS-VCE-DX23A1</t>
  </si>
  <si>
    <t>ET CS VC Ext.23 DE 3.5 NL-SAS 12x 6TB (48TB)</t>
  </si>
  <si>
    <t>CS-VCE-DX42A</t>
  </si>
  <si>
    <t>ET CS VC Ext.42 NL-SAS 3,5" 12x3TB</t>
  </si>
  <si>
    <t>CS-VCE-DX42F</t>
  </si>
  <si>
    <t>ET CS VC Ext.42 SAS 2,5" 24x900GB</t>
  </si>
  <si>
    <t>CS-VCE-DX42S</t>
  </si>
  <si>
    <t>ET CS VC Ext.42 SAS SED 2,5" 24x900GB</t>
  </si>
  <si>
    <t>CS-VCE-DX63A</t>
  </si>
  <si>
    <t xml:space="preserve">ET CS8000 DX600 S3-Extention Volume Cache Options: NLSAS 3,5" </t>
  </si>
  <si>
    <t>CS-VCE-DX63A1</t>
  </si>
  <si>
    <t>ET CS VC Ext.63 NL-SAS 3,5" 12x6TB (48TB)</t>
  </si>
  <si>
    <t>CS-VCE-DX63C</t>
  </si>
  <si>
    <t>ET CS VC EXT.63 NL-SAS SED 32 TB 3.5</t>
  </si>
  <si>
    <t>CS-VCE-DX63F</t>
  </si>
  <si>
    <t xml:space="preserve">ET CS8000 DX600 S3-Extention Volume Cache Options: SAS 2,5" </t>
  </si>
  <si>
    <t>CS-VCE-DX63S</t>
  </si>
  <si>
    <t xml:space="preserve">ET CS8000 DX600 S3-Extention Volume Cache Options: SED 2,5" </t>
  </si>
  <si>
    <t>CS-VCE-DX625</t>
  </si>
  <si>
    <t>ET CS VC EXT6 DE 2.5 FLEX</t>
  </si>
  <si>
    <t>CS-VCE-DX635</t>
  </si>
  <si>
    <t>ET CS VC EXT6 DE 3.5 FLEX</t>
  </si>
  <si>
    <t>CS-VCE-DX92A</t>
  </si>
  <si>
    <t xml:space="preserve">ET CS VC92 Ext. NL-SAS 24 TB </t>
  </si>
  <si>
    <t>CS-VCE-DX2435HD</t>
  </si>
  <si>
    <t>ET CS VC EXT24 HD-DE 3.5 FLEX</t>
  </si>
  <si>
    <t>CS-VCE-DX635HD</t>
  </si>
  <si>
    <t>ET CS VC EXT6 HD-DE 3.5 FLEX</t>
  </si>
  <si>
    <t>CS-VCE-DX2425</t>
  </si>
  <si>
    <t>ET CS VC EXT24 DE 2.5 FLEX</t>
  </si>
  <si>
    <t>CS-VCE-DX2425B</t>
  </si>
  <si>
    <t>ET CS VC EXT24 DE 2.5 for SSDs</t>
  </si>
  <si>
    <t>CS-VCE-DX2435</t>
  </si>
  <si>
    <t>ET CS VC EXT24 DE 3.5 FLEX</t>
  </si>
  <si>
    <t>CS-VCE-DX24A1</t>
  </si>
  <si>
    <t>ET CS VC EXT24 NL-SAS 48 TB 3.5</t>
  </si>
  <si>
    <t>CS-VCE-DX24C</t>
  </si>
  <si>
    <t>ET CS VC EXT24 NL-SAS SED 48TB 3.5</t>
  </si>
  <si>
    <t>CS-VCE-DX24F</t>
  </si>
  <si>
    <t>ET CS VC EXT24 SG SAS 14.4 TB 2.5</t>
  </si>
  <si>
    <t>CS-VCE-DX24S</t>
  </si>
  <si>
    <t>ET CS VC EXT24 SAS SED 14.4 TB 2.5</t>
  </si>
  <si>
    <t>CS-VCE-DX24BP</t>
  </si>
  <si>
    <t>CS-VCE-DX24F1</t>
  </si>
  <si>
    <t>ET CS VC EXT24 SAS 19.2 TB</t>
  </si>
  <si>
    <t>CS-VCES-DX23F</t>
  </si>
  <si>
    <t>ET CS VC Ext.23 Sg SAS 14.4 TB</t>
  </si>
  <si>
    <t>CS-VCES-DX23S</t>
  </si>
  <si>
    <t>ET CS VC Ext.23 Sg SAS SED 14.4 TB</t>
  </si>
  <si>
    <t>CS-VCES-DX92F</t>
  </si>
  <si>
    <t>ET CS VC92 Ext. SAS 14.4 TB</t>
  </si>
  <si>
    <t>CS-VCES-DX92S</t>
  </si>
  <si>
    <t xml:space="preserve">ET CS VC92 Ext. SED SAS 14.4 TB </t>
  </si>
  <si>
    <t>CS-VCEHD1-DX23A1</t>
  </si>
  <si>
    <t>ET CS VC Ext23 HD-DE NL-SAS 240TB (60x 6TB)</t>
  </si>
  <si>
    <t>CS-VCEHD2-
DX23A1</t>
  </si>
  <si>
    <t>ET CS VC Ext23 HD-DE NL-SAS 96TB (24x 6TB)</t>
  </si>
  <si>
    <t>CS-VCEHD1-DX24A1</t>
  </si>
  <si>
    <t>CS-VCBHD1-DX63A1P</t>
  </si>
  <si>
    <t>ETERNUS CS VC Base63 HD NL-SAS 216TB</t>
  </si>
  <si>
    <t>CS-VCBHD2-DX63A1P</t>
  </si>
  <si>
    <t xml:space="preserve">ETERNUS CS VC Base63 HD NL-SAS 72TB </t>
  </si>
  <si>
    <t>CS-VCEHD1-DX63A1</t>
  </si>
  <si>
    <t>ET CS VC Ext.63 HD-DE NL-SAS 240TB</t>
  </si>
  <si>
    <t>CS-VCEHD2-DX63A1</t>
  </si>
  <si>
    <t>CS-VCB-DX63CP</t>
  </si>
  <si>
    <t>ET CS VC BASE63 NL-SAS SED 16 TB</t>
  </si>
  <si>
    <t>CS-VCB-DX64A1P</t>
  </si>
  <si>
    <t>ET CS VC BASE64 NL-SAS 24 TB</t>
  </si>
  <si>
    <t>CS-VCB-DX64CP</t>
  </si>
  <si>
    <t>ET CS VC BASE64 NL-SAS SED 16 TB</t>
  </si>
  <si>
    <t>CS-VCB-DX64FP</t>
  </si>
  <si>
    <t>ET CS VC BASE64 SAS 14.4 TB</t>
  </si>
  <si>
    <t>CS-VCB-DX64SP</t>
  </si>
  <si>
    <t>ET CS VC BASE64 SAS SED 19.2 TB</t>
  </si>
  <si>
    <t>CS-VCBHD1-DX64A1P</t>
  </si>
  <si>
    <t>ET CS VC BASE64 HD-DE NL-SAS 216TB</t>
  </si>
  <si>
    <t>CS-VCBHD1-DX64CP</t>
  </si>
  <si>
    <t>ET CS VC BASE64 HD-DE NL-SAS SED 144TB</t>
  </si>
  <si>
    <t>CS-VCB-DX6FLEXP</t>
  </si>
  <si>
    <t>ET CS VC BASE6 CE FLEX</t>
  </si>
  <si>
    <t>CS-VCEHD1-DX64A1</t>
  </si>
  <si>
    <t>ET CS VC EXT64 HD-DE NL-SAS 240TB</t>
  </si>
  <si>
    <t>CS-VCEHD1-DX64C</t>
  </si>
  <si>
    <t>ET CS VC EXT64 HD-DE NL-SAS SED 160TB</t>
  </si>
  <si>
    <t>CS-VCE-DX64A1</t>
  </si>
  <si>
    <t>CS-VCE-DX64C</t>
  </si>
  <si>
    <t>CS-VCE-DX64F</t>
  </si>
  <si>
    <t>CS-VCE-DX64S</t>
  </si>
  <si>
    <t>CS-VCE-DX64F1</t>
  </si>
  <si>
    <t>ET CS VC EXT64 SAS 19.2 TB</t>
  </si>
  <si>
    <t>CS-VCB-DX64F1P</t>
  </si>
  <si>
    <t>ET CS VC BASE64 SAS 19.2 TB</t>
  </si>
  <si>
    <t>Eternus CS8000 SW Subscription</t>
  </si>
  <si>
    <t>SCU</t>
  </si>
  <si>
    <t>U10443-C108</t>
  </si>
  <si>
    <t>ET CS8000 SW V6.1</t>
  </si>
  <si>
    <t>U10443-C109</t>
  </si>
  <si>
    <t>ET CS8000 SW V7.0</t>
  </si>
  <si>
    <t>CS-OVINS-ONLY</t>
  </si>
  <si>
    <t>Virtual Network Storage (VINS-ONLY</t>
  </si>
  <si>
    <t>CS-OVINS-ONLYS</t>
  </si>
  <si>
    <t>VINS-ONLY CS8200 (VINS-ONLYS</t>
  </si>
  <si>
    <t>CS-OVVR</t>
  </si>
  <si>
    <t>Dual Save (VVR)</t>
  </si>
  <si>
    <t>CS-OVVR3</t>
  </si>
  <si>
    <t>Triple Save (VVR3)</t>
  </si>
  <si>
    <t>CS-OCMP</t>
  </si>
  <si>
    <t>Cache Compression (CMPF)</t>
  </si>
  <si>
    <t>CS-OETT</t>
  </si>
  <si>
    <t>Export-To-Tape (ETT)</t>
  </si>
  <si>
    <t>CS-OTTV</t>
  </si>
  <si>
    <t>True Tape Virtualization (TTV</t>
  </si>
  <si>
    <t>CS-OVLPFO</t>
  </si>
  <si>
    <t>VLP Failover (PFO)</t>
  </si>
  <si>
    <t>CS-OVDR-1000</t>
  </si>
  <si>
    <t>Virtual Drive Extention (VDR32)</t>
  </si>
  <si>
    <t>CS-OVDR</t>
  </si>
  <si>
    <t>Virtual Drive Extention (VDR64</t>
  </si>
  <si>
    <t>CS-OVDR128</t>
  </si>
  <si>
    <t>Virtual Drive Extention (VDR128</t>
  </si>
  <si>
    <t>CS-OFCR</t>
  </si>
  <si>
    <t>FCR (FC-REDUNDANCY &amp; BALANCING</t>
  </si>
  <si>
    <t>CS-OFCRS</t>
  </si>
  <si>
    <t>FC REDUNDANCY&amp;BALANCING (FCRS) CS8200</t>
  </si>
  <si>
    <t>CS-OLAN</t>
  </si>
  <si>
    <t>LAN Redundancy (LAN)</t>
  </si>
  <si>
    <t>CS-OMLS</t>
  </si>
  <si>
    <t>Multiple Library Support (MLS)</t>
  </si>
  <si>
    <t>CS-OCAS</t>
  </si>
  <si>
    <t>Cascading (CAS</t>
  </si>
  <si>
    <t>CS-ONAS</t>
  </si>
  <si>
    <t>NAS Funct. at Frontend (NAS)</t>
  </si>
  <si>
    <t>CS-ONASB</t>
  </si>
  <si>
    <t>KEY: NAS INTERFACE BACKEND</t>
  </si>
  <si>
    <t>CS-ONASB-STBY</t>
  </si>
  <si>
    <t>NAS IF Backend Stand-by (NASB-STBY</t>
  </si>
  <si>
    <t>CS-ONASB-ACTV</t>
  </si>
  <si>
    <t>NAS IF Backend Activ. (NASB-ACTV)</t>
  </si>
  <si>
    <t>CS-DEDUPPOOL-1T</t>
  </si>
  <si>
    <t>1TB DeDup Pool Enabling (DEDUP1)</t>
  </si>
  <si>
    <t>CS-DEDUPPOOL-10T</t>
  </si>
  <si>
    <t>10TB DEDUP POOL ENABLING (DEDUP10)</t>
  </si>
  <si>
    <t>CS-DEDUPPOOL-100T</t>
  </si>
  <si>
    <t>100TB DeDup Pool Enabling (DEDUP100</t>
  </si>
  <si>
    <t>CS-CS8200-SUBSCR1Y</t>
  </si>
  <si>
    <t>Subscr Gen. CS SW CS8200 1Yr</t>
  </si>
  <si>
    <t>CS-CS8400-SUBSCR1Y</t>
  </si>
  <si>
    <t>Subscr Gen. CS SW CS8400 1Yr</t>
  </si>
  <si>
    <t>CS-CS8800-SUBSCR1Y</t>
  </si>
  <si>
    <t>Subscr Gen. CS SW CS8800 1Yr</t>
  </si>
  <si>
    <t>CS-DP1T-SUBSCR1Y</t>
  </si>
  <si>
    <t>Subscription Service 1 TB DedupPool 1Yr</t>
  </si>
  <si>
    <t>CS-DP10T-SUBSCR1Y</t>
  </si>
  <si>
    <t>Subscription Service 10 TB DedupPool 1Yr</t>
  </si>
  <si>
    <t>CS-DP100T-SUBSCR1Y</t>
  </si>
  <si>
    <t>Subscription Service 100 TB DedupPool 1Yr</t>
  </si>
  <si>
    <t>CS-ELINKZ</t>
  </si>
  <si>
    <t>ET CS LINK for z/OS</t>
  </si>
  <si>
    <t>CS-ELINKZ-SUBSCR1Y</t>
  </si>
  <si>
    <t>CS-ELINKZ SUBSCR1Y</t>
  </si>
  <si>
    <t>CS-ISP-SUBSCR1Y</t>
  </si>
  <si>
    <t>Subscr Gen. CS SW CS ISP 1Yr</t>
  </si>
  <si>
    <t>CS-RAID-SUBSCR1Y</t>
  </si>
  <si>
    <t>Subscr Gen. CS SW CS RAIDS2 1Yr</t>
  </si>
  <si>
    <t>CS-DP14T13-SUBSC1Y</t>
  </si>
  <si>
    <t>ET CS900ENTRY - 14TB SUBSCR. FULL DEDUP</t>
  </si>
  <si>
    <t>CS-DP7T13-SUBSC1Y</t>
  </si>
  <si>
    <t xml:space="preserve">ET CS900ENTRY - 7TB SUBSCR. HALF DEDUP </t>
  </si>
  <si>
    <t>DRP discount from RLP</t>
  </si>
  <si>
    <t>ETERNUS CS900</t>
  </si>
  <si>
    <t>Classic</t>
  </si>
  <si>
    <t>Superior</t>
  </si>
  <si>
    <t>Classic pro</t>
  </si>
  <si>
    <t>Superior pro</t>
  </si>
  <si>
    <t>Premium</t>
  </si>
  <si>
    <t>SCA ST</t>
  </si>
  <si>
    <t>HC3 ST</t>
  </si>
  <si>
    <t>SCA ST 4H</t>
  </si>
  <si>
    <t>HC3 ST 4H</t>
  </si>
  <si>
    <t>SCT ST 4H</t>
  </si>
  <si>
    <t>HCY ST 4H</t>
  </si>
  <si>
    <t>SCZ ST</t>
  </si>
  <si>
    <t>HC 3 ST</t>
  </si>
  <si>
    <t>SCZ ST 4H</t>
  </si>
  <si>
    <t>HC 4 ST 4H</t>
  </si>
  <si>
    <t>SCS ST 4H</t>
  </si>
  <si>
    <t>SCP ST 4H</t>
  </si>
  <si>
    <t>HC9 ST 4H</t>
  </si>
  <si>
    <t>SCU ST</t>
  </si>
  <si>
    <t>SCU ST 4H</t>
  </si>
  <si>
    <t>SCR ST 4H</t>
  </si>
  <si>
    <t xml:space="preserve">SCX ST </t>
  </si>
  <si>
    <t>SCX ST 4H</t>
  </si>
  <si>
    <t>SCV ST 4H</t>
  </si>
  <si>
    <t>SCW ST 4H</t>
  </si>
  <si>
    <t>in warranty (24 month)</t>
  </si>
  <si>
    <t>out of warranty</t>
  </si>
  <si>
    <t>Service Time</t>
  </si>
  <si>
    <t>9x5</t>
  </si>
  <si>
    <t>Service Level</t>
  </si>
  <si>
    <t>HW On-site response NBD / 
SW 4h/NBD remote resp.</t>
  </si>
  <si>
    <t>HW On-site recovery ND/NBD 
SW 0,5h/4h remote resp.</t>
  </si>
  <si>
    <t>HW On-site recovery 6h/ND
SW 0,5h/2h remote resp.</t>
  </si>
  <si>
    <t>FSL fee required</t>
  </si>
  <si>
    <t>dependent on country</t>
  </si>
  <si>
    <t>Proactive</t>
  </si>
  <si>
    <t xml:space="preserve">without proactive </t>
  </si>
  <si>
    <t>monthly value
 OOW</t>
  </si>
  <si>
    <t>with proactive half yearly</t>
  </si>
  <si>
    <t>with proactive quarterly</t>
  </si>
  <si>
    <t>CS900 Oveview</t>
  </si>
  <si>
    <t>monthly value
 in warranty</t>
  </si>
  <si>
    <t>Basis configuration</t>
  </si>
  <si>
    <t>ProActive_SCD_Output</t>
  </si>
  <si>
    <t>Total costs monthly</t>
  </si>
  <si>
    <t>Total costs in W / OOW contract duration</t>
  </si>
  <si>
    <t>RLP monthly</t>
  </si>
  <si>
    <t>Margin</t>
  </si>
  <si>
    <t>RLP contract duration</t>
  </si>
  <si>
    <t>ETERNUS CS900 Entry</t>
  </si>
  <si>
    <t>Packaged order code</t>
  </si>
  <si>
    <t>Ordercode</t>
  </si>
  <si>
    <t>CS-900Entry-S12</t>
  </si>
  <si>
    <t>ETERNUS CS-8050-S13</t>
  </si>
  <si>
    <t>ETERNUS CS-8050-S14</t>
  </si>
  <si>
    <t>HDD-Retention (OneTime)</t>
  </si>
  <si>
    <t>DRP</t>
  </si>
  <si>
    <t>RLP</t>
  </si>
  <si>
    <t>QTY</t>
  </si>
  <si>
    <t>ETERNUS CS8000</t>
  </si>
  <si>
    <t>CS8000 Overview</t>
  </si>
  <si>
    <t>ProActive_SCD_Output_CS1</t>
  </si>
  <si>
    <t>ProActive_SCD_Output_CS2</t>
  </si>
  <si>
    <t>ProActive_SCD_Output_CS3</t>
  </si>
  <si>
    <t>CS-FSA-RX38</t>
  </si>
  <si>
    <t>1x CS-CNSW-08S3E</t>
  </si>
  <si>
    <t>TCCS-8200-P12</t>
  </si>
  <si>
    <t>RLCS-8200-P12</t>
  </si>
  <si>
    <t>1x CS-CNSW-16S4E</t>
  </si>
  <si>
    <t>TCCS-8400-P12</t>
  </si>
  <si>
    <t>RLCS-8400-P12</t>
  </si>
  <si>
    <t>2x CS-CNSW-16S4E</t>
  </si>
  <si>
    <t>TCCS-8800-P12</t>
  </si>
  <si>
    <t>RLCS-8800-P12</t>
  </si>
  <si>
    <t>ETERNUS CS Ext. Rack</t>
  </si>
  <si>
    <t>CS-RC25                        WGR C16</t>
  </si>
  <si>
    <t>TCCS-RC25</t>
  </si>
  <si>
    <t>RLCS-RC25</t>
  </si>
  <si>
    <t>CS-R12-ER / CSR12-IR</t>
  </si>
  <si>
    <t>CS-R12-xx</t>
  </si>
  <si>
    <t>TCCS-R12-</t>
  </si>
  <si>
    <t>RLCS-R12-</t>
  </si>
  <si>
    <t>SWITCH</t>
  </si>
  <si>
    <t xml:space="preserve"> CS-LSW-BR6610</t>
  </si>
  <si>
    <t>TCCS-LSW-BR6610</t>
  </si>
  <si>
    <t>RLCS-LSW-BR6610</t>
  </si>
  <si>
    <t>TCCS-FSW-BR6510</t>
  </si>
  <si>
    <t>RLCS-FSW-BR6510</t>
  </si>
  <si>
    <t>ETERNUS Int. Proccessor RX38</t>
  </si>
  <si>
    <t>CS-xxx-RX38</t>
  </si>
  <si>
    <t>TCCS--RX38</t>
  </si>
  <si>
    <t>RLCS--RX38</t>
  </si>
  <si>
    <t>ETERNUS Base DX92x</t>
  </si>
  <si>
    <t>CS-TVCB-DX92x</t>
  </si>
  <si>
    <t>TCCS-TVCB-DX92</t>
  </si>
  <si>
    <t>RLCS-TVCB-DX92</t>
  </si>
  <si>
    <t>ETERNUS Base DX23x</t>
  </si>
  <si>
    <t>CS-VCBx-DX23x</t>
  </si>
  <si>
    <t>TCCS-VCB-DX23</t>
  </si>
  <si>
    <t>RLCS-VCB-DX23</t>
  </si>
  <si>
    <t>ETERNUS Base DX42x</t>
  </si>
  <si>
    <t>CS-VCBx-DX42x</t>
  </si>
  <si>
    <t>CS-VCC-DX42x</t>
  </si>
  <si>
    <t>TCCS-VCB-DX42</t>
  </si>
  <si>
    <t>RLCS-VCB-DX42</t>
  </si>
  <si>
    <t>ETERNUS Base DX63x Vol.Cache</t>
  </si>
  <si>
    <t>CS-VCB-DX42x</t>
  </si>
  <si>
    <t>CS-VCC-DX42</t>
  </si>
  <si>
    <t>CS-VCE-DX42x</t>
  </si>
  <si>
    <t>CS-VCBx-DX92x</t>
  </si>
  <si>
    <t>TCCS-VCB-DX92</t>
  </si>
  <si>
    <t>RLCS-VCB-DX92</t>
  </si>
  <si>
    <t>ETERNUS Extention DX23x</t>
  </si>
  <si>
    <t>CS-VCEx-DX23x</t>
  </si>
  <si>
    <t>TCCS-VCE-DX23</t>
  </si>
  <si>
    <t>RLCS-VCE-DX23</t>
  </si>
  <si>
    <t>ET CS VC Base xx Controller Encloser</t>
  </si>
  <si>
    <t>CS-VCC-DXxx</t>
  </si>
  <si>
    <t>TCCS-VCC-DX</t>
  </si>
  <si>
    <t>RLCS-VCC-DX</t>
  </si>
  <si>
    <t>CS-VCD-DXxx</t>
  </si>
  <si>
    <t>TCCS-VCD-DX</t>
  </si>
  <si>
    <t>RLCS-VCD-DX</t>
  </si>
  <si>
    <t>TCCS-VCE-DX42</t>
  </si>
  <si>
    <t>RLCS-VCE-DX42</t>
  </si>
  <si>
    <t>ETERNUS Extention DX92x</t>
  </si>
  <si>
    <t>CS-VCEx-DX92x</t>
  </si>
  <si>
    <t>TCCS-VCE-DX92</t>
  </si>
  <si>
    <t>RLCS-VCE-DX92</t>
  </si>
  <si>
    <t>CS-VCBx-DX63x</t>
  </si>
  <si>
    <t>TCCS-VCB-DX63</t>
  </si>
  <si>
    <t>RLCS-VCB-DX63</t>
  </si>
  <si>
    <t>CS8000-P13 Overview</t>
  </si>
  <si>
    <t>XXX</t>
  </si>
  <si>
    <t xml:space="preserve">CS-CNSW-08S3E </t>
  </si>
  <si>
    <t>TCCS-8200-P13</t>
  </si>
  <si>
    <t>RLCS-8200-P13</t>
  </si>
  <si>
    <t>TCCS-8400-P13</t>
  </si>
  <si>
    <t>RLCS-8400-P13</t>
  </si>
  <si>
    <t>TCCS-8800-P13</t>
  </si>
  <si>
    <t>RLCS-8800-P13</t>
  </si>
  <si>
    <t>CS-R13-ER / CS-R13-IR</t>
  </si>
  <si>
    <t>CS-R13-xx</t>
  </si>
  <si>
    <t>TCCS-R13-</t>
  </si>
  <si>
    <t>RLCS-R13-</t>
  </si>
  <si>
    <t>CS-xxx-R2541</t>
  </si>
  <si>
    <t>TCCS-R2541</t>
  </si>
  <si>
    <t>RLCS-R2541</t>
  </si>
  <si>
    <t>CS-VCCx-DX63x</t>
  </si>
  <si>
    <t>CS-VCEx-DX63x</t>
  </si>
  <si>
    <t>TCCS-VCE-DX63</t>
  </si>
  <si>
    <t>RLCS-VCE-DX63</t>
  </si>
  <si>
    <t>CS-VCE*-DX23Ax</t>
  </si>
  <si>
    <t>TCCS-VCEDX23A</t>
  </si>
  <si>
    <t>RLCS-VCEDX23A</t>
  </si>
  <si>
    <t>CS-VCBHD*-DX63A1P</t>
  </si>
  <si>
    <t>CS-VCC-DX63</t>
  </si>
  <si>
    <t xml:space="preserve">CS-VCEHD-DX63A1        </t>
  </si>
  <si>
    <t>TCCS-VCBHDDX63A1P</t>
  </si>
  <si>
    <t>RLCS-VCBHDDX63A1P</t>
  </si>
  <si>
    <t xml:space="preserve">CS-VCEHD*-DX63A1        </t>
  </si>
  <si>
    <t>TCCS-VCEHD-DX63A1</t>
  </si>
  <si>
    <t>RLCS-VCEHD-DX63A1</t>
  </si>
  <si>
    <t>"no HDD Retention"</t>
  </si>
  <si>
    <t>CS8000-P14 Overview</t>
  </si>
  <si>
    <t>TCCS-8200-P14</t>
  </si>
  <si>
    <t>RLCS-8200-P14</t>
  </si>
  <si>
    <t>xxx</t>
  </si>
  <si>
    <t>TCCS-8400-P14</t>
  </si>
  <si>
    <t>RLCS-8400-P14</t>
  </si>
  <si>
    <t>TCCS-8800-P14</t>
  </si>
  <si>
    <t>RLCS-8800-P14</t>
  </si>
  <si>
    <t>CS-R14-ER / CSR14-IR</t>
  </si>
  <si>
    <t>CS-R14-xx</t>
  </si>
  <si>
    <t>TCCS-R14-</t>
  </si>
  <si>
    <t>RLCS-R14-</t>
  </si>
  <si>
    <t>TCCS-FSW-BRG620</t>
  </si>
  <si>
    <t>RLCS-FSW-BRG620</t>
  </si>
  <si>
    <t>ETERNUS Int. Proccessor R2544</t>
  </si>
  <si>
    <t>CS-xxx-R2544</t>
  </si>
  <si>
    <t>TCCS-R2544</t>
  </si>
  <si>
    <t>RLCS-R2544</t>
  </si>
  <si>
    <t>ETERNUS Base DX24x</t>
  </si>
  <si>
    <t>CS-VCBx-DX24x</t>
  </si>
  <si>
    <t>TCCS-VCB-DX24</t>
  </si>
  <si>
    <t>RLCS-VCB-DX24</t>
  </si>
  <si>
    <t>ETERNUS Extention DX24x</t>
  </si>
  <si>
    <t>CS-VCEx-DX24x</t>
  </si>
  <si>
    <t>TCCS-VCE-DX24</t>
  </si>
  <si>
    <t>RLCS-VCE-DX24</t>
  </si>
  <si>
    <t>CS-VCE-DX24x</t>
  </si>
  <si>
    <t>CS-VCBx-DX6xx</t>
  </si>
  <si>
    <t>CS-VCE-DX63x</t>
  </si>
  <si>
    <t>TCCS-VCB-DX6x</t>
  </si>
  <si>
    <t>RLCS-VCB-DX6x</t>
  </si>
  <si>
    <t>TCCS-VCE-DX6x</t>
  </si>
  <si>
    <t>RLCS-VCE-DX6x</t>
  </si>
  <si>
    <t>TCCS-VCE-DX625</t>
  </si>
  <si>
    <t>RLCS-VCE-DX625</t>
  </si>
  <si>
    <t>TCCS-VCE-DX635</t>
  </si>
  <si>
    <t>RLCS-VCE-DX635</t>
  </si>
  <si>
    <t>CS-VCE*-DX63Ax</t>
  </si>
  <si>
    <t>TCCS-VCEDX63A</t>
  </si>
  <si>
    <t>RLCS-VCEDX63A</t>
  </si>
  <si>
    <t>CS-VCE*-DX24Ax</t>
  </si>
  <si>
    <t>TCCS-VCEDX24A</t>
  </si>
  <si>
    <t>RLCS-VCEDX24A</t>
  </si>
  <si>
    <t>ETERNUS Base DX2435HD Vol.Cache</t>
  </si>
  <si>
    <t>TCCS-VCE-DX2435HD</t>
  </si>
  <si>
    <t>RLCS-VCE-DX2435HD</t>
  </si>
  <si>
    <t>TCCS-VCE-DX635HD</t>
  </si>
  <si>
    <t>RLCS-VCE-DX635HD</t>
  </si>
  <si>
    <t>TCCS-VCB-DX63CP</t>
  </si>
  <si>
    <t>RLCS-VCB-DX63CP</t>
  </si>
  <si>
    <t>ETERNUS Base DX24x Vol.Cache</t>
  </si>
  <si>
    <t>CS-VCB-DX24xx</t>
  </si>
  <si>
    <t>TCCS-VCB-DX24xx</t>
  </si>
  <si>
    <t>RLCS-VCB-DX24xx</t>
  </si>
  <si>
    <t>TCCS-ICP-R2544</t>
  </si>
  <si>
    <t>RLCS-ICP-R2544</t>
  </si>
  <si>
    <t>TCCS-IDP-R2544</t>
  </si>
  <si>
    <t>RLCS-IDP-R2544</t>
  </si>
  <si>
    <t>TCCS-VLP-R2544</t>
  </si>
  <si>
    <t>RLCS-VLP-R2544</t>
  </si>
  <si>
    <t>TCCS-TBP-R2544</t>
  </si>
  <si>
    <t>RLCS-TBP-R2544</t>
  </si>
  <si>
    <t>CS-VCE-DX63xx</t>
  </si>
  <si>
    <t>TCCS-VCE-DX63xx</t>
  </si>
  <si>
    <t>RLCS-VCE-DX63xx</t>
  </si>
  <si>
    <t>CS-VCC-DX64</t>
  </si>
  <si>
    <t>TCCS-VCB-DX64A1P</t>
  </si>
  <si>
    <t>RLCS-VCB-DX64A1P</t>
  </si>
  <si>
    <t>TCCS-VCB-DX64CP</t>
  </si>
  <si>
    <t>RLCS-VCB-DX64CP</t>
  </si>
  <si>
    <t>TCCS-VCB-DX64FP</t>
  </si>
  <si>
    <t>RLCS-VCB-DX64FP</t>
  </si>
  <si>
    <t>TCCS-VCB-DX64SP</t>
  </si>
  <si>
    <t>RLCS-VCB-DX64SP</t>
  </si>
  <si>
    <t>TCCS-VCBHD1-DX64A1P</t>
  </si>
  <si>
    <t>RLCS-VCBHD1-DX64A1P</t>
  </si>
  <si>
    <t>TCCS-VCBHD1-DX64CP</t>
  </si>
  <si>
    <t>RLCS-VCBHD1-DX64CP</t>
  </si>
  <si>
    <t>TCCS-VCB-DX6FLEXP</t>
  </si>
  <si>
    <t>RLCS-VCB-DX6FLEXP</t>
  </si>
  <si>
    <t>RLCS-FLEX-R2544  </t>
  </si>
  <si>
    <t>ETERNUS Base DX64x Vol.Cache</t>
  </si>
  <si>
    <t>CS-VCE-DX64xx</t>
  </si>
  <si>
    <t>TCCS-VCE-DX64xx</t>
  </si>
  <si>
    <t>RLCS-VCE-DX64xx</t>
  </si>
  <si>
    <t>CS-VCEHD1-DX64xxx</t>
  </si>
  <si>
    <t>TCCS-VCEHD1-DX64A1</t>
  </si>
  <si>
    <t>RLCS-VCEHD1-DX64A1</t>
  </si>
  <si>
    <t>CS-VCB-DX64xxx</t>
  </si>
  <si>
    <t>TCCS-VCB-DX64xxx</t>
  </si>
  <si>
    <t>RLCS-VCB-DX64xxx</t>
  </si>
  <si>
    <t>TCCS-VCEHD1-DX64xx</t>
  </si>
  <si>
    <t>RLCS-VCEHD1-DX64xx</t>
  </si>
  <si>
    <t>TCCS-VCEHD1-DX64C</t>
  </si>
  <si>
    <t>RLCS-VCEHD1-DX64C</t>
  </si>
  <si>
    <t>CS-DDS-R2544</t>
  </si>
  <si>
    <t>CS-MTCHW-R2544</t>
  </si>
  <si>
    <t>Country Group</t>
  </si>
  <si>
    <t>Germany</t>
  </si>
  <si>
    <t>Key</t>
  </si>
  <si>
    <t>CS-LSW-FJ2048P</t>
  </si>
  <si>
    <t>LAN SWITCH 2048P WG CS5</t>
  </si>
  <si>
    <t>ET CS8000 R2544 DDS WG CS8</t>
  </si>
  <si>
    <t>CS-VCE-DX23F1</t>
  </si>
  <si>
    <t>ET CS VC EXT23 SAS 19,2 TB</t>
  </si>
  <si>
    <t>U10443-C110</t>
  </si>
  <si>
    <t>ET CS8000 SW V7.1</t>
  </si>
  <si>
    <t>TCCS-LSW-FJ2048P</t>
  </si>
  <si>
    <t>RLCS-LSW-FJ2048P</t>
  </si>
  <si>
    <t>TCCS-FLEX-R2544</t>
  </si>
  <si>
    <t>CS-FLEX-R2544</t>
  </si>
  <si>
    <t>CS-VCE-DX23x</t>
  </si>
  <si>
    <t>P12</t>
  </si>
  <si>
    <t>P13</t>
  </si>
  <si>
    <t>P14</t>
  </si>
  <si>
    <t>SCX</t>
  </si>
  <si>
    <t xml:space="preserve"> SCX ST 4H</t>
  </si>
  <si>
    <t>SCV</t>
  </si>
  <si>
    <t>SCW</t>
  </si>
  <si>
    <t>9x5 (local business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</si>
</sst>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\ [$EUR]"/>
    <numFmt numFmtId="165" formatCode="#,##0.00\ [$EUR]"/>
    <numFmt numFmtId="166" formatCode="_-* #,##0.00\ &quot;€&quot;_-;\-* #,##0.00\ &quot;€&quot;_-;_-* &quot;-&quot;??\ &quot;€&quot;_-;_-@_-"/>
    <numFmt numFmtId="167" formatCode="#,##0.00\ [$CHF]"/>
    <numFmt numFmtId="168" formatCode="#,##0.00\ [$GBP]"/>
    <numFmt numFmtId="169" formatCode="#,##0.00\ [$USD]"/>
    <numFmt numFmtId="170" formatCode="_-* #,##0.00_-;\-* #,##0.00_-;_-* &quot;-&quot;??_-;_-@_-"/>
    <numFmt numFmtId="171" formatCode="0.00000"/>
    <numFmt numFmtId="172" formatCode="#,##0.00\ _€"/>
  </numFmts>
  <fonts count="3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8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0"/>
      <color rgb="FF7030A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b/>
      <sz val="8"/>
      <color indexed="8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i/>
      <sz val="11"/>
      <color theme="0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5" fillId="0" borderId="0"/>
    <xf numFmtId="0" fontId="2" fillId="0" borderId="0"/>
    <xf numFmtId="9" fontId="2" fillId="0" borderId="0" applyFont="0" applyFill="0" applyBorder="0" applyAlignment="0" applyProtection="0"/>
  </cellStyleXfs>
  <cellXfs count="197">
    <xf numFmtId="0" fontId="0" fillId="0" borderId="0" xfId="0"/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Fill="1" applyAlignment="1" applyProtection="1"/>
    <xf numFmtId="0" fontId="0" fillId="0" borderId="1" xfId="0" applyBorder="1"/>
    <xf numFmtId="165" fontId="0" fillId="0" borderId="0" xfId="0" applyNumberFormat="1"/>
    <xf numFmtId="166" fontId="0" fillId="0" borderId="0" xfId="1" applyFont="1"/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71" fontId="13" fillId="0" borderId="0" xfId="2" applyNumberFormat="1" applyFont="1" applyFill="1"/>
    <xf numFmtId="0" fontId="10" fillId="0" borderId="1" xfId="0" applyFont="1" applyBorder="1"/>
    <xf numFmtId="0" fontId="14" fillId="0" borderId="0" xfId="0" applyFont="1" applyProtection="1">
      <protection hidden="1"/>
    </xf>
    <xf numFmtId="171" fontId="13" fillId="0" borderId="0" xfId="2" applyNumberFormat="1" applyFont="1"/>
    <xf numFmtId="2" fontId="16" fillId="2" borderId="5" xfId="3" applyNumberFormat="1" applyFont="1" applyFill="1" applyBorder="1" applyAlignment="1">
      <alignment horizontal="center" vertical="center" wrapText="1"/>
    </xf>
    <xf numFmtId="2" fontId="16" fillId="3" borderId="5" xfId="3" applyNumberFormat="1" applyFont="1" applyFill="1" applyBorder="1" applyAlignment="1">
      <alignment horizontal="center" vertical="center" wrapText="1"/>
    </xf>
    <xf numFmtId="2" fontId="16" fillId="3" borderId="6" xfId="3" applyNumberFormat="1" applyFont="1" applyFill="1" applyBorder="1" applyAlignment="1">
      <alignment horizontal="center" vertical="center" wrapText="1"/>
    </xf>
    <xf numFmtId="2" fontId="16" fillId="2" borderId="6" xfId="3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2" fontId="0" fillId="0" borderId="0" xfId="0" applyNumberFormat="1"/>
    <xf numFmtId="2" fontId="0" fillId="0" borderId="0" xfId="0" applyNumberFormat="1" applyFill="1"/>
    <xf numFmtId="0" fontId="18" fillId="0" borderId="0" xfId="0" applyFont="1"/>
    <xf numFmtId="0" fontId="0" fillId="4" borderId="7" xfId="0" applyFill="1" applyBorder="1"/>
    <xf numFmtId="0" fontId="4" fillId="0" borderId="0" xfId="0" applyFont="1"/>
    <xf numFmtId="0" fontId="4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1" xfId="0" applyNumberFormat="1" applyBorder="1"/>
    <xf numFmtId="4" fontId="0" fillId="0" borderId="0" xfId="0" applyNumberFormat="1"/>
    <xf numFmtId="4" fontId="0" fillId="0" borderId="1" xfId="0" applyNumberFormat="1" applyBorder="1"/>
    <xf numFmtId="0" fontId="2" fillId="0" borderId="0" xfId="4"/>
    <xf numFmtId="0" fontId="7" fillId="0" borderId="0" xfId="4" applyFont="1"/>
    <xf numFmtId="0" fontId="7" fillId="3" borderId="11" xfId="4" applyFont="1" applyFill="1" applyBorder="1" applyAlignment="1">
      <alignment horizontal="center" vertical="center" wrapText="1"/>
    </xf>
    <xf numFmtId="0" fontId="7" fillId="6" borderId="11" xfId="4" applyFont="1" applyFill="1" applyBorder="1" applyAlignment="1">
      <alignment horizontal="center" vertical="center" wrapText="1"/>
    </xf>
    <xf numFmtId="0" fontId="7" fillId="7" borderId="11" xfId="4" applyFont="1" applyFill="1" applyBorder="1" applyAlignment="1">
      <alignment horizontal="center" vertical="center" wrapText="1"/>
    </xf>
    <xf numFmtId="0" fontId="7" fillId="8" borderId="11" xfId="4" applyFont="1" applyFill="1" applyBorder="1" applyAlignment="1">
      <alignment horizontal="center" vertical="center" wrapText="1"/>
    </xf>
    <xf numFmtId="0" fontId="7" fillId="9" borderId="11" xfId="4" applyFont="1" applyFill="1" applyBorder="1" applyAlignment="1">
      <alignment horizontal="center" vertical="center" wrapText="1"/>
    </xf>
    <xf numFmtId="0" fontId="7" fillId="10" borderId="11" xfId="4" applyFont="1" applyFill="1" applyBorder="1" applyAlignment="1">
      <alignment horizontal="center" vertical="center" wrapText="1"/>
    </xf>
    <xf numFmtId="0" fontId="7" fillId="4" borderId="11" xfId="4" applyFont="1" applyFill="1" applyBorder="1" applyAlignment="1">
      <alignment horizontal="center" vertical="center" wrapText="1"/>
    </xf>
    <xf numFmtId="0" fontId="20" fillId="0" borderId="12" xfId="4" applyFont="1" applyBorder="1"/>
    <xf numFmtId="0" fontId="21" fillId="0" borderId="13" xfId="4" applyFont="1" applyBorder="1"/>
    <xf numFmtId="172" fontId="21" fillId="6" borderId="0" xfId="4" applyNumberFormat="1" applyFont="1" applyFill="1"/>
    <xf numFmtId="172" fontId="21" fillId="7" borderId="0" xfId="4" applyNumberFormat="1" applyFont="1" applyFill="1"/>
    <xf numFmtId="172" fontId="21" fillId="8" borderId="0" xfId="4" applyNumberFormat="1" applyFont="1" applyFill="1"/>
    <xf numFmtId="172" fontId="21" fillId="9" borderId="0" xfId="4" applyNumberFormat="1" applyFont="1" applyFill="1"/>
    <xf numFmtId="172" fontId="21" fillId="10" borderId="0" xfId="4" applyNumberFormat="1" applyFont="1" applyFill="1"/>
    <xf numFmtId="172" fontId="21" fillId="4" borderId="0" xfId="4" applyNumberFormat="1" applyFont="1" applyFill="1"/>
    <xf numFmtId="172" fontId="21" fillId="7" borderId="14" xfId="4" applyNumberFormat="1" applyFont="1" applyFill="1" applyBorder="1"/>
    <xf numFmtId="0" fontId="20" fillId="0" borderId="13" xfId="4" applyFont="1" applyBorder="1"/>
    <xf numFmtId="0" fontId="20" fillId="0" borderId="15" xfId="4" applyFont="1" applyBorder="1"/>
    <xf numFmtId="0" fontId="21" fillId="0" borderId="12" xfId="4" applyFont="1" applyBorder="1"/>
    <xf numFmtId="172" fontId="21" fillId="6" borderId="16" xfId="4" applyNumberFormat="1" applyFont="1" applyFill="1" applyBorder="1"/>
    <xf numFmtId="172" fontId="21" fillId="6" borderId="17" xfId="4" applyNumberFormat="1" applyFont="1" applyFill="1" applyBorder="1"/>
    <xf numFmtId="172" fontId="21" fillId="7" borderId="17" xfId="4" applyNumberFormat="1" applyFont="1" applyFill="1" applyBorder="1"/>
    <xf numFmtId="172" fontId="21" fillId="8" borderId="17" xfId="4" applyNumberFormat="1" applyFont="1" applyFill="1" applyBorder="1"/>
    <xf numFmtId="172" fontId="21" fillId="9" borderId="17" xfId="4" applyNumberFormat="1" applyFont="1" applyFill="1" applyBorder="1"/>
    <xf numFmtId="172" fontId="21" fillId="10" borderId="17" xfId="4" applyNumberFormat="1" applyFont="1" applyFill="1" applyBorder="1"/>
    <xf numFmtId="172" fontId="21" fillId="4" borderId="17" xfId="4" applyNumberFormat="1" applyFont="1" applyFill="1" applyBorder="1"/>
    <xf numFmtId="172" fontId="21" fillId="7" borderId="18" xfId="4" applyNumberFormat="1" applyFont="1" applyFill="1" applyBorder="1"/>
    <xf numFmtId="0" fontId="21" fillId="0" borderId="15" xfId="4" applyFont="1" applyBorder="1"/>
    <xf numFmtId="172" fontId="21" fillId="6" borderId="19" xfId="4" applyNumberFormat="1" applyFont="1" applyFill="1" applyBorder="1"/>
    <xf numFmtId="172" fontId="21" fillId="6" borderId="0" xfId="4" applyNumberFormat="1" applyFont="1" applyFill="1" applyBorder="1"/>
    <xf numFmtId="172" fontId="21" fillId="7" borderId="0" xfId="4" applyNumberFormat="1" applyFont="1" applyFill="1" applyBorder="1"/>
    <xf numFmtId="172" fontId="21" fillId="8" borderId="0" xfId="4" applyNumberFormat="1" applyFont="1" applyFill="1" applyBorder="1"/>
    <xf numFmtId="172" fontId="21" fillId="9" borderId="0" xfId="4" applyNumberFormat="1" applyFont="1" applyFill="1" applyBorder="1"/>
    <xf numFmtId="172" fontId="21" fillId="10" borderId="0" xfId="4" applyNumberFormat="1" applyFont="1" applyFill="1" applyBorder="1"/>
    <xf numFmtId="172" fontId="21" fillId="4" borderId="0" xfId="4" applyNumberFormat="1" applyFont="1" applyFill="1" applyBorder="1"/>
    <xf numFmtId="172" fontId="12" fillId="6" borderId="19" xfId="4" applyNumberFormat="1" applyFont="1" applyFill="1" applyBorder="1"/>
    <xf numFmtId="172" fontId="12" fillId="6" borderId="0" xfId="4" applyNumberFormat="1" applyFont="1" applyFill="1" applyBorder="1"/>
    <xf numFmtId="172" fontId="9" fillId="11" borderId="11" xfId="4" applyNumberFormat="1" applyFont="1" applyFill="1" applyBorder="1" applyAlignment="1">
      <alignment horizontal="center"/>
    </xf>
    <xf numFmtId="0" fontId="22" fillId="0" borderId="0" xfId="4" applyFont="1"/>
    <xf numFmtId="9" fontId="22" fillId="0" borderId="0" xfId="4" applyNumberFormat="1" applyFont="1"/>
    <xf numFmtId="9" fontId="23" fillId="12" borderId="1" xfId="5" applyFont="1" applyFill="1" applyBorder="1" applyAlignment="1">
      <alignment horizontal="center" vertical="center"/>
    </xf>
    <xf numFmtId="0" fontId="3" fillId="12" borderId="1" xfId="4" applyFont="1" applyFill="1" applyBorder="1" applyAlignment="1">
      <alignment vertical="center"/>
    </xf>
    <xf numFmtId="0" fontId="23" fillId="12" borderId="1" xfId="4" applyFont="1" applyFill="1" applyBorder="1" applyAlignment="1">
      <alignment horizontal="center" vertical="center"/>
    </xf>
    <xf numFmtId="0" fontId="24" fillId="13" borderId="22" xfId="4" applyFont="1" applyFill="1" applyBorder="1"/>
    <xf numFmtId="9" fontId="25" fillId="13" borderId="23" xfId="5" applyFont="1" applyFill="1" applyBorder="1"/>
    <xf numFmtId="0" fontId="26" fillId="0" borderId="1" xfId="4" applyFont="1" applyBorder="1" applyAlignment="1">
      <alignment horizontal="center" vertical="center"/>
    </xf>
    <xf numFmtId="0" fontId="4" fillId="0" borderId="1" xfId="4" applyFont="1" applyBorder="1"/>
    <xf numFmtId="0" fontId="22" fillId="0" borderId="0" xfId="4" applyFont="1" applyAlignment="1">
      <alignment wrapText="1"/>
    </xf>
    <xf numFmtId="0" fontId="2" fillId="0" borderId="0" xfId="4" applyAlignment="1">
      <alignment wrapText="1"/>
    </xf>
    <xf numFmtId="0" fontId="4" fillId="0" borderId="1" xfId="4" applyFont="1" applyBorder="1" applyAlignment="1">
      <alignment vertical="center" wrapText="1"/>
    </xf>
    <xf numFmtId="0" fontId="26" fillId="0" borderId="1" xfId="4" applyFont="1" applyBorder="1" applyAlignment="1">
      <alignment horizontal="center" vertical="center" wrapText="1"/>
    </xf>
    <xf numFmtId="0" fontId="3" fillId="12" borderId="1" xfId="4" applyFont="1" applyFill="1" applyBorder="1" applyAlignment="1">
      <alignment horizontal="center" vertical="center"/>
    </xf>
    <xf numFmtId="0" fontId="4" fillId="0" borderId="0" xfId="4" applyFont="1"/>
    <xf numFmtId="0" fontId="22" fillId="14" borderId="0" xfId="4" applyFont="1" applyFill="1"/>
    <xf numFmtId="0" fontId="2" fillId="14" borderId="0" xfId="4" applyFill="1" applyAlignment="1">
      <alignment horizontal="center"/>
    </xf>
    <xf numFmtId="0" fontId="2" fillId="14" borderId="7" xfId="4" applyFill="1" applyBorder="1"/>
    <xf numFmtId="4" fontId="2" fillId="14" borderId="22" xfId="4" applyNumberFormat="1" applyFill="1" applyBorder="1"/>
    <xf numFmtId="4" fontId="2" fillId="14" borderId="23" xfId="4" applyNumberFormat="1" applyFill="1" applyBorder="1"/>
    <xf numFmtId="0" fontId="2" fillId="0" borderId="24" xfId="4" applyBorder="1"/>
    <xf numFmtId="0" fontId="2" fillId="0" borderId="25" xfId="4" applyBorder="1"/>
    <xf numFmtId="0" fontId="2" fillId="0" borderId="26" xfId="4" applyBorder="1"/>
    <xf numFmtId="0" fontId="22" fillId="4" borderId="0" xfId="4" applyFont="1" applyFill="1"/>
    <xf numFmtId="0" fontId="2" fillId="4" borderId="0" xfId="4" applyFill="1" applyAlignment="1">
      <alignment horizontal="center"/>
    </xf>
    <xf numFmtId="0" fontId="2" fillId="4" borderId="24" xfId="4" applyFill="1" applyBorder="1"/>
    <xf numFmtId="4" fontId="2" fillId="4" borderId="25" xfId="4" applyNumberFormat="1" applyFill="1" applyBorder="1"/>
    <xf numFmtId="4" fontId="2" fillId="4" borderId="26" xfId="4" applyNumberFormat="1" applyFill="1" applyBorder="1"/>
    <xf numFmtId="0" fontId="2" fillId="0" borderId="0" xfId="4" applyAlignment="1">
      <alignment horizontal="center"/>
    </xf>
    <xf numFmtId="0" fontId="4" fillId="5" borderId="27" xfId="4" applyFont="1" applyFill="1" applyBorder="1"/>
    <xf numFmtId="4" fontId="4" fillId="5" borderId="28" xfId="4" applyNumberFormat="1" applyFont="1" applyFill="1" applyBorder="1"/>
    <xf numFmtId="4" fontId="4" fillId="5" borderId="29" xfId="4" applyNumberFormat="1" applyFont="1" applyFill="1" applyBorder="1"/>
    <xf numFmtId="0" fontId="2" fillId="0" borderId="0" xfId="4" applyFont="1"/>
    <xf numFmtId="0" fontId="4" fillId="5" borderId="24" xfId="4" applyFont="1" applyFill="1" applyBorder="1"/>
    <xf numFmtId="4" fontId="4" fillId="5" borderId="25" xfId="4" applyNumberFormat="1" applyFont="1" applyFill="1" applyBorder="1"/>
    <xf numFmtId="4" fontId="4" fillId="5" borderId="26" xfId="4" applyNumberFormat="1" applyFont="1" applyFill="1" applyBorder="1"/>
    <xf numFmtId="0" fontId="4" fillId="15" borderId="27" xfId="4" applyFont="1" applyFill="1" applyBorder="1"/>
    <xf numFmtId="4" fontId="4" fillId="15" borderId="28" xfId="4" applyNumberFormat="1" applyFont="1" applyFill="1" applyBorder="1"/>
    <xf numFmtId="4" fontId="4" fillId="15" borderId="29" xfId="4" applyNumberFormat="1" applyFont="1" applyFill="1" applyBorder="1"/>
    <xf numFmtId="0" fontId="4" fillId="15" borderId="30" xfId="4" applyFont="1" applyFill="1" applyBorder="1"/>
    <xf numFmtId="4" fontId="4" fillId="15" borderId="31" xfId="4" applyNumberFormat="1" applyFont="1" applyFill="1" applyBorder="1"/>
    <xf numFmtId="4" fontId="4" fillId="15" borderId="32" xfId="4" applyNumberFormat="1" applyFont="1" applyFill="1" applyBorder="1"/>
    <xf numFmtId="0" fontId="4" fillId="15" borderId="1" xfId="4" applyFont="1" applyFill="1" applyBorder="1"/>
    <xf numFmtId="4" fontId="4" fillId="15" borderId="2" xfId="4" applyNumberFormat="1" applyFont="1" applyFill="1" applyBorder="1"/>
    <xf numFmtId="4" fontId="4" fillId="15" borderId="3" xfId="4" applyNumberFormat="1" applyFont="1" applyFill="1" applyBorder="1"/>
    <xf numFmtId="0" fontId="3" fillId="12" borderId="7" xfId="4" applyFont="1" applyFill="1" applyBorder="1" applyAlignment="1">
      <alignment vertical="center"/>
    </xf>
    <xf numFmtId="0" fontId="3" fillId="12" borderId="4" xfId="4" applyFont="1" applyFill="1" applyBorder="1" applyAlignment="1">
      <alignment vertical="center"/>
    </xf>
    <xf numFmtId="0" fontId="2" fillId="14" borderId="22" xfId="4" applyFill="1" applyBorder="1"/>
    <xf numFmtId="0" fontId="2" fillId="4" borderId="25" xfId="4" applyFill="1" applyBorder="1"/>
    <xf numFmtId="0" fontId="4" fillId="5" borderId="28" xfId="4" applyFont="1" applyFill="1" applyBorder="1"/>
    <xf numFmtId="0" fontId="4" fillId="5" borderId="25" xfId="4" applyFont="1" applyFill="1" applyBorder="1"/>
    <xf numFmtId="0" fontId="4" fillId="15" borderId="28" xfId="4" applyFont="1" applyFill="1" applyBorder="1"/>
    <xf numFmtId="0" fontId="4" fillId="15" borderId="31" xfId="4" applyFont="1" applyFill="1" applyBorder="1"/>
    <xf numFmtId="0" fontId="4" fillId="15" borderId="2" xfId="4" applyFont="1" applyFill="1" applyBorder="1"/>
    <xf numFmtId="0" fontId="2" fillId="0" borderId="0" xfId="4" applyBorder="1"/>
    <xf numFmtId="0" fontId="2" fillId="14" borderId="25" xfId="4" applyFill="1" applyBorder="1"/>
    <xf numFmtId="4" fontId="2" fillId="14" borderId="25" xfId="4" applyNumberFormat="1" applyFill="1" applyBorder="1"/>
    <xf numFmtId="4" fontId="2" fillId="14" borderId="26" xfId="4" applyNumberFormat="1" applyFill="1" applyBorder="1"/>
    <xf numFmtId="0" fontId="22" fillId="13" borderId="0" xfId="4" applyFont="1" applyFill="1"/>
    <xf numFmtId="0" fontId="2" fillId="13" borderId="0" xfId="4" applyFill="1"/>
    <xf numFmtId="0" fontId="3" fillId="12" borderId="0" xfId="4" applyFont="1" applyFill="1" applyAlignment="1">
      <alignment horizontal="center" vertical="center"/>
    </xf>
    <xf numFmtId="0" fontId="2" fillId="0" borderId="33" xfId="4" applyBorder="1"/>
    <xf numFmtId="4" fontId="2" fillId="0" borderId="33" xfId="4" applyNumberFormat="1" applyBorder="1"/>
    <xf numFmtId="4" fontId="2" fillId="0" borderId="34" xfId="4" applyNumberFormat="1" applyBorder="1"/>
    <xf numFmtId="0" fontId="2" fillId="0" borderId="33" xfId="4" applyBorder="1" applyAlignment="1">
      <alignment horizontal="center" vertical="center"/>
    </xf>
    <xf numFmtId="4" fontId="2" fillId="0" borderId="35" xfId="4" applyNumberFormat="1" applyBorder="1"/>
    <xf numFmtId="4" fontId="2" fillId="0" borderId="36" xfId="4" applyNumberFormat="1" applyBorder="1"/>
    <xf numFmtId="4" fontId="2" fillId="0" borderId="0" xfId="4" applyNumberFormat="1"/>
    <xf numFmtId="0" fontId="2" fillId="14" borderId="24" xfId="4" applyFill="1" applyBorder="1"/>
    <xf numFmtId="0" fontId="22" fillId="16" borderId="0" xfId="4" applyFont="1" applyFill="1"/>
    <xf numFmtId="0" fontId="2" fillId="16" borderId="0" xfId="4" applyFill="1" applyAlignment="1">
      <alignment horizontal="center"/>
    </xf>
    <xf numFmtId="0" fontId="2" fillId="16" borderId="24" xfId="4" applyFill="1" applyBorder="1"/>
    <xf numFmtId="0" fontId="2" fillId="16" borderId="25" xfId="4" applyFill="1" applyBorder="1"/>
    <xf numFmtId="4" fontId="2" fillId="16" borderId="26" xfId="4" applyNumberFormat="1" applyFill="1" applyBorder="1"/>
    <xf numFmtId="0" fontId="2" fillId="0" borderId="34" xfId="4" applyBorder="1"/>
    <xf numFmtId="0" fontId="2" fillId="0" borderId="35" xfId="4" applyBorder="1"/>
    <xf numFmtId="0" fontId="2" fillId="0" borderId="36" xfId="4" applyBorder="1"/>
    <xf numFmtId="4" fontId="2" fillId="14" borderId="0" xfId="4" applyNumberFormat="1" applyFill="1"/>
    <xf numFmtId="0" fontId="22" fillId="0" borderId="0" xfId="4" applyFont="1" applyFill="1"/>
    <xf numFmtId="0" fontId="2" fillId="0" borderId="0" xfId="4" applyFill="1" applyAlignment="1">
      <alignment horizontal="center"/>
    </xf>
    <xf numFmtId="0" fontId="2" fillId="0" borderId="25" xfId="4" applyFill="1" applyBorder="1"/>
    <xf numFmtId="4" fontId="2" fillId="0" borderId="25" xfId="4" applyNumberFormat="1" applyFill="1" applyBorder="1"/>
    <xf numFmtId="4" fontId="2" fillId="0" borderId="26" xfId="4" applyNumberFormat="1" applyFill="1" applyBorder="1"/>
    <xf numFmtId="4" fontId="2" fillId="0" borderId="0" xfId="4" applyNumberFormat="1" applyFill="1"/>
    <xf numFmtId="0" fontId="2" fillId="0" borderId="0" xfId="4" applyFill="1"/>
    <xf numFmtId="0" fontId="28" fillId="17" borderId="1" xfId="4" applyFont="1" applyFill="1" applyBorder="1" applyAlignment="1">
      <alignment horizontal="center" vertical="center"/>
    </xf>
    <xf numFmtId="0" fontId="29" fillId="17" borderId="1" xfId="4" applyFont="1" applyFill="1" applyBorder="1" applyAlignment="1">
      <alignment horizontal="center" vertical="center"/>
    </xf>
    <xf numFmtId="0" fontId="22" fillId="0" borderId="0" xfId="4" applyFont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11" fillId="0" borderId="0" xfId="0" applyFont="1"/>
    <xf numFmtId="3" fontId="22" fillId="0" borderId="0" xfId="4" applyNumberFormat="1" applyFont="1"/>
    <xf numFmtId="9" fontId="30" fillId="0" borderId="0" xfId="4" applyNumberFormat="1" applyFont="1"/>
    <xf numFmtId="3" fontId="30" fillId="0" borderId="0" xfId="4" applyNumberFormat="1" applyFont="1"/>
    <xf numFmtId="0" fontId="30" fillId="0" borderId="0" xfId="4" applyFont="1" applyAlignment="1">
      <alignment horizontal="center"/>
    </xf>
    <xf numFmtId="4" fontId="2" fillId="16" borderId="25" xfId="4" applyNumberFormat="1" applyFill="1" applyBorder="1"/>
    <xf numFmtId="0" fontId="1" fillId="14" borderId="22" xfId="4" applyFont="1" applyFill="1" applyBorder="1"/>
    <xf numFmtId="172" fontId="12" fillId="6" borderId="0" xfId="4" applyNumberFormat="1" applyFont="1" applyFill="1"/>
    <xf numFmtId="172" fontId="12" fillId="6" borderId="20" xfId="4" applyNumberFormat="1" applyFont="1" applyFill="1" applyBorder="1"/>
    <xf numFmtId="172" fontId="12" fillId="7" borderId="0" xfId="4" applyNumberFormat="1" applyFont="1" applyFill="1"/>
    <xf numFmtId="172" fontId="12" fillId="8" borderId="0" xfId="4" applyNumberFormat="1" applyFont="1" applyFill="1"/>
    <xf numFmtId="172" fontId="12" fillId="9" borderId="0" xfId="4" applyNumberFormat="1" applyFont="1" applyFill="1"/>
    <xf numFmtId="172" fontId="12" fillId="10" borderId="0" xfId="4" applyNumberFormat="1" applyFont="1" applyFill="1"/>
    <xf numFmtId="172" fontId="12" fillId="4" borderId="0" xfId="4" applyNumberFormat="1" applyFont="1" applyFill="1"/>
    <xf numFmtId="172" fontId="12" fillId="7" borderId="14" xfId="4" applyNumberFormat="1" applyFont="1" applyFill="1" applyBorder="1"/>
    <xf numFmtId="172" fontId="12" fillId="7" borderId="20" xfId="4" applyNumberFormat="1" applyFont="1" applyFill="1" applyBorder="1"/>
    <xf numFmtId="172" fontId="12" fillId="8" borderId="20" xfId="4" applyNumberFormat="1" applyFont="1" applyFill="1" applyBorder="1"/>
    <xf numFmtId="172" fontId="12" fillId="9" borderId="20" xfId="4" applyNumberFormat="1" applyFont="1" applyFill="1" applyBorder="1"/>
    <xf numFmtId="172" fontId="12" fillId="10" borderId="20" xfId="4" applyNumberFormat="1" applyFont="1" applyFill="1" applyBorder="1"/>
    <xf numFmtId="172" fontId="12" fillId="4" borderId="20" xfId="4" applyNumberFormat="1" applyFont="1" applyFill="1" applyBorder="1"/>
    <xf numFmtId="172" fontId="12" fillId="7" borderId="21" xfId="4" applyNumberFormat="1" applyFont="1" applyFill="1" applyBorder="1"/>
    <xf numFmtId="172" fontId="12" fillId="7" borderId="0" xfId="4" applyNumberFormat="1" applyFont="1" applyFill="1" applyBorder="1"/>
    <xf numFmtId="172" fontId="12" fillId="8" borderId="0" xfId="4" applyNumberFormat="1" applyFont="1" applyFill="1" applyBorder="1"/>
    <xf numFmtId="172" fontId="12" fillId="9" borderId="0" xfId="4" applyNumberFormat="1" applyFont="1" applyFill="1" applyBorder="1"/>
    <xf numFmtId="172" fontId="12" fillId="10" borderId="0" xfId="4" applyNumberFormat="1" applyFont="1" applyFill="1" applyBorder="1"/>
    <xf numFmtId="172" fontId="12" fillId="4" borderId="0" xfId="4" applyNumberFormat="1" applyFont="1" applyFill="1" applyBorder="1"/>
    <xf numFmtId="0" fontId="19" fillId="3" borderId="8" xfId="4" applyFont="1" applyFill="1" applyBorder="1" applyAlignment="1">
      <alignment horizontal="center" vertical="center"/>
    </xf>
    <xf numFmtId="0" fontId="19" fillId="3" borderId="9" xfId="4" applyFont="1" applyFill="1" applyBorder="1" applyAlignment="1">
      <alignment horizontal="center" vertical="center"/>
    </xf>
    <xf numFmtId="0" fontId="19" fillId="3" borderId="10" xfId="4" applyFont="1" applyFill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24" fillId="13" borderId="1" xfId="4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NumberFormat="1" applyFont="1" applyFill="1" applyAlignment="1" applyProtection="1">
      <alignment horizontal="left"/>
    </xf>
  </cellXfs>
  <cellStyles count="6">
    <cellStyle name="Comma 2" xfId="2"/>
    <cellStyle name="Currency 2" xfId="1"/>
    <cellStyle name="Normal" xfId="0" builtinId="0"/>
    <cellStyle name="Normal 2" xfId="4"/>
    <cellStyle name="Percent 2" xfId="5"/>
    <cellStyle name="Standard_Kopie von PRS_CT_WSP_070404" xfId="3"/>
  </cellStyles>
  <dxfs count="5">
    <dxf>
      <font>
        <sz val="10"/>
        <color theme="1"/>
        <name val="Arial"/>
      </font>
      <numFmt numFmtId="164" formatCode="0.00\ [$EUR]"/>
    </dxf>
    <dxf>
      <font>
        <sz val="10"/>
        <color theme="1"/>
        <name val="Arial"/>
      </font>
      <numFmt numFmtId="164" formatCode="0.00\ [$EUR]"/>
    </dxf>
    <dxf>
      <font>
        <sz val="10"/>
        <color theme="1"/>
        <name val="Arial"/>
      </font>
      <numFmt numFmtId="164" formatCode="0.00\ [$EUR]"/>
    </dxf>
    <dxf>
      <font>
        <sz val="10"/>
        <color theme="1"/>
        <name val="Arial"/>
      </font>
    </dxf>
    <dxf>
      <font>
        <sz val="10"/>
        <color theme="1"/>
        <name val="Arial"/>
      </font>
    </dxf>
  </dxfs>
  <tableStyles count="0" defaultTableStyle="TableStyleMedium2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0200" cy="990600"/>
    <xdr:pic>
      <xdr:nvPicPr>
        <xdr:cNvPr id="2" name="Grafik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00200" cy="9906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600200" cy="990600"/>
    <xdr:pic>
      <xdr:nvPicPr>
        <xdr:cNvPr id="3" name="Grafik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00200" cy="9906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%20Process/10.%20Germany/OTHER/SCD/CD_CS%20Tool/New%20too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_Price"/>
      <sheetName val="CS900_Overv. Classic only"/>
      <sheetName val="CS8000-P12_Overview"/>
      <sheetName val="CS8000-P13_Overview"/>
      <sheetName val="CS8000-P14_Overview"/>
      <sheetName val="CD10KS2_Overview"/>
      <sheetName val="Input_MCT_CD_CS_WGs"/>
      <sheetName val="ProActive_SCD_Output"/>
      <sheetName val="HDD_Retention"/>
      <sheetName val="Licence_(CS800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Lizenz</v>
          </cell>
          <cell r="B1" t="str">
            <v>TC Subscr. 1Y</v>
          </cell>
          <cell r="C1" t="str">
            <v>TC Subscr. 1 Monat</v>
          </cell>
        </row>
        <row r="2">
          <cell r="A2" t="str">
            <v>CS-CS8200-SUBSCR1Y</v>
          </cell>
          <cell r="B2">
            <v>1724</v>
          </cell>
          <cell r="C2">
            <v>143.66666666666666</v>
          </cell>
        </row>
        <row r="3">
          <cell r="A3" t="str">
            <v>CS-CS8400-SUBSCR1Y</v>
          </cell>
          <cell r="B3">
            <v>2550</v>
          </cell>
          <cell r="C3">
            <v>212.5</v>
          </cell>
        </row>
        <row r="4">
          <cell r="A4" t="str">
            <v>CS-CS8800-SUBSCR1Y</v>
          </cell>
          <cell r="B4">
            <v>3360</v>
          </cell>
          <cell r="C4">
            <v>280</v>
          </cell>
        </row>
        <row r="5">
          <cell r="A5" t="str">
            <v>CS-ISP-SUBSCR1Y</v>
          </cell>
          <cell r="B5">
            <v>954</v>
          </cell>
          <cell r="C5">
            <v>79.5</v>
          </cell>
        </row>
        <row r="6">
          <cell r="A6" t="str">
            <v>CS-RAID-SUBSCR1Y</v>
          </cell>
          <cell r="B6">
            <v>404</v>
          </cell>
          <cell r="C6">
            <v>33.666666666666664</v>
          </cell>
        </row>
      </sheetData>
    </sheetDataSet>
  </externalBook>
</externalLink>
</file>

<file path=xl/tables/table1.xml><?xml version="1.0" encoding="utf-8"?>
<table xmlns="http://schemas.openxmlformats.org/spreadsheetml/2006/main" id="1" name="Overview2" displayName="Overview2" ref="A3:E236" totalsRowShown="0">
  <autoFilter ref="A3:E236"/>
  <tableColumns count="5">
    <tableColumn id="1" name="Warranty Group" dataDxfId="4"/>
    <tableColumn id="2" name="Warranty Group Name" dataDxfId="3"/>
    <tableColumn id="3" name="Transfer Price" dataDxfId="2"/>
    <tableColumn id="4" name="Dealer Price (Central Reference)" dataDxfId="1"/>
    <tableColumn id="5" name="List Price (Central Reference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9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ColWidth="9.140625" defaultRowHeight="15"/>
  <cols>
    <col min="1" max="1" width="31.85546875" style="33" customWidth="1"/>
    <col min="2" max="2" width="61.5703125" style="33" customWidth="1"/>
    <col min="3" max="23" width="12.7109375" style="33" customWidth="1"/>
    <col min="24" max="16384" width="9.140625" style="33"/>
  </cols>
  <sheetData>
    <row r="1" spans="1:24" ht="25.15" customHeight="1" thickBot="1">
      <c r="C1" s="189" t="s">
        <v>515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1"/>
    </row>
    <row r="2" spans="1:24" ht="15.75" thickBot="1">
      <c r="A2" s="34" t="s">
        <v>516</v>
      </c>
      <c r="B2" s="34" t="s">
        <v>517</v>
      </c>
      <c r="C2" s="33">
        <v>3</v>
      </c>
      <c r="F2" s="33">
        <v>12</v>
      </c>
      <c r="I2" s="33">
        <v>6</v>
      </c>
      <c r="L2" s="33">
        <v>15</v>
      </c>
      <c r="O2" s="33">
        <v>9</v>
      </c>
      <c r="R2" s="33">
        <v>18</v>
      </c>
      <c r="U2" s="33">
        <v>21</v>
      </c>
    </row>
    <row r="3" spans="1:24" ht="39" thickBot="1">
      <c r="A3" s="35" t="s">
        <v>518</v>
      </c>
      <c r="B3" s="35" t="s">
        <v>519</v>
      </c>
      <c r="C3" s="36" t="s">
        <v>520</v>
      </c>
      <c r="D3" s="36" t="s">
        <v>521</v>
      </c>
      <c r="E3" s="36" t="s">
        <v>522</v>
      </c>
      <c r="F3" s="37" t="s">
        <v>523</v>
      </c>
      <c r="G3" s="37" t="s">
        <v>524</v>
      </c>
      <c r="H3" s="37" t="s">
        <v>525</v>
      </c>
      <c r="I3" s="38" t="s">
        <v>526</v>
      </c>
      <c r="J3" s="38" t="s">
        <v>527</v>
      </c>
      <c r="K3" s="38" t="s">
        <v>528</v>
      </c>
      <c r="L3" s="39" t="s">
        <v>529</v>
      </c>
      <c r="M3" s="39" t="s">
        <v>530</v>
      </c>
      <c r="N3" s="39" t="s">
        <v>531</v>
      </c>
      <c r="O3" s="40" t="s">
        <v>532</v>
      </c>
      <c r="P3" s="40" t="s">
        <v>533</v>
      </c>
      <c r="Q3" s="40" t="s">
        <v>534</v>
      </c>
      <c r="R3" s="41" t="s">
        <v>535</v>
      </c>
      <c r="S3" s="41" t="s">
        <v>536</v>
      </c>
      <c r="T3" s="41" t="s">
        <v>537</v>
      </c>
      <c r="U3" s="37" t="s">
        <v>538</v>
      </c>
      <c r="V3" s="37" t="s">
        <v>539</v>
      </c>
      <c r="W3" s="37" t="s">
        <v>540</v>
      </c>
    </row>
    <row r="4" spans="1:24">
      <c r="A4" s="42" t="s">
        <v>541</v>
      </c>
      <c r="B4" s="43" t="s">
        <v>542</v>
      </c>
      <c r="C4" s="44">
        <f>VLOOKUP(LEFT($C$3,2)&amp;$A4,'CS900_Overv. Classic only'!$B$14:$X$391,$C$2,0)</f>
        <v>41.4129</v>
      </c>
      <c r="D4" s="44">
        <f>E4*(1-'CS8000-P12_Overview'!$B$3)</f>
        <v>65.121785250000002</v>
      </c>
      <c r="E4" s="44">
        <f>VLOOKUP(LEFT($E$3,2)&amp;$A4,'CS900_Overv. Classic only'!$B$14:$X$391,$C$2,0)</f>
        <v>76.613865000000004</v>
      </c>
      <c r="F4" s="45"/>
      <c r="G4" s="45"/>
      <c r="H4" s="45"/>
      <c r="I4" s="46">
        <f>VLOOKUP(LEFT($I$3,2)&amp;$A4,'CS900_Overv. Classic only'!$B$14:$X$391,$I$2,0)</f>
        <v>67.100899999999996</v>
      </c>
      <c r="J4" s="46">
        <f>K4*(1-'CS8000-P12_Overview'!$B$3)</f>
        <v>116.92331825000001</v>
      </c>
      <c r="K4" s="46">
        <f>VLOOKUP(LEFT($E$3,2)&amp;$A4,'CS900_Overv. Classic only'!$B$14:$X$391,$I$2,0)</f>
        <v>137.55684500000001</v>
      </c>
      <c r="L4" s="47"/>
      <c r="M4" s="47"/>
      <c r="N4" s="47"/>
      <c r="O4" s="48"/>
      <c r="P4" s="48"/>
      <c r="Q4" s="48"/>
      <c r="R4" s="49"/>
      <c r="S4" s="49"/>
      <c r="T4" s="49"/>
      <c r="U4" s="45"/>
      <c r="V4" s="45"/>
      <c r="W4" s="50"/>
      <c r="X4" s="33" t="s">
        <v>1145</v>
      </c>
    </row>
    <row r="5" spans="1:24">
      <c r="A5" s="51" t="s">
        <v>543</v>
      </c>
      <c r="B5" s="43" t="s">
        <v>542</v>
      </c>
      <c r="C5" s="44">
        <f>VLOOKUP(LEFT($C$3,2)&amp;$A5,'CS900_Overv. Classic only'!$B$14:$X$391,$C$2,0)</f>
        <v>41.4129</v>
      </c>
      <c r="D5" s="44">
        <f>E5*(1-'CS8000-P12_Overview'!$B$3)</f>
        <v>65.121785250000002</v>
      </c>
      <c r="E5" s="44">
        <f>VLOOKUP(LEFT($E$3,2)&amp;$A5,'CS900_Overv. Classic only'!$B$14:$X$391,$C$2,0)</f>
        <v>76.613865000000004</v>
      </c>
      <c r="F5" s="45"/>
      <c r="G5" s="45"/>
      <c r="H5" s="45"/>
      <c r="I5" s="46">
        <f>VLOOKUP(LEFT($I$3,2)&amp;$A5,'CS900_Overv. Classic only'!$B$14:$X$391,$I$2,0)</f>
        <v>67.100899999999996</v>
      </c>
      <c r="J5" s="46">
        <f>K5*(1-'CS8000-P12_Overview'!$B$3)</f>
        <v>116.92331825000001</v>
      </c>
      <c r="K5" s="46">
        <f>VLOOKUP(LEFT($E$3,2)&amp;$A5,'CS900_Overv. Classic only'!$B$14:$X$391,$I$2,0)</f>
        <v>137.55684500000001</v>
      </c>
      <c r="L5" s="47"/>
      <c r="M5" s="47"/>
      <c r="N5" s="47"/>
      <c r="O5" s="48"/>
      <c r="P5" s="48"/>
      <c r="Q5" s="48"/>
      <c r="R5" s="49"/>
      <c r="S5" s="49"/>
      <c r="T5" s="49"/>
      <c r="U5" s="45"/>
      <c r="V5" s="45"/>
      <c r="W5" s="50"/>
      <c r="X5" s="33" t="s">
        <v>1145</v>
      </c>
    </row>
    <row r="6" spans="1:24">
      <c r="A6" s="51" t="s">
        <v>544</v>
      </c>
      <c r="B6" s="43" t="s">
        <v>545</v>
      </c>
      <c r="C6" s="44">
        <f>VLOOKUP(LEFT($C$3,2)&amp;$A6,'CS900_Overv. Classic only'!$B$14:$X$391,$C$2,0)</f>
        <v>41.4129</v>
      </c>
      <c r="D6" s="44">
        <f>E6*(1-'CS8000-P12_Overview'!$B$3)</f>
        <v>65.121785250000002</v>
      </c>
      <c r="E6" s="44">
        <f>VLOOKUP(LEFT($E$3,2)&amp;$A6,'CS900_Overv. Classic only'!$B$14:$X$391,$C$2,0)</f>
        <v>76.613865000000004</v>
      </c>
      <c r="F6" s="45"/>
      <c r="G6" s="45"/>
      <c r="H6" s="45"/>
      <c r="I6" s="46">
        <f>VLOOKUP(LEFT($I$3,2)&amp;$A6,'CS900_Overv. Classic only'!$B$14:$X$391,$I$2,0)</f>
        <v>67.100899999999996</v>
      </c>
      <c r="J6" s="46">
        <f>K6*(1-'CS8000-P12_Overview'!$B$3)</f>
        <v>116.92331825000001</v>
      </c>
      <c r="K6" s="46">
        <f>VLOOKUP(LEFT($E$3,2)&amp;$A6,'CS900_Overv. Classic only'!$B$14:$X$391,$I$2,0)</f>
        <v>137.55684500000001</v>
      </c>
      <c r="L6" s="47"/>
      <c r="M6" s="47"/>
      <c r="N6" s="47"/>
      <c r="O6" s="48"/>
      <c r="P6" s="48"/>
      <c r="Q6" s="48"/>
      <c r="R6" s="49"/>
      <c r="S6" s="49"/>
      <c r="T6" s="49"/>
      <c r="U6" s="45"/>
      <c r="V6" s="45"/>
      <c r="W6" s="50"/>
      <c r="X6" s="33" t="s">
        <v>1145</v>
      </c>
    </row>
    <row r="7" spans="1:24">
      <c r="A7" s="51" t="s">
        <v>546</v>
      </c>
      <c r="B7" s="43" t="s">
        <v>547</v>
      </c>
      <c r="C7" s="44">
        <f>VLOOKUP(LEFT($C$3,2)&amp;$A7,'CS900_Overv. Classic only'!$B$14:$X$391,$C$2,0)</f>
        <v>41.4129</v>
      </c>
      <c r="D7" s="44">
        <f>E7*(1-'CS8000-P12_Overview'!$B$3)</f>
        <v>65.121785250000002</v>
      </c>
      <c r="E7" s="44">
        <f>VLOOKUP(LEFT($E$3,2)&amp;$A7,'CS900_Overv. Classic only'!$B$14:$X$391,$C$2,0)</f>
        <v>76.613865000000004</v>
      </c>
      <c r="F7" s="45"/>
      <c r="G7" s="45"/>
      <c r="H7" s="45"/>
      <c r="I7" s="46">
        <f>VLOOKUP(LEFT($I$3,2)&amp;$A7,'CS900_Overv. Classic only'!$B$14:$X$391,$I$2,0)</f>
        <v>67.100899999999996</v>
      </c>
      <c r="J7" s="46">
        <f>K7*(1-'CS8000-P12_Overview'!$B$3)</f>
        <v>116.92331825000001</v>
      </c>
      <c r="K7" s="46">
        <f>VLOOKUP(LEFT($E$3,2)&amp;$A7,'CS900_Overv. Classic only'!$B$14:$X$391,$I$2,0)</f>
        <v>137.55684500000001</v>
      </c>
      <c r="L7" s="47"/>
      <c r="M7" s="47"/>
      <c r="N7" s="47"/>
      <c r="O7" s="48"/>
      <c r="P7" s="48"/>
      <c r="Q7" s="48"/>
      <c r="R7" s="49"/>
      <c r="S7" s="49"/>
      <c r="T7" s="49"/>
      <c r="U7" s="45"/>
      <c r="V7" s="45"/>
      <c r="W7" s="50"/>
      <c r="X7" s="33" t="s">
        <v>1145</v>
      </c>
    </row>
    <row r="8" spans="1:24" ht="15.75" thickBot="1">
      <c r="A8" s="52" t="s">
        <v>548</v>
      </c>
      <c r="B8" s="43" t="s">
        <v>549</v>
      </c>
      <c r="C8" s="44">
        <f>VLOOKUP(LEFT($C$3,2)&amp;$A8,'CS900_Overv. Classic only'!$B$14:$X$391,$C$2,0)</f>
        <v>41.4129</v>
      </c>
      <c r="D8" s="44">
        <f>E8*(1-'CS8000-P12_Overview'!$B$3)</f>
        <v>65.121785250000002</v>
      </c>
      <c r="E8" s="44">
        <f>VLOOKUP(LEFT($E$3,2)&amp;$A8,'CS900_Overv. Classic only'!$B$14:$X$391,$C$2,0)</f>
        <v>76.613865000000004</v>
      </c>
      <c r="F8" s="45"/>
      <c r="G8" s="45"/>
      <c r="H8" s="45"/>
      <c r="I8" s="46">
        <f>VLOOKUP(LEFT($I$3,2)&amp;$A8,'CS900_Overv. Classic only'!$B$14:$X$391,$I$2,0)</f>
        <v>67.100899999999996</v>
      </c>
      <c r="J8" s="46">
        <f>K8*(1-'CS8000-P12_Overview'!$B$3)</f>
        <v>116.92331825000001</v>
      </c>
      <c r="K8" s="46">
        <f>VLOOKUP(LEFT($E$3,2)&amp;$A8,'CS900_Overv. Classic only'!$B$14:$X$391,$I$2,0)</f>
        <v>137.55684500000001</v>
      </c>
      <c r="L8" s="47"/>
      <c r="M8" s="47"/>
      <c r="N8" s="47"/>
      <c r="O8" s="48"/>
      <c r="P8" s="48"/>
      <c r="Q8" s="48"/>
      <c r="R8" s="49"/>
      <c r="S8" s="49"/>
      <c r="T8" s="49"/>
      <c r="U8" s="45"/>
      <c r="V8" s="45"/>
      <c r="W8" s="50"/>
      <c r="X8" s="33" t="s">
        <v>1145</v>
      </c>
    </row>
    <row r="9" spans="1:24" ht="19.899999999999999" customHeight="1">
      <c r="A9" s="42" t="s">
        <v>550</v>
      </c>
      <c r="B9" s="53"/>
      <c r="C9" s="54"/>
      <c r="D9" s="55"/>
      <c r="E9" s="55"/>
      <c r="F9" s="56"/>
      <c r="G9" s="56"/>
      <c r="H9" s="56"/>
      <c r="I9" s="57"/>
      <c r="J9" s="57"/>
      <c r="K9" s="57"/>
      <c r="L9" s="58"/>
      <c r="M9" s="58"/>
      <c r="N9" s="58"/>
      <c r="O9" s="59"/>
      <c r="P9" s="59"/>
      <c r="Q9" s="59"/>
      <c r="R9" s="60"/>
      <c r="S9" s="60"/>
      <c r="T9" s="60"/>
      <c r="U9" s="56"/>
      <c r="V9" s="56"/>
      <c r="W9" s="61"/>
    </row>
    <row r="10" spans="1:24">
      <c r="A10" s="43" t="s">
        <v>551</v>
      </c>
      <c r="B10" s="43" t="s">
        <v>552</v>
      </c>
      <c r="C10" s="44">
        <f>VLOOKUP(LEFT($C$3,2)&amp;$A10,'CS8000-P12_Overview'!$B$14:$X$391,$C$2,0)</f>
        <v>165.60050000000001</v>
      </c>
      <c r="D10" s="44">
        <f>E10*(1-'CS8000-P12_Overview'!$B$3)</f>
        <v>239.2927225</v>
      </c>
      <c r="E10" s="44">
        <f>VLOOKUP(LEFT($E$3,2)&amp;$A10,'CS8000-P12_Overview'!$B$14:$X$391,$C$2,0)</f>
        <v>281.52085</v>
      </c>
      <c r="F10" s="45">
        <f>VLOOKUP(LEFT($F$3,2)&amp;$A10,'CS8000-P12_Overview'!$B$14:$X$391,$F$2,0)</f>
        <v>483.35239583333333</v>
      </c>
      <c r="G10" s="45">
        <f>H10*(1-'CS8000-P12_Overview'!$B$3)</f>
        <v>698.44421197916665</v>
      </c>
      <c r="H10" s="45">
        <f>VLOOKUP(LEFT($E$3,2)&amp;$A10,'CS8000-P12_Overview'!$B$14:$X$391,$F$2,0)</f>
        <v>821.69907291666664</v>
      </c>
      <c r="I10" s="46">
        <f>VLOOKUP(LEFT($I$3,2)&amp;$A10,'CS8000-P12_Overview'!$B$14:$X$391,$I$2,0)</f>
        <v>238.93350000000001</v>
      </c>
      <c r="J10" s="46">
        <f>K10*(1-'CS8000-P12_Overview'!$B$3)</f>
        <v>365.56825500000002</v>
      </c>
      <c r="K10" s="46">
        <f>VLOOKUP(LEFT($E$3,2)&amp;$A10,'CS8000-P12_Overview'!$B$14:$X$391,$I$2,0)</f>
        <v>430.08030000000002</v>
      </c>
      <c r="L10" s="47">
        <f>VLOOKUP(LEFT($L$3,2)&amp;$A10,'CS8000-P12_Overview'!$B$14:$X$391,$L$2,0)</f>
        <v>585.32959583333331</v>
      </c>
      <c r="M10" s="47">
        <f>N10*(1-'CS8000-P12_Overview'!$B$3)</f>
        <v>895.55428162499993</v>
      </c>
      <c r="N10" s="47">
        <f>VLOOKUP(LEFT($E$3,2)&amp;$A10,'CS8000-P12_Overview'!$B$14:$X$391,$L$2,0)</f>
        <v>1053.5932725</v>
      </c>
      <c r="O10" s="48">
        <f>VLOOKUP(LEFT($O$3,2)&amp;$A10,'CS8000-P12_Overview'!$B$14:$X$391,$O$2,0)</f>
        <v>271.53210000000001</v>
      </c>
      <c r="P10" s="48">
        <f>Q10*(1-'CS8000-P12_Overview'!$B$3)</f>
        <v>438.52434150000005</v>
      </c>
      <c r="Q10" s="48">
        <f>VLOOKUP(LEFT($E$3,2)&amp;$A10,'CS8000-P12_Overview'!$B$14:$X$391,$O$2,0)</f>
        <v>515.91099000000008</v>
      </c>
      <c r="R10" s="49">
        <f>VLOOKUP(LEFT($R$3,2)&amp;$A10,'CS8000-P12_Overview'!$B$14:$X$391,$R$2,0)</f>
        <v>589.28399583333339</v>
      </c>
      <c r="S10" s="49">
        <f>T10*(1-'CS8000-P12_Overview'!$B$3)</f>
        <v>951.69365327083335</v>
      </c>
      <c r="T10" s="49">
        <f>VLOOKUP(LEFT($E$3,2)&amp;$A10,'CS8000-P12_Overview'!$B$14:$X$391,$R$2,0)</f>
        <v>1119.6395920833334</v>
      </c>
      <c r="U10" s="45">
        <f>VLOOKUP(LEFT($U$3,2)&amp;$A10,'CS8000-P12_Overview'!$B$14:$X$391,$U$2,0)</f>
        <v>879.31022916666666</v>
      </c>
      <c r="V10" s="45">
        <f>W10*(1-'CS8000-P12_Overview'!$B$3)</f>
        <v>1494.8273895833333</v>
      </c>
      <c r="W10" s="50">
        <f>VLOOKUP(LEFT($E$3,2)&amp;$A10,'CS8000-P12_Overview'!$B$14:$X$391,$U$2,0)</f>
        <v>1758.6204583333333</v>
      </c>
      <c r="X10" s="33" t="s">
        <v>1145</v>
      </c>
    </row>
    <row r="11" spans="1:24">
      <c r="A11" s="43" t="s">
        <v>553</v>
      </c>
      <c r="B11" s="43" t="s">
        <v>554</v>
      </c>
      <c r="C11" s="44">
        <f>VLOOKUP(LEFT($C$3,2)&amp;$A11,'CS8000-P12_Overview'!$B$14:$X$391,$C$2,0)</f>
        <v>333.95779999999996</v>
      </c>
      <c r="D11" s="44">
        <f>E11*(1-'CS8000-P12_Overview'!$B$3)</f>
        <v>482.56902099999985</v>
      </c>
      <c r="E11" s="44">
        <f>VLOOKUP(LEFT($E$3,2)&amp;$A11,'CS8000-P12_Overview'!$B$14:$X$391,$C$2,0)</f>
        <v>567.72825999999986</v>
      </c>
      <c r="F11" s="45">
        <f>VLOOKUP(LEFT($F$3,2)&amp;$A11,'CS8000-P12_Overview'!$B$14:$X$391,$F$2,0)</f>
        <v>713.72411250000005</v>
      </c>
      <c r="G11" s="45">
        <f>H11*(1-'CS8000-P12_Overview'!$B$3)</f>
        <v>1031.3313425625001</v>
      </c>
      <c r="H11" s="45">
        <f>VLOOKUP(LEFT($E$3,2)&amp;$A11,'CS8000-P12_Overview'!$B$14:$X$391,$F$2,0)</f>
        <v>1213.3309912500001</v>
      </c>
      <c r="I11" s="46">
        <f>VLOOKUP(LEFT($I$3,2)&amp;$A11,'CS8000-P12_Overview'!$B$14:$X$391,$I$2,0)</f>
        <v>481.08820000000009</v>
      </c>
      <c r="J11" s="46">
        <f>K11*(1-'CS8000-P12_Overview'!$B$3)</f>
        <v>736.06494600000019</v>
      </c>
      <c r="K11" s="46">
        <f>VLOOKUP(LEFT($E$3,2)&amp;$A11,'CS8000-P12_Overview'!$B$14:$X$391,$I$2,0)</f>
        <v>865.95876000000021</v>
      </c>
      <c r="L11" s="47">
        <f>VLOOKUP(LEFT($L$3,2)&amp;$A11,'CS8000-P12_Overview'!$B$14:$X$391,$L$2,0)</f>
        <v>920.69581249999999</v>
      </c>
      <c r="M11" s="47">
        <f>N11*(1-'CS8000-P12_Overview'!$B$3)</f>
        <v>1408.664593125</v>
      </c>
      <c r="N11" s="47">
        <f>VLOOKUP(LEFT($E$3,2)&amp;$A11,'CS8000-P12_Overview'!$B$14:$X$391,$L$2,0)</f>
        <v>1657.2524625000001</v>
      </c>
      <c r="O11" s="48">
        <f>VLOOKUP(LEFT($O$3,2)&amp;$A11,'CS8000-P12_Overview'!$B$14:$X$391,$O$2,0)</f>
        <v>548.75180000000012</v>
      </c>
      <c r="P11" s="48">
        <f>Q11*(1-'CS8000-P12_Overview'!$B$3)</f>
        <v>886.23415700000021</v>
      </c>
      <c r="Q11" s="48">
        <f>VLOOKUP(LEFT($E$3,2)&amp;$A11,'CS8000-P12_Overview'!$B$14:$X$391,$O$2,0)</f>
        <v>1042.6284200000002</v>
      </c>
      <c r="R11" s="49">
        <f>VLOOKUP(LEFT($R$3,2)&amp;$A11,'CS8000-P12_Overview'!$B$14:$X$391,$R$2,0)</f>
        <v>928.51811250000014</v>
      </c>
      <c r="S11" s="49">
        <f>T11*(1-'CS8000-P12_Overview'!$B$3)</f>
        <v>1499.5567516875001</v>
      </c>
      <c r="T11" s="49">
        <f>VLOOKUP(LEFT($E$3,2)&amp;$A11,'CS8000-P12_Overview'!$B$14:$X$391,$R$2,0)</f>
        <v>1764.1844137500002</v>
      </c>
      <c r="U11" s="45">
        <f>VLOOKUP(LEFT($U$3,2)&amp;$A11,'CS8000-P12_Overview'!$B$14:$X$391,$U$2,0)</f>
        <v>1297.9645625000001</v>
      </c>
      <c r="V11" s="45">
        <f>W11*(1-'CS8000-P12_Overview'!$B$3)</f>
        <v>2206.5397562500002</v>
      </c>
      <c r="W11" s="50">
        <f>VLOOKUP(LEFT($E$3,2)&amp;$A11,'CS8000-P12_Overview'!$B$14:$X$391,$U$2,0)</f>
        <v>2595.9291250000001</v>
      </c>
      <c r="X11" s="33" t="s">
        <v>1145</v>
      </c>
    </row>
    <row r="12" spans="1:24">
      <c r="A12" s="43" t="s">
        <v>555</v>
      </c>
      <c r="B12" s="43" t="s">
        <v>556</v>
      </c>
      <c r="C12" s="44">
        <f>VLOOKUP(LEFT($C$3,2)&amp;$A12,'CS8000-P12_Overview'!$B$14:$X$391,$C$2,0)</f>
        <v>353.64270000000005</v>
      </c>
      <c r="D12" s="44">
        <f>E12*(1-'CS8000-P12_Overview'!$B$3)</f>
        <v>511.01370150000008</v>
      </c>
      <c r="E12" s="44">
        <f>VLOOKUP(LEFT($E$3,2)&amp;$A12,'CS8000-P12_Overview'!$B$14:$X$391,$C$2,0)</f>
        <v>601.19259000000011</v>
      </c>
      <c r="F12" s="45">
        <f>VLOOKUP(LEFT($F$3,2)&amp;$A12,'CS8000-P12_Overview'!$B$14:$X$391,$F$2,0)</f>
        <v>785.74530416666676</v>
      </c>
      <c r="G12" s="45">
        <f>H12*(1-'CS8000-P12_Overview'!$B$3)</f>
        <v>1135.4019645208334</v>
      </c>
      <c r="H12" s="45">
        <f>VLOOKUP(LEFT($E$3,2)&amp;$A12,'CS8000-P12_Overview'!$B$14:$X$391,$F$2,0)</f>
        <v>1335.7670170833335</v>
      </c>
      <c r="I12" s="46">
        <f>VLOOKUP(LEFT($I$3,2)&amp;$A12,'CS8000-P12_Overview'!$B$14:$X$391,$I$2,0)</f>
        <v>510.3275000000001</v>
      </c>
      <c r="J12" s="46">
        <f>K12*(1-'CS8000-P12_Overview'!$B$3)</f>
        <v>780.8010750000002</v>
      </c>
      <c r="K12" s="46">
        <f>VLOOKUP(LEFT($E$3,2)&amp;$A12,'CS8000-P12_Overview'!$B$14:$X$391,$I$2,0)</f>
        <v>918.58950000000027</v>
      </c>
      <c r="L12" s="47">
        <f>VLOOKUP(LEFT($L$3,2)&amp;$A12,'CS8000-P12_Overview'!$B$14:$X$391,$L$2,0)</f>
        <v>1016.0342041666668</v>
      </c>
      <c r="M12" s="47">
        <f>N12*(1-'CS8000-P12_Overview'!$B$3)</f>
        <v>1554.5323323750001</v>
      </c>
      <c r="N12" s="47">
        <f>VLOOKUP(LEFT($E$3,2)&amp;$A12,'CS8000-P12_Overview'!$B$14:$X$391,$L$2,0)</f>
        <v>1828.8615675000001</v>
      </c>
      <c r="O12" s="48">
        <f>VLOOKUP(LEFT($O$3,2)&amp;$A12,'CS8000-P12_Overview'!$B$14:$X$391,$O$2,0)</f>
        <v>592.24249999999995</v>
      </c>
      <c r="P12" s="48">
        <f>Q12*(1-'CS8000-P12_Overview'!$B$3)</f>
        <v>956.47163749999993</v>
      </c>
      <c r="Q12" s="48">
        <f>VLOOKUP(LEFT($E$3,2)&amp;$A12,'CS8000-P12_Overview'!$B$14:$X$391,$O$2,0)</f>
        <v>1125.2607499999999</v>
      </c>
      <c r="R12" s="49">
        <f>VLOOKUP(LEFT($R$3,2)&amp;$A12,'CS8000-P12_Overview'!$B$14:$X$391,$R$2,0)</f>
        <v>1024.3451041666667</v>
      </c>
      <c r="S12" s="49">
        <f>T12*(1-'CS8000-P12_Overview'!$B$3)</f>
        <v>1654.3173432291667</v>
      </c>
      <c r="T12" s="49">
        <f>VLOOKUP(LEFT($E$3,2)&amp;$A12,'CS8000-P12_Overview'!$B$14:$X$391,$R$2,0)</f>
        <v>1946.2556979166668</v>
      </c>
      <c r="U12" s="45">
        <f>VLOOKUP(LEFT($U$3,2)&amp;$A12,'CS8000-P12_Overview'!$B$14:$X$391,$U$2,0)</f>
        <v>1439.3258875000001</v>
      </c>
      <c r="V12" s="45">
        <f>W12*(1-'CS8000-P12_Overview'!$B$3)</f>
        <v>2446.85400875</v>
      </c>
      <c r="W12" s="50">
        <f>VLOOKUP(LEFT($E$3,2)&amp;$A12,'CS8000-P12_Overview'!$B$14:$X$391,$U$2,0)</f>
        <v>2878.6517750000003</v>
      </c>
      <c r="X12" s="33" t="s">
        <v>1145</v>
      </c>
    </row>
    <row r="13" spans="1:24">
      <c r="A13" s="43" t="s">
        <v>557</v>
      </c>
      <c r="B13" s="43" t="s">
        <v>558</v>
      </c>
      <c r="C13" s="44">
        <f>VLOOKUP(LEFT($C$3,2)&amp;LEFT($A13,7),'CS8000-P12_Overview'!$B$14:$X$391,$C$2,0)</f>
        <v>0.20849999999999999</v>
      </c>
      <c r="D13" s="44">
        <f>E13*(1-'CS8000-P12_Overview'!$B$3)</f>
        <v>0.30128250000000001</v>
      </c>
      <c r="E13" s="44">
        <f>VLOOKUP(LEFT($E$3,2)&amp;LEFT($A13,7),'CS8000-P12_Overview'!$B$14:$X$391,$C$2,0)</f>
        <v>0.35444999999999999</v>
      </c>
      <c r="F13" s="45">
        <f>VLOOKUP(LEFT($F$3,2)&amp;LEFT($A13,7),'CS8000-P12_Overview'!$B$14:$X$391,$F$2,0)</f>
        <v>0.20849999999999999</v>
      </c>
      <c r="G13" s="45">
        <f>H13*(1-'CS8000-P12_Overview'!$B$3)</f>
        <v>0.30128250000000001</v>
      </c>
      <c r="H13" s="45">
        <f>VLOOKUP(LEFT($E$3,2)&amp;LEFT($A13,7),'CS8000-P12_Overview'!$B$14:$X$391,$F$2,0)</f>
        <v>0.35444999999999999</v>
      </c>
      <c r="I13" s="46">
        <f>VLOOKUP(LEFT($I$3,2)&amp;LEFT($A13,7),'CS8000-P12_Overview'!$B$14:$X$391,$I$2,0)</f>
        <v>1.4301999999999999</v>
      </c>
      <c r="J13" s="46">
        <f>K13*(1-'CS8000-P12_Overview'!$B$3)</f>
        <v>2.1882060000000001</v>
      </c>
      <c r="K13" s="46">
        <f>VLOOKUP(LEFT($E$3,2)&amp;LEFT($A13,7),'CS8000-P12_Overview'!$B$14:$X$391,$I$2,0)</f>
        <v>2.57436</v>
      </c>
      <c r="L13" s="47">
        <f>VLOOKUP(LEFT($L$3,2)&amp;LEFT($A13,7),'CS8000-P12_Overview'!$B$14:$X$391,$L$2,0)</f>
        <v>0.83699999999999997</v>
      </c>
      <c r="M13" s="47">
        <f>N13*(1-'CS8000-P12_Overview'!$B$3)</f>
        <v>1.2806099999999998</v>
      </c>
      <c r="N13" s="47">
        <f>VLOOKUP(LEFT($E$3,2)&amp;LEFT($A13,7),'CS8000-P12_Overview'!$B$14:$X$391,$L$2,0)</f>
        <v>1.5065999999999999</v>
      </c>
      <c r="O13" s="48">
        <f>VLOOKUP(LEFT($O$3,2)&amp;LEFT($A13,7),'CS8000-P12_Overview'!$B$14:$X$391,$O$2,0)</f>
        <v>0.98399999999999999</v>
      </c>
      <c r="P13" s="48">
        <f>Q13*(1-'CS8000-P12_Overview'!$B$3)</f>
        <v>1.5891600000000001</v>
      </c>
      <c r="Q13" s="48">
        <f>VLOOKUP(LEFT($E$3,2)&amp;LEFT($A13,7),'CS8000-P12_Overview'!$B$14:$X$391,$O$2,0)</f>
        <v>1.8696000000000002</v>
      </c>
      <c r="R13" s="49">
        <f>VLOOKUP(LEFT($R$3,2)&amp;LEFT($A13,7),'CS8000-P12_Overview'!$B$14:$X$391,$R$2,0)</f>
        <v>0.98399999999999999</v>
      </c>
      <c r="S13" s="49">
        <f>T13*(1-'CS8000-P12_Overview'!$B$3)</f>
        <v>1.5891600000000001</v>
      </c>
      <c r="T13" s="49">
        <f>VLOOKUP(LEFT($E$3,2)&amp;LEFT($A13,7),'CS8000-P12_Overview'!$B$14:$X$391,$R$2,0)</f>
        <v>1.8696000000000002</v>
      </c>
      <c r="U13" s="45">
        <f>VLOOKUP(LEFT($U$3,2)&amp;LEFT($A13,7),'CS8000-P12_Overview'!$B$14:$X$391,$U$2,0)</f>
        <v>1.6454</v>
      </c>
      <c r="V13" s="45">
        <f>W13*(1-'CS8000-P12_Overview'!$B$3)</f>
        <v>2.79718</v>
      </c>
      <c r="W13" s="50">
        <f>VLOOKUP(LEFT($E$3,2)&amp;LEFT($A13,7),'CS8000-P12_Overview'!$B$14:$X$391,$U$2,0)</f>
        <v>3.2907999999999999</v>
      </c>
      <c r="X13" s="33" t="s">
        <v>1145</v>
      </c>
    </row>
    <row r="14" spans="1:24">
      <c r="A14" s="43" t="s">
        <v>559</v>
      </c>
      <c r="B14" s="43" t="s">
        <v>558</v>
      </c>
      <c r="C14" s="44">
        <f>VLOOKUP(LEFT($C$3,2)&amp;LEFT($A14,7),'CS8000-P12_Overview'!$B$14:$X$391,$C$2,0)</f>
        <v>0.20849999999999999</v>
      </c>
      <c r="D14" s="44">
        <f>E14*(1-'CS8000-P12_Overview'!$B$3)</f>
        <v>0.30128250000000001</v>
      </c>
      <c r="E14" s="44">
        <f>VLOOKUP(LEFT($E$3,2)&amp;LEFT($A14,7),'CS8000-P12_Overview'!$B$14:$X$391,$C$2,0)</f>
        <v>0.35444999999999999</v>
      </c>
      <c r="F14" s="45">
        <f>VLOOKUP(LEFT($F$3,2)&amp;LEFT($A14,7),'CS8000-P12_Overview'!$B$14:$X$391,$F$2,0)</f>
        <v>0.20849999999999999</v>
      </c>
      <c r="G14" s="45">
        <f>H14*(1-'CS8000-P12_Overview'!$B$3)</f>
        <v>0.30128250000000001</v>
      </c>
      <c r="H14" s="45">
        <f>VLOOKUP(LEFT($E$3,2)&amp;LEFT($A14,7),'CS8000-P12_Overview'!$B$14:$X$391,$F$2,0)</f>
        <v>0.35444999999999999</v>
      </c>
      <c r="I14" s="46">
        <f>VLOOKUP(LEFT($I$3,2)&amp;LEFT($A14,7),'CS8000-P12_Overview'!$B$14:$X$391,$I$2,0)</f>
        <v>1.4301999999999999</v>
      </c>
      <c r="J14" s="46">
        <f>K14*(1-'CS8000-P12_Overview'!$B$3)</f>
        <v>2.1882060000000001</v>
      </c>
      <c r="K14" s="46">
        <f>VLOOKUP(LEFT($E$3,2)&amp;LEFT($A14,7),'CS8000-P12_Overview'!$B$14:$X$391,$I$2,0)</f>
        <v>2.57436</v>
      </c>
      <c r="L14" s="47">
        <f>VLOOKUP(LEFT($L$3,2)&amp;LEFT($A14,7),'CS8000-P12_Overview'!$B$14:$X$391,$L$2,0)</f>
        <v>0.83699999999999997</v>
      </c>
      <c r="M14" s="47">
        <f>N14*(1-'CS8000-P12_Overview'!$B$3)</f>
        <v>1.2806099999999998</v>
      </c>
      <c r="N14" s="47">
        <f>VLOOKUP(LEFT($E$3,2)&amp;LEFT($A14,7),'CS8000-P12_Overview'!$B$14:$X$391,$L$2,0)</f>
        <v>1.5065999999999999</v>
      </c>
      <c r="O14" s="48">
        <f>VLOOKUP(LEFT($O$3,2)&amp;LEFT($A14,7),'CS8000-P12_Overview'!$B$14:$X$391,$O$2,0)</f>
        <v>0.98399999999999999</v>
      </c>
      <c r="P14" s="48">
        <f>Q14*(1-'CS8000-P12_Overview'!$B$3)</f>
        <v>1.5891600000000001</v>
      </c>
      <c r="Q14" s="48">
        <f>VLOOKUP(LEFT($E$3,2)&amp;LEFT($A14,7),'CS8000-P12_Overview'!$B$14:$X$391,$O$2,0)</f>
        <v>1.8696000000000002</v>
      </c>
      <c r="R14" s="49">
        <f>VLOOKUP(LEFT($R$3,2)&amp;LEFT($A14,7),'CS8000-P12_Overview'!$B$14:$X$391,$R$2,0)</f>
        <v>0.98399999999999999</v>
      </c>
      <c r="S14" s="49">
        <f>T14*(1-'CS8000-P12_Overview'!$B$3)</f>
        <v>1.5891600000000001</v>
      </c>
      <c r="T14" s="49">
        <f>VLOOKUP(LEFT($E$3,2)&amp;LEFT($A14,7),'CS8000-P12_Overview'!$B$14:$X$391,$R$2,0)</f>
        <v>1.8696000000000002</v>
      </c>
      <c r="U14" s="45">
        <f>VLOOKUP(LEFT($U$3,2)&amp;LEFT($A14,7),'CS8000-P12_Overview'!$B$14:$X$391,$U$2,0)</f>
        <v>1.6454</v>
      </c>
      <c r="V14" s="45">
        <f>W14*(1-'CS8000-P12_Overview'!$B$3)</f>
        <v>2.79718</v>
      </c>
      <c r="W14" s="50">
        <f>VLOOKUP(LEFT($E$3,2)&amp;LEFT($A14,7),'CS8000-P12_Overview'!$B$14:$X$391,$U$2,0)</f>
        <v>3.2907999999999999</v>
      </c>
      <c r="X14" s="33" t="s">
        <v>1145</v>
      </c>
    </row>
    <row r="15" spans="1:24">
      <c r="A15" s="43" t="s">
        <v>560</v>
      </c>
      <c r="B15" s="43" t="s">
        <v>561</v>
      </c>
      <c r="C15" s="44">
        <f>VLOOKUP(LEFT($C$3,2)&amp;LEFT($A15,7),'CS8000-P12_Overview'!$B$14:$X$391,$C$2,0)</f>
        <v>0.20849999999999999</v>
      </c>
      <c r="D15" s="44">
        <f>E15*(1-'CS8000-P12_Overview'!$B$3)</f>
        <v>0.30128250000000001</v>
      </c>
      <c r="E15" s="44">
        <f>VLOOKUP(LEFT($E$3,2)&amp;LEFT($A15,7),'CS8000-P12_Overview'!$B$14:$X$391,$C$2,0)</f>
        <v>0.35444999999999999</v>
      </c>
      <c r="F15" s="45">
        <f>VLOOKUP(LEFT($F$3,2)&amp;LEFT($A15,7),'CS8000-P12_Overview'!$B$14:$X$391,$F$2,0)</f>
        <v>0.20849999999999999</v>
      </c>
      <c r="G15" s="45">
        <f>H15*(1-'CS8000-P12_Overview'!$B$3)</f>
        <v>0.30128250000000001</v>
      </c>
      <c r="H15" s="45">
        <f>VLOOKUP(LEFT($E$3,2)&amp;LEFT($A15,7),'CS8000-P12_Overview'!$B$14:$X$391,$F$2,0)</f>
        <v>0.35444999999999999</v>
      </c>
      <c r="I15" s="46">
        <f>VLOOKUP(LEFT($I$3,2)&amp;LEFT($A15,7),'CS8000-P12_Overview'!$B$14:$X$391,$I$2,0)</f>
        <v>1.4301999999999999</v>
      </c>
      <c r="J15" s="46">
        <f>K15*(1-'CS8000-P12_Overview'!$B$3)</f>
        <v>2.1882060000000001</v>
      </c>
      <c r="K15" s="46">
        <f>VLOOKUP(LEFT($E$3,2)&amp;LEFT($A15,7),'CS8000-P12_Overview'!$B$14:$X$391,$I$2,0)</f>
        <v>2.57436</v>
      </c>
      <c r="L15" s="47">
        <f>VLOOKUP(LEFT($L$3,2)&amp;LEFT($A15,7),'CS8000-P12_Overview'!$B$14:$X$391,$L$2,0)</f>
        <v>0.83699999999999997</v>
      </c>
      <c r="M15" s="47">
        <f>N15*(1-'CS8000-P12_Overview'!$B$3)</f>
        <v>1.2806099999999998</v>
      </c>
      <c r="N15" s="47">
        <f>VLOOKUP(LEFT($E$3,2)&amp;LEFT($A15,7),'CS8000-P12_Overview'!$B$14:$X$391,$L$2,0)</f>
        <v>1.5065999999999999</v>
      </c>
      <c r="O15" s="48">
        <f>VLOOKUP(LEFT($O$3,2)&amp;LEFT($A15,7),'CS8000-P12_Overview'!$B$14:$X$391,$O$2,0)</f>
        <v>0.98399999999999999</v>
      </c>
      <c r="P15" s="48">
        <f>Q15*(1-'CS8000-P12_Overview'!$B$3)</f>
        <v>1.5891600000000001</v>
      </c>
      <c r="Q15" s="48">
        <f>VLOOKUP(LEFT($E$3,2)&amp;LEFT($A15,7),'CS8000-P12_Overview'!$B$14:$X$391,$O$2,0)</f>
        <v>1.8696000000000002</v>
      </c>
      <c r="R15" s="49">
        <f>VLOOKUP(LEFT($R$3,2)&amp;LEFT($A15,7),'CS8000-P12_Overview'!$B$14:$X$391,$R$2,0)</f>
        <v>0.98399999999999999</v>
      </c>
      <c r="S15" s="49">
        <f>T15*(1-'CS8000-P12_Overview'!$B$3)</f>
        <v>1.5891600000000001</v>
      </c>
      <c r="T15" s="49">
        <f>VLOOKUP(LEFT($E$3,2)&amp;LEFT($A15,7),'CS8000-P12_Overview'!$B$14:$X$391,$R$2,0)</f>
        <v>1.8696000000000002</v>
      </c>
      <c r="U15" s="45">
        <f>VLOOKUP(LEFT($U$3,2)&amp;LEFT($A15,7),'CS8000-P12_Overview'!$B$14:$X$391,$U$2,0)</f>
        <v>1.6454</v>
      </c>
      <c r="V15" s="45">
        <f>W15*(1-'CS8000-P12_Overview'!$B$3)</f>
        <v>2.79718</v>
      </c>
      <c r="W15" s="50">
        <f>VLOOKUP(LEFT($E$3,2)&amp;LEFT($A15,7),'CS8000-P12_Overview'!$B$14:$X$391,$U$2,0)</f>
        <v>3.2907999999999999</v>
      </c>
      <c r="X15" s="33" t="s">
        <v>1145</v>
      </c>
    </row>
    <row r="16" spans="1:24">
      <c r="A16" s="43" t="s">
        <v>562</v>
      </c>
      <c r="B16" s="43" t="s">
        <v>563</v>
      </c>
      <c r="C16" s="44">
        <f>VLOOKUP(LEFT($C$3,2)&amp;LEFT($A16,7),'CS8000-P12_Overview'!$B$14:$X$391,$C$2,0)</f>
        <v>0.20849999999999999</v>
      </c>
      <c r="D16" s="44">
        <f>E16*(1-'CS8000-P12_Overview'!$B$3)</f>
        <v>0.30128250000000001</v>
      </c>
      <c r="E16" s="44">
        <f>VLOOKUP(LEFT($E$3,2)&amp;LEFT($A16,7),'CS8000-P12_Overview'!$B$14:$X$391,$C$2,0)</f>
        <v>0.35444999999999999</v>
      </c>
      <c r="F16" s="45">
        <f>VLOOKUP(LEFT($F$3,2)&amp;LEFT($A16,7),'CS8000-P12_Overview'!$B$14:$X$391,$F$2,0)</f>
        <v>0.20849999999999999</v>
      </c>
      <c r="G16" s="45">
        <f>H16*(1-'CS8000-P12_Overview'!$B$3)</f>
        <v>0.30128250000000001</v>
      </c>
      <c r="H16" s="45">
        <f>VLOOKUP(LEFT($E$3,2)&amp;LEFT($A16,7),'CS8000-P12_Overview'!$B$14:$X$391,$F$2,0)</f>
        <v>0.35444999999999999</v>
      </c>
      <c r="I16" s="46">
        <f>VLOOKUP(LEFT($I$3,2)&amp;LEFT($A16,7),'CS8000-P12_Overview'!$B$14:$X$391,$I$2,0)</f>
        <v>1.4301999999999999</v>
      </c>
      <c r="J16" s="46">
        <f>K16*(1-'CS8000-P12_Overview'!$B$3)</f>
        <v>2.1882060000000001</v>
      </c>
      <c r="K16" s="46">
        <f>VLOOKUP(LEFT($E$3,2)&amp;LEFT($A16,7),'CS8000-P12_Overview'!$B$14:$X$391,$I$2,0)</f>
        <v>2.57436</v>
      </c>
      <c r="L16" s="47">
        <f>VLOOKUP(LEFT($L$3,2)&amp;LEFT($A16,7),'CS8000-P12_Overview'!$B$14:$X$391,$L$2,0)</f>
        <v>0.83699999999999997</v>
      </c>
      <c r="M16" s="47">
        <f>N16*(1-'CS8000-P12_Overview'!$B$3)</f>
        <v>1.2806099999999998</v>
      </c>
      <c r="N16" s="47">
        <f>VLOOKUP(LEFT($E$3,2)&amp;LEFT($A16,7),'CS8000-P12_Overview'!$B$14:$X$391,$L$2,0)</f>
        <v>1.5065999999999999</v>
      </c>
      <c r="O16" s="48">
        <f>VLOOKUP(LEFT($O$3,2)&amp;LEFT($A16,7),'CS8000-P12_Overview'!$B$14:$X$391,$O$2,0)</f>
        <v>0.98399999999999999</v>
      </c>
      <c r="P16" s="48">
        <f>Q16*(1-'CS8000-P12_Overview'!$B$3)</f>
        <v>1.5891600000000001</v>
      </c>
      <c r="Q16" s="48">
        <f>VLOOKUP(LEFT($E$3,2)&amp;LEFT($A16,7),'CS8000-P12_Overview'!$B$14:$X$391,$O$2,0)</f>
        <v>1.8696000000000002</v>
      </c>
      <c r="R16" s="49">
        <f>VLOOKUP(LEFT($R$3,2)&amp;LEFT($A16,7),'CS8000-P12_Overview'!$B$14:$X$391,$R$2,0)</f>
        <v>0.98399999999999999</v>
      </c>
      <c r="S16" s="49">
        <f>T16*(1-'CS8000-P12_Overview'!$B$3)</f>
        <v>1.5891600000000001</v>
      </c>
      <c r="T16" s="49">
        <f>VLOOKUP(LEFT($E$3,2)&amp;LEFT($A16,7),'CS8000-P12_Overview'!$B$14:$X$391,$R$2,0)</f>
        <v>1.8696000000000002</v>
      </c>
      <c r="U16" s="45">
        <f>VLOOKUP(LEFT($U$3,2)&amp;LEFT($A16,7),'CS8000-P12_Overview'!$B$14:$X$391,$U$2,0)</f>
        <v>1.6454</v>
      </c>
      <c r="V16" s="45">
        <f>W16*(1-'CS8000-P12_Overview'!$B$3)</f>
        <v>2.79718</v>
      </c>
      <c r="W16" s="50">
        <f>VLOOKUP(LEFT($E$3,2)&amp;LEFT($A16,7),'CS8000-P12_Overview'!$B$14:$X$391,$U$2,0)</f>
        <v>3.2907999999999999</v>
      </c>
      <c r="X16" s="33" t="s">
        <v>1145</v>
      </c>
    </row>
    <row r="17" spans="1:24">
      <c r="A17" s="43" t="s">
        <v>564</v>
      </c>
      <c r="B17" s="43" t="s">
        <v>565</v>
      </c>
      <c r="C17" s="44">
        <f>VLOOKUP(LEFT($C$3,2)&amp;LEFT($A17,7),'CS8000-P12_Overview'!$B$14:$X$391,$C$2,0)</f>
        <v>0.20849999999999999</v>
      </c>
      <c r="D17" s="44">
        <f>E17*(1-'CS8000-P12_Overview'!$B$3)</f>
        <v>0.30128250000000001</v>
      </c>
      <c r="E17" s="44">
        <f>VLOOKUP(LEFT($E$3,2)&amp;LEFT($A17,7),'CS8000-P12_Overview'!$B$14:$X$391,$C$2,0)</f>
        <v>0.35444999999999999</v>
      </c>
      <c r="F17" s="45">
        <f>VLOOKUP(LEFT($F$3,2)&amp;LEFT($A17,7),'CS8000-P12_Overview'!$B$14:$X$391,$F$2,0)</f>
        <v>0.20849999999999999</v>
      </c>
      <c r="G17" s="45">
        <f>H17*(1-'CS8000-P12_Overview'!$B$3)</f>
        <v>0.30128250000000001</v>
      </c>
      <c r="H17" s="45">
        <f>VLOOKUP(LEFT($E$3,2)&amp;LEFT($A17,7),'CS8000-P12_Overview'!$B$14:$X$391,$F$2,0)</f>
        <v>0.35444999999999999</v>
      </c>
      <c r="I17" s="46">
        <f>VLOOKUP(LEFT($I$3,2)&amp;LEFT($A17,7),'CS8000-P12_Overview'!$B$14:$X$391,$I$2,0)</f>
        <v>1.4301999999999999</v>
      </c>
      <c r="J17" s="46">
        <f>K17*(1-'CS8000-P12_Overview'!$B$3)</f>
        <v>2.1882060000000001</v>
      </c>
      <c r="K17" s="46">
        <f>VLOOKUP(LEFT($E$3,2)&amp;LEFT($A17,7),'CS8000-P12_Overview'!$B$14:$X$391,$I$2,0)</f>
        <v>2.57436</v>
      </c>
      <c r="L17" s="47">
        <f>VLOOKUP(LEFT($L$3,2)&amp;LEFT($A17,7),'CS8000-P12_Overview'!$B$14:$X$391,$L$2,0)</f>
        <v>0.83699999999999997</v>
      </c>
      <c r="M17" s="47">
        <f>N17*(1-'CS8000-P12_Overview'!$B$3)</f>
        <v>1.2806099999999998</v>
      </c>
      <c r="N17" s="47">
        <f>VLOOKUP(LEFT($E$3,2)&amp;LEFT($A17,7),'CS8000-P12_Overview'!$B$14:$X$391,$L$2,0)</f>
        <v>1.5065999999999999</v>
      </c>
      <c r="O17" s="48">
        <f>VLOOKUP(LEFT($O$3,2)&amp;LEFT($A17,7),'CS8000-P12_Overview'!$B$14:$X$391,$O$2,0)</f>
        <v>0.98399999999999999</v>
      </c>
      <c r="P17" s="48">
        <f>Q17*(1-'CS8000-P12_Overview'!$B$3)</f>
        <v>1.5891600000000001</v>
      </c>
      <c r="Q17" s="48">
        <f>VLOOKUP(LEFT($E$3,2)&amp;LEFT($A17,7),'CS8000-P12_Overview'!$B$14:$X$391,$O$2,0)</f>
        <v>1.8696000000000002</v>
      </c>
      <c r="R17" s="49">
        <f>VLOOKUP(LEFT($R$3,2)&amp;LEFT($A17,7),'CS8000-P12_Overview'!$B$14:$X$391,$R$2,0)</f>
        <v>0.98399999999999999</v>
      </c>
      <c r="S17" s="49">
        <f>T17*(1-'CS8000-P12_Overview'!$B$3)</f>
        <v>1.5891600000000001</v>
      </c>
      <c r="T17" s="49">
        <f>VLOOKUP(LEFT($E$3,2)&amp;LEFT($A17,7),'CS8000-P12_Overview'!$B$14:$X$391,$R$2,0)</f>
        <v>1.8696000000000002</v>
      </c>
      <c r="U17" s="45">
        <f>VLOOKUP(LEFT($U$3,2)&amp;LEFT($A17,7),'CS8000-P12_Overview'!$B$14:$X$391,$U$2,0)</f>
        <v>1.6454</v>
      </c>
      <c r="V17" s="45">
        <f>W17*(1-'CS8000-P12_Overview'!$B$3)</f>
        <v>2.79718</v>
      </c>
      <c r="W17" s="50">
        <f>VLOOKUP(LEFT($E$3,2)&amp;LEFT($A17,7),'CS8000-P12_Overview'!$B$14:$X$391,$U$2,0)</f>
        <v>3.2907999999999999</v>
      </c>
      <c r="X17" s="33" t="s">
        <v>1145</v>
      </c>
    </row>
    <row r="18" spans="1:24">
      <c r="A18" s="43" t="s">
        <v>566</v>
      </c>
      <c r="B18" s="43" t="s">
        <v>567</v>
      </c>
      <c r="C18" s="44">
        <f>VLOOKUP(LEFT($C$3,2)&amp;$A18,'CS8000-P12_Overview'!$B$14:$X$391,$C$2,0)</f>
        <v>2.9306999999999999</v>
      </c>
      <c r="D18" s="44">
        <f>E18*(1-'CS8000-P12_Overview'!$B$3)</f>
        <v>4.2348614999999992</v>
      </c>
      <c r="E18" s="44">
        <f>VLOOKUP(LEFT($E$3,2)&amp;$A18,'CS8000-P12_Overview'!$B$14:$X$391,$C$2,0)</f>
        <v>4.9821899999999992</v>
      </c>
      <c r="F18" s="45">
        <f>VLOOKUP(LEFT($F$3,2)&amp;$A18,'CS8000-P12_Overview'!$B$14:$X$391,$F$2,0)</f>
        <v>2.9306999999999999</v>
      </c>
      <c r="G18" s="45">
        <f>H18*(1-'CS8000-P12_Overview'!$B$3)</f>
        <v>4.2348614999999992</v>
      </c>
      <c r="H18" s="45">
        <f>VLOOKUP(LEFT($E$3,2)&amp;$A18,'CS8000-P12_Overview'!$B$14:$X$391,$F$2,0)</f>
        <v>4.9821899999999992</v>
      </c>
      <c r="I18" s="46">
        <f>VLOOKUP(LEFT($I$3,2)&amp;$A18,'CS8000-P12_Overview'!$B$14:$X$391,$I$2,0)</f>
        <v>4.0242000000000004</v>
      </c>
      <c r="J18" s="46">
        <f>K18*(1-'CS8000-P12_Overview'!$B$3)</f>
        <v>6.1570260000000001</v>
      </c>
      <c r="K18" s="46">
        <f>VLOOKUP(LEFT($E$3,2)&amp;$A18,'CS8000-P12_Overview'!$B$14:$X$391,$I$2,0)</f>
        <v>7.2435600000000004</v>
      </c>
      <c r="L18" s="47">
        <f>VLOOKUP(LEFT($L$3,2)&amp;$A18,'CS8000-P12_Overview'!$B$14:$X$391,$L$2,0)</f>
        <v>6.2381000000000002</v>
      </c>
      <c r="M18" s="47">
        <f>N18*(1-'CS8000-P12_Overview'!$B$3)</f>
        <v>9.5442929999999997</v>
      </c>
      <c r="N18" s="47">
        <f>VLOOKUP(LEFT($E$3,2)&amp;$A18,'CS8000-P12_Overview'!$B$14:$X$391,$L$2,0)</f>
        <v>11.228580000000001</v>
      </c>
      <c r="O18" s="48">
        <f>VLOOKUP(LEFT($O$3,2)&amp;$A18,'CS8000-P12_Overview'!$B$14:$X$391,$O$2,0)</f>
        <v>6.2655000000000003</v>
      </c>
      <c r="P18" s="48">
        <f>Q18*(1-'CS8000-P12_Overview'!$B$3)</f>
        <v>10.1187825</v>
      </c>
      <c r="Q18" s="48">
        <f>VLOOKUP(LEFT($E$3,2)&amp;$A18,'CS8000-P12_Overview'!$B$14:$X$391,$O$2,0)</f>
        <v>11.904450000000001</v>
      </c>
      <c r="R18" s="49">
        <f>VLOOKUP(LEFT($R$3,2)&amp;$A18,'CS8000-P12_Overview'!$B$14:$X$391,$R$2,0)</f>
        <v>6.2655000000000003</v>
      </c>
      <c r="S18" s="49">
        <f>T18*(1-'CS8000-P12_Overview'!$B$3)</f>
        <v>10.1187825</v>
      </c>
      <c r="T18" s="49">
        <f>VLOOKUP(LEFT($E$3,2)&amp;$A18,'CS8000-P12_Overview'!$B$14:$X$391,$R$2,0)</f>
        <v>11.904450000000001</v>
      </c>
      <c r="U18" s="45">
        <f>VLOOKUP(LEFT($U$3,2)&amp;$A18,'CS8000-P12_Overview'!$B$14:$X$391,$U$2,0)</f>
        <v>6.3884999999999996</v>
      </c>
      <c r="V18" s="45">
        <f>W18*(1-'CS8000-P12_Overview'!$B$3)</f>
        <v>10.860449999999998</v>
      </c>
      <c r="W18" s="50">
        <f>VLOOKUP(LEFT($E$3,2)&amp;$A18,'CS8000-P12_Overview'!$B$14:$X$391,$U$2,0)</f>
        <v>12.776999999999999</v>
      </c>
      <c r="X18" s="33" t="s">
        <v>1145</v>
      </c>
    </row>
    <row r="19" spans="1:24">
      <c r="A19" s="43" t="s">
        <v>568</v>
      </c>
      <c r="B19" s="43" t="s">
        <v>569</v>
      </c>
      <c r="C19" s="44">
        <f>VLOOKUP(LEFT($C$3,2)&amp;$A19,'CS8000-P12_Overview'!$B$14:$X$391,$C$2,0)</f>
        <v>5.3212999999999999</v>
      </c>
      <c r="D19" s="44">
        <f>E19*(1-'CS8000-P12_Overview'!$B$3)</f>
        <v>7.6892784999999986</v>
      </c>
      <c r="E19" s="44">
        <f>VLOOKUP(LEFT($E$3,2)&amp;$A19,'CS8000-P12_Overview'!$B$14:$X$391,$C$2,0)</f>
        <v>9.0462099999999985</v>
      </c>
      <c r="F19" s="45">
        <f>VLOOKUP(LEFT($F$3,2)&amp;$A19,'CS8000-P12_Overview'!$B$14:$X$391,$F$2,0)</f>
        <v>5.3212999999999999</v>
      </c>
      <c r="G19" s="45">
        <f>H19*(1-'CS8000-P12_Overview'!$B$3)</f>
        <v>7.6892784999999986</v>
      </c>
      <c r="H19" s="45">
        <f>VLOOKUP(LEFT($E$3,2)&amp;$A19,'CS8000-P12_Overview'!$B$14:$X$391,$F$2,0)</f>
        <v>9.0462099999999985</v>
      </c>
      <c r="I19" s="46">
        <f>VLOOKUP(LEFT($I$3,2)&amp;$A19,'CS8000-P12_Overview'!$B$14:$X$391,$I$2,0)</f>
        <v>7.5312999999999999</v>
      </c>
      <c r="J19" s="46">
        <f>K19*(1-'CS8000-P12_Overview'!$B$3)</f>
        <v>11.522888999999999</v>
      </c>
      <c r="K19" s="46">
        <f>VLOOKUP(LEFT($E$3,2)&amp;$A19,'CS8000-P12_Overview'!$B$14:$X$391,$I$2,0)</f>
        <v>13.556340000000001</v>
      </c>
      <c r="L19" s="47">
        <f>VLOOKUP(LEFT($L$3,2)&amp;$A19,'CS8000-P12_Overview'!$B$14:$X$391,$L$2,0)</f>
        <v>10.889099999999999</v>
      </c>
      <c r="M19" s="47">
        <f>N19*(1-'CS8000-P12_Overview'!$B$3)</f>
        <v>16.660323000000002</v>
      </c>
      <c r="N19" s="47">
        <f>VLOOKUP(LEFT($E$3,2)&amp;$A19,'CS8000-P12_Overview'!$B$14:$X$391,$L$2,0)</f>
        <v>19.600380000000001</v>
      </c>
      <c r="O19" s="48">
        <f>VLOOKUP(LEFT($O$3,2)&amp;$A19,'CS8000-P12_Overview'!$B$14:$X$391,$O$2,0)</f>
        <v>10.9656</v>
      </c>
      <c r="P19" s="48">
        <f>Q19*(1-'CS8000-P12_Overview'!$B$3)</f>
        <v>17.709444000000001</v>
      </c>
      <c r="Q19" s="48">
        <f>VLOOKUP(LEFT($E$3,2)&amp;$A19,'CS8000-P12_Overview'!$B$14:$X$391,$O$2,0)</f>
        <v>20.83464</v>
      </c>
      <c r="R19" s="49">
        <f>VLOOKUP(LEFT($R$3,2)&amp;$A19,'CS8000-P12_Overview'!$B$14:$X$391,$R$2,0)</f>
        <v>10.9656</v>
      </c>
      <c r="S19" s="49">
        <f>T19*(1-'CS8000-P12_Overview'!$B$3)</f>
        <v>17.709444000000001</v>
      </c>
      <c r="T19" s="49">
        <f>VLOOKUP(LEFT($E$3,2)&amp;$A19,'CS8000-P12_Overview'!$B$14:$X$391,$R$2,0)</f>
        <v>20.83464</v>
      </c>
      <c r="U19" s="45">
        <f>VLOOKUP(LEFT($U$3,2)&amp;$A19,'CS8000-P12_Overview'!$B$14:$X$391,$U$2,0)</f>
        <v>11.3101</v>
      </c>
      <c r="V19" s="45">
        <f>W19*(1-'CS8000-P12_Overview'!$B$3)</f>
        <v>19.227170000000001</v>
      </c>
      <c r="W19" s="50">
        <f>VLOOKUP(LEFT($E$3,2)&amp;$A19,'CS8000-P12_Overview'!$B$14:$X$391,$U$2,0)</f>
        <v>22.620200000000001</v>
      </c>
      <c r="X19" s="33" t="s">
        <v>1145</v>
      </c>
    </row>
    <row r="20" spans="1:24">
      <c r="A20" s="43" t="s">
        <v>570</v>
      </c>
      <c r="B20" s="43" t="s">
        <v>571</v>
      </c>
      <c r="C20" s="44">
        <f>VLOOKUP(LEFT($C$3,2)&amp;$A20,'CS8000-P12_Overview'!$B$14:$X$391,$C$2,0)</f>
        <v>11.468400000000001</v>
      </c>
      <c r="D20" s="44">
        <f>E20*(1-'CS8000-P12_Overview'!$B$3)</f>
        <v>16.571838</v>
      </c>
      <c r="E20" s="44">
        <f>VLOOKUP(LEFT($E$3,2)&amp;$A20,'CS8000-P12_Overview'!$B$14:$X$391,$C$2,0)</f>
        <v>19.496279999999999</v>
      </c>
      <c r="F20" s="45">
        <f>VLOOKUP(LEFT($F$3,2)&amp;$A20,'CS8000-P12_Overview'!$B$14:$X$391,$F$2,0)</f>
        <v>11.468400000000001</v>
      </c>
      <c r="G20" s="45">
        <f>H20*(1-'CS8000-P12_Overview'!$B$3)</f>
        <v>16.571838</v>
      </c>
      <c r="H20" s="45">
        <f>VLOOKUP(LEFT($E$3,2)&amp;$A20,'CS8000-P12_Overview'!$B$14:$X$391,$F$2,0)</f>
        <v>19.496279999999999</v>
      </c>
      <c r="I20" s="46">
        <f>VLOOKUP(LEFT($I$3,2)&amp;$A20,'CS8000-P12_Overview'!$B$14:$X$391,$I$2,0)</f>
        <v>16.003599999999999</v>
      </c>
      <c r="J20" s="46">
        <f>K20*(1-'CS8000-P12_Overview'!$B$3)</f>
        <v>24.485507999999999</v>
      </c>
      <c r="K20" s="46">
        <f>VLOOKUP(LEFT($E$3,2)&amp;$A20,'CS8000-P12_Overview'!$B$14:$X$391,$I$2,0)</f>
        <v>28.806480000000001</v>
      </c>
      <c r="L20" s="47">
        <f>VLOOKUP(LEFT($L$3,2)&amp;$A20,'CS8000-P12_Overview'!$B$14:$X$391,$L$2,0)</f>
        <v>24.6709</v>
      </c>
      <c r="M20" s="47">
        <f>N20*(1-'CS8000-P12_Overview'!$B$3)</f>
        <v>37.746476999999999</v>
      </c>
      <c r="N20" s="47">
        <f>VLOOKUP(LEFT($E$3,2)&amp;$A20,'CS8000-P12_Overview'!$B$14:$X$391,$L$2,0)</f>
        <v>44.407620000000001</v>
      </c>
      <c r="O20" s="48">
        <f>VLOOKUP(LEFT($O$3,2)&amp;$A20,'CS8000-P12_Overview'!$B$14:$X$391,$O$2,0)</f>
        <v>24.799199999999999</v>
      </c>
      <c r="P20" s="48">
        <f>Q20*(1-'CS8000-P12_Overview'!$B$3)</f>
        <v>40.050708</v>
      </c>
      <c r="Q20" s="48">
        <f>VLOOKUP(LEFT($E$3,2)&amp;$A20,'CS8000-P12_Overview'!$B$14:$X$391,$O$2,0)</f>
        <v>47.118479999999998</v>
      </c>
      <c r="R20" s="49">
        <f>VLOOKUP(LEFT($R$3,2)&amp;$A20,'CS8000-P12_Overview'!$B$14:$X$391,$R$2,0)</f>
        <v>24.799199999999999</v>
      </c>
      <c r="S20" s="49">
        <f>T20*(1-'CS8000-P12_Overview'!$B$3)</f>
        <v>40.050708</v>
      </c>
      <c r="T20" s="49">
        <f>VLOOKUP(LEFT($E$3,2)&amp;$A20,'CS8000-P12_Overview'!$B$14:$X$391,$R$2,0)</f>
        <v>47.118479999999998</v>
      </c>
      <c r="U20" s="45">
        <f>VLOOKUP(LEFT($U$3,2)&amp;$A20,'CS8000-P12_Overview'!$B$14:$X$391,$U$2,0)</f>
        <v>25.3767</v>
      </c>
      <c r="V20" s="45">
        <f>W20*(1-'CS8000-P12_Overview'!$B$3)</f>
        <v>43.140389999999996</v>
      </c>
      <c r="W20" s="50">
        <f>VLOOKUP(LEFT($E$3,2)&amp;$A20,'CS8000-P12_Overview'!$B$14:$X$391,$U$2,0)</f>
        <v>50.753399999999999</v>
      </c>
      <c r="X20" s="33" t="s">
        <v>1145</v>
      </c>
    </row>
    <row r="21" spans="1:24">
      <c r="A21" s="43" t="s">
        <v>572</v>
      </c>
      <c r="B21" s="43" t="s">
        <v>573</v>
      </c>
      <c r="C21" s="44">
        <f>VLOOKUP(LEFT($C$3,2)&amp;LEFT($A21,3)&amp;RIGHT($A21,5),'CS8000-P12_Overview'!$B$14:$X$391,$C$2,0)</f>
        <v>52.2834</v>
      </c>
      <c r="D21" s="44">
        <f>E21*(1-'CS8000-P12_Overview'!$B$3)</f>
        <v>75.54951299999999</v>
      </c>
      <c r="E21" s="44">
        <f>VLOOKUP(LEFT($E$3,2)&amp;LEFT($A21,3)&amp;RIGHT($A21,5),'CS8000-P12_Overview'!$B$14:$X$391,$C$2,0)</f>
        <v>88.881779999999992</v>
      </c>
      <c r="F21" s="45">
        <f>VLOOKUP(LEFT($F$3,2)&amp;LEFT($A21,3)&amp;RIGHT($A21,5),'CS8000-P12_Overview'!$B$14:$X$391,$F$2,0)</f>
        <v>52.2834</v>
      </c>
      <c r="G21" s="45">
        <f>H21*(1-'CS8000-P12_Overview'!$B$3)</f>
        <v>75.54951299999999</v>
      </c>
      <c r="H21" s="45">
        <f>VLOOKUP(LEFT($E$3,2)&amp;LEFT($A21,3)&amp;RIGHT($A21,5),'CS8000-P12_Overview'!$B$14:$X$391,$F$2,0)</f>
        <v>88.881779999999992</v>
      </c>
      <c r="I21" s="46">
        <f>VLOOKUP(LEFT($I$3,2)&amp;LEFT($A21,3)&amp;RIGHT($A21,5),'CS8000-P12_Overview'!$B$14:$X$391,$I$2,0)</f>
        <v>75.370800000000003</v>
      </c>
      <c r="J21" s="46">
        <f>K21*(1-'CS8000-P12_Overview'!$B$3)</f>
        <v>115.317324</v>
      </c>
      <c r="K21" s="46">
        <f>VLOOKUP(LEFT($E$3,2)&amp;LEFT($A21,3)&amp;RIGHT($A21,5),'CS8000-P12_Overview'!$B$14:$X$391,$I$2,0)</f>
        <v>135.66744</v>
      </c>
      <c r="L21" s="47">
        <f>VLOOKUP(LEFT($L$3,2)&amp;LEFT($A21,3)&amp;RIGHT($A21,5),'CS8000-P12_Overview'!$B$14:$X$391,$L$2,0)</f>
        <v>82.787999999999997</v>
      </c>
      <c r="M21" s="47">
        <f>N21*(1-'CS8000-P12_Overview'!$B$3)</f>
        <v>126.66563999999998</v>
      </c>
      <c r="N21" s="47">
        <f>VLOOKUP(LEFT($E$3,2)&amp;LEFT($A21,3)&amp;RIGHT($A21,5),'CS8000-P12_Overview'!$B$14:$X$391,$L$2,0)</f>
        <v>149.01839999999999</v>
      </c>
      <c r="O21" s="48">
        <f>VLOOKUP(LEFT($O$3,2)&amp;LEFT($A21,3)&amp;RIGHT($A21,5),'CS8000-P12_Overview'!$B$14:$X$391,$O$2,0)</f>
        <v>84.027500000000003</v>
      </c>
      <c r="P21" s="48">
        <f>Q21*(1-'CS8000-P12_Overview'!$B$3)</f>
        <v>135.70441250000002</v>
      </c>
      <c r="Q21" s="48">
        <f>VLOOKUP(LEFT($E$3,2)&amp;LEFT($A21,3)&amp;RIGHT($A21,5),'CS8000-P12_Overview'!$B$14:$X$391,$O$2,0)</f>
        <v>159.65225000000001</v>
      </c>
      <c r="R21" s="49">
        <f>VLOOKUP(LEFT($R$3,2)&amp;LEFT($A21,3)&amp;RIGHT($A21,5),'CS8000-P12_Overview'!$B$14:$X$391,$R$2,0)</f>
        <v>84.027500000000003</v>
      </c>
      <c r="S21" s="49">
        <f>T21*(1-'CS8000-P12_Overview'!$B$3)</f>
        <v>135.70441250000002</v>
      </c>
      <c r="T21" s="49">
        <f>VLOOKUP(LEFT($E$3,2)&amp;LEFT($A21,3)&amp;RIGHT($A21,5),'CS8000-P12_Overview'!$B$14:$X$391,$R$2,0)</f>
        <v>159.65225000000001</v>
      </c>
      <c r="U21" s="45">
        <f>VLOOKUP(LEFT($U$3,2)&amp;LEFT($A21,3)&amp;RIGHT($A21,5),'CS8000-P12_Overview'!$B$14:$X$391,$U$2,0)</f>
        <v>89.605199999999996</v>
      </c>
      <c r="V21" s="45">
        <f>W21*(1-'CS8000-P12_Overview'!$B$3)</f>
        <v>152.32883999999999</v>
      </c>
      <c r="W21" s="50">
        <f>VLOOKUP(LEFT($E$3,2)&amp;LEFT($A21,3)&amp;RIGHT($A21,5),'CS8000-P12_Overview'!$B$14:$X$391,$U$2,0)</f>
        <v>179.21039999999999</v>
      </c>
      <c r="X21" s="33" t="s">
        <v>1145</v>
      </c>
    </row>
    <row r="22" spans="1:24">
      <c r="A22" s="43" t="s">
        <v>574</v>
      </c>
      <c r="B22" s="43" t="s">
        <v>575</v>
      </c>
      <c r="C22" s="44">
        <f>VLOOKUP(LEFT($C$3,2)&amp;LEFT($A22,3)&amp;RIGHT($A22,5),'CS8000-P12_Overview'!$B$14:$X$391,$C$2,0)</f>
        <v>52.2834</v>
      </c>
      <c r="D22" s="44">
        <f>E22*(1-'CS8000-P12_Overview'!$B$3)</f>
        <v>75.54951299999999</v>
      </c>
      <c r="E22" s="44">
        <f>VLOOKUP(LEFT($E$3,2)&amp;LEFT($A22,3)&amp;RIGHT($A22,5),'CS8000-P12_Overview'!$B$14:$X$391,$C$2,0)</f>
        <v>88.881779999999992</v>
      </c>
      <c r="F22" s="45">
        <f>VLOOKUP(LEFT($F$3,2)&amp;LEFT($A22,3)&amp;RIGHT($A22,5),'CS8000-P12_Overview'!$B$14:$X$391,$F$2,0)</f>
        <v>52.2834</v>
      </c>
      <c r="G22" s="45">
        <f>H22*(1-'CS8000-P12_Overview'!$B$3)</f>
        <v>75.54951299999999</v>
      </c>
      <c r="H22" s="45">
        <f>VLOOKUP(LEFT($E$3,2)&amp;LEFT($A22,3)&amp;RIGHT($A22,5),'CS8000-P12_Overview'!$B$14:$X$391,$F$2,0)</f>
        <v>88.881779999999992</v>
      </c>
      <c r="I22" s="46">
        <f>VLOOKUP(LEFT($I$3,2)&amp;LEFT($A22,3)&amp;RIGHT($A22,5),'CS8000-P12_Overview'!$B$14:$X$391,$I$2,0)</f>
        <v>75.370800000000003</v>
      </c>
      <c r="J22" s="46">
        <f>K22*(1-'CS8000-P12_Overview'!$B$3)</f>
        <v>115.317324</v>
      </c>
      <c r="K22" s="46">
        <f>VLOOKUP(LEFT($E$3,2)&amp;LEFT($A22,3)&amp;RIGHT($A22,5),'CS8000-P12_Overview'!$B$14:$X$391,$I$2,0)</f>
        <v>135.66744</v>
      </c>
      <c r="L22" s="47">
        <f>VLOOKUP(LEFT($L$3,2)&amp;LEFT($A22,3)&amp;RIGHT($A22,5),'CS8000-P12_Overview'!$B$14:$X$391,$L$2,0)</f>
        <v>82.787999999999997</v>
      </c>
      <c r="M22" s="47">
        <f>N22*(1-'CS8000-P12_Overview'!$B$3)</f>
        <v>126.66563999999998</v>
      </c>
      <c r="N22" s="47">
        <f>VLOOKUP(LEFT($E$3,2)&amp;LEFT($A22,3)&amp;RIGHT($A22,5),'CS8000-P12_Overview'!$B$14:$X$391,$L$2,0)</f>
        <v>149.01839999999999</v>
      </c>
      <c r="O22" s="48">
        <f>VLOOKUP(LEFT($O$3,2)&amp;LEFT($A22,3)&amp;RIGHT($A22,5),'CS8000-P12_Overview'!$B$14:$X$391,$O$2,0)</f>
        <v>84.027500000000003</v>
      </c>
      <c r="P22" s="48">
        <f>Q22*(1-'CS8000-P12_Overview'!$B$3)</f>
        <v>135.70441250000002</v>
      </c>
      <c r="Q22" s="48">
        <f>VLOOKUP(LEFT($E$3,2)&amp;LEFT($A22,3)&amp;RIGHT($A22,5),'CS8000-P12_Overview'!$B$14:$X$391,$O$2,0)</f>
        <v>159.65225000000001</v>
      </c>
      <c r="R22" s="49">
        <f>VLOOKUP(LEFT($R$3,2)&amp;LEFT($A22,3)&amp;RIGHT($A22,5),'CS8000-P12_Overview'!$B$14:$X$391,$R$2,0)</f>
        <v>84.027500000000003</v>
      </c>
      <c r="S22" s="49">
        <f>T22*(1-'CS8000-P12_Overview'!$B$3)</f>
        <v>135.70441250000002</v>
      </c>
      <c r="T22" s="49">
        <f>VLOOKUP(LEFT($E$3,2)&amp;LEFT($A22,3)&amp;RIGHT($A22,5),'CS8000-P12_Overview'!$B$14:$X$391,$R$2,0)</f>
        <v>159.65225000000001</v>
      </c>
      <c r="U22" s="45">
        <f>VLOOKUP(LEFT($U$3,2)&amp;LEFT($A22,3)&amp;RIGHT($A22,5),'CS8000-P12_Overview'!$B$14:$X$391,$U$2,0)</f>
        <v>89.605199999999996</v>
      </c>
      <c r="V22" s="45">
        <f>W22*(1-'CS8000-P12_Overview'!$B$3)</f>
        <v>152.32883999999999</v>
      </c>
      <c r="W22" s="50">
        <f>VLOOKUP(LEFT($E$3,2)&amp;LEFT($A22,3)&amp;RIGHT($A22,5),'CS8000-P12_Overview'!$B$14:$X$391,$U$2,0)</f>
        <v>179.21039999999999</v>
      </c>
      <c r="X22" s="33" t="s">
        <v>1145</v>
      </c>
    </row>
    <row r="23" spans="1:24">
      <c r="A23" s="43" t="s">
        <v>576</v>
      </c>
      <c r="B23" s="43" t="s">
        <v>577</v>
      </c>
      <c r="C23" s="44">
        <f>VLOOKUP(LEFT($C$3,2)&amp;LEFT($A23,3)&amp;RIGHT($A23,5),'CS8000-P12_Overview'!$B$14:$X$391,$C$2,0)</f>
        <v>52.2834</v>
      </c>
      <c r="D23" s="44">
        <f>E23*(1-'CS8000-P12_Overview'!$B$3)</f>
        <v>75.54951299999999</v>
      </c>
      <c r="E23" s="44">
        <f>VLOOKUP(LEFT($E$3,2)&amp;LEFT($A23,3)&amp;RIGHT($A23,5),'CS8000-P12_Overview'!$B$14:$X$391,$C$2,0)</f>
        <v>88.881779999999992</v>
      </c>
      <c r="F23" s="45">
        <f>VLOOKUP(LEFT($F$3,2)&amp;LEFT($A23,3)&amp;RIGHT($A23,5),'CS8000-P12_Overview'!$B$14:$X$391,$F$2,0)</f>
        <v>52.2834</v>
      </c>
      <c r="G23" s="45">
        <f>H23*(1-'CS8000-P12_Overview'!$B$3)</f>
        <v>75.54951299999999</v>
      </c>
      <c r="H23" s="45">
        <f>VLOOKUP(LEFT($E$3,2)&amp;LEFT($A23,3)&amp;RIGHT($A23,5),'CS8000-P12_Overview'!$B$14:$X$391,$F$2,0)</f>
        <v>88.881779999999992</v>
      </c>
      <c r="I23" s="46">
        <f>VLOOKUP(LEFT($I$3,2)&amp;LEFT($A23,3)&amp;RIGHT($A23,5),'CS8000-P12_Overview'!$B$14:$X$391,$I$2,0)</f>
        <v>75.370800000000003</v>
      </c>
      <c r="J23" s="46">
        <f>K23*(1-'CS8000-P12_Overview'!$B$3)</f>
        <v>115.317324</v>
      </c>
      <c r="K23" s="46">
        <f>VLOOKUP(LEFT($E$3,2)&amp;LEFT($A23,3)&amp;RIGHT($A23,5),'CS8000-P12_Overview'!$B$14:$X$391,$I$2,0)</f>
        <v>135.66744</v>
      </c>
      <c r="L23" s="47">
        <f>VLOOKUP(LEFT($L$3,2)&amp;LEFT($A23,3)&amp;RIGHT($A23,5),'CS8000-P12_Overview'!$B$14:$X$391,$L$2,0)</f>
        <v>82.787999999999997</v>
      </c>
      <c r="M23" s="47">
        <f>N23*(1-'CS8000-P12_Overview'!$B$3)</f>
        <v>126.66563999999998</v>
      </c>
      <c r="N23" s="47">
        <f>VLOOKUP(LEFT($E$3,2)&amp;LEFT($A23,3)&amp;RIGHT($A23,5),'CS8000-P12_Overview'!$B$14:$X$391,$L$2,0)</f>
        <v>149.01839999999999</v>
      </c>
      <c r="O23" s="48">
        <f>VLOOKUP(LEFT($O$3,2)&amp;LEFT($A23,3)&amp;RIGHT($A23,5),'CS8000-P12_Overview'!$B$14:$X$391,$O$2,0)</f>
        <v>84.027500000000003</v>
      </c>
      <c r="P23" s="48">
        <f>Q23*(1-'CS8000-P12_Overview'!$B$3)</f>
        <v>135.70441250000002</v>
      </c>
      <c r="Q23" s="48">
        <f>VLOOKUP(LEFT($E$3,2)&amp;LEFT($A23,3)&amp;RIGHT($A23,5),'CS8000-P12_Overview'!$B$14:$X$391,$O$2,0)</f>
        <v>159.65225000000001</v>
      </c>
      <c r="R23" s="49">
        <f>VLOOKUP(LEFT($R$3,2)&amp;LEFT($A23,3)&amp;RIGHT($A23,5),'CS8000-P12_Overview'!$B$14:$X$391,$R$2,0)</f>
        <v>84.027500000000003</v>
      </c>
      <c r="S23" s="49">
        <f>T23*(1-'CS8000-P12_Overview'!$B$3)</f>
        <v>135.70441250000002</v>
      </c>
      <c r="T23" s="49">
        <f>VLOOKUP(LEFT($E$3,2)&amp;LEFT($A23,3)&amp;RIGHT($A23,5),'CS8000-P12_Overview'!$B$14:$X$391,$R$2,0)</f>
        <v>159.65225000000001</v>
      </c>
      <c r="U23" s="45">
        <f>VLOOKUP(LEFT($U$3,2)&amp;LEFT($A23,3)&amp;RIGHT($A23,5),'CS8000-P12_Overview'!$B$14:$X$391,$U$2,0)</f>
        <v>89.605199999999996</v>
      </c>
      <c r="V23" s="45">
        <f>W23*(1-'CS8000-P12_Overview'!$B$3)</f>
        <v>152.32883999999999</v>
      </c>
      <c r="W23" s="50">
        <f>VLOOKUP(LEFT($E$3,2)&amp;LEFT($A23,3)&amp;RIGHT($A23,5),'CS8000-P12_Overview'!$B$14:$X$391,$U$2,0)</f>
        <v>179.21039999999999</v>
      </c>
      <c r="X23" s="33" t="s">
        <v>1145</v>
      </c>
    </row>
    <row r="24" spans="1:24">
      <c r="A24" s="43" t="s">
        <v>578</v>
      </c>
      <c r="B24" s="43" t="s">
        <v>579</v>
      </c>
      <c r="C24" s="44">
        <f>VLOOKUP(LEFT($C$3,2)&amp;LEFT($A24,3)&amp;RIGHT($A24,5),'CS8000-P12_Overview'!$B$14:$X$391,$C$2,0)</f>
        <v>52.2834</v>
      </c>
      <c r="D24" s="44">
        <f>E24*(1-'CS8000-P12_Overview'!$B$3)</f>
        <v>75.54951299999999</v>
      </c>
      <c r="E24" s="44">
        <f>VLOOKUP(LEFT($E$3,2)&amp;LEFT($A24,3)&amp;RIGHT($A24,5),'CS8000-P12_Overview'!$B$14:$X$391,$C$2,0)</f>
        <v>88.881779999999992</v>
      </c>
      <c r="F24" s="45">
        <f>VLOOKUP(LEFT($F$3,2)&amp;LEFT($A24,3)&amp;RIGHT($A24,5),'CS8000-P12_Overview'!$B$14:$X$391,$F$2,0)</f>
        <v>52.2834</v>
      </c>
      <c r="G24" s="45">
        <f>H24*(1-'CS8000-P12_Overview'!$B$3)</f>
        <v>75.54951299999999</v>
      </c>
      <c r="H24" s="45">
        <f>VLOOKUP(LEFT($E$3,2)&amp;LEFT($A24,3)&amp;RIGHT($A24,5),'CS8000-P12_Overview'!$B$14:$X$391,$F$2,0)</f>
        <v>88.881779999999992</v>
      </c>
      <c r="I24" s="46">
        <f>VLOOKUP(LEFT($I$3,2)&amp;LEFT($A24,3)&amp;RIGHT($A24,5),'CS8000-P12_Overview'!$B$14:$X$391,$I$2,0)</f>
        <v>75.370800000000003</v>
      </c>
      <c r="J24" s="46">
        <f>K24*(1-'CS8000-P12_Overview'!$B$3)</f>
        <v>115.317324</v>
      </c>
      <c r="K24" s="46">
        <f>VLOOKUP(LEFT($E$3,2)&amp;LEFT($A24,3)&amp;RIGHT($A24,5),'CS8000-P12_Overview'!$B$14:$X$391,$I$2,0)</f>
        <v>135.66744</v>
      </c>
      <c r="L24" s="47">
        <f>VLOOKUP(LEFT($L$3,2)&amp;LEFT($A24,3)&amp;RIGHT($A24,5),'CS8000-P12_Overview'!$B$14:$X$391,$L$2,0)</f>
        <v>82.787999999999997</v>
      </c>
      <c r="M24" s="47">
        <f>N24*(1-'CS8000-P12_Overview'!$B$3)</f>
        <v>126.66563999999998</v>
      </c>
      <c r="N24" s="47">
        <f>VLOOKUP(LEFT($E$3,2)&amp;LEFT($A24,3)&amp;RIGHT($A24,5),'CS8000-P12_Overview'!$B$14:$X$391,$L$2,0)</f>
        <v>149.01839999999999</v>
      </c>
      <c r="O24" s="48">
        <f>VLOOKUP(LEFT($O$3,2)&amp;LEFT($A24,3)&amp;RIGHT($A24,5),'CS8000-P12_Overview'!$B$14:$X$391,$O$2,0)</f>
        <v>84.027500000000003</v>
      </c>
      <c r="P24" s="48">
        <f>Q24*(1-'CS8000-P12_Overview'!$B$3)</f>
        <v>135.70441250000002</v>
      </c>
      <c r="Q24" s="48">
        <f>VLOOKUP(LEFT($E$3,2)&amp;LEFT($A24,3)&amp;RIGHT($A24,5),'CS8000-P12_Overview'!$B$14:$X$391,$O$2,0)</f>
        <v>159.65225000000001</v>
      </c>
      <c r="R24" s="49">
        <f>VLOOKUP(LEFT($R$3,2)&amp;LEFT($A24,3)&amp;RIGHT($A24,5),'CS8000-P12_Overview'!$B$14:$X$391,$R$2,0)</f>
        <v>84.027500000000003</v>
      </c>
      <c r="S24" s="49">
        <f>T24*(1-'CS8000-P12_Overview'!$B$3)</f>
        <v>135.70441250000002</v>
      </c>
      <c r="T24" s="49">
        <f>VLOOKUP(LEFT($E$3,2)&amp;LEFT($A24,3)&amp;RIGHT($A24,5),'CS8000-P12_Overview'!$B$14:$X$391,$R$2,0)</f>
        <v>159.65225000000001</v>
      </c>
      <c r="U24" s="45">
        <f>VLOOKUP(LEFT($U$3,2)&amp;LEFT($A24,3)&amp;RIGHT($A24,5),'CS8000-P12_Overview'!$B$14:$X$391,$U$2,0)</f>
        <v>89.605199999999996</v>
      </c>
      <c r="V24" s="45">
        <f>W24*(1-'CS8000-P12_Overview'!$B$3)</f>
        <v>152.32883999999999</v>
      </c>
      <c r="W24" s="50">
        <f>VLOOKUP(LEFT($E$3,2)&amp;LEFT($A24,3)&amp;RIGHT($A24,5),'CS8000-P12_Overview'!$B$14:$X$391,$U$2,0)</f>
        <v>179.21039999999999</v>
      </c>
      <c r="X24" s="33" t="s">
        <v>1145</v>
      </c>
    </row>
    <row r="25" spans="1:24">
      <c r="A25" s="43" t="s">
        <v>580</v>
      </c>
      <c r="B25" s="43" t="s">
        <v>581</v>
      </c>
      <c r="C25" s="44">
        <f>VLOOKUP(LEFT($C$3,2)&amp;LEFT($A25,3)&amp;RIGHT($A25,5),'CS8000-P12_Overview'!$B$14:$X$391,$C$2,0)</f>
        <v>52.2834</v>
      </c>
      <c r="D25" s="44">
        <f>E25*(1-'CS8000-P12_Overview'!$B$3)</f>
        <v>75.54951299999999</v>
      </c>
      <c r="E25" s="44">
        <f>VLOOKUP(LEFT($E$3,2)&amp;LEFT($A25,3)&amp;RIGHT($A25,5),'CS8000-P12_Overview'!$B$14:$X$391,$C$2,0)</f>
        <v>88.881779999999992</v>
      </c>
      <c r="F25" s="45">
        <f>VLOOKUP(LEFT($F$3,2)&amp;LEFT($A25,3)&amp;RIGHT($A25,5),'CS8000-P12_Overview'!$B$14:$X$391,$F$2,0)</f>
        <v>52.2834</v>
      </c>
      <c r="G25" s="45">
        <f>H25*(1-'CS8000-P12_Overview'!$B$3)</f>
        <v>75.54951299999999</v>
      </c>
      <c r="H25" s="45">
        <f>VLOOKUP(LEFT($E$3,2)&amp;LEFT($A25,3)&amp;RIGHT($A25,5),'CS8000-P12_Overview'!$B$14:$X$391,$F$2,0)</f>
        <v>88.881779999999992</v>
      </c>
      <c r="I25" s="46">
        <f>VLOOKUP(LEFT($I$3,2)&amp;LEFT($A25,3)&amp;RIGHT($A25,5),'CS8000-P12_Overview'!$B$14:$X$391,$I$2,0)</f>
        <v>75.370800000000003</v>
      </c>
      <c r="J25" s="46">
        <f>K25*(1-'CS8000-P12_Overview'!$B$3)</f>
        <v>115.317324</v>
      </c>
      <c r="K25" s="46">
        <f>VLOOKUP(LEFT($E$3,2)&amp;LEFT($A25,3)&amp;RIGHT($A25,5),'CS8000-P12_Overview'!$B$14:$X$391,$I$2,0)</f>
        <v>135.66744</v>
      </c>
      <c r="L25" s="47">
        <f>VLOOKUP(LEFT($L$3,2)&amp;LEFT($A25,3)&amp;RIGHT($A25,5),'CS8000-P12_Overview'!$B$14:$X$391,$L$2,0)</f>
        <v>82.787999999999997</v>
      </c>
      <c r="M25" s="47">
        <f>N25*(1-'CS8000-P12_Overview'!$B$3)</f>
        <v>126.66563999999998</v>
      </c>
      <c r="N25" s="47">
        <f>VLOOKUP(LEFT($E$3,2)&amp;LEFT($A25,3)&amp;RIGHT($A25,5),'CS8000-P12_Overview'!$B$14:$X$391,$L$2,0)</f>
        <v>149.01839999999999</v>
      </c>
      <c r="O25" s="48">
        <f>VLOOKUP(LEFT($O$3,2)&amp;LEFT($A25,3)&amp;RIGHT($A25,5),'CS8000-P12_Overview'!$B$14:$X$391,$O$2,0)</f>
        <v>84.027500000000003</v>
      </c>
      <c r="P25" s="48">
        <f>Q25*(1-'CS8000-P12_Overview'!$B$3)</f>
        <v>135.70441250000002</v>
      </c>
      <c r="Q25" s="48">
        <f>VLOOKUP(LEFT($E$3,2)&amp;LEFT($A25,3)&amp;RIGHT($A25,5),'CS8000-P12_Overview'!$B$14:$X$391,$O$2,0)</f>
        <v>159.65225000000001</v>
      </c>
      <c r="R25" s="49">
        <f>VLOOKUP(LEFT($R$3,2)&amp;LEFT($A25,3)&amp;RIGHT($A25,5),'CS8000-P12_Overview'!$B$14:$X$391,$R$2,0)</f>
        <v>84.027500000000003</v>
      </c>
      <c r="S25" s="49">
        <f>T25*(1-'CS8000-P12_Overview'!$B$3)</f>
        <v>135.70441250000002</v>
      </c>
      <c r="T25" s="49">
        <f>VLOOKUP(LEFT($E$3,2)&amp;LEFT($A25,3)&amp;RIGHT($A25,5),'CS8000-P12_Overview'!$B$14:$X$391,$R$2,0)</f>
        <v>159.65225000000001</v>
      </c>
      <c r="U25" s="45">
        <f>VLOOKUP(LEFT($U$3,2)&amp;LEFT($A25,3)&amp;RIGHT($A25,5),'CS8000-P12_Overview'!$B$14:$X$391,$U$2,0)</f>
        <v>89.605199999999996</v>
      </c>
      <c r="V25" s="45">
        <f>W25*(1-'CS8000-P12_Overview'!$B$3)</f>
        <v>152.32883999999999</v>
      </c>
      <c r="W25" s="50">
        <f>VLOOKUP(LEFT($E$3,2)&amp;LEFT($A25,3)&amp;RIGHT($A25,5),'CS8000-P12_Overview'!$B$14:$X$391,$U$2,0)</f>
        <v>179.21039999999999</v>
      </c>
      <c r="X25" s="33" t="s">
        <v>1145</v>
      </c>
    </row>
    <row r="26" spans="1:24">
      <c r="A26" s="43" t="s">
        <v>582</v>
      </c>
      <c r="B26" s="43" t="s">
        <v>583</v>
      </c>
      <c r="C26" s="44">
        <f>VLOOKUP(LEFT($C$3,2)&amp;LEFT($A26,3)&amp;RIGHT($A26,5),'CS8000-P12_Overview'!$B$14:$X$391,$C$2,0)</f>
        <v>52.2834</v>
      </c>
      <c r="D26" s="44">
        <f>E26*(1-'CS8000-P12_Overview'!$B$3)</f>
        <v>75.54951299999999</v>
      </c>
      <c r="E26" s="44">
        <f>VLOOKUP(LEFT($E$3,2)&amp;LEFT($A26,3)&amp;RIGHT($A26,5),'CS8000-P12_Overview'!$B$14:$X$391,$C$2,0)</f>
        <v>88.881779999999992</v>
      </c>
      <c r="F26" s="45">
        <f>VLOOKUP(LEFT($F$3,2)&amp;LEFT($A26,3)&amp;RIGHT($A26,5),'CS8000-P12_Overview'!$B$14:$X$391,$F$2,0)</f>
        <v>52.2834</v>
      </c>
      <c r="G26" s="45">
        <f>H26*(1-'CS8000-P12_Overview'!$B$3)</f>
        <v>75.54951299999999</v>
      </c>
      <c r="H26" s="45">
        <f>VLOOKUP(LEFT($E$3,2)&amp;LEFT($A26,3)&amp;RIGHT($A26,5),'CS8000-P12_Overview'!$B$14:$X$391,$F$2,0)</f>
        <v>88.881779999999992</v>
      </c>
      <c r="I26" s="46">
        <f>VLOOKUP(LEFT($I$3,2)&amp;LEFT($A26,3)&amp;RIGHT($A26,5),'CS8000-P12_Overview'!$B$14:$X$391,$I$2,0)</f>
        <v>75.370800000000003</v>
      </c>
      <c r="J26" s="46">
        <f>K26*(1-'CS8000-P12_Overview'!$B$3)</f>
        <v>115.317324</v>
      </c>
      <c r="K26" s="46">
        <f>VLOOKUP(LEFT($E$3,2)&amp;LEFT($A26,3)&amp;RIGHT($A26,5),'CS8000-P12_Overview'!$B$14:$X$391,$I$2,0)</f>
        <v>135.66744</v>
      </c>
      <c r="L26" s="47">
        <f>VLOOKUP(LEFT($L$3,2)&amp;LEFT($A26,3)&amp;RIGHT($A26,5),'CS8000-P12_Overview'!$B$14:$X$391,$L$2,0)</f>
        <v>82.787999999999997</v>
      </c>
      <c r="M26" s="47">
        <f>N26*(1-'CS8000-P12_Overview'!$B$3)</f>
        <v>126.66563999999998</v>
      </c>
      <c r="N26" s="47">
        <f>VLOOKUP(LEFT($E$3,2)&amp;LEFT($A26,3)&amp;RIGHT($A26,5),'CS8000-P12_Overview'!$B$14:$X$391,$L$2,0)</f>
        <v>149.01839999999999</v>
      </c>
      <c r="O26" s="48">
        <f>VLOOKUP(LEFT($O$3,2)&amp;LEFT($A26,3)&amp;RIGHT($A26,5),'CS8000-P12_Overview'!$B$14:$X$391,$O$2,0)</f>
        <v>84.027500000000003</v>
      </c>
      <c r="P26" s="48">
        <f>Q26*(1-'CS8000-P12_Overview'!$B$3)</f>
        <v>135.70441250000002</v>
      </c>
      <c r="Q26" s="48">
        <f>VLOOKUP(LEFT($E$3,2)&amp;LEFT($A26,3)&amp;RIGHT($A26,5),'CS8000-P12_Overview'!$B$14:$X$391,$O$2,0)</f>
        <v>159.65225000000001</v>
      </c>
      <c r="R26" s="49">
        <f>VLOOKUP(LEFT($R$3,2)&amp;LEFT($A26,3)&amp;RIGHT($A26,5),'CS8000-P12_Overview'!$B$14:$X$391,$R$2,0)</f>
        <v>84.027500000000003</v>
      </c>
      <c r="S26" s="49">
        <f>T26*(1-'CS8000-P12_Overview'!$B$3)</f>
        <v>135.70441250000002</v>
      </c>
      <c r="T26" s="49">
        <f>VLOOKUP(LEFT($E$3,2)&amp;LEFT($A26,3)&amp;RIGHT($A26,5),'CS8000-P12_Overview'!$B$14:$X$391,$R$2,0)</f>
        <v>159.65225000000001</v>
      </c>
      <c r="U26" s="45">
        <f>VLOOKUP(LEFT($U$3,2)&amp;LEFT($A26,3)&amp;RIGHT($A26,5),'CS8000-P12_Overview'!$B$14:$X$391,$U$2,0)</f>
        <v>89.605199999999996</v>
      </c>
      <c r="V26" s="45">
        <f>W26*(1-'CS8000-P12_Overview'!$B$3)</f>
        <v>152.32883999999999</v>
      </c>
      <c r="W26" s="50">
        <f>VLOOKUP(LEFT($E$3,2)&amp;LEFT($A26,3)&amp;RIGHT($A26,5),'CS8000-P12_Overview'!$B$14:$X$391,$U$2,0)</f>
        <v>179.21039999999999</v>
      </c>
      <c r="X26" s="33" t="s">
        <v>1145</v>
      </c>
    </row>
    <row r="27" spans="1:24">
      <c r="A27" s="43" t="s">
        <v>584</v>
      </c>
      <c r="B27" s="43" t="s">
        <v>585</v>
      </c>
      <c r="C27" s="44">
        <f>VLOOKUP(LEFT($C$3,2)&amp;LEFT($A27,3)&amp;RIGHT($A27,5),'CS8000-P12_Overview'!$B$14:$X$391,$C$2,0)</f>
        <v>52.2834</v>
      </c>
      <c r="D27" s="44">
        <f>E27*(1-'CS8000-P12_Overview'!$B$3)</f>
        <v>75.54951299999999</v>
      </c>
      <c r="E27" s="44">
        <f>VLOOKUP(LEFT($E$3,2)&amp;LEFT($A27,3)&amp;RIGHT($A27,5),'CS8000-P12_Overview'!$B$14:$X$391,$C$2,0)</f>
        <v>88.881779999999992</v>
      </c>
      <c r="F27" s="45">
        <f>VLOOKUP(LEFT($F$3,2)&amp;LEFT($A27,3)&amp;RIGHT($A27,5),'CS8000-P12_Overview'!$B$14:$X$391,$F$2,0)</f>
        <v>52.2834</v>
      </c>
      <c r="G27" s="45">
        <f>H27*(1-'CS8000-P12_Overview'!$B$3)</f>
        <v>75.54951299999999</v>
      </c>
      <c r="H27" s="45">
        <f>VLOOKUP(LEFT($E$3,2)&amp;LEFT($A27,3)&amp;RIGHT($A27,5),'CS8000-P12_Overview'!$B$14:$X$391,$F$2,0)</f>
        <v>88.881779999999992</v>
      </c>
      <c r="I27" s="46">
        <f>VLOOKUP(LEFT($I$3,2)&amp;LEFT($A27,3)&amp;RIGHT($A27,5),'CS8000-P12_Overview'!$B$14:$X$391,$I$2,0)</f>
        <v>75.370800000000003</v>
      </c>
      <c r="J27" s="46">
        <f>K27*(1-'CS8000-P12_Overview'!$B$3)</f>
        <v>115.317324</v>
      </c>
      <c r="K27" s="46">
        <f>VLOOKUP(LEFT($E$3,2)&amp;LEFT($A27,3)&amp;RIGHT($A27,5),'CS8000-P12_Overview'!$B$14:$X$391,$I$2,0)</f>
        <v>135.66744</v>
      </c>
      <c r="L27" s="47">
        <f>VLOOKUP(LEFT($L$3,2)&amp;LEFT($A27,3)&amp;RIGHT($A27,5),'CS8000-P12_Overview'!$B$14:$X$391,$L$2,0)</f>
        <v>82.787999999999997</v>
      </c>
      <c r="M27" s="47">
        <f>N27*(1-'CS8000-P12_Overview'!$B$3)</f>
        <v>126.66563999999998</v>
      </c>
      <c r="N27" s="47">
        <f>VLOOKUP(LEFT($E$3,2)&amp;LEFT($A27,3)&amp;RIGHT($A27,5),'CS8000-P12_Overview'!$B$14:$X$391,$L$2,0)</f>
        <v>149.01839999999999</v>
      </c>
      <c r="O27" s="48">
        <f>VLOOKUP(LEFT($O$3,2)&amp;LEFT($A27,3)&amp;RIGHT($A27,5),'CS8000-P12_Overview'!$B$14:$X$391,$O$2,0)</f>
        <v>84.027500000000003</v>
      </c>
      <c r="P27" s="48">
        <f>Q27*(1-'CS8000-P12_Overview'!$B$3)</f>
        <v>135.70441250000002</v>
      </c>
      <c r="Q27" s="48">
        <f>VLOOKUP(LEFT($E$3,2)&amp;LEFT($A27,3)&amp;RIGHT($A27,5),'CS8000-P12_Overview'!$B$14:$X$391,$O$2,0)</f>
        <v>159.65225000000001</v>
      </c>
      <c r="R27" s="49">
        <f>VLOOKUP(LEFT($R$3,2)&amp;LEFT($A27,3)&amp;RIGHT($A27,5),'CS8000-P12_Overview'!$B$14:$X$391,$R$2,0)</f>
        <v>84.027500000000003</v>
      </c>
      <c r="S27" s="49">
        <f>T27*(1-'CS8000-P12_Overview'!$B$3)</f>
        <v>135.70441250000002</v>
      </c>
      <c r="T27" s="49">
        <f>VLOOKUP(LEFT($E$3,2)&amp;LEFT($A27,3)&amp;RIGHT($A27,5),'CS8000-P12_Overview'!$B$14:$X$391,$R$2,0)</f>
        <v>159.65225000000001</v>
      </c>
      <c r="U27" s="45">
        <f>VLOOKUP(LEFT($U$3,2)&amp;LEFT($A27,3)&amp;RIGHT($A27,5),'CS8000-P12_Overview'!$B$14:$X$391,$U$2,0)</f>
        <v>89.605199999999996</v>
      </c>
      <c r="V27" s="45">
        <f>W27*(1-'CS8000-P12_Overview'!$B$3)</f>
        <v>152.32883999999999</v>
      </c>
      <c r="W27" s="50">
        <f>VLOOKUP(LEFT($E$3,2)&amp;LEFT($A27,3)&amp;RIGHT($A27,5),'CS8000-P12_Overview'!$B$14:$X$391,$U$2,0)</f>
        <v>179.21039999999999</v>
      </c>
      <c r="X27" s="33" t="s">
        <v>1145</v>
      </c>
    </row>
    <row r="28" spans="1:24" ht="15.75" thickBot="1">
      <c r="A28" s="62" t="s">
        <v>586</v>
      </c>
      <c r="B28" s="43" t="s">
        <v>587</v>
      </c>
      <c r="C28" s="44">
        <f>VLOOKUP(LEFT($C$3,2)&amp;LEFT($A28,3)&amp;RIGHT($A28,5),'CS8000-P12_Overview'!$B$14:$X$391,$C$2,0)</f>
        <v>52.2834</v>
      </c>
      <c r="D28" s="44">
        <f>E28*(1-'CS8000-P12_Overview'!$B$3)</f>
        <v>75.54951299999999</v>
      </c>
      <c r="E28" s="44">
        <f>VLOOKUP(LEFT($E$3,2)&amp;LEFT($A28,3)&amp;RIGHT($A28,5),'CS8000-P12_Overview'!$B$14:$X$391,$C$2,0)</f>
        <v>88.881779999999992</v>
      </c>
      <c r="F28" s="45">
        <f>VLOOKUP(LEFT($F$3,2)&amp;LEFT($A28,3)&amp;RIGHT($A28,5),'CS8000-P12_Overview'!$B$14:$X$391,$F$2,0)</f>
        <v>52.2834</v>
      </c>
      <c r="G28" s="45">
        <f>H28*(1-'CS8000-P12_Overview'!$B$3)</f>
        <v>75.54951299999999</v>
      </c>
      <c r="H28" s="45">
        <f>VLOOKUP(LEFT($E$3,2)&amp;LEFT($A28,3)&amp;RIGHT($A28,5),'CS8000-P12_Overview'!$B$14:$X$391,$F$2,0)</f>
        <v>88.881779999999992</v>
      </c>
      <c r="I28" s="46">
        <f>VLOOKUP(LEFT($I$3,2)&amp;LEFT($A28,3)&amp;RIGHT($A28,5),'CS8000-P12_Overview'!$B$14:$X$391,$I$2,0)</f>
        <v>75.370800000000003</v>
      </c>
      <c r="J28" s="46">
        <f>K28*(1-'CS8000-P12_Overview'!$B$3)</f>
        <v>115.317324</v>
      </c>
      <c r="K28" s="46">
        <f>VLOOKUP(LEFT($E$3,2)&amp;LEFT($A28,3)&amp;RIGHT($A28,5),'CS8000-P12_Overview'!$B$14:$X$391,$I$2,0)</f>
        <v>135.66744</v>
      </c>
      <c r="L28" s="47">
        <f>VLOOKUP(LEFT($L$3,2)&amp;LEFT($A28,3)&amp;RIGHT($A28,5),'CS8000-P12_Overview'!$B$14:$X$391,$L$2,0)</f>
        <v>82.787999999999997</v>
      </c>
      <c r="M28" s="47">
        <f>N28*(1-'CS8000-P12_Overview'!$B$3)</f>
        <v>126.66563999999998</v>
      </c>
      <c r="N28" s="47">
        <f>VLOOKUP(LEFT($E$3,2)&amp;LEFT($A28,3)&amp;RIGHT($A28,5),'CS8000-P12_Overview'!$B$14:$X$391,$L$2,0)</f>
        <v>149.01839999999999</v>
      </c>
      <c r="O28" s="48">
        <f>VLOOKUP(LEFT($O$3,2)&amp;LEFT($A28,3)&amp;RIGHT($A28,5),'CS8000-P12_Overview'!$B$14:$X$391,$O$2,0)</f>
        <v>84.027500000000003</v>
      </c>
      <c r="P28" s="48">
        <f>Q28*(1-'CS8000-P12_Overview'!$B$3)</f>
        <v>135.70441250000002</v>
      </c>
      <c r="Q28" s="48">
        <f>VLOOKUP(LEFT($E$3,2)&amp;LEFT($A28,3)&amp;RIGHT($A28,5),'CS8000-P12_Overview'!$B$14:$X$391,$O$2,0)</f>
        <v>159.65225000000001</v>
      </c>
      <c r="R28" s="49">
        <f>VLOOKUP(LEFT($R$3,2)&amp;LEFT($A28,3)&amp;RIGHT($A28,5),'CS8000-P12_Overview'!$B$14:$X$391,$R$2,0)</f>
        <v>84.027500000000003</v>
      </c>
      <c r="S28" s="49">
        <f>T28*(1-'CS8000-P12_Overview'!$B$3)</f>
        <v>135.70441250000002</v>
      </c>
      <c r="T28" s="49">
        <f>VLOOKUP(LEFT($E$3,2)&amp;LEFT($A28,3)&amp;RIGHT($A28,5),'CS8000-P12_Overview'!$B$14:$X$391,$R$2,0)</f>
        <v>159.65225000000001</v>
      </c>
      <c r="U28" s="45">
        <f>VLOOKUP(LEFT($U$3,2)&amp;LEFT($A28,3)&amp;RIGHT($A28,5),'CS8000-P12_Overview'!$B$14:$X$391,$U$2,0)</f>
        <v>89.605199999999996</v>
      </c>
      <c r="V28" s="45">
        <f>W28*(1-'CS8000-P12_Overview'!$B$3)</f>
        <v>152.32883999999999</v>
      </c>
      <c r="W28" s="50">
        <f>VLOOKUP(LEFT($E$3,2)&amp;LEFT($A28,3)&amp;RIGHT($A28,5),'CS8000-P12_Overview'!$B$14:$X$391,$U$2,0)</f>
        <v>179.21039999999999</v>
      </c>
      <c r="X28" s="33" t="s">
        <v>1145</v>
      </c>
    </row>
    <row r="29" spans="1:24" ht="19.899999999999999" customHeight="1">
      <c r="A29" s="42" t="s">
        <v>588</v>
      </c>
      <c r="B29" s="53"/>
      <c r="C29" s="54"/>
      <c r="D29" s="55"/>
      <c r="E29" s="55"/>
      <c r="F29" s="56"/>
      <c r="G29" s="56"/>
      <c r="H29" s="56"/>
      <c r="I29" s="57"/>
      <c r="J29" s="57"/>
      <c r="K29" s="57"/>
      <c r="L29" s="58"/>
      <c r="M29" s="58"/>
      <c r="N29" s="58"/>
      <c r="O29" s="59"/>
      <c r="P29" s="59"/>
      <c r="Q29" s="59"/>
      <c r="R29" s="60"/>
      <c r="S29" s="60"/>
      <c r="T29" s="60"/>
      <c r="U29" s="56"/>
      <c r="V29" s="56"/>
      <c r="W29" s="61"/>
    </row>
    <row r="30" spans="1:24">
      <c r="A30" s="43" t="s">
        <v>589</v>
      </c>
      <c r="B30" s="43" t="s">
        <v>590</v>
      </c>
      <c r="C30" s="63">
        <f>VLOOKUP(LEFT($C$3,2)&amp;$A30,'CS8000-P13_Overview'!$B$14:$X$391,$C$2,0)</f>
        <v>165.60050000000001</v>
      </c>
      <c r="D30" s="64">
        <f>E30*(1-'CS8000-P13_Overview'!$B$3)</f>
        <v>239.2927225</v>
      </c>
      <c r="E30" s="64">
        <f>VLOOKUP(LEFT($E$3,2)&amp;$A30,'CS8000-P13_Overview'!$B$14:$X$391,$C$2,0)</f>
        <v>281.52085</v>
      </c>
      <c r="F30" s="65">
        <f>VLOOKUP(LEFT($F$3,2)&amp;$A30,'CS8000-P13_Overview'!$B$14:$X$391,$F$2,0)</f>
        <v>483.35239583333333</v>
      </c>
      <c r="G30" s="65">
        <f>H30*(1-'CS8000-P13_Overview'!$B$3)</f>
        <v>698.44421197916665</v>
      </c>
      <c r="H30" s="65">
        <f>VLOOKUP(LEFT($E$3,2)&amp;$A30,'CS8000-P13_Overview'!$B$14:$X$391,$F$2,0)</f>
        <v>821.69907291666664</v>
      </c>
      <c r="I30" s="66">
        <f>VLOOKUP(LEFT($I$3,2)&amp;$A30,'CS8000-P13_Overview'!$B$14:$X$391,$I$2,0)</f>
        <v>238.93350000000001</v>
      </c>
      <c r="J30" s="66">
        <f>K30*(1-'CS8000-P13_Overview'!$B$3)</f>
        <v>365.56825500000002</v>
      </c>
      <c r="K30" s="66">
        <f>VLOOKUP(LEFT($E$3,2)&amp;$A30,'CS8000-P13_Overview'!$B$14:$X$391,$I$2,0)</f>
        <v>430.08030000000002</v>
      </c>
      <c r="L30" s="67">
        <f>VLOOKUP(LEFT($L$3,2)&amp;$A30,'CS8000-P13_Overview'!$B$14:$X$391,$L$2,0)</f>
        <v>585.32959583333331</v>
      </c>
      <c r="M30" s="67">
        <f>N30*(1-'CS8000-P13_Overview'!$B$3)</f>
        <v>895.55428162499993</v>
      </c>
      <c r="N30" s="67">
        <f>VLOOKUP(LEFT($E$3,2)&amp;$A30,'CS8000-P13_Overview'!$B$14:$X$391,$L$2,0)</f>
        <v>1053.5932725</v>
      </c>
      <c r="O30" s="68">
        <f>VLOOKUP(LEFT($O$3,2)&amp;$A30,'CS8000-P13_Overview'!$B$14:$X$391,$O$2,0)</f>
        <v>271.53210000000001</v>
      </c>
      <c r="P30" s="68">
        <f>Q30*(1-'CS8000-P13_Overview'!$B$3)</f>
        <v>438.52434150000005</v>
      </c>
      <c r="Q30" s="68">
        <f>VLOOKUP(LEFT($E$3,2)&amp;$A30,'CS8000-P13_Overview'!$B$14:$X$391,$O$2,0)</f>
        <v>515.91099000000008</v>
      </c>
      <c r="R30" s="69">
        <f>VLOOKUP(LEFT($R$3,2)&amp;$A30,'CS8000-P13_Overview'!$B$14:$X$391,$R$2,0)</f>
        <v>589.28399583333339</v>
      </c>
      <c r="S30" s="69">
        <f>T30*(1-'CS8000-P13_Overview'!$B$3)</f>
        <v>951.69365327083335</v>
      </c>
      <c r="T30" s="69">
        <f>VLOOKUP(LEFT($E$3,2)&amp;$A30,'CS8000-P13_Overview'!$B$14:$X$391,$R$2,0)</f>
        <v>1119.6395920833334</v>
      </c>
      <c r="U30" s="65">
        <f>VLOOKUP(LEFT($U$3,2)&amp;$A30,'CS8000-P13_Overview'!$B$14:$X$391,$U$2,0)</f>
        <v>879.31022916666666</v>
      </c>
      <c r="V30" s="65">
        <f>W30*(1-'CS8000-P13_Overview'!$B$3)</f>
        <v>1494.8273895833333</v>
      </c>
      <c r="W30" s="50">
        <f>VLOOKUP(LEFT($E$3,2)&amp;$A30,'CS8000-P13_Overview'!$B$14:$X$391,$U$2,0)</f>
        <v>1758.6204583333333</v>
      </c>
      <c r="X30" s="33" t="s">
        <v>1146</v>
      </c>
    </row>
    <row r="31" spans="1:24">
      <c r="A31" s="43" t="s">
        <v>591</v>
      </c>
      <c r="B31" s="43" t="s">
        <v>592</v>
      </c>
      <c r="C31" s="63">
        <f>VLOOKUP(LEFT($C$3,2)&amp;$A31,'CS8000-P13_Overview'!$B$14:$X$391,$C$2,0)</f>
        <v>333.95779999999996</v>
      </c>
      <c r="D31" s="64">
        <f>E31*(1-'CS8000-P13_Overview'!$B$3)</f>
        <v>482.56902099999985</v>
      </c>
      <c r="E31" s="64">
        <f>VLOOKUP(LEFT($E$3,2)&amp;$A31,'CS8000-P13_Overview'!$B$14:$X$391,$C$2,0)</f>
        <v>567.72825999999986</v>
      </c>
      <c r="F31" s="65">
        <f>VLOOKUP(LEFT($F$3,2)&amp;$A31,'CS8000-P13_Overview'!$B$14:$X$391,$F$2,0)</f>
        <v>713.72411250000005</v>
      </c>
      <c r="G31" s="65">
        <f>H31*(1-'CS8000-P13_Overview'!$B$3)</f>
        <v>1031.3313425625001</v>
      </c>
      <c r="H31" s="65">
        <f>VLOOKUP(LEFT($E$3,2)&amp;$A31,'CS8000-P13_Overview'!$B$14:$X$391,$F$2,0)</f>
        <v>1213.3309912500001</v>
      </c>
      <c r="I31" s="66">
        <f>VLOOKUP(LEFT($I$3,2)&amp;$A31,'CS8000-P13_Overview'!$B$14:$X$391,$I$2,0)</f>
        <v>481.08820000000009</v>
      </c>
      <c r="J31" s="66">
        <f>K31*(1-'CS8000-P13_Overview'!$B$3)</f>
        <v>736.06494600000019</v>
      </c>
      <c r="K31" s="66">
        <f>VLOOKUP(LEFT($E$3,2)&amp;$A31,'CS8000-P13_Overview'!$B$14:$X$391,$I$2,0)</f>
        <v>865.95876000000021</v>
      </c>
      <c r="L31" s="67">
        <f>VLOOKUP(LEFT($L$3,2)&amp;$A31,'CS8000-P13_Overview'!$B$14:$X$391,$L$2,0)</f>
        <v>920.69581249999999</v>
      </c>
      <c r="M31" s="67">
        <f>N31*(1-'CS8000-P13_Overview'!$B$3)</f>
        <v>1408.664593125</v>
      </c>
      <c r="N31" s="67">
        <f>VLOOKUP(LEFT($E$3,2)&amp;$A31,'CS8000-P13_Overview'!$B$14:$X$391,$L$2,0)</f>
        <v>1657.2524625000001</v>
      </c>
      <c r="O31" s="68">
        <f>VLOOKUP(LEFT($O$3,2)&amp;$A31,'CS8000-P13_Overview'!$B$14:$X$391,$O$2,0)</f>
        <v>548.75180000000012</v>
      </c>
      <c r="P31" s="68">
        <f>Q31*(1-'CS8000-P13_Overview'!$B$3)</f>
        <v>886.23415700000021</v>
      </c>
      <c r="Q31" s="68">
        <f>VLOOKUP(LEFT($E$3,2)&amp;$A31,'CS8000-P13_Overview'!$B$14:$X$391,$O$2,0)</f>
        <v>1042.6284200000002</v>
      </c>
      <c r="R31" s="69">
        <f>VLOOKUP(LEFT($R$3,2)&amp;$A31,'CS8000-P13_Overview'!$B$14:$X$391,$R$2,0)</f>
        <v>928.51811250000014</v>
      </c>
      <c r="S31" s="69">
        <f>T31*(1-'CS8000-P13_Overview'!$B$3)</f>
        <v>1499.5567516875001</v>
      </c>
      <c r="T31" s="69">
        <f>VLOOKUP(LEFT($E$3,2)&amp;$A31,'CS8000-P13_Overview'!$B$14:$X$391,$R$2,0)</f>
        <v>1764.1844137500002</v>
      </c>
      <c r="U31" s="65">
        <f>VLOOKUP(LEFT($U$3,2)&amp;$A31,'CS8000-P13_Overview'!$B$14:$X$391,$U$2,0)</f>
        <v>1297.9645625000001</v>
      </c>
      <c r="V31" s="65">
        <f>W31*(1-'CS8000-P13_Overview'!$B$3)</f>
        <v>2206.5397562500002</v>
      </c>
      <c r="W31" s="50">
        <f>VLOOKUP(LEFT($E$3,2)&amp;$A31,'CS8000-P13_Overview'!$B$14:$X$391,$U$2,0)</f>
        <v>2595.9291250000001</v>
      </c>
      <c r="X31" s="33" t="s">
        <v>1146</v>
      </c>
    </row>
    <row r="32" spans="1:24">
      <c r="A32" s="43" t="s">
        <v>593</v>
      </c>
      <c r="B32" s="43" t="s">
        <v>594</v>
      </c>
      <c r="C32" s="63">
        <f>VLOOKUP(LEFT($C$3,2)&amp;$A32,'CS8000-P13_Overview'!$B$14:$X$391,$C$2,0)</f>
        <v>353.64270000000005</v>
      </c>
      <c r="D32" s="64">
        <f>E32*(1-'CS8000-P13_Overview'!$B$3)</f>
        <v>511.01370150000008</v>
      </c>
      <c r="E32" s="64">
        <f>VLOOKUP(LEFT($E$3,2)&amp;$A32,'CS8000-P13_Overview'!$B$14:$X$391,$C$2,0)</f>
        <v>601.19259000000011</v>
      </c>
      <c r="F32" s="65">
        <f>VLOOKUP(LEFT($F$3,2)&amp;$A32,'CS8000-P13_Overview'!$B$14:$X$391,$F$2,0)</f>
        <v>785.74530416666676</v>
      </c>
      <c r="G32" s="65">
        <f>H32*(1-'CS8000-P13_Overview'!$B$3)</f>
        <v>1135.4019645208334</v>
      </c>
      <c r="H32" s="65">
        <f>VLOOKUP(LEFT($E$3,2)&amp;$A32,'CS8000-P13_Overview'!$B$14:$X$391,$F$2,0)</f>
        <v>1335.7670170833335</v>
      </c>
      <c r="I32" s="66">
        <f>VLOOKUP(LEFT($I$3,2)&amp;$A32,'CS8000-P13_Overview'!$B$14:$X$391,$I$2,0)</f>
        <v>510.3275000000001</v>
      </c>
      <c r="J32" s="66">
        <f>K32*(1-'CS8000-P13_Overview'!$B$3)</f>
        <v>780.8010750000002</v>
      </c>
      <c r="K32" s="66">
        <f>VLOOKUP(LEFT($E$3,2)&amp;$A32,'CS8000-P13_Overview'!$B$14:$X$391,$I$2,0)</f>
        <v>918.58950000000027</v>
      </c>
      <c r="L32" s="67">
        <f>VLOOKUP(LEFT($L$3,2)&amp;$A32,'CS8000-P13_Overview'!$B$14:$X$391,$L$2,0)</f>
        <v>1016.0342041666668</v>
      </c>
      <c r="M32" s="67">
        <f>N32*(1-'CS8000-P13_Overview'!$B$3)</f>
        <v>1554.5323323750001</v>
      </c>
      <c r="N32" s="67">
        <f>VLOOKUP(LEFT($E$3,2)&amp;$A32,'CS8000-P13_Overview'!$B$14:$X$391,$L$2,0)</f>
        <v>1828.8615675000001</v>
      </c>
      <c r="O32" s="68">
        <f>VLOOKUP(LEFT($O$3,2)&amp;$A32,'CS8000-P13_Overview'!$B$14:$X$391,$O$2,0)</f>
        <v>592.24249999999995</v>
      </c>
      <c r="P32" s="68">
        <f>Q32*(1-'CS8000-P13_Overview'!$B$3)</f>
        <v>956.47163749999993</v>
      </c>
      <c r="Q32" s="68">
        <f>VLOOKUP(LEFT($E$3,2)&amp;$A32,'CS8000-P13_Overview'!$B$14:$X$391,$O$2,0)</f>
        <v>1125.2607499999999</v>
      </c>
      <c r="R32" s="69">
        <f>VLOOKUP(LEFT($R$3,2)&amp;$A32,'CS8000-P13_Overview'!$B$14:$X$391,$R$2,0)</f>
        <v>1024.3451041666667</v>
      </c>
      <c r="S32" s="69">
        <f>T32*(1-'CS8000-P13_Overview'!$B$3)</f>
        <v>1654.3173432291667</v>
      </c>
      <c r="T32" s="69">
        <f>VLOOKUP(LEFT($E$3,2)&amp;$A32,'CS8000-P13_Overview'!$B$14:$X$391,$R$2,0)</f>
        <v>1946.2556979166668</v>
      </c>
      <c r="U32" s="65">
        <f>VLOOKUP(LEFT($U$3,2)&amp;$A32,'CS8000-P13_Overview'!$B$14:$X$391,$U$2,0)</f>
        <v>1439.3258875000001</v>
      </c>
      <c r="V32" s="65">
        <f>W32*(1-'CS8000-P13_Overview'!$B$3)</f>
        <v>2446.85400875</v>
      </c>
      <c r="W32" s="50">
        <f>VLOOKUP(LEFT($E$3,2)&amp;$A32,'CS8000-P13_Overview'!$B$14:$X$391,$U$2,0)</f>
        <v>2878.6517750000003</v>
      </c>
      <c r="X32" s="33" t="s">
        <v>1146</v>
      </c>
    </row>
    <row r="33" spans="1:24">
      <c r="A33" s="43" t="s">
        <v>595</v>
      </c>
      <c r="B33" s="43" t="s">
        <v>558</v>
      </c>
      <c r="C33" s="63">
        <f>VLOOKUP(LEFT($C$3,2)&amp;LEFT($A33,7),'CS8000-P13_Overview'!$B$14:$X$391,$C$2,0)</f>
        <v>0.20849999999999999</v>
      </c>
      <c r="D33" s="64">
        <f>E33*(1-'CS8000-P13_Overview'!$B$3)</f>
        <v>0.30128250000000001</v>
      </c>
      <c r="E33" s="64">
        <f>VLOOKUP(LEFT($E$3,2)&amp;LEFT($A33,7),'CS8000-P13_Overview'!$B$14:$X$391,$C$2,0)</f>
        <v>0.35444999999999999</v>
      </c>
      <c r="F33" s="65">
        <f>VLOOKUP(LEFT($F$3,2)&amp;LEFT($A33,7),'CS8000-P13_Overview'!$B$14:$X$391,$F$2,0)</f>
        <v>0.20849999999999999</v>
      </c>
      <c r="G33" s="65">
        <f>H33*(1-'CS8000-P13_Overview'!$B$3)</f>
        <v>0.30128250000000001</v>
      </c>
      <c r="H33" s="65">
        <f>VLOOKUP(LEFT($E$3,2)&amp;LEFT($A33,7),'CS8000-P13_Overview'!$B$14:$X$391,$F$2,0)</f>
        <v>0.35444999999999999</v>
      </c>
      <c r="I33" s="66">
        <f>VLOOKUP(LEFT($I$3,2)&amp;LEFT($A33,7),'CS8000-P13_Overview'!$B$14:$X$391,$I$2,0)</f>
        <v>1.4301999999999999</v>
      </c>
      <c r="J33" s="66">
        <f>K33*(1-'CS8000-P13_Overview'!$B$3)</f>
        <v>2.1882060000000001</v>
      </c>
      <c r="K33" s="66">
        <f>VLOOKUP(LEFT($E$3,2)&amp;LEFT($A33,7),'CS8000-P13_Overview'!$B$14:$X$391,$I$2,0)</f>
        <v>2.57436</v>
      </c>
      <c r="L33" s="67">
        <f>VLOOKUP(LEFT($L$3,2)&amp;LEFT($A33,7),'CS8000-P13_Overview'!$B$14:$X$391,$L$2,0)</f>
        <v>0.83699999999999997</v>
      </c>
      <c r="M33" s="67">
        <f>N33*(1-'CS8000-P13_Overview'!$B$3)</f>
        <v>1.2806099999999998</v>
      </c>
      <c r="N33" s="67">
        <f>VLOOKUP(LEFT($E$3,2)&amp;LEFT($A33,7),'CS8000-P13_Overview'!$B$14:$X$391,$L$2,0)</f>
        <v>1.5065999999999999</v>
      </c>
      <c r="O33" s="68">
        <f>VLOOKUP(LEFT($O$3,2)&amp;LEFT($A33,7),'CS8000-P13_Overview'!$B$14:$X$391,$O$2,0)</f>
        <v>0.98399999999999999</v>
      </c>
      <c r="P33" s="68">
        <f>Q33*(1-'CS8000-P13_Overview'!$B$3)</f>
        <v>1.5891600000000001</v>
      </c>
      <c r="Q33" s="68">
        <f>VLOOKUP(LEFT($E$3,2)&amp;LEFT($A33,7),'CS8000-P13_Overview'!$B$14:$X$391,$O$2,0)</f>
        <v>1.8696000000000002</v>
      </c>
      <c r="R33" s="69">
        <f>VLOOKUP(LEFT($R$3,2)&amp;LEFT($A33,7),'CS8000-P13_Overview'!$B$14:$X$391,$R$2,0)</f>
        <v>0.98399999999999999</v>
      </c>
      <c r="S33" s="69">
        <f>T33*(1-'CS8000-P13_Overview'!$B$3)</f>
        <v>1.5891600000000001</v>
      </c>
      <c r="T33" s="69">
        <f>VLOOKUP(LEFT($E$3,2)&amp;LEFT($A33,7),'CS8000-P13_Overview'!$B$14:$X$391,$R$2,0)</f>
        <v>1.8696000000000002</v>
      </c>
      <c r="U33" s="65">
        <f>VLOOKUP(LEFT($U$3,2)&amp;LEFT($A33,7),'CS8000-P13_Overview'!$B$14:$X$391,$U$2,0)</f>
        <v>1.6454</v>
      </c>
      <c r="V33" s="65">
        <f>W33*(1-'CS8000-P13_Overview'!$B$3)</f>
        <v>2.79718</v>
      </c>
      <c r="W33" s="50">
        <f>VLOOKUP(LEFT($E$3,2)&amp;LEFT($A33,7),'CS8000-P13_Overview'!$B$14:$X$391,$U$2,0)</f>
        <v>3.2907999999999999</v>
      </c>
      <c r="X33" s="33" t="s">
        <v>1146</v>
      </c>
    </row>
    <row r="34" spans="1:24">
      <c r="A34" s="43" t="s">
        <v>596</v>
      </c>
      <c r="B34" s="43" t="s">
        <v>558</v>
      </c>
      <c r="C34" s="63">
        <f>VLOOKUP(LEFT($C$3,2)&amp;LEFT($A34,7),'CS8000-P13_Overview'!$B$14:$X$391,$C$2,0)</f>
        <v>0.20849999999999999</v>
      </c>
      <c r="D34" s="64">
        <f>E34*(1-'CS8000-P13_Overview'!$B$3)</f>
        <v>0.30128250000000001</v>
      </c>
      <c r="E34" s="64">
        <f>VLOOKUP(LEFT($E$3,2)&amp;LEFT($A34,7),'CS8000-P13_Overview'!$B$14:$X$391,$C$2,0)</f>
        <v>0.35444999999999999</v>
      </c>
      <c r="F34" s="65">
        <f>VLOOKUP(LEFT($F$3,2)&amp;LEFT($A34,7),'CS8000-P13_Overview'!$B$14:$X$391,$F$2,0)</f>
        <v>0.20849999999999999</v>
      </c>
      <c r="G34" s="65">
        <f>H34*(1-'CS8000-P13_Overview'!$B$3)</f>
        <v>0.30128250000000001</v>
      </c>
      <c r="H34" s="65">
        <f>VLOOKUP(LEFT($E$3,2)&amp;LEFT($A34,7),'CS8000-P13_Overview'!$B$14:$X$391,$F$2,0)</f>
        <v>0.35444999999999999</v>
      </c>
      <c r="I34" s="66">
        <f>VLOOKUP(LEFT($I$3,2)&amp;LEFT($A34,7),'CS8000-P13_Overview'!$B$14:$X$391,$I$2,0)</f>
        <v>1.4301999999999999</v>
      </c>
      <c r="J34" s="66">
        <f>K34*(1-'CS8000-P13_Overview'!$B$3)</f>
        <v>2.1882060000000001</v>
      </c>
      <c r="K34" s="66">
        <f>VLOOKUP(LEFT($E$3,2)&amp;LEFT($A34,7),'CS8000-P13_Overview'!$B$14:$X$391,$I$2,0)</f>
        <v>2.57436</v>
      </c>
      <c r="L34" s="67">
        <f>VLOOKUP(LEFT($L$3,2)&amp;LEFT($A34,7),'CS8000-P13_Overview'!$B$14:$X$391,$L$2,0)</f>
        <v>0.83699999999999997</v>
      </c>
      <c r="M34" s="67">
        <f>N34*(1-'CS8000-P13_Overview'!$B$3)</f>
        <v>1.2806099999999998</v>
      </c>
      <c r="N34" s="67">
        <f>VLOOKUP(LEFT($E$3,2)&amp;LEFT($A34,7),'CS8000-P13_Overview'!$B$14:$X$391,$L$2,0)</f>
        <v>1.5065999999999999</v>
      </c>
      <c r="O34" s="68">
        <f>VLOOKUP(LEFT($O$3,2)&amp;LEFT($A34,7),'CS8000-P13_Overview'!$B$14:$X$391,$O$2,0)</f>
        <v>0.98399999999999999</v>
      </c>
      <c r="P34" s="68">
        <f>Q34*(1-'CS8000-P13_Overview'!$B$3)</f>
        <v>1.5891600000000001</v>
      </c>
      <c r="Q34" s="68">
        <f>VLOOKUP(LEFT($E$3,2)&amp;LEFT($A34,7),'CS8000-P13_Overview'!$B$14:$X$391,$O$2,0)</f>
        <v>1.8696000000000002</v>
      </c>
      <c r="R34" s="69">
        <f>VLOOKUP(LEFT($R$3,2)&amp;LEFT($A34,7),'CS8000-P13_Overview'!$B$14:$X$391,$R$2,0)</f>
        <v>0.98399999999999999</v>
      </c>
      <c r="S34" s="69">
        <f>T34*(1-'CS8000-P13_Overview'!$B$3)</f>
        <v>1.5891600000000001</v>
      </c>
      <c r="T34" s="69">
        <f>VLOOKUP(LEFT($E$3,2)&amp;LEFT($A34,7),'CS8000-P13_Overview'!$B$14:$X$391,$R$2,0)</f>
        <v>1.8696000000000002</v>
      </c>
      <c r="U34" s="65">
        <f>VLOOKUP(LEFT($U$3,2)&amp;LEFT($A34,7),'CS8000-P13_Overview'!$B$14:$X$391,$U$2,0)</f>
        <v>1.6454</v>
      </c>
      <c r="V34" s="65">
        <f>W34*(1-'CS8000-P13_Overview'!$B$3)</f>
        <v>2.79718</v>
      </c>
      <c r="W34" s="50">
        <f>VLOOKUP(LEFT($E$3,2)&amp;LEFT($A34,7),'CS8000-P13_Overview'!$B$14:$X$391,$U$2,0)</f>
        <v>3.2907999999999999</v>
      </c>
      <c r="X34" s="33" t="s">
        <v>1146</v>
      </c>
    </row>
    <row r="35" spans="1:24">
      <c r="A35" s="43" t="s">
        <v>597</v>
      </c>
      <c r="B35" s="43" t="s">
        <v>561</v>
      </c>
      <c r="C35" s="63">
        <f>VLOOKUP(LEFT($C$3,2)&amp;LEFT($A35,7),'CS8000-P13_Overview'!$B$14:$X$391,$C$2,0)</f>
        <v>0.20849999999999999</v>
      </c>
      <c r="D35" s="64">
        <f>E35*(1-'CS8000-P13_Overview'!$B$3)</f>
        <v>0.30128250000000001</v>
      </c>
      <c r="E35" s="64">
        <f>VLOOKUP(LEFT($E$3,2)&amp;LEFT($A35,7),'CS8000-P13_Overview'!$B$14:$X$391,$C$2,0)</f>
        <v>0.35444999999999999</v>
      </c>
      <c r="F35" s="65">
        <f>VLOOKUP(LEFT($F$3,2)&amp;LEFT($A35,7),'CS8000-P13_Overview'!$B$14:$X$391,$F$2,0)</f>
        <v>0.20849999999999999</v>
      </c>
      <c r="G35" s="65">
        <f>H35*(1-'CS8000-P13_Overview'!$B$3)</f>
        <v>0.30128250000000001</v>
      </c>
      <c r="H35" s="65">
        <f>VLOOKUP(LEFT($E$3,2)&amp;LEFT($A35,7),'CS8000-P13_Overview'!$B$14:$X$391,$F$2,0)</f>
        <v>0.35444999999999999</v>
      </c>
      <c r="I35" s="66">
        <f>VLOOKUP(LEFT($I$3,2)&amp;LEFT($A35,7),'CS8000-P13_Overview'!$B$14:$X$391,$I$2,0)</f>
        <v>1.4301999999999999</v>
      </c>
      <c r="J35" s="66">
        <f>K35*(1-'CS8000-P13_Overview'!$B$3)</f>
        <v>2.1882060000000001</v>
      </c>
      <c r="K35" s="66">
        <f>VLOOKUP(LEFT($E$3,2)&amp;LEFT($A35,7),'CS8000-P13_Overview'!$B$14:$X$391,$I$2,0)</f>
        <v>2.57436</v>
      </c>
      <c r="L35" s="67">
        <f>VLOOKUP(LEFT($L$3,2)&amp;LEFT($A35,7),'CS8000-P13_Overview'!$B$14:$X$391,$L$2,0)</f>
        <v>0.83699999999999997</v>
      </c>
      <c r="M35" s="67">
        <f>N35*(1-'CS8000-P13_Overview'!$B$3)</f>
        <v>1.2806099999999998</v>
      </c>
      <c r="N35" s="67">
        <f>VLOOKUP(LEFT($E$3,2)&amp;LEFT($A35,7),'CS8000-P13_Overview'!$B$14:$X$391,$L$2,0)</f>
        <v>1.5065999999999999</v>
      </c>
      <c r="O35" s="68">
        <f>VLOOKUP(LEFT($O$3,2)&amp;LEFT($A35,7),'CS8000-P13_Overview'!$B$14:$X$391,$O$2,0)</f>
        <v>0.98399999999999999</v>
      </c>
      <c r="P35" s="68">
        <f>Q35*(1-'CS8000-P13_Overview'!$B$3)</f>
        <v>1.5891600000000001</v>
      </c>
      <c r="Q35" s="68">
        <f>VLOOKUP(LEFT($E$3,2)&amp;LEFT($A35,7),'CS8000-P13_Overview'!$B$14:$X$391,$O$2,0)</f>
        <v>1.8696000000000002</v>
      </c>
      <c r="R35" s="69">
        <f>VLOOKUP(LEFT($R$3,2)&amp;LEFT($A35,7),'CS8000-P13_Overview'!$B$14:$X$391,$R$2,0)</f>
        <v>0.98399999999999999</v>
      </c>
      <c r="S35" s="69">
        <f>T35*(1-'CS8000-P13_Overview'!$B$3)</f>
        <v>1.5891600000000001</v>
      </c>
      <c r="T35" s="69">
        <f>VLOOKUP(LEFT($E$3,2)&amp;LEFT($A35,7),'CS8000-P13_Overview'!$B$14:$X$391,$R$2,0)</f>
        <v>1.8696000000000002</v>
      </c>
      <c r="U35" s="65">
        <f>VLOOKUP(LEFT($U$3,2)&amp;LEFT($A35,7),'CS8000-P13_Overview'!$B$14:$X$391,$U$2,0)</f>
        <v>1.6454</v>
      </c>
      <c r="V35" s="65">
        <f>W35*(1-'CS8000-P13_Overview'!$B$3)</f>
        <v>2.79718</v>
      </c>
      <c r="W35" s="50">
        <f>VLOOKUP(LEFT($E$3,2)&amp;LEFT($A35,7),'CS8000-P13_Overview'!$B$14:$X$391,$U$2,0)</f>
        <v>3.2907999999999999</v>
      </c>
      <c r="X35" s="33" t="s">
        <v>1146</v>
      </c>
    </row>
    <row r="36" spans="1:24">
      <c r="A36" s="43" t="s">
        <v>598</v>
      </c>
      <c r="B36" s="43" t="s">
        <v>563</v>
      </c>
      <c r="C36" s="63">
        <f>VLOOKUP(LEFT($C$3,2)&amp;LEFT($A36,7),'CS8000-P13_Overview'!$B$14:$X$391,$C$2,0)</f>
        <v>0.20849999999999999</v>
      </c>
      <c r="D36" s="64">
        <f>E36*(1-'CS8000-P13_Overview'!$B$3)</f>
        <v>0.30128250000000001</v>
      </c>
      <c r="E36" s="64">
        <f>VLOOKUP(LEFT($E$3,2)&amp;LEFT($A36,7),'CS8000-P13_Overview'!$B$14:$X$391,$C$2,0)</f>
        <v>0.35444999999999999</v>
      </c>
      <c r="F36" s="65">
        <f>VLOOKUP(LEFT($F$3,2)&amp;LEFT($A36,7),'CS8000-P13_Overview'!$B$14:$X$391,$F$2,0)</f>
        <v>0.20849999999999999</v>
      </c>
      <c r="G36" s="65">
        <f>H36*(1-'CS8000-P13_Overview'!$B$3)</f>
        <v>0.30128250000000001</v>
      </c>
      <c r="H36" s="65">
        <f>VLOOKUP(LEFT($E$3,2)&amp;LEFT($A36,7),'CS8000-P13_Overview'!$B$14:$X$391,$F$2,0)</f>
        <v>0.35444999999999999</v>
      </c>
      <c r="I36" s="66">
        <f>VLOOKUP(LEFT($I$3,2)&amp;LEFT($A36,7),'CS8000-P13_Overview'!$B$14:$X$391,$I$2,0)</f>
        <v>1.4301999999999999</v>
      </c>
      <c r="J36" s="66">
        <f>K36*(1-'CS8000-P13_Overview'!$B$3)</f>
        <v>2.1882060000000001</v>
      </c>
      <c r="K36" s="66">
        <f>VLOOKUP(LEFT($E$3,2)&amp;LEFT($A36,7),'CS8000-P13_Overview'!$B$14:$X$391,$I$2,0)</f>
        <v>2.57436</v>
      </c>
      <c r="L36" s="67">
        <f>VLOOKUP(LEFT($L$3,2)&amp;LEFT($A36,7),'CS8000-P13_Overview'!$B$14:$X$391,$L$2,0)</f>
        <v>0.83699999999999997</v>
      </c>
      <c r="M36" s="67">
        <f>N36*(1-'CS8000-P13_Overview'!$B$3)</f>
        <v>1.2806099999999998</v>
      </c>
      <c r="N36" s="67">
        <f>VLOOKUP(LEFT($E$3,2)&amp;LEFT($A36,7),'CS8000-P13_Overview'!$B$14:$X$391,$L$2,0)</f>
        <v>1.5065999999999999</v>
      </c>
      <c r="O36" s="68">
        <f>VLOOKUP(LEFT($O$3,2)&amp;LEFT($A36,7),'CS8000-P13_Overview'!$B$14:$X$391,$O$2,0)</f>
        <v>0.98399999999999999</v>
      </c>
      <c r="P36" s="68">
        <f>Q36*(1-'CS8000-P13_Overview'!$B$3)</f>
        <v>1.5891600000000001</v>
      </c>
      <c r="Q36" s="68">
        <f>VLOOKUP(LEFT($E$3,2)&amp;LEFT($A36,7),'CS8000-P13_Overview'!$B$14:$X$391,$O$2,0)</f>
        <v>1.8696000000000002</v>
      </c>
      <c r="R36" s="69">
        <f>VLOOKUP(LEFT($R$3,2)&amp;LEFT($A36,7),'CS8000-P13_Overview'!$B$14:$X$391,$R$2,0)</f>
        <v>0.98399999999999999</v>
      </c>
      <c r="S36" s="69">
        <f>T36*(1-'CS8000-P13_Overview'!$B$3)</f>
        <v>1.5891600000000001</v>
      </c>
      <c r="T36" s="69">
        <f>VLOOKUP(LEFT($E$3,2)&amp;LEFT($A36,7),'CS8000-P13_Overview'!$B$14:$X$391,$R$2,0)</f>
        <v>1.8696000000000002</v>
      </c>
      <c r="U36" s="65">
        <f>VLOOKUP(LEFT($U$3,2)&amp;LEFT($A36,7),'CS8000-P13_Overview'!$B$14:$X$391,$U$2,0)</f>
        <v>1.6454</v>
      </c>
      <c r="V36" s="65">
        <f>W36*(1-'CS8000-P13_Overview'!$B$3)</f>
        <v>2.79718</v>
      </c>
      <c r="W36" s="50">
        <f>VLOOKUP(LEFT($E$3,2)&amp;LEFT($A36,7),'CS8000-P13_Overview'!$B$14:$X$391,$U$2,0)</f>
        <v>3.2907999999999999</v>
      </c>
      <c r="X36" s="33" t="s">
        <v>1146</v>
      </c>
    </row>
    <row r="37" spans="1:24">
      <c r="A37" s="43" t="s">
        <v>599</v>
      </c>
      <c r="B37" s="43" t="s">
        <v>565</v>
      </c>
      <c r="C37" s="63">
        <f>VLOOKUP(LEFT($C$3,2)&amp;LEFT($A37,7),'CS8000-P13_Overview'!$B$14:$X$391,$C$2,0)</f>
        <v>0.20849999999999999</v>
      </c>
      <c r="D37" s="64">
        <f>E37*(1-'CS8000-P13_Overview'!$B$3)</f>
        <v>0.30128250000000001</v>
      </c>
      <c r="E37" s="64">
        <f>VLOOKUP(LEFT($E$3,2)&amp;LEFT($A37,7),'CS8000-P13_Overview'!$B$14:$X$391,$C$2,0)</f>
        <v>0.35444999999999999</v>
      </c>
      <c r="F37" s="65">
        <f>VLOOKUP(LEFT($F$3,2)&amp;LEFT($A37,7),'CS8000-P13_Overview'!$B$14:$X$391,$F$2,0)</f>
        <v>0.20849999999999999</v>
      </c>
      <c r="G37" s="65">
        <f>H37*(1-'CS8000-P13_Overview'!$B$3)</f>
        <v>0.30128250000000001</v>
      </c>
      <c r="H37" s="65">
        <f>VLOOKUP(LEFT($E$3,2)&amp;LEFT($A37,7),'CS8000-P13_Overview'!$B$14:$X$391,$F$2,0)</f>
        <v>0.35444999999999999</v>
      </c>
      <c r="I37" s="66">
        <f>VLOOKUP(LEFT($I$3,2)&amp;LEFT($A37,7),'CS8000-P13_Overview'!$B$14:$X$391,$I$2,0)</f>
        <v>1.4301999999999999</v>
      </c>
      <c r="J37" s="66">
        <f>K37*(1-'CS8000-P13_Overview'!$B$3)</f>
        <v>2.1882060000000001</v>
      </c>
      <c r="K37" s="66">
        <f>VLOOKUP(LEFT($E$3,2)&amp;LEFT($A37,7),'CS8000-P13_Overview'!$B$14:$X$391,$I$2,0)</f>
        <v>2.57436</v>
      </c>
      <c r="L37" s="67">
        <f>VLOOKUP(LEFT($L$3,2)&amp;LEFT($A37,7),'CS8000-P13_Overview'!$B$14:$X$391,$L$2,0)</f>
        <v>0.83699999999999997</v>
      </c>
      <c r="M37" s="67">
        <f>N37*(1-'CS8000-P13_Overview'!$B$3)</f>
        <v>1.2806099999999998</v>
      </c>
      <c r="N37" s="67">
        <f>VLOOKUP(LEFT($E$3,2)&amp;LEFT($A37,7),'CS8000-P13_Overview'!$B$14:$X$391,$L$2,0)</f>
        <v>1.5065999999999999</v>
      </c>
      <c r="O37" s="68">
        <f>VLOOKUP(LEFT($O$3,2)&amp;LEFT($A37,7),'CS8000-P13_Overview'!$B$14:$X$391,$O$2,0)</f>
        <v>0.98399999999999999</v>
      </c>
      <c r="P37" s="68">
        <f>Q37*(1-'CS8000-P13_Overview'!$B$3)</f>
        <v>1.5891600000000001</v>
      </c>
      <c r="Q37" s="68">
        <f>VLOOKUP(LEFT($E$3,2)&amp;LEFT($A37,7),'CS8000-P13_Overview'!$B$14:$X$391,$O$2,0)</f>
        <v>1.8696000000000002</v>
      </c>
      <c r="R37" s="69">
        <f>VLOOKUP(LEFT($R$3,2)&amp;LEFT($A37,7),'CS8000-P13_Overview'!$B$14:$X$391,$R$2,0)</f>
        <v>0.98399999999999999</v>
      </c>
      <c r="S37" s="69">
        <f>T37*(1-'CS8000-P13_Overview'!$B$3)</f>
        <v>1.5891600000000001</v>
      </c>
      <c r="T37" s="69">
        <f>VLOOKUP(LEFT($E$3,2)&amp;LEFT($A37,7),'CS8000-P13_Overview'!$B$14:$X$391,$R$2,0)</f>
        <v>1.8696000000000002</v>
      </c>
      <c r="U37" s="65">
        <f>VLOOKUP(LEFT($U$3,2)&amp;LEFT($A37,7),'CS8000-P13_Overview'!$B$14:$X$391,$U$2,0)</f>
        <v>1.6454</v>
      </c>
      <c r="V37" s="65">
        <f>W37*(1-'CS8000-P13_Overview'!$B$3)</f>
        <v>2.79718</v>
      </c>
      <c r="W37" s="50">
        <f>VLOOKUP(LEFT($E$3,2)&amp;LEFT($A37,7),'CS8000-P13_Overview'!$B$14:$X$391,$U$2,0)</f>
        <v>3.2907999999999999</v>
      </c>
      <c r="X37" s="33" t="s">
        <v>1146</v>
      </c>
    </row>
    <row r="38" spans="1:24">
      <c r="A38" s="43" t="s">
        <v>600</v>
      </c>
      <c r="B38" s="43" t="s">
        <v>573</v>
      </c>
      <c r="C38" s="63">
        <f>VLOOKUP(LEFT($C$3,2)&amp;LEFT($A38,3)&amp;RIGHT($A38,5),'CS8000-P13_Overview'!$B$14:$X$391,$C$2,0)</f>
        <v>52.2834</v>
      </c>
      <c r="D38" s="64">
        <f>E38*(1-'CS8000-P13_Overview'!$B$3)</f>
        <v>75.54951299999999</v>
      </c>
      <c r="E38" s="64">
        <f>VLOOKUP(LEFT($E$3,2)&amp;LEFT($A38,3)&amp;RIGHT($A38,5),'CS8000-P13_Overview'!$B$14:$X$391,$C$2,0)</f>
        <v>88.881779999999992</v>
      </c>
      <c r="F38" s="65">
        <f>VLOOKUP(LEFT($F$3,2)&amp;LEFT($A38,3)&amp;RIGHT($A38,5),'CS8000-P13_Overview'!$B$14:$X$391,$F$2,0)</f>
        <v>52.2834</v>
      </c>
      <c r="G38" s="65">
        <f>H38*(1-'CS8000-P13_Overview'!$B$3)</f>
        <v>75.54951299999999</v>
      </c>
      <c r="H38" s="65">
        <f>VLOOKUP(LEFT($E$3,2)&amp;LEFT($A38,3)&amp;RIGHT($A38,5),'CS8000-P13_Overview'!$B$14:$X$391,$F$2,0)</f>
        <v>88.881779999999992</v>
      </c>
      <c r="I38" s="66">
        <f>VLOOKUP(LEFT($I$3,2)&amp;LEFT($A38,3)&amp;RIGHT($A38,5),'CS8000-P13_Overview'!$B$14:$X$391,$I$2,0)</f>
        <v>75.370800000000003</v>
      </c>
      <c r="J38" s="66">
        <f>K38*(1-'CS8000-P13_Overview'!$B$3)</f>
        <v>115.317324</v>
      </c>
      <c r="K38" s="66">
        <f>VLOOKUP(LEFT($E$3,2)&amp;LEFT($A38,3)&amp;RIGHT($A38,5),'CS8000-P13_Overview'!$B$14:$X$391,$I$2,0)</f>
        <v>135.66744</v>
      </c>
      <c r="L38" s="67">
        <f>VLOOKUP(LEFT($L$3,2)&amp;LEFT($A38,3)&amp;RIGHT($A38,5),'CS8000-P13_Overview'!$B$14:$X$391,$L$2,0)</f>
        <v>82.787999999999997</v>
      </c>
      <c r="M38" s="67">
        <f>N38*(1-'CS8000-P13_Overview'!$B$3)</f>
        <v>126.66563999999998</v>
      </c>
      <c r="N38" s="67">
        <f>VLOOKUP(LEFT($E$3,2)&amp;LEFT($A38,3)&amp;RIGHT($A38,5),'CS8000-P13_Overview'!$B$14:$X$391,$L$2,0)</f>
        <v>149.01839999999999</v>
      </c>
      <c r="O38" s="68">
        <f>VLOOKUP(LEFT($O$3,2)&amp;LEFT($A38,3)&amp;RIGHT($A38,5),'CS8000-P13_Overview'!$B$14:$X$391,$O$2,0)</f>
        <v>84.027500000000003</v>
      </c>
      <c r="P38" s="68">
        <f>Q38*(1-'CS8000-P13_Overview'!$B$3)</f>
        <v>135.70441250000002</v>
      </c>
      <c r="Q38" s="68">
        <f>VLOOKUP(LEFT($E$3,2)&amp;LEFT($A38,3)&amp;RIGHT($A38,5),'CS8000-P13_Overview'!$B$14:$X$391,$O$2,0)</f>
        <v>159.65225000000001</v>
      </c>
      <c r="R38" s="69">
        <f>VLOOKUP(LEFT($R$3,2)&amp;LEFT($A38,3)&amp;RIGHT($A38,5),'CS8000-P13_Overview'!$B$14:$X$391,$R$2,0)</f>
        <v>84.027500000000003</v>
      </c>
      <c r="S38" s="69">
        <f>T38*(1-'CS8000-P13_Overview'!$B$3)</f>
        <v>135.70441250000002</v>
      </c>
      <c r="T38" s="69">
        <f>VLOOKUP(LEFT($E$3,2)&amp;LEFT($A38,3)&amp;RIGHT($A38,5),'CS8000-P13_Overview'!$B$14:$X$391,$R$2,0)</f>
        <v>159.65225000000001</v>
      </c>
      <c r="U38" s="65">
        <f>VLOOKUP(LEFT($U$3,2)&amp;LEFT($A38,3)&amp;RIGHT($A38,5),'CS8000-P13_Overview'!$B$14:$X$391,$U$2,0)</f>
        <v>89.605199999999996</v>
      </c>
      <c r="V38" s="65">
        <f>W38*(1-'CS8000-P13_Overview'!$B$3)</f>
        <v>152.32883999999999</v>
      </c>
      <c r="W38" s="50">
        <f>VLOOKUP(LEFT($E$3,2)&amp;LEFT($A38,3)&amp;RIGHT($A38,5),'CS8000-P13_Overview'!$B$14:$X$391,$U$2,0)</f>
        <v>179.21039999999999</v>
      </c>
      <c r="X38" s="33" t="s">
        <v>1146</v>
      </c>
    </row>
    <row r="39" spans="1:24">
      <c r="A39" s="43" t="s">
        <v>601</v>
      </c>
      <c r="B39" s="43" t="s">
        <v>575</v>
      </c>
      <c r="C39" s="63">
        <f>VLOOKUP(LEFT($C$3,2)&amp;LEFT($A39,3)&amp;RIGHT($A39,5),'CS8000-P13_Overview'!$B$14:$X$391,$C$2,0)</f>
        <v>52.2834</v>
      </c>
      <c r="D39" s="64">
        <f>E39*(1-'CS8000-P13_Overview'!$B$3)</f>
        <v>75.54951299999999</v>
      </c>
      <c r="E39" s="64">
        <f>VLOOKUP(LEFT($E$3,2)&amp;LEFT($A39,3)&amp;RIGHT($A39,5),'CS8000-P13_Overview'!$B$14:$X$391,$C$2,0)</f>
        <v>88.881779999999992</v>
      </c>
      <c r="F39" s="65">
        <f>VLOOKUP(LEFT($F$3,2)&amp;LEFT($A39,3)&amp;RIGHT($A39,5),'CS8000-P13_Overview'!$B$14:$X$391,$F$2,0)</f>
        <v>52.2834</v>
      </c>
      <c r="G39" s="65">
        <f>H39*(1-'CS8000-P13_Overview'!$B$3)</f>
        <v>75.54951299999999</v>
      </c>
      <c r="H39" s="65">
        <f>VLOOKUP(LEFT($E$3,2)&amp;LEFT($A39,3)&amp;RIGHT($A39,5),'CS8000-P13_Overview'!$B$14:$X$391,$F$2,0)</f>
        <v>88.881779999999992</v>
      </c>
      <c r="I39" s="66">
        <f>VLOOKUP(LEFT($I$3,2)&amp;LEFT($A39,3)&amp;RIGHT($A39,5),'CS8000-P13_Overview'!$B$14:$X$391,$I$2,0)</f>
        <v>75.370800000000003</v>
      </c>
      <c r="J39" s="66">
        <f>K39*(1-'CS8000-P13_Overview'!$B$3)</f>
        <v>115.317324</v>
      </c>
      <c r="K39" s="66">
        <f>VLOOKUP(LEFT($E$3,2)&amp;LEFT($A39,3)&amp;RIGHT($A39,5),'CS8000-P13_Overview'!$B$14:$X$391,$I$2,0)</f>
        <v>135.66744</v>
      </c>
      <c r="L39" s="67">
        <f>VLOOKUP(LEFT($L$3,2)&amp;LEFT($A39,3)&amp;RIGHT($A39,5),'CS8000-P13_Overview'!$B$14:$X$391,$L$2,0)</f>
        <v>82.787999999999997</v>
      </c>
      <c r="M39" s="67">
        <f>N39*(1-'CS8000-P13_Overview'!$B$3)</f>
        <v>126.66563999999998</v>
      </c>
      <c r="N39" s="67">
        <f>VLOOKUP(LEFT($E$3,2)&amp;LEFT($A39,3)&amp;RIGHT($A39,5),'CS8000-P13_Overview'!$B$14:$X$391,$L$2,0)</f>
        <v>149.01839999999999</v>
      </c>
      <c r="O39" s="68">
        <f>VLOOKUP(LEFT($O$3,2)&amp;LEFT($A39,3)&amp;RIGHT($A39,5),'CS8000-P13_Overview'!$B$14:$X$391,$O$2,0)</f>
        <v>84.027500000000003</v>
      </c>
      <c r="P39" s="68">
        <f>Q39*(1-'CS8000-P13_Overview'!$B$3)</f>
        <v>135.70441250000002</v>
      </c>
      <c r="Q39" s="68">
        <f>VLOOKUP(LEFT($E$3,2)&amp;LEFT($A39,3)&amp;RIGHT($A39,5),'CS8000-P13_Overview'!$B$14:$X$391,$O$2,0)</f>
        <v>159.65225000000001</v>
      </c>
      <c r="R39" s="69">
        <f>VLOOKUP(LEFT($R$3,2)&amp;LEFT($A39,3)&amp;RIGHT($A39,5),'CS8000-P13_Overview'!$B$14:$X$391,$R$2,0)</f>
        <v>84.027500000000003</v>
      </c>
      <c r="S39" s="69">
        <f>T39*(1-'CS8000-P13_Overview'!$B$3)</f>
        <v>135.70441250000002</v>
      </c>
      <c r="T39" s="69">
        <f>VLOOKUP(LEFT($E$3,2)&amp;LEFT($A39,3)&amp;RIGHT($A39,5),'CS8000-P13_Overview'!$B$14:$X$391,$R$2,0)</f>
        <v>159.65225000000001</v>
      </c>
      <c r="U39" s="65">
        <f>VLOOKUP(LEFT($U$3,2)&amp;LEFT($A39,3)&amp;RIGHT($A39,5),'CS8000-P13_Overview'!$B$14:$X$391,$U$2,0)</f>
        <v>89.605199999999996</v>
      </c>
      <c r="V39" s="65">
        <f>W39*(1-'CS8000-P13_Overview'!$B$3)</f>
        <v>152.32883999999999</v>
      </c>
      <c r="W39" s="50">
        <f>VLOOKUP(LEFT($E$3,2)&amp;LEFT($A39,3)&amp;RIGHT($A39,5),'CS8000-P13_Overview'!$B$14:$X$391,$U$2,0)</f>
        <v>179.21039999999999</v>
      </c>
      <c r="X39" s="33" t="s">
        <v>1146</v>
      </c>
    </row>
    <row r="40" spans="1:24">
      <c r="A40" s="43" t="s">
        <v>602</v>
      </c>
      <c r="B40" s="43" t="s">
        <v>577</v>
      </c>
      <c r="C40" s="63">
        <f>VLOOKUP(LEFT($C$3,2)&amp;LEFT($A40,3)&amp;RIGHT($A40,5),'CS8000-P13_Overview'!$B$14:$X$391,$C$2,0)</f>
        <v>52.2834</v>
      </c>
      <c r="D40" s="64">
        <f>E40*(1-'CS8000-P13_Overview'!$B$3)</f>
        <v>75.54951299999999</v>
      </c>
      <c r="E40" s="64">
        <f>VLOOKUP(LEFT($E$3,2)&amp;LEFT($A40,3)&amp;RIGHT($A40,5),'CS8000-P13_Overview'!$B$14:$X$391,$C$2,0)</f>
        <v>88.881779999999992</v>
      </c>
      <c r="F40" s="65">
        <f>VLOOKUP(LEFT($F$3,2)&amp;LEFT($A40,3)&amp;RIGHT($A40,5),'CS8000-P13_Overview'!$B$14:$X$391,$F$2,0)</f>
        <v>52.2834</v>
      </c>
      <c r="G40" s="65">
        <f>H40*(1-'CS8000-P13_Overview'!$B$3)</f>
        <v>75.54951299999999</v>
      </c>
      <c r="H40" s="65">
        <f>VLOOKUP(LEFT($E$3,2)&amp;LEFT($A40,3)&amp;RIGHT($A40,5),'CS8000-P13_Overview'!$B$14:$X$391,$F$2,0)</f>
        <v>88.881779999999992</v>
      </c>
      <c r="I40" s="66">
        <f>VLOOKUP(LEFT($I$3,2)&amp;LEFT($A40,3)&amp;RIGHT($A40,5),'CS8000-P13_Overview'!$B$14:$X$391,$I$2,0)</f>
        <v>75.370800000000003</v>
      </c>
      <c r="J40" s="66">
        <f>K40*(1-'CS8000-P13_Overview'!$B$3)</f>
        <v>115.317324</v>
      </c>
      <c r="K40" s="66">
        <f>VLOOKUP(LEFT($E$3,2)&amp;LEFT($A40,3)&amp;RIGHT($A40,5),'CS8000-P13_Overview'!$B$14:$X$391,$I$2,0)</f>
        <v>135.66744</v>
      </c>
      <c r="L40" s="67">
        <f>VLOOKUP(LEFT($L$3,2)&amp;LEFT($A40,3)&amp;RIGHT($A40,5),'CS8000-P13_Overview'!$B$14:$X$391,$L$2,0)</f>
        <v>82.787999999999997</v>
      </c>
      <c r="M40" s="67">
        <f>N40*(1-'CS8000-P13_Overview'!$B$3)</f>
        <v>126.66563999999998</v>
      </c>
      <c r="N40" s="67">
        <f>VLOOKUP(LEFT($E$3,2)&amp;LEFT($A40,3)&amp;RIGHT($A40,5),'CS8000-P13_Overview'!$B$14:$X$391,$L$2,0)</f>
        <v>149.01839999999999</v>
      </c>
      <c r="O40" s="68">
        <f>VLOOKUP(LEFT($O$3,2)&amp;LEFT($A40,3)&amp;RIGHT($A40,5),'CS8000-P13_Overview'!$B$14:$X$391,$O$2,0)</f>
        <v>84.027500000000003</v>
      </c>
      <c r="P40" s="68">
        <f>Q40*(1-'CS8000-P13_Overview'!$B$3)</f>
        <v>135.70441250000002</v>
      </c>
      <c r="Q40" s="68">
        <f>VLOOKUP(LEFT($E$3,2)&amp;LEFT($A40,3)&amp;RIGHT($A40,5),'CS8000-P13_Overview'!$B$14:$X$391,$O$2,0)</f>
        <v>159.65225000000001</v>
      </c>
      <c r="R40" s="69">
        <f>VLOOKUP(LEFT($R$3,2)&amp;LEFT($A40,3)&amp;RIGHT($A40,5),'CS8000-P13_Overview'!$B$14:$X$391,$R$2,0)</f>
        <v>84.027500000000003</v>
      </c>
      <c r="S40" s="69">
        <f>T40*(1-'CS8000-P13_Overview'!$B$3)</f>
        <v>135.70441250000002</v>
      </c>
      <c r="T40" s="69">
        <f>VLOOKUP(LEFT($E$3,2)&amp;LEFT($A40,3)&amp;RIGHT($A40,5),'CS8000-P13_Overview'!$B$14:$X$391,$R$2,0)</f>
        <v>159.65225000000001</v>
      </c>
      <c r="U40" s="65">
        <f>VLOOKUP(LEFT($U$3,2)&amp;LEFT($A40,3)&amp;RIGHT($A40,5),'CS8000-P13_Overview'!$B$14:$X$391,$U$2,0)</f>
        <v>89.605199999999996</v>
      </c>
      <c r="V40" s="65">
        <f>W40*(1-'CS8000-P13_Overview'!$B$3)</f>
        <v>152.32883999999999</v>
      </c>
      <c r="W40" s="50">
        <f>VLOOKUP(LEFT($E$3,2)&amp;LEFT($A40,3)&amp;RIGHT($A40,5),'CS8000-P13_Overview'!$B$14:$X$391,$U$2,0)</f>
        <v>179.21039999999999</v>
      </c>
      <c r="X40" s="33" t="s">
        <v>1146</v>
      </c>
    </row>
    <row r="41" spans="1:24">
      <c r="A41" s="43" t="s">
        <v>603</v>
      </c>
      <c r="B41" s="43" t="s">
        <v>579</v>
      </c>
      <c r="C41" s="63">
        <f>VLOOKUP(LEFT($C$3,2)&amp;LEFT($A41,3)&amp;RIGHT($A41,5),'CS8000-P13_Overview'!$B$14:$X$391,$C$2,0)</f>
        <v>52.2834</v>
      </c>
      <c r="D41" s="64">
        <f>E41*(1-'CS8000-P13_Overview'!$B$3)</f>
        <v>75.54951299999999</v>
      </c>
      <c r="E41" s="64">
        <f>VLOOKUP(LEFT($E$3,2)&amp;LEFT($A41,3)&amp;RIGHT($A41,5),'CS8000-P13_Overview'!$B$14:$X$391,$C$2,0)</f>
        <v>88.881779999999992</v>
      </c>
      <c r="F41" s="65">
        <f>VLOOKUP(LEFT($F$3,2)&amp;LEFT($A41,3)&amp;RIGHT($A41,5),'CS8000-P13_Overview'!$B$14:$X$391,$F$2,0)</f>
        <v>52.2834</v>
      </c>
      <c r="G41" s="65">
        <f>H41*(1-'CS8000-P13_Overview'!$B$3)</f>
        <v>75.54951299999999</v>
      </c>
      <c r="H41" s="65">
        <f>VLOOKUP(LEFT($E$3,2)&amp;LEFT($A41,3)&amp;RIGHT($A41,5),'CS8000-P13_Overview'!$B$14:$X$391,$F$2,0)</f>
        <v>88.881779999999992</v>
      </c>
      <c r="I41" s="66">
        <f>VLOOKUP(LEFT($I$3,2)&amp;LEFT($A41,3)&amp;RIGHT($A41,5),'CS8000-P13_Overview'!$B$14:$X$391,$I$2,0)</f>
        <v>75.370800000000003</v>
      </c>
      <c r="J41" s="66">
        <f>K41*(1-'CS8000-P13_Overview'!$B$3)</f>
        <v>115.317324</v>
      </c>
      <c r="K41" s="66">
        <f>VLOOKUP(LEFT($E$3,2)&amp;LEFT($A41,3)&amp;RIGHT($A41,5),'CS8000-P13_Overview'!$B$14:$X$391,$I$2,0)</f>
        <v>135.66744</v>
      </c>
      <c r="L41" s="67">
        <f>VLOOKUP(LEFT($L$3,2)&amp;LEFT($A41,3)&amp;RIGHT($A41,5),'CS8000-P13_Overview'!$B$14:$X$391,$L$2,0)</f>
        <v>82.787999999999997</v>
      </c>
      <c r="M41" s="67">
        <f>N41*(1-'CS8000-P13_Overview'!$B$3)</f>
        <v>126.66563999999998</v>
      </c>
      <c r="N41" s="67">
        <f>VLOOKUP(LEFT($E$3,2)&amp;LEFT($A41,3)&amp;RIGHT($A41,5),'CS8000-P13_Overview'!$B$14:$X$391,$L$2,0)</f>
        <v>149.01839999999999</v>
      </c>
      <c r="O41" s="68">
        <f>VLOOKUP(LEFT($O$3,2)&amp;LEFT($A41,3)&amp;RIGHT($A41,5),'CS8000-P13_Overview'!$B$14:$X$391,$O$2,0)</f>
        <v>84.027500000000003</v>
      </c>
      <c r="P41" s="68">
        <f>Q41*(1-'CS8000-P13_Overview'!$B$3)</f>
        <v>135.70441250000002</v>
      </c>
      <c r="Q41" s="68">
        <f>VLOOKUP(LEFT($E$3,2)&amp;LEFT($A41,3)&amp;RIGHT($A41,5),'CS8000-P13_Overview'!$B$14:$X$391,$O$2,0)</f>
        <v>159.65225000000001</v>
      </c>
      <c r="R41" s="69">
        <f>VLOOKUP(LEFT($R$3,2)&amp;LEFT($A41,3)&amp;RIGHT($A41,5),'CS8000-P13_Overview'!$B$14:$X$391,$R$2,0)</f>
        <v>84.027500000000003</v>
      </c>
      <c r="S41" s="69">
        <f>T41*(1-'CS8000-P13_Overview'!$B$3)</f>
        <v>135.70441250000002</v>
      </c>
      <c r="T41" s="69">
        <f>VLOOKUP(LEFT($E$3,2)&amp;LEFT($A41,3)&amp;RIGHT($A41,5),'CS8000-P13_Overview'!$B$14:$X$391,$R$2,0)</f>
        <v>159.65225000000001</v>
      </c>
      <c r="U41" s="65">
        <f>VLOOKUP(LEFT($U$3,2)&amp;LEFT($A41,3)&amp;RIGHT($A41,5),'CS8000-P13_Overview'!$B$14:$X$391,$U$2,0)</f>
        <v>89.605199999999996</v>
      </c>
      <c r="V41" s="65">
        <f>W41*(1-'CS8000-P13_Overview'!$B$3)</f>
        <v>152.32883999999999</v>
      </c>
      <c r="W41" s="50">
        <f>VLOOKUP(LEFT($E$3,2)&amp;LEFT($A41,3)&amp;RIGHT($A41,5),'CS8000-P13_Overview'!$B$14:$X$391,$U$2,0)</f>
        <v>179.21039999999999</v>
      </c>
      <c r="X41" s="33" t="s">
        <v>1146</v>
      </c>
    </row>
    <row r="42" spans="1:24">
      <c r="A42" s="43" t="s">
        <v>604</v>
      </c>
      <c r="B42" s="43" t="s">
        <v>581</v>
      </c>
      <c r="C42" s="63">
        <f>VLOOKUP(LEFT($C$3,2)&amp;LEFT($A42,3)&amp;RIGHT($A42,5),'CS8000-P13_Overview'!$B$14:$X$391,$C$2,0)</f>
        <v>52.2834</v>
      </c>
      <c r="D42" s="64">
        <f>E42*(1-'CS8000-P13_Overview'!$B$3)</f>
        <v>75.54951299999999</v>
      </c>
      <c r="E42" s="64">
        <f>VLOOKUP(LEFT($E$3,2)&amp;LEFT($A42,3)&amp;RIGHT($A42,5),'CS8000-P13_Overview'!$B$14:$X$391,$C$2,0)</f>
        <v>88.881779999999992</v>
      </c>
      <c r="F42" s="65">
        <f>VLOOKUP(LEFT($F$3,2)&amp;LEFT($A42,3)&amp;RIGHT($A42,5),'CS8000-P13_Overview'!$B$14:$X$391,$F$2,0)</f>
        <v>52.2834</v>
      </c>
      <c r="G42" s="65">
        <f>H42*(1-'CS8000-P13_Overview'!$B$3)</f>
        <v>75.54951299999999</v>
      </c>
      <c r="H42" s="65">
        <f>VLOOKUP(LEFT($E$3,2)&amp;LEFT($A42,3)&amp;RIGHT($A42,5),'CS8000-P13_Overview'!$B$14:$X$391,$F$2,0)</f>
        <v>88.881779999999992</v>
      </c>
      <c r="I42" s="66">
        <f>VLOOKUP(LEFT($I$3,2)&amp;LEFT($A42,3)&amp;RIGHT($A42,5),'CS8000-P13_Overview'!$B$14:$X$391,$I$2,0)</f>
        <v>75.370800000000003</v>
      </c>
      <c r="J42" s="66">
        <f>K42*(1-'CS8000-P13_Overview'!$B$3)</f>
        <v>115.317324</v>
      </c>
      <c r="K42" s="66">
        <f>VLOOKUP(LEFT($E$3,2)&amp;LEFT($A42,3)&amp;RIGHT($A42,5),'CS8000-P13_Overview'!$B$14:$X$391,$I$2,0)</f>
        <v>135.66744</v>
      </c>
      <c r="L42" s="67">
        <f>VLOOKUP(LEFT($L$3,2)&amp;LEFT($A42,3)&amp;RIGHT($A42,5),'CS8000-P13_Overview'!$B$14:$X$391,$L$2,0)</f>
        <v>82.787999999999997</v>
      </c>
      <c r="M42" s="67">
        <f>N42*(1-'CS8000-P13_Overview'!$B$3)</f>
        <v>126.66563999999998</v>
      </c>
      <c r="N42" s="67">
        <f>VLOOKUP(LEFT($E$3,2)&amp;LEFT($A42,3)&amp;RIGHT($A42,5),'CS8000-P13_Overview'!$B$14:$X$391,$L$2,0)</f>
        <v>149.01839999999999</v>
      </c>
      <c r="O42" s="68">
        <f>VLOOKUP(LEFT($O$3,2)&amp;LEFT($A42,3)&amp;RIGHT($A42,5),'CS8000-P13_Overview'!$B$14:$X$391,$O$2,0)</f>
        <v>84.027500000000003</v>
      </c>
      <c r="P42" s="68">
        <f>Q42*(1-'CS8000-P13_Overview'!$B$3)</f>
        <v>135.70441250000002</v>
      </c>
      <c r="Q42" s="68">
        <f>VLOOKUP(LEFT($E$3,2)&amp;LEFT($A42,3)&amp;RIGHT($A42,5),'CS8000-P13_Overview'!$B$14:$X$391,$O$2,0)</f>
        <v>159.65225000000001</v>
      </c>
      <c r="R42" s="69">
        <f>VLOOKUP(LEFT($R$3,2)&amp;LEFT($A42,3)&amp;RIGHT($A42,5),'CS8000-P13_Overview'!$B$14:$X$391,$R$2,0)</f>
        <v>84.027500000000003</v>
      </c>
      <c r="S42" s="69">
        <f>T42*(1-'CS8000-P13_Overview'!$B$3)</f>
        <v>135.70441250000002</v>
      </c>
      <c r="T42" s="69">
        <f>VLOOKUP(LEFT($E$3,2)&amp;LEFT($A42,3)&amp;RIGHT($A42,5),'CS8000-P13_Overview'!$B$14:$X$391,$R$2,0)</f>
        <v>159.65225000000001</v>
      </c>
      <c r="U42" s="65">
        <f>VLOOKUP(LEFT($U$3,2)&amp;LEFT($A42,3)&amp;RIGHT($A42,5),'CS8000-P13_Overview'!$B$14:$X$391,$U$2,0)</f>
        <v>89.605199999999996</v>
      </c>
      <c r="V42" s="65">
        <f>W42*(1-'CS8000-P13_Overview'!$B$3)</f>
        <v>152.32883999999999</v>
      </c>
      <c r="W42" s="50">
        <f>VLOOKUP(LEFT($E$3,2)&amp;LEFT($A42,3)&amp;RIGHT($A42,5),'CS8000-P13_Overview'!$B$14:$X$391,$U$2,0)</f>
        <v>179.21039999999999</v>
      </c>
      <c r="X42" s="33" t="s">
        <v>1146</v>
      </c>
    </row>
    <row r="43" spans="1:24">
      <c r="A43" s="43" t="s">
        <v>605</v>
      </c>
      <c r="B43" s="43" t="s">
        <v>585</v>
      </c>
      <c r="C43" s="63">
        <f>VLOOKUP(LEFT($C$3,2)&amp;LEFT($A43,3)&amp;RIGHT($A43,5),'CS8000-P13_Overview'!$B$14:$X$391,$C$2,0)</f>
        <v>52.2834</v>
      </c>
      <c r="D43" s="64">
        <f>E43*(1-'CS8000-P13_Overview'!$B$3)</f>
        <v>75.54951299999999</v>
      </c>
      <c r="E43" s="64">
        <f>VLOOKUP(LEFT($E$3,2)&amp;LEFT($A43,3)&amp;RIGHT($A43,5),'CS8000-P13_Overview'!$B$14:$X$391,$C$2,0)</f>
        <v>88.881779999999992</v>
      </c>
      <c r="F43" s="65">
        <f>VLOOKUP(LEFT($F$3,2)&amp;LEFT($A43,3)&amp;RIGHT($A43,5),'CS8000-P13_Overview'!$B$14:$X$391,$F$2,0)</f>
        <v>52.2834</v>
      </c>
      <c r="G43" s="65">
        <f>H43*(1-'CS8000-P13_Overview'!$B$3)</f>
        <v>75.54951299999999</v>
      </c>
      <c r="H43" s="65">
        <f>VLOOKUP(LEFT($E$3,2)&amp;LEFT($A43,3)&amp;RIGHT($A43,5),'CS8000-P13_Overview'!$B$14:$X$391,$F$2,0)</f>
        <v>88.881779999999992</v>
      </c>
      <c r="I43" s="66">
        <f>VLOOKUP(LEFT($I$3,2)&amp;LEFT($A43,3)&amp;RIGHT($A43,5),'CS8000-P13_Overview'!$B$14:$X$391,$I$2,0)</f>
        <v>75.370800000000003</v>
      </c>
      <c r="J43" s="66">
        <f>K43*(1-'CS8000-P13_Overview'!$B$3)</f>
        <v>115.317324</v>
      </c>
      <c r="K43" s="66">
        <f>VLOOKUP(LEFT($E$3,2)&amp;LEFT($A43,3)&amp;RIGHT($A43,5),'CS8000-P13_Overview'!$B$14:$X$391,$I$2,0)</f>
        <v>135.66744</v>
      </c>
      <c r="L43" s="67">
        <f>VLOOKUP(LEFT($L$3,2)&amp;LEFT($A43,3)&amp;RIGHT($A43,5),'CS8000-P13_Overview'!$B$14:$X$391,$L$2,0)</f>
        <v>82.787999999999997</v>
      </c>
      <c r="M43" s="67">
        <f>N43*(1-'CS8000-P13_Overview'!$B$3)</f>
        <v>126.66563999999998</v>
      </c>
      <c r="N43" s="67">
        <f>VLOOKUP(LEFT($E$3,2)&amp;LEFT($A43,3)&amp;RIGHT($A43,5),'CS8000-P13_Overview'!$B$14:$X$391,$L$2,0)</f>
        <v>149.01839999999999</v>
      </c>
      <c r="O43" s="68">
        <f>VLOOKUP(LEFT($O$3,2)&amp;LEFT($A43,3)&amp;RIGHT($A43,5),'CS8000-P13_Overview'!$B$14:$X$391,$O$2,0)</f>
        <v>84.027500000000003</v>
      </c>
      <c r="P43" s="68">
        <f>Q43*(1-'CS8000-P13_Overview'!$B$3)</f>
        <v>135.70441250000002</v>
      </c>
      <c r="Q43" s="68">
        <f>VLOOKUP(LEFT($E$3,2)&amp;LEFT($A43,3)&amp;RIGHT($A43,5),'CS8000-P13_Overview'!$B$14:$X$391,$O$2,0)</f>
        <v>159.65225000000001</v>
      </c>
      <c r="R43" s="69">
        <f>VLOOKUP(LEFT($R$3,2)&amp;LEFT($A43,3)&amp;RIGHT($A43,5),'CS8000-P13_Overview'!$B$14:$X$391,$R$2,0)</f>
        <v>84.027500000000003</v>
      </c>
      <c r="S43" s="69">
        <f>T43*(1-'CS8000-P13_Overview'!$B$3)</f>
        <v>135.70441250000002</v>
      </c>
      <c r="T43" s="69">
        <f>VLOOKUP(LEFT($E$3,2)&amp;LEFT($A43,3)&amp;RIGHT($A43,5),'CS8000-P13_Overview'!$B$14:$X$391,$R$2,0)</f>
        <v>159.65225000000001</v>
      </c>
      <c r="U43" s="65">
        <f>VLOOKUP(LEFT($U$3,2)&amp;LEFT($A43,3)&amp;RIGHT($A43,5),'CS8000-P13_Overview'!$B$14:$X$391,$U$2,0)</f>
        <v>89.605199999999996</v>
      </c>
      <c r="V43" s="65">
        <f>W43*(1-'CS8000-P13_Overview'!$B$3)</f>
        <v>152.32883999999999</v>
      </c>
      <c r="W43" s="50">
        <f>VLOOKUP(LEFT($E$3,2)&amp;LEFT($A43,3)&amp;RIGHT($A43,5),'CS8000-P13_Overview'!$B$14:$X$391,$U$2,0)</f>
        <v>179.21039999999999</v>
      </c>
      <c r="X43" s="33" t="s">
        <v>1146</v>
      </c>
    </row>
    <row r="44" spans="1:24" ht="15.75" thickBot="1">
      <c r="A44" s="62" t="s">
        <v>606</v>
      </c>
      <c r="B44" s="43" t="s">
        <v>587</v>
      </c>
      <c r="C44" s="63">
        <f>VLOOKUP(LEFT($C$3,2)&amp;LEFT($A44,3)&amp;RIGHT($A44,5),'CS8000-P13_Overview'!$B$14:$X$391,$C$2,0)</f>
        <v>52.2834</v>
      </c>
      <c r="D44" s="64">
        <f>E44*(1-'CS8000-P13_Overview'!$B$3)</f>
        <v>75.54951299999999</v>
      </c>
      <c r="E44" s="64">
        <f>VLOOKUP(LEFT($E$3,2)&amp;LEFT($A44,3)&amp;RIGHT($A44,5),'CS8000-P13_Overview'!$B$14:$X$391,$C$2,0)</f>
        <v>88.881779999999992</v>
      </c>
      <c r="F44" s="65">
        <f>VLOOKUP(LEFT($F$3,2)&amp;LEFT($A44,3)&amp;RIGHT($A44,5),'CS8000-P13_Overview'!$B$14:$X$391,$F$2,0)</f>
        <v>52.2834</v>
      </c>
      <c r="G44" s="65">
        <f>H44*(1-'CS8000-P13_Overview'!$B$3)</f>
        <v>75.54951299999999</v>
      </c>
      <c r="H44" s="65">
        <f>VLOOKUP(LEFT($E$3,2)&amp;LEFT($A44,3)&amp;RIGHT($A44,5),'CS8000-P13_Overview'!$B$14:$X$391,$F$2,0)</f>
        <v>88.881779999999992</v>
      </c>
      <c r="I44" s="66">
        <f>VLOOKUP(LEFT($I$3,2)&amp;LEFT($A44,3)&amp;RIGHT($A44,5),'CS8000-P13_Overview'!$B$14:$X$391,$I$2,0)</f>
        <v>75.370800000000003</v>
      </c>
      <c r="J44" s="66">
        <f>K44*(1-'CS8000-P13_Overview'!$B$3)</f>
        <v>115.317324</v>
      </c>
      <c r="K44" s="66">
        <f>VLOOKUP(LEFT($E$3,2)&amp;LEFT($A44,3)&amp;RIGHT($A44,5),'CS8000-P13_Overview'!$B$14:$X$391,$I$2,0)</f>
        <v>135.66744</v>
      </c>
      <c r="L44" s="67">
        <f>VLOOKUP(LEFT($L$3,2)&amp;LEFT($A44,3)&amp;RIGHT($A44,5),'CS8000-P13_Overview'!$B$14:$X$391,$L$2,0)</f>
        <v>82.787999999999997</v>
      </c>
      <c r="M44" s="67">
        <f>N44*(1-'CS8000-P13_Overview'!$B$3)</f>
        <v>126.66563999999998</v>
      </c>
      <c r="N44" s="67">
        <f>VLOOKUP(LEFT($E$3,2)&amp;LEFT($A44,3)&amp;RIGHT($A44,5),'CS8000-P13_Overview'!$B$14:$X$391,$L$2,0)</f>
        <v>149.01839999999999</v>
      </c>
      <c r="O44" s="68">
        <f>VLOOKUP(LEFT($O$3,2)&amp;LEFT($A44,3)&amp;RIGHT($A44,5),'CS8000-P13_Overview'!$B$14:$X$391,$O$2,0)</f>
        <v>84.027500000000003</v>
      </c>
      <c r="P44" s="68">
        <f>Q44*(1-'CS8000-P13_Overview'!$B$3)</f>
        <v>135.70441250000002</v>
      </c>
      <c r="Q44" s="68">
        <f>VLOOKUP(LEFT($E$3,2)&amp;LEFT($A44,3)&amp;RIGHT($A44,5),'CS8000-P13_Overview'!$B$14:$X$391,$O$2,0)</f>
        <v>159.65225000000001</v>
      </c>
      <c r="R44" s="69">
        <f>VLOOKUP(LEFT($R$3,2)&amp;LEFT($A44,3)&amp;RIGHT($A44,5),'CS8000-P13_Overview'!$B$14:$X$391,$R$2,0)</f>
        <v>84.027500000000003</v>
      </c>
      <c r="S44" s="69">
        <f>T44*(1-'CS8000-P13_Overview'!$B$3)</f>
        <v>135.70441250000002</v>
      </c>
      <c r="T44" s="69">
        <f>VLOOKUP(LEFT($E$3,2)&amp;LEFT($A44,3)&amp;RIGHT($A44,5),'CS8000-P13_Overview'!$B$14:$X$391,$R$2,0)</f>
        <v>159.65225000000001</v>
      </c>
      <c r="U44" s="65">
        <f>VLOOKUP(LEFT($U$3,2)&amp;LEFT($A44,3)&amp;RIGHT($A44,5),'CS8000-P13_Overview'!$B$14:$X$391,$U$2,0)</f>
        <v>89.605199999999996</v>
      </c>
      <c r="V44" s="65">
        <f>W44*(1-'CS8000-P13_Overview'!$B$3)</f>
        <v>152.32883999999999</v>
      </c>
      <c r="W44" s="50">
        <f>VLOOKUP(LEFT($E$3,2)&amp;LEFT($A44,3)&amp;RIGHT($A44,5),'CS8000-P13_Overview'!$B$14:$X$391,$U$2,0)</f>
        <v>179.21039999999999</v>
      </c>
      <c r="X44" s="33" t="s">
        <v>1146</v>
      </c>
    </row>
    <row r="45" spans="1:24" ht="19.899999999999999" customHeight="1">
      <c r="A45" s="42" t="s">
        <v>607</v>
      </c>
      <c r="B45" s="53"/>
      <c r="C45" s="54"/>
      <c r="D45" s="55"/>
      <c r="E45" s="55"/>
      <c r="F45" s="56"/>
      <c r="G45" s="56"/>
      <c r="H45" s="56"/>
      <c r="I45" s="57"/>
      <c r="J45" s="57"/>
      <c r="K45" s="57"/>
      <c r="L45" s="58"/>
      <c r="M45" s="58"/>
      <c r="N45" s="58"/>
      <c r="O45" s="59"/>
      <c r="P45" s="59"/>
      <c r="Q45" s="59"/>
      <c r="R45" s="60"/>
      <c r="S45" s="60"/>
      <c r="T45" s="60"/>
      <c r="U45" s="56"/>
      <c r="V45" s="56"/>
      <c r="W45" s="61"/>
    </row>
    <row r="46" spans="1:24">
      <c r="A46" s="43" t="s">
        <v>608</v>
      </c>
      <c r="B46" s="43" t="s">
        <v>609</v>
      </c>
      <c r="C46" s="63">
        <f>VLOOKUP(LEFT($C$3,2)&amp;$A46,'CS8000-P14_Overview'!$B$46:$W$418,$C$2,FALSE)</f>
        <v>165.60050000000001</v>
      </c>
      <c r="D46" s="64">
        <f>E46*(1-'CS8000-P14_Overview'!$B$3)</f>
        <v>239.2927225</v>
      </c>
      <c r="E46" s="64">
        <f>VLOOKUP(LEFT($E$3,2)&amp;$A46,'CS8000-P14_Overview'!$B$46:$W$418,$C$2,FALSE)</f>
        <v>281.52085</v>
      </c>
      <c r="F46" s="65">
        <f>VLOOKUP(LEFT($F$3,2)&amp;$A46,'CS8000-P14_Overview'!$B$46:$W$418,$F$2,FALSE)</f>
        <v>483.35239583333333</v>
      </c>
      <c r="G46" s="65">
        <f>H46*(1-'CS8000-P14_Overview'!$B$3)</f>
        <v>698.44421197916665</v>
      </c>
      <c r="H46" s="65">
        <f>VLOOKUP(LEFT($E$3,2)&amp;$A46,'CS8000-P14_Overview'!$B$46:$W$418,$F$2,FALSE)</f>
        <v>821.69907291666664</v>
      </c>
      <c r="I46" s="66">
        <f>VLOOKUP(LEFT($I$3,2)&amp;$A46,'CS8000-P14_Overview'!$B$46:$W$418,$I$2,FALSE)</f>
        <v>238.93350000000001</v>
      </c>
      <c r="J46" s="66">
        <f>K46*(1-'CS8000-P14_Overview'!$B$3)</f>
        <v>365.56825500000002</v>
      </c>
      <c r="K46" s="66">
        <f>VLOOKUP(LEFT($E$3,2)&amp;$A46,'CS8000-P14_Overview'!$B$46:$W$418,$I$2,FALSE)</f>
        <v>430.08030000000002</v>
      </c>
      <c r="L46" s="67">
        <f>VLOOKUP(LEFT($L$3,2)&amp;$A46,'CS8000-P14_Overview'!$B$46:$W$418,$L$2,FALSE)</f>
        <v>585.32959583333331</v>
      </c>
      <c r="M46" s="67">
        <f>N46*(1-'CS8000-P14_Overview'!$B$3)</f>
        <v>895.55428162499993</v>
      </c>
      <c r="N46" s="67">
        <f>VLOOKUP(LEFT($E$3,2)&amp;$A46,'CS8000-P14_Overview'!$B$46:$W$418,$L$2,FALSE)</f>
        <v>1053.5932725</v>
      </c>
      <c r="O46" s="68">
        <f>VLOOKUP(LEFT($O$3,2)&amp;$A46,'CS8000-P14_Overview'!$B$46:$W$418,$O$2,FALSE)</f>
        <v>271.53210000000001</v>
      </c>
      <c r="P46" s="68">
        <f>Q46*(1-'CS8000-P14_Overview'!$B$3)</f>
        <v>438.52434150000005</v>
      </c>
      <c r="Q46" s="68">
        <f>VLOOKUP(LEFT($E$3,2)&amp;$A46,'CS8000-P14_Overview'!$B$46:$W$418,$O$2,FALSE)</f>
        <v>515.91099000000008</v>
      </c>
      <c r="R46" s="69">
        <f>VLOOKUP(LEFT($R$3,2)&amp;$A46,'CS8000-P14_Overview'!$B$46:$W$418,$R$2,FALSE)</f>
        <v>589.28399583333339</v>
      </c>
      <c r="S46" s="69">
        <f>T46*(1-'CS8000-P14_Overview'!$B$3)</f>
        <v>951.69365327083335</v>
      </c>
      <c r="T46" s="69">
        <f>VLOOKUP(LEFT($E$3,2)&amp;$A46,'CS8000-P14_Overview'!$B$46:$W$418,$R$2,FALSE)</f>
        <v>1119.6395920833334</v>
      </c>
      <c r="U46" s="65">
        <f>VLOOKUP(LEFT($U$3,2)&amp;$A46,'CS8000-P14_Overview'!$B$46:$W$418,$U$2,FALSE)</f>
        <v>879.31022916666666</v>
      </c>
      <c r="V46" s="65">
        <f>W46*(1-'CS8000-P14_Overview'!$B$3)</f>
        <v>1494.8273895833333</v>
      </c>
      <c r="W46" s="50">
        <f>VLOOKUP(LEFT($E$3,2)&amp;$A46,'CS8000-P14_Overview'!$B$46:$W$418,$U$2,FALSE)</f>
        <v>1758.6204583333333</v>
      </c>
      <c r="X46" s="33" t="s">
        <v>1147</v>
      </c>
    </row>
    <row r="47" spans="1:24">
      <c r="A47" s="43" t="s">
        <v>610</v>
      </c>
      <c r="B47" s="43" t="s">
        <v>611</v>
      </c>
      <c r="C47" s="63">
        <f>VLOOKUP(LEFT($C$3,2)&amp;$A47,'CS8000-P14_Overview'!$B$46:$W$418,$C$2,FALSE)</f>
        <v>333.71379999999999</v>
      </c>
      <c r="D47" s="64">
        <f>E47*(1-'CS8000-P14_Overview'!$B$3)</f>
        <v>482.21644099999997</v>
      </c>
      <c r="E47" s="64">
        <f>VLOOKUP(LEFT($E$3,2)&amp;$A47,'CS8000-P14_Overview'!$B$46:$W$418,$C$2,FALSE)</f>
        <v>567.31345999999996</v>
      </c>
      <c r="F47" s="65">
        <f>VLOOKUP(LEFT($F$3,2)&amp;$A47,'CS8000-P14_Overview'!$B$46:$W$418,$F$2,FALSE)</f>
        <v>713.48011250000002</v>
      </c>
      <c r="G47" s="65">
        <f>H47*(1-'CS8000-P14_Overview'!$B$3)</f>
        <v>1030.9787625624999</v>
      </c>
      <c r="H47" s="65">
        <f>VLOOKUP(LEFT($E$3,2)&amp;$A47,'CS8000-P14_Overview'!$B$46:$W$418,$F$2,FALSE)</f>
        <v>1212.9161912499999</v>
      </c>
      <c r="I47" s="66">
        <f>VLOOKUP(LEFT($I$3,2)&amp;$A47,'CS8000-P14_Overview'!$B$46:$W$418,$I$2,FALSE)</f>
        <v>481.33820000000003</v>
      </c>
      <c r="J47" s="66">
        <f>K47*(1-'CS8000-P14_Overview'!$B$3)</f>
        <v>736.44744600000001</v>
      </c>
      <c r="K47" s="66">
        <f>VLOOKUP(LEFT($E$3,2)&amp;$A47,'CS8000-P14_Overview'!$B$46:$W$418,$I$2,FALSE)</f>
        <v>866.40876000000003</v>
      </c>
      <c r="L47" s="67">
        <f>VLOOKUP(LEFT($L$3,2)&amp;$A47,'CS8000-P14_Overview'!$B$46:$W$418,$L$2,FALSE)</f>
        <v>921.06281250000006</v>
      </c>
      <c r="M47" s="67">
        <f>N47*(1-'CS8000-P14_Overview'!$B$3)</f>
        <v>1409.2261031250002</v>
      </c>
      <c r="N47" s="67">
        <f>VLOOKUP(LEFT($E$3,2)&amp;$A47,'CS8000-P14_Overview'!$B$46:$W$418,$L$2,FALSE)</f>
        <v>1657.9130625000003</v>
      </c>
      <c r="O47" s="68">
        <f>VLOOKUP(LEFT($O$3,2)&amp;$A47,'CS8000-P14_Overview'!$B$46:$W$418,$O$2,FALSE)</f>
        <v>549.22820000000002</v>
      </c>
      <c r="P47" s="68">
        <f>Q47*(1-'CS8000-P14_Overview'!$B$3)</f>
        <v>887.00354300000004</v>
      </c>
      <c r="Q47" s="68">
        <f>VLOOKUP(LEFT($E$3,2)&amp;$A47,'CS8000-P14_Overview'!$B$46:$W$418,$O$2,FALSE)</f>
        <v>1043.53358</v>
      </c>
      <c r="R47" s="69">
        <f>VLOOKUP(LEFT($R$3,2)&amp;$A47,'CS8000-P14_Overview'!$B$46:$W$418,$R$2,FALSE)</f>
        <v>928.99451250000004</v>
      </c>
      <c r="S47" s="69">
        <f>T47*(1-'CS8000-P14_Overview'!$B$3)</f>
        <v>1500.3261376875</v>
      </c>
      <c r="T47" s="69">
        <f>VLOOKUP(LEFT($E$3,2)&amp;$A47,'CS8000-P14_Overview'!$B$46:$W$418,$R$2,FALSE)</f>
        <v>1765.08957375</v>
      </c>
      <c r="U47" s="65">
        <f>VLOOKUP(LEFT($U$3,2)&amp;$A47,'CS8000-P14_Overview'!$B$46:$W$418,$U$2,FALSE)</f>
        <v>1298.9330625</v>
      </c>
      <c r="V47" s="65">
        <f>W47*(1-'CS8000-P14_Overview'!$B$3)</f>
        <v>2208.1862062499999</v>
      </c>
      <c r="W47" s="50">
        <f>VLOOKUP(LEFT($E$3,2)&amp;$A47,'CS8000-P14_Overview'!$B$46:$W$418,$U$2,FALSE)</f>
        <v>2597.866125</v>
      </c>
      <c r="X47" s="33" t="s">
        <v>1147</v>
      </c>
    </row>
    <row r="48" spans="1:24">
      <c r="A48" s="43" t="s">
        <v>612</v>
      </c>
      <c r="B48" s="43" t="s">
        <v>613</v>
      </c>
      <c r="C48" s="63">
        <f>VLOOKUP(LEFT($C$3,2)&amp;$A48,'CS8000-P14_Overview'!$B$46:$W$418,$C$2,FALSE)</f>
        <v>353.64269999999999</v>
      </c>
      <c r="D48" s="64">
        <f>E48*(1-'CS8000-P14_Overview'!$B$3)</f>
        <v>511.01370149999997</v>
      </c>
      <c r="E48" s="64">
        <f>VLOOKUP(LEFT($E$3,2)&amp;$A48,'CS8000-P14_Overview'!$B$46:$W$418,$C$2,FALSE)</f>
        <v>601.19259</v>
      </c>
      <c r="F48" s="65">
        <f>VLOOKUP(LEFT($F$3,2)&amp;$A48,'CS8000-P14_Overview'!$B$46:$W$418,$F$2,FALSE)</f>
        <v>785.74530416666676</v>
      </c>
      <c r="G48" s="65">
        <f>H48*(1-'CS8000-P14_Overview'!$B$3)</f>
        <v>1135.4019645208334</v>
      </c>
      <c r="H48" s="65">
        <f>VLOOKUP(LEFT($E$3,2)&amp;$A48,'CS8000-P14_Overview'!$B$46:$W$418,$F$2,FALSE)</f>
        <v>1335.7670170833335</v>
      </c>
      <c r="I48" s="66">
        <f>VLOOKUP(LEFT($I$3,2)&amp;$A48,'CS8000-P14_Overview'!$B$46:$W$418,$I$2,FALSE)</f>
        <v>510.3275000000001</v>
      </c>
      <c r="J48" s="66">
        <f>K48*(1-'CS8000-P14_Overview'!$B$3)</f>
        <v>780.8010750000002</v>
      </c>
      <c r="K48" s="66">
        <f>VLOOKUP(LEFT($E$3,2)&amp;$A48,'CS8000-P14_Overview'!$B$46:$W$418,$I$2,FALSE)</f>
        <v>918.58950000000027</v>
      </c>
      <c r="L48" s="67">
        <f>VLOOKUP(LEFT($L$3,2)&amp;$A48,'CS8000-P14_Overview'!$B$46:$W$418,$L$2,FALSE)</f>
        <v>1016.0342041666668</v>
      </c>
      <c r="M48" s="67">
        <f>N48*(1-'CS8000-P14_Overview'!$B$3)</f>
        <v>1554.5323323750001</v>
      </c>
      <c r="N48" s="67">
        <f>VLOOKUP(LEFT($E$3,2)&amp;$A48,'CS8000-P14_Overview'!$B$46:$W$418,$L$2,FALSE)</f>
        <v>1828.8615675000001</v>
      </c>
      <c r="O48" s="68">
        <f>VLOOKUP(LEFT($O$3,2)&amp;$A48,'CS8000-P14_Overview'!$B$46:$W$418,$O$2,FALSE)</f>
        <v>592.24250000000006</v>
      </c>
      <c r="P48" s="68">
        <f>Q48*(1-'CS8000-P14_Overview'!$B$3)</f>
        <v>956.47163750000004</v>
      </c>
      <c r="Q48" s="68">
        <f>VLOOKUP(LEFT($E$3,2)&amp;$A48,'CS8000-P14_Overview'!$B$46:$W$418,$O$2,FALSE)</f>
        <v>1125.2607500000001</v>
      </c>
      <c r="R48" s="69">
        <f>VLOOKUP(LEFT($R$3,2)&amp;$A48,'CS8000-P14_Overview'!$B$46:$W$418,$R$2,FALSE)</f>
        <v>1024.3451041666667</v>
      </c>
      <c r="S48" s="69">
        <f>T48*(1-'CS8000-P14_Overview'!$B$3)</f>
        <v>1654.3173432291667</v>
      </c>
      <c r="T48" s="69">
        <f>VLOOKUP(LEFT($E$3,2)&amp;$A48,'CS8000-P14_Overview'!$B$46:$W$418,$R$2,FALSE)</f>
        <v>1946.2556979166668</v>
      </c>
      <c r="U48" s="65">
        <f>VLOOKUP(LEFT($U$3,2)&amp;$A48,'CS8000-P14_Overview'!$B$46:$W$418,$U$2,FALSE)</f>
        <v>1439.3258875000001</v>
      </c>
      <c r="V48" s="65">
        <f>W48*(1-'CS8000-P14_Overview'!$B$3)</f>
        <v>2446.85400875</v>
      </c>
      <c r="W48" s="50">
        <f>VLOOKUP(LEFT($E$3,2)&amp;$A48,'CS8000-P14_Overview'!$B$46:$W$418,$U$2,FALSE)</f>
        <v>2878.6517750000003</v>
      </c>
      <c r="X48" s="33" t="s">
        <v>1147</v>
      </c>
    </row>
    <row r="49" spans="1:24">
      <c r="A49" s="43" t="s">
        <v>568</v>
      </c>
      <c r="B49" s="43" t="s">
        <v>614</v>
      </c>
      <c r="C49" s="63">
        <f>VLOOKUP(LEFT($C$3,2)&amp;$A49,'CS8000-P14_Overview'!$B$46:$W$418,$C$2,FALSE)</f>
        <v>5.3212999999999999</v>
      </c>
      <c r="D49" s="64">
        <f>E49*(1-'CS8000-P14_Overview'!$B$3)</f>
        <v>7.6892784999999986</v>
      </c>
      <c r="E49" s="64">
        <f>VLOOKUP(LEFT($E$3,2)&amp;$A49,'CS8000-P14_Overview'!$B$46:$W$418,$C$2,FALSE)</f>
        <v>9.0462099999999985</v>
      </c>
      <c r="F49" s="65">
        <f>VLOOKUP(LEFT($F$3,2)&amp;$A49,'CS8000-P14_Overview'!$B$46:$W$418,$F$2,FALSE)</f>
        <v>5.3212999999999999</v>
      </c>
      <c r="G49" s="65">
        <f>H49*(1-'CS8000-P14_Overview'!$B$3)</f>
        <v>7.6892784999999986</v>
      </c>
      <c r="H49" s="65">
        <f>VLOOKUP(LEFT($E$3,2)&amp;$A49,'CS8000-P14_Overview'!$B$46:$W$418,$F$2,FALSE)</f>
        <v>9.0462099999999985</v>
      </c>
      <c r="I49" s="66">
        <f>VLOOKUP(LEFT($I$3,2)&amp;$A49,'CS8000-P14_Overview'!$B$46:$W$418,$I$2,FALSE)</f>
        <v>7.5312999999999999</v>
      </c>
      <c r="J49" s="66">
        <f>K49*(1-'CS8000-P14_Overview'!$B$3)</f>
        <v>11.522888999999999</v>
      </c>
      <c r="K49" s="66">
        <f>VLOOKUP(LEFT($E$3,2)&amp;$A49,'CS8000-P14_Overview'!$B$46:$W$418,$I$2,FALSE)</f>
        <v>13.556340000000001</v>
      </c>
      <c r="L49" s="67">
        <f>VLOOKUP(LEFT($L$3,2)&amp;$A49,'CS8000-P14_Overview'!$B$46:$W$418,$L$2,FALSE)</f>
        <v>10.889099999999999</v>
      </c>
      <c r="M49" s="67">
        <f>N49*(1-'CS8000-P14_Overview'!$B$3)</f>
        <v>16.660323000000002</v>
      </c>
      <c r="N49" s="67">
        <f>VLOOKUP(LEFT($E$3,2)&amp;$A49,'CS8000-P14_Overview'!$B$46:$W$418,$L$2,FALSE)</f>
        <v>19.600380000000001</v>
      </c>
      <c r="O49" s="68">
        <f>VLOOKUP(LEFT($O$3,2)&amp;$A49,'CS8000-P14_Overview'!$B$46:$W$418,$O$2,FALSE)</f>
        <v>10.9656</v>
      </c>
      <c r="P49" s="68">
        <f>Q49*(1-'CS8000-P14_Overview'!$B$3)</f>
        <v>17.709444000000001</v>
      </c>
      <c r="Q49" s="68">
        <f>VLOOKUP(LEFT($E$3,2)&amp;$A49,'CS8000-P14_Overview'!$B$46:$W$418,$O$2,FALSE)</f>
        <v>20.83464</v>
      </c>
      <c r="R49" s="69">
        <f>VLOOKUP(LEFT($R$3,2)&amp;$A49,'CS8000-P14_Overview'!$B$46:$W$418,$R$2,FALSE)</f>
        <v>10.9656</v>
      </c>
      <c r="S49" s="69">
        <f>T49*(1-'CS8000-P14_Overview'!$B$3)</f>
        <v>17.709444000000001</v>
      </c>
      <c r="T49" s="69">
        <f>VLOOKUP(LEFT($E$3,2)&amp;$A49,'CS8000-P14_Overview'!$B$46:$W$418,$R$2,FALSE)</f>
        <v>20.83464</v>
      </c>
      <c r="U49" s="65">
        <f>VLOOKUP(LEFT($U$3,2)&amp;$A49,'CS8000-P14_Overview'!$B$46:$W$418,$U$2,FALSE)</f>
        <v>11.3101</v>
      </c>
      <c r="V49" s="65">
        <f>W49*(1-'CS8000-P14_Overview'!$B$3)</f>
        <v>19.227170000000001</v>
      </c>
      <c r="W49" s="50">
        <f>VLOOKUP(LEFT($E$3,2)&amp;$A49,'CS8000-P14_Overview'!$B$46:$W$418,$U$2,FALSE)</f>
        <v>22.620200000000001</v>
      </c>
      <c r="X49" s="33" t="s">
        <v>1147</v>
      </c>
    </row>
    <row r="50" spans="1:24">
      <c r="A50" s="43" t="s">
        <v>1133</v>
      </c>
      <c r="B50" s="43" t="s">
        <v>1134</v>
      </c>
      <c r="C50" s="63">
        <f>VLOOKUP(LEFT($C$3,2)&amp;$A50,'CS8000-P14_Overview'!$B$46:$W$418,$C$2,FALSE)</f>
        <v>5.3212999999999999</v>
      </c>
      <c r="D50" s="64">
        <f>E50*(1-'CS8000-P14_Overview'!$B$3)</f>
        <v>7.6892784999999986</v>
      </c>
      <c r="E50" s="64">
        <f>VLOOKUP(LEFT($E$3,2)&amp;$A50,'CS8000-P14_Overview'!$B$46:$W$418,$C$2,FALSE)</f>
        <v>9.0462099999999985</v>
      </c>
      <c r="F50" s="65">
        <f>VLOOKUP(LEFT($F$3,2)&amp;$A50,'CS8000-P14_Overview'!$B$46:$W$418,$F$2,FALSE)</f>
        <v>5.3212999999999999</v>
      </c>
      <c r="G50" s="65">
        <f>H50*(1-'CS8000-P14_Overview'!$B$3)</f>
        <v>7.6892784999999986</v>
      </c>
      <c r="H50" s="65">
        <f>VLOOKUP(LEFT($E$3,2)&amp;$A50,'CS8000-P14_Overview'!$B$46:$W$418,$F$2,FALSE)</f>
        <v>9.0462099999999985</v>
      </c>
      <c r="I50" s="66">
        <f>VLOOKUP(LEFT($I$3,2)&amp;$A50,'CS8000-P14_Overview'!$B$46:$W$418,$I$2,FALSE)</f>
        <v>7.5312999999999999</v>
      </c>
      <c r="J50" s="66">
        <f>K50*(1-'CS8000-P14_Overview'!$B$3)</f>
        <v>11.522888999999999</v>
      </c>
      <c r="K50" s="66">
        <f>VLOOKUP(LEFT($E$3,2)&amp;$A50,'CS8000-P14_Overview'!$B$46:$W$418,$I$2,FALSE)</f>
        <v>13.556340000000001</v>
      </c>
      <c r="L50" s="67">
        <f>VLOOKUP(LEFT($L$3,2)&amp;$A50,'CS8000-P14_Overview'!$B$46:$W$418,$L$2,FALSE)</f>
        <v>10.889099999999999</v>
      </c>
      <c r="M50" s="67">
        <f>N50*(1-'CS8000-P14_Overview'!$B$3)</f>
        <v>16.660323000000002</v>
      </c>
      <c r="N50" s="67">
        <f>VLOOKUP(LEFT($E$3,2)&amp;$A50,'CS8000-P14_Overview'!$B$46:$W$418,$L$2,FALSE)</f>
        <v>19.600380000000001</v>
      </c>
      <c r="O50" s="68">
        <f>VLOOKUP(LEFT($O$3,2)&amp;$A50,'CS8000-P14_Overview'!$B$46:$W$418,$O$2,FALSE)</f>
        <v>10.9656</v>
      </c>
      <c r="P50" s="68">
        <f>Q50*(1-'CS8000-P14_Overview'!$B$3)</f>
        <v>17.709444000000001</v>
      </c>
      <c r="Q50" s="68">
        <f>VLOOKUP(LEFT($E$3,2)&amp;$A50,'CS8000-P14_Overview'!$B$46:$W$418,$O$2,FALSE)</f>
        <v>20.83464</v>
      </c>
      <c r="R50" s="69">
        <f>VLOOKUP(LEFT($R$3,2)&amp;$A50,'CS8000-P14_Overview'!$B$46:$W$418,$R$2,FALSE)</f>
        <v>10.9656</v>
      </c>
      <c r="S50" s="69">
        <f>T50*(1-'CS8000-P14_Overview'!$B$3)</f>
        <v>17.709444000000001</v>
      </c>
      <c r="T50" s="69">
        <f>VLOOKUP(LEFT($E$3,2)&amp;$A50,'CS8000-P14_Overview'!$B$46:$W$418,$R$2,FALSE)</f>
        <v>20.83464</v>
      </c>
      <c r="U50" s="65">
        <f>VLOOKUP(LEFT($U$3,2)&amp;$A50,'CS8000-P14_Overview'!$B$46:$W$418,$U$2,FALSE)</f>
        <v>11.3101</v>
      </c>
      <c r="V50" s="65">
        <f>W50*(1-'CS8000-P14_Overview'!$B$3)</f>
        <v>19.227170000000001</v>
      </c>
      <c r="W50" s="50">
        <f>VLOOKUP(LEFT($E$3,2)&amp;$A50,'CS8000-P14_Overview'!$B$46:$W$418,$U$2,FALSE)</f>
        <v>22.620200000000001</v>
      </c>
      <c r="X50" s="33" t="s">
        <v>1147</v>
      </c>
    </row>
    <row r="51" spans="1:24">
      <c r="A51" s="43" t="s">
        <v>615</v>
      </c>
      <c r="B51" s="43" t="s">
        <v>616</v>
      </c>
      <c r="C51" s="63">
        <f>VLOOKUP(LEFT($C$3,2)&amp;$A51,'CS8000-P14_Overview'!$B$46:$W$418,$C$2,FALSE)</f>
        <v>11.468400000000001</v>
      </c>
      <c r="D51" s="64">
        <f>E51*(1-'CS8000-P14_Overview'!$B$3)</f>
        <v>16.571838</v>
      </c>
      <c r="E51" s="64">
        <f>VLOOKUP(LEFT($E$3,2)&amp;$A51,'CS8000-P14_Overview'!$B$46:$W$418,$C$2,FALSE)</f>
        <v>19.496279999999999</v>
      </c>
      <c r="F51" s="65">
        <f>VLOOKUP(LEFT($F$3,2)&amp;$A51,'CS8000-P14_Overview'!$B$46:$W$418,$F$2,FALSE)</f>
        <v>11.468400000000001</v>
      </c>
      <c r="G51" s="65">
        <f>H51*(1-'CS8000-P14_Overview'!$B$3)</f>
        <v>16.571838</v>
      </c>
      <c r="H51" s="65">
        <f>VLOOKUP(LEFT($E$3,2)&amp;$A51,'CS8000-P14_Overview'!$B$46:$W$418,$F$2,FALSE)</f>
        <v>19.496279999999999</v>
      </c>
      <c r="I51" s="66">
        <f>VLOOKUP(LEFT($I$3,2)&amp;$A51,'CS8000-P14_Overview'!$B$46:$W$418,$I$2,FALSE)</f>
        <v>16.003599999999999</v>
      </c>
      <c r="J51" s="66">
        <f>K51*(1-'CS8000-P14_Overview'!$B$3)</f>
        <v>24.485507999999999</v>
      </c>
      <c r="K51" s="66">
        <f>VLOOKUP(LEFT($E$3,2)&amp;$A51,'CS8000-P14_Overview'!$B$46:$W$418,$I$2,FALSE)</f>
        <v>28.806480000000001</v>
      </c>
      <c r="L51" s="67">
        <f>VLOOKUP(LEFT($L$3,2)&amp;$A51,'CS8000-P14_Overview'!$B$46:$W$418,$L$2,FALSE)</f>
        <v>24.6709</v>
      </c>
      <c r="M51" s="67">
        <f>N51*(1-'CS8000-P14_Overview'!$B$3)</f>
        <v>37.746476999999999</v>
      </c>
      <c r="N51" s="67">
        <f>VLOOKUP(LEFT($E$3,2)&amp;$A51,'CS8000-P14_Overview'!$B$46:$W$418,$L$2,FALSE)</f>
        <v>44.407620000000001</v>
      </c>
      <c r="O51" s="68">
        <f>VLOOKUP(LEFT($O$3,2)&amp;$A51,'CS8000-P14_Overview'!$B$46:$W$418,$O$2,FALSE)</f>
        <v>24.799199999999999</v>
      </c>
      <c r="P51" s="68">
        <f>Q51*(1-'CS8000-P14_Overview'!$B$3)</f>
        <v>40.050708</v>
      </c>
      <c r="Q51" s="68">
        <f>VLOOKUP(LEFT($E$3,2)&amp;$A51,'CS8000-P14_Overview'!$B$46:$W$418,$O$2,FALSE)</f>
        <v>47.118479999999998</v>
      </c>
      <c r="R51" s="69">
        <f>VLOOKUP(LEFT($R$3,2)&amp;$A51,'CS8000-P14_Overview'!$B$46:$W$418,$R$2,FALSE)</f>
        <v>24.799199999999999</v>
      </c>
      <c r="S51" s="69">
        <f>T51*(1-'CS8000-P14_Overview'!$B$3)</f>
        <v>40.050708</v>
      </c>
      <c r="T51" s="69">
        <f>VLOOKUP(LEFT($E$3,2)&amp;$A51,'CS8000-P14_Overview'!$B$46:$W$418,$R$2,FALSE)</f>
        <v>47.118479999999998</v>
      </c>
      <c r="U51" s="65">
        <f>VLOOKUP(LEFT($U$3,2)&amp;$A51,'CS8000-P14_Overview'!$B$46:$W$418,$U$2,FALSE)</f>
        <v>25.3767</v>
      </c>
      <c r="V51" s="65">
        <f>W51*(1-'CS8000-P14_Overview'!$B$3)</f>
        <v>43.140389999999996</v>
      </c>
      <c r="W51" s="50">
        <f>VLOOKUP(LEFT($E$3,2)&amp;$A51,'CS8000-P14_Overview'!$B$46:$W$418,$U$2,FALSE)</f>
        <v>50.753399999999999</v>
      </c>
      <c r="X51" s="33" t="s">
        <v>1147</v>
      </c>
    </row>
    <row r="52" spans="1:24">
      <c r="A52" s="43" t="s">
        <v>617</v>
      </c>
      <c r="B52" s="43" t="s">
        <v>618</v>
      </c>
      <c r="C52" s="70">
        <v>0</v>
      </c>
      <c r="D52" s="71">
        <v>0</v>
      </c>
      <c r="E52" s="71">
        <v>0</v>
      </c>
      <c r="F52" s="184">
        <v>0</v>
      </c>
      <c r="G52" s="184">
        <v>0</v>
      </c>
      <c r="H52" s="184">
        <v>0</v>
      </c>
      <c r="I52" s="185">
        <v>0</v>
      </c>
      <c r="J52" s="185">
        <v>0</v>
      </c>
      <c r="K52" s="185">
        <v>0</v>
      </c>
      <c r="L52" s="186">
        <v>0</v>
      </c>
      <c r="M52" s="186">
        <v>0</v>
      </c>
      <c r="N52" s="186">
        <v>0</v>
      </c>
      <c r="O52" s="187">
        <v>0</v>
      </c>
      <c r="P52" s="187">
        <v>0</v>
      </c>
      <c r="Q52" s="187">
        <v>0</v>
      </c>
      <c r="R52" s="188">
        <v>0</v>
      </c>
      <c r="S52" s="188">
        <v>0</v>
      </c>
      <c r="T52" s="188">
        <v>0</v>
      </c>
      <c r="U52" s="184">
        <v>0</v>
      </c>
      <c r="V52" s="184">
        <v>0</v>
      </c>
      <c r="W52" s="177">
        <v>0</v>
      </c>
    </row>
    <row r="53" spans="1:24">
      <c r="A53" s="43" t="s">
        <v>619</v>
      </c>
      <c r="B53" s="43" t="s">
        <v>620</v>
      </c>
      <c r="C53" s="70">
        <v>0</v>
      </c>
      <c r="D53" s="71">
        <v>0</v>
      </c>
      <c r="E53" s="71">
        <v>0</v>
      </c>
      <c r="F53" s="184">
        <v>0</v>
      </c>
      <c r="G53" s="184">
        <v>0</v>
      </c>
      <c r="H53" s="184">
        <v>0</v>
      </c>
      <c r="I53" s="185">
        <v>0</v>
      </c>
      <c r="J53" s="185">
        <v>0</v>
      </c>
      <c r="K53" s="185">
        <v>0</v>
      </c>
      <c r="L53" s="186">
        <v>0</v>
      </c>
      <c r="M53" s="186">
        <v>0</v>
      </c>
      <c r="N53" s="186">
        <v>0</v>
      </c>
      <c r="O53" s="187">
        <v>0</v>
      </c>
      <c r="P53" s="187">
        <v>0</v>
      </c>
      <c r="Q53" s="187">
        <v>0</v>
      </c>
      <c r="R53" s="188">
        <v>0</v>
      </c>
      <c r="S53" s="188">
        <v>0</v>
      </c>
      <c r="T53" s="188">
        <v>0</v>
      </c>
      <c r="U53" s="184">
        <v>0</v>
      </c>
      <c r="V53" s="184">
        <v>0</v>
      </c>
      <c r="W53" s="177">
        <v>0</v>
      </c>
    </row>
    <row r="54" spans="1:24">
      <c r="A54" s="43" t="s">
        <v>621</v>
      </c>
      <c r="B54" s="43" t="s">
        <v>622</v>
      </c>
      <c r="C54" s="70">
        <v>0</v>
      </c>
      <c r="D54" s="71">
        <v>0</v>
      </c>
      <c r="E54" s="71">
        <v>0</v>
      </c>
      <c r="F54" s="184">
        <v>0</v>
      </c>
      <c r="G54" s="184">
        <v>0</v>
      </c>
      <c r="H54" s="184">
        <v>0</v>
      </c>
      <c r="I54" s="185">
        <v>0</v>
      </c>
      <c r="J54" s="185">
        <v>0</v>
      </c>
      <c r="K54" s="185">
        <v>0</v>
      </c>
      <c r="L54" s="186">
        <v>0</v>
      </c>
      <c r="M54" s="186">
        <v>0</v>
      </c>
      <c r="N54" s="186">
        <v>0</v>
      </c>
      <c r="O54" s="187">
        <v>0</v>
      </c>
      <c r="P54" s="187">
        <v>0</v>
      </c>
      <c r="Q54" s="187">
        <v>0</v>
      </c>
      <c r="R54" s="188">
        <v>0</v>
      </c>
      <c r="S54" s="188">
        <v>0</v>
      </c>
      <c r="T54" s="188">
        <v>0</v>
      </c>
      <c r="U54" s="184">
        <v>0</v>
      </c>
      <c r="V54" s="184">
        <v>0</v>
      </c>
      <c r="W54" s="177">
        <v>0</v>
      </c>
    </row>
    <row r="55" spans="1:24">
      <c r="A55" s="43" t="s">
        <v>623</v>
      </c>
      <c r="B55" s="43" t="s">
        <v>558</v>
      </c>
      <c r="C55" s="63">
        <f>VLOOKUP(LEFT($C$3,2)&amp;LEFT($A55,7),'CS8000-P14_Overview'!$B$58:$X$753,$C$2,FALSE)</f>
        <v>0.20849999999999999</v>
      </c>
      <c r="D55" s="64">
        <f>E55*(1-'CS8000-P14_Overview'!$B$3)</f>
        <v>0.30128250000000001</v>
      </c>
      <c r="E55" s="64">
        <f>VLOOKUP(LEFT($E$3,2)&amp;
LEFT($A55,7),'CS8000-P14_Overview'!$B$58:$X$753,$C$2,FALSE)</f>
        <v>0.35444999999999999</v>
      </c>
      <c r="F55" s="65">
        <f>VLOOKUP(LEFT($F$3,2)&amp;LEFT($A55,7),'CS8000-P14_Overview'!$B$58:$X$753,$F$2,FALSE)</f>
        <v>0.20849999999999999</v>
      </c>
      <c r="G55" s="65">
        <f>H55*(1-'CS8000-P14_Overview'!$B$3)</f>
        <v>0.30128250000000001</v>
      </c>
      <c r="H55" s="65">
        <f>VLOOKUP(LEFT($E$3,2)&amp;
LEFT($A55,7),'CS8000-P14_Overview'!$B$58:$X$753,$F$2,FALSE)</f>
        <v>0.35444999999999999</v>
      </c>
      <c r="I55" s="66">
        <f>VLOOKUP(LEFT($I$3,2)&amp;LEFT($A55,7),'CS8000-P14_Overview'!$B$58:$X$753,$I$2,FALSE)</f>
        <v>1.4301999999999999</v>
      </c>
      <c r="J55" s="66">
        <f>K55*(1-'CS8000-P14_Overview'!$B$3)</f>
        <v>2.1882060000000001</v>
      </c>
      <c r="K55" s="66">
        <f>VLOOKUP(LEFT($E$3,2)&amp;
LEFT($A55,7),'CS8000-P14_Overview'!$B$58:$X$753,$I$2,FALSE)</f>
        <v>2.57436</v>
      </c>
      <c r="L55" s="67">
        <f>VLOOKUP(LEFT($L$3,2)&amp;LEFT($A55,7),'CS8000-P14_Overview'!$B$58:$X$753,$L$2,FALSE)</f>
        <v>0.83699999999999997</v>
      </c>
      <c r="M55" s="67">
        <f>N55*(1-'CS8000-P14_Overview'!$B$3)</f>
        <v>1.2806099999999998</v>
      </c>
      <c r="N55" s="67">
        <f>VLOOKUP(LEFT($E$3,2)&amp;
LEFT($A55,7),'CS8000-P14_Overview'!$B$58:$X$753,$L$2,FALSE)</f>
        <v>1.5065999999999999</v>
      </c>
      <c r="O55" s="68">
        <f>VLOOKUP(LEFT($O$3,2)&amp;LEFT($A55,7),'CS8000-P14_Overview'!$B$58:$X$753,$O$2,FALSE)</f>
        <v>0.98399999999999999</v>
      </c>
      <c r="P55" s="68">
        <f>Q55*(1-'CS8000-P14_Overview'!$B$3)</f>
        <v>1.5891600000000001</v>
      </c>
      <c r="Q55" s="68">
        <f>VLOOKUP(LEFT($E$3,2)&amp;
LEFT($A55,7),'CS8000-P14_Overview'!$B$58:$X$753,$O$2,FALSE)</f>
        <v>1.8696000000000002</v>
      </c>
      <c r="R55" s="69">
        <f>VLOOKUP(LEFT($R$3,2)&amp;LEFT($A55,7),'CS8000-P14_Overview'!$B$58:$X$753,$R$2,FALSE)</f>
        <v>0.98399999999999999</v>
      </c>
      <c r="S55" s="69">
        <f>T55*(1-'CS8000-P14_Overview'!$B$3)</f>
        <v>1.5891600000000001</v>
      </c>
      <c r="T55" s="69">
        <f>VLOOKUP(LEFT($E$3,2)&amp;
LEFT($A55,7),'CS8000-P14_Overview'!$B$58:$X$753,$R$2,FALSE)</f>
        <v>1.8696000000000002</v>
      </c>
      <c r="U55" s="65">
        <f>VLOOKUP(LEFT($U$3,2)&amp;LEFT($A55,7),'CS8000-P14_Overview'!$B$58:$X$753,$U$2,FALSE)</f>
        <v>1.6454</v>
      </c>
      <c r="V55" s="65">
        <f>W55*(1-'CS8000-P14_Overview'!$B$3)</f>
        <v>2.79718</v>
      </c>
      <c r="W55" s="50">
        <f>VLOOKUP(LEFT($E$3,2)&amp;
LEFT($A55,7),'CS8000-P14_Overview'!$B$58:$X$753,$U$2,FALSE)</f>
        <v>3.2907999999999999</v>
      </c>
      <c r="X55" s="33" t="s">
        <v>1147</v>
      </c>
    </row>
    <row r="56" spans="1:24">
      <c r="A56" s="43" t="s">
        <v>624</v>
      </c>
      <c r="B56" s="43" t="s">
        <v>558</v>
      </c>
      <c r="C56" s="63">
        <f>VLOOKUP(LEFT($C$3,2)&amp;LEFT($A56,7),'CS8000-P14_Overview'!$B$58:$X$753,$C$2,FALSE)</f>
        <v>0.20849999999999999</v>
      </c>
      <c r="D56" s="64">
        <f>E56*(1-'CS8000-P14_Overview'!$B$3)</f>
        <v>0.30128250000000001</v>
      </c>
      <c r="E56" s="64">
        <f>VLOOKUP(LEFT($E$3,2)&amp;
LEFT($A56,7),'CS8000-P14_Overview'!$B$58:$X$753,$C$2,FALSE)</f>
        <v>0.35444999999999999</v>
      </c>
      <c r="F56" s="65">
        <f>VLOOKUP(LEFT($F$3,2)&amp;LEFT($A56,7),'CS8000-P14_Overview'!$B$58:$X$753,$F$2,FALSE)</f>
        <v>0.20849999999999999</v>
      </c>
      <c r="G56" s="65">
        <f>H56*(1-'CS8000-P14_Overview'!$B$3)</f>
        <v>0.30128250000000001</v>
      </c>
      <c r="H56" s="65">
        <f>VLOOKUP(LEFT($E$3,2)&amp;
LEFT($A56,7),'CS8000-P14_Overview'!$B$58:$X$753,$F$2,FALSE)</f>
        <v>0.35444999999999999</v>
      </c>
      <c r="I56" s="66">
        <f>VLOOKUP(LEFT($I$3,2)&amp;LEFT($A56,7),'CS8000-P14_Overview'!$B$58:$X$753,$I$2,FALSE)</f>
        <v>1.4301999999999999</v>
      </c>
      <c r="J56" s="66">
        <f>K56*(1-'CS8000-P14_Overview'!$B$3)</f>
        <v>2.1882060000000001</v>
      </c>
      <c r="K56" s="66">
        <f>VLOOKUP(LEFT($E$3,2)&amp;
LEFT($A56,7),'CS8000-P14_Overview'!$B$58:$X$753,$I$2,FALSE)</f>
        <v>2.57436</v>
      </c>
      <c r="L56" s="67">
        <f>VLOOKUP(LEFT($L$3,2)&amp;LEFT($A56,7),'CS8000-P14_Overview'!$B$58:$X$753,$L$2,FALSE)</f>
        <v>0.83699999999999997</v>
      </c>
      <c r="M56" s="67">
        <f>N56*(1-'CS8000-P14_Overview'!$B$3)</f>
        <v>1.2806099999999998</v>
      </c>
      <c r="N56" s="67">
        <f>VLOOKUP(LEFT($E$3,2)&amp;
LEFT($A56,7),'CS8000-P14_Overview'!$B$58:$X$753,$L$2,FALSE)</f>
        <v>1.5065999999999999</v>
      </c>
      <c r="O56" s="68">
        <f>VLOOKUP(LEFT($O$3,2)&amp;LEFT($A56,7),'CS8000-P14_Overview'!$B$58:$X$753,$O$2,FALSE)</f>
        <v>0.98399999999999999</v>
      </c>
      <c r="P56" s="68">
        <f>Q56*(1-'CS8000-P14_Overview'!$B$3)</f>
        <v>1.5891600000000001</v>
      </c>
      <c r="Q56" s="68">
        <f>VLOOKUP(LEFT($E$3,2)&amp;
LEFT($A56,7),'CS8000-P14_Overview'!$B$58:$X$753,$O$2,FALSE)</f>
        <v>1.8696000000000002</v>
      </c>
      <c r="R56" s="69">
        <f>VLOOKUP(LEFT($R$3,2)&amp;LEFT($A56,7),'CS8000-P14_Overview'!$B$58:$X$753,$R$2,FALSE)</f>
        <v>0.98399999999999999</v>
      </c>
      <c r="S56" s="69">
        <f>T56*(1-'CS8000-P14_Overview'!$B$3)</f>
        <v>1.5891600000000001</v>
      </c>
      <c r="T56" s="69">
        <f>VLOOKUP(LEFT($E$3,2)&amp;
LEFT($A56,7),'CS8000-P14_Overview'!$B$58:$X$753,$R$2,FALSE)</f>
        <v>1.8696000000000002</v>
      </c>
      <c r="U56" s="65">
        <f>VLOOKUP(LEFT($U$3,2)&amp;LEFT($A56,7),'CS8000-P14_Overview'!$B$58:$X$753,$U$2,FALSE)</f>
        <v>1.6454</v>
      </c>
      <c r="V56" s="65">
        <f>W56*(1-'CS8000-P14_Overview'!$B$3)</f>
        <v>2.79718</v>
      </c>
      <c r="W56" s="50">
        <f>VLOOKUP(LEFT($E$3,2)&amp;
LEFT($A56,7),'CS8000-P14_Overview'!$B$58:$X$753,$U$2,FALSE)</f>
        <v>3.2907999999999999</v>
      </c>
      <c r="X56" s="33" t="s">
        <v>1147</v>
      </c>
    </row>
    <row r="57" spans="1:24">
      <c r="A57" s="43" t="s">
        <v>625</v>
      </c>
      <c r="B57" s="43" t="s">
        <v>561</v>
      </c>
      <c r="C57" s="63">
        <f>VLOOKUP(LEFT($C$3,2)&amp;LEFT($A57,7),'CS8000-P14_Overview'!$B$58:$X$753,$C$2,FALSE)</f>
        <v>0.20849999999999999</v>
      </c>
      <c r="D57" s="64">
        <f>E57*(1-'CS8000-P14_Overview'!$B$3)</f>
        <v>0.30128250000000001</v>
      </c>
      <c r="E57" s="64">
        <f>VLOOKUP(LEFT($E$3,2)&amp;
LEFT($A57,7),'CS8000-P14_Overview'!$B$58:$X$753,$C$2,FALSE)</f>
        <v>0.35444999999999999</v>
      </c>
      <c r="F57" s="65">
        <f>VLOOKUP(LEFT($F$3,2)&amp;LEFT($A57,7),'CS8000-P14_Overview'!$B$58:$X$753,$F$2,FALSE)</f>
        <v>0.20849999999999999</v>
      </c>
      <c r="G57" s="65">
        <f>H57*(1-'CS8000-P14_Overview'!$B$3)</f>
        <v>0.30128250000000001</v>
      </c>
      <c r="H57" s="65">
        <f>VLOOKUP(LEFT($E$3,2)&amp;
LEFT($A57,7),'CS8000-P14_Overview'!$B$58:$X$753,$F$2,FALSE)</f>
        <v>0.35444999999999999</v>
      </c>
      <c r="I57" s="66">
        <f>VLOOKUP(LEFT($I$3,2)&amp;LEFT($A57,7),'CS8000-P14_Overview'!$B$58:$X$753,$I$2,FALSE)</f>
        <v>1.4301999999999999</v>
      </c>
      <c r="J57" s="66">
        <f>K57*(1-'CS8000-P14_Overview'!$B$3)</f>
        <v>2.1882060000000001</v>
      </c>
      <c r="K57" s="66">
        <f>VLOOKUP(LEFT($E$3,2)&amp;
LEFT($A57,7),'CS8000-P14_Overview'!$B$58:$X$753,$I$2,FALSE)</f>
        <v>2.57436</v>
      </c>
      <c r="L57" s="67">
        <f>VLOOKUP(LEFT($L$3,2)&amp;LEFT($A57,7),'CS8000-P14_Overview'!$B$58:$X$753,$L$2,FALSE)</f>
        <v>0.83699999999999997</v>
      </c>
      <c r="M57" s="67">
        <f>N57*(1-'CS8000-P14_Overview'!$B$3)</f>
        <v>1.2806099999999998</v>
      </c>
      <c r="N57" s="67">
        <f>VLOOKUP(LEFT($E$3,2)&amp;
LEFT($A57,7),'CS8000-P14_Overview'!$B$58:$X$753,$L$2,FALSE)</f>
        <v>1.5065999999999999</v>
      </c>
      <c r="O57" s="68">
        <f>VLOOKUP(LEFT($O$3,2)&amp;LEFT($A57,7),'CS8000-P14_Overview'!$B$58:$X$753,$O$2,FALSE)</f>
        <v>0.98399999999999999</v>
      </c>
      <c r="P57" s="68">
        <f>Q57*(1-'CS8000-P14_Overview'!$B$3)</f>
        <v>1.5891600000000001</v>
      </c>
      <c r="Q57" s="68">
        <f>VLOOKUP(LEFT($E$3,2)&amp;
LEFT($A57,7),'CS8000-P14_Overview'!$B$58:$X$753,$O$2,FALSE)</f>
        <v>1.8696000000000002</v>
      </c>
      <c r="R57" s="69">
        <f>VLOOKUP(LEFT($R$3,2)&amp;LEFT($A57,7),'CS8000-P14_Overview'!$B$58:$X$753,$R$2,FALSE)</f>
        <v>0.98399999999999999</v>
      </c>
      <c r="S57" s="69">
        <f>T57*(1-'CS8000-P14_Overview'!$B$3)</f>
        <v>1.5891600000000001</v>
      </c>
      <c r="T57" s="69">
        <f>VLOOKUP(LEFT($E$3,2)&amp;
LEFT($A57,7),'CS8000-P14_Overview'!$B$58:$X$753,$R$2,FALSE)</f>
        <v>1.8696000000000002</v>
      </c>
      <c r="U57" s="65">
        <f>VLOOKUP(LEFT($U$3,2)&amp;LEFT($A57,7),'CS8000-P14_Overview'!$B$58:$X$753,$U$2,FALSE)</f>
        <v>1.6454</v>
      </c>
      <c r="V57" s="65">
        <f>W57*(1-'CS8000-P14_Overview'!$B$3)</f>
        <v>2.79718</v>
      </c>
      <c r="W57" s="50">
        <f>VLOOKUP(LEFT($E$3,2)&amp;
LEFT($A57,7),'CS8000-P14_Overview'!$B$58:$X$753,$U$2,FALSE)</f>
        <v>3.2907999999999999</v>
      </c>
      <c r="X57" s="33" t="s">
        <v>1147</v>
      </c>
    </row>
    <row r="58" spans="1:24">
      <c r="A58" s="43" t="s">
        <v>626</v>
      </c>
      <c r="B58" s="43" t="s">
        <v>563</v>
      </c>
      <c r="C58" s="63">
        <f>VLOOKUP(LEFT($C$3,2)&amp;LEFT($A58,7),'CS8000-P14_Overview'!$B$58:$X$753,$C$2,FALSE)</f>
        <v>0.20849999999999999</v>
      </c>
      <c r="D58" s="64">
        <f>E58*(1-'CS8000-P14_Overview'!$B$3)</f>
        <v>0.30128250000000001</v>
      </c>
      <c r="E58" s="64">
        <f>VLOOKUP(LEFT($E$3,2)&amp;
LEFT($A58,7),'CS8000-P14_Overview'!$B$58:$X$753,$C$2,FALSE)</f>
        <v>0.35444999999999999</v>
      </c>
      <c r="F58" s="65">
        <f>VLOOKUP(LEFT($F$3,2)&amp;LEFT($A58,7),'CS8000-P14_Overview'!$B$58:$X$753,$F$2,FALSE)</f>
        <v>0.20849999999999999</v>
      </c>
      <c r="G58" s="65">
        <f>H58*(1-'CS8000-P14_Overview'!$B$3)</f>
        <v>0.30128250000000001</v>
      </c>
      <c r="H58" s="65">
        <f>VLOOKUP(LEFT($E$3,2)&amp;
LEFT($A58,7),'CS8000-P14_Overview'!$B$58:$X$753,$F$2,FALSE)</f>
        <v>0.35444999999999999</v>
      </c>
      <c r="I58" s="66">
        <f>VLOOKUP(LEFT($I$3,2)&amp;LEFT($A58,7),'CS8000-P14_Overview'!$B$58:$X$753,$I$2,FALSE)</f>
        <v>1.4301999999999999</v>
      </c>
      <c r="J58" s="66">
        <f>K58*(1-'CS8000-P14_Overview'!$B$3)</f>
        <v>2.1882060000000001</v>
      </c>
      <c r="K58" s="66">
        <f>VLOOKUP(LEFT($E$3,2)&amp;
LEFT($A58,7),'CS8000-P14_Overview'!$B$58:$X$753,$I$2,FALSE)</f>
        <v>2.57436</v>
      </c>
      <c r="L58" s="67">
        <f>VLOOKUP(LEFT($L$3,2)&amp;LEFT($A58,7),'CS8000-P14_Overview'!$B$58:$X$753,$L$2,FALSE)</f>
        <v>0.83699999999999997</v>
      </c>
      <c r="M58" s="67">
        <f>N58*(1-'CS8000-P14_Overview'!$B$3)</f>
        <v>1.2806099999999998</v>
      </c>
      <c r="N58" s="67">
        <f>VLOOKUP(LEFT($E$3,2)&amp;
LEFT($A58,7),'CS8000-P14_Overview'!$B$58:$X$753,$L$2,FALSE)</f>
        <v>1.5065999999999999</v>
      </c>
      <c r="O58" s="68">
        <f>VLOOKUP(LEFT($O$3,2)&amp;LEFT($A58,7),'CS8000-P14_Overview'!$B$58:$X$753,$O$2,FALSE)</f>
        <v>0.98399999999999999</v>
      </c>
      <c r="P58" s="68">
        <f>Q58*(1-'CS8000-P14_Overview'!$B$3)</f>
        <v>1.5891600000000001</v>
      </c>
      <c r="Q58" s="68">
        <f>VLOOKUP(LEFT($E$3,2)&amp;
LEFT($A58,7),'CS8000-P14_Overview'!$B$58:$X$753,$O$2,FALSE)</f>
        <v>1.8696000000000002</v>
      </c>
      <c r="R58" s="69">
        <f>VLOOKUP(LEFT($R$3,2)&amp;LEFT($A58,7),'CS8000-P14_Overview'!$B$58:$X$753,$R$2,FALSE)</f>
        <v>0.98399999999999999</v>
      </c>
      <c r="S58" s="69">
        <f>T58*(1-'CS8000-P14_Overview'!$B$3)</f>
        <v>1.5891600000000001</v>
      </c>
      <c r="T58" s="69">
        <f>VLOOKUP(LEFT($E$3,2)&amp;
LEFT($A58,7),'CS8000-P14_Overview'!$B$58:$X$753,$R$2,FALSE)</f>
        <v>1.8696000000000002</v>
      </c>
      <c r="U58" s="65">
        <f>VLOOKUP(LEFT($U$3,2)&amp;LEFT($A58,7),'CS8000-P14_Overview'!$B$58:$X$753,$U$2,FALSE)</f>
        <v>1.6454</v>
      </c>
      <c r="V58" s="65">
        <f>W58*(1-'CS8000-P14_Overview'!$B$3)</f>
        <v>2.79718</v>
      </c>
      <c r="W58" s="50">
        <f>VLOOKUP(LEFT($E$3,2)&amp;
LEFT($A58,7),'CS8000-P14_Overview'!$B$58:$X$753,$U$2,FALSE)</f>
        <v>3.2907999999999999</v>
      </c>
      <c r="X58" s="33" t="s">
        <v>1147</v>
      </c>
    </row>
    <row r="59" spans="1:24">
      <c r="A59" s="43" t="s">
        <v>627</v>
      </c>
      <c r="B59" s="43" t="s">
        <v>565</v>
      </c>
      <c r="C59" s="63">
        <f>VLOOKUP(LEFT($C$3,2)&amp;LEFT($A59,7),'CS8000-P14_Overview'!$B$58:$X$753,$C$2,FALSE)</f>
        <v>0.20849999999999999</v>
      </c>
      <c r="D59" s="64">
        <f>E59*(1-'CS8000-P14_Overview'!$B$3)</f>
        <v>0.30128250000000001</v>
      </c>
      <c r="E59" s="64">
        <f>VLOOKUP(LEFT($E$3,2)&amp;
LEFT($A59,7),'CS8000-P14_Overview'!$B$58:$X$753,$C$2,FALSE)</f>
        <v>0.35444999999999999</v>
      </c>
      <c r="F59" s="65">
        <f>VLOOKUP(LEFT($F$3,2)&amp;LEFT($A59,7),'CS8000-P14_Overview'!$B$58:$X$753,$F$2,FALSE)</f>
        <v>0.20849999999999999</v>
      </c>
      <c r="G59" s="65">
        <f>H59*(1-'CS8000-P14_Overview'!$B$3)</f>
        <v>0.30128250000000001</v>
      </c>
      <c r="H59" s="65">
        <f>VLOOKUP(LEFT($E$3,2)&amp;
LEFT($A59,7),'CS8000-P14_Overview'!$B$58:$X$753,$F$2,FALSE)</f>
        <v>0.35444999999999999</v>
      </c>
      <c r="I59" s="66">
        <f>VLOOKUP(LEFT($I$3,2)&amp;LEFT($A59,7),'CS8000-P14_Overview'!$B$58:$X$753,$I$2,FALSE)</f>
        <v>1.4301999999999999</v>
      </c>
      <c r="J59" s="66">
        <f>K59*(1-'CS8000-P14_Overview'!$B$3)</f>
        <v>2.1882060000000001</v>
      </c>
      <c r="K59" s="66">
        <f>VLOOKUP(LEFT($E$3,2)&amp;
LEFT($A59,7),'CS8000-P14_Overview'!$B$58:$X$753,$I$2,FALSE)</f>
        <v>2.57436</v>
      </c>
      <c r="L59" s="67">
        <f>VLOOKUP(LEFT($L$3,2)&amp;LEFT($A59,7),'CS8000-P14_Overview'!$B$58:$X$753,$L$2,FALSE)</f>
        <v>0.83699999999999997</v>
      </c>
      <c r="M59" s="67">
        <f>N59*(1-'CS8000-P14_Overview'!$B$3)</f>
        <v>1.2806099999999998</v>
      </c>
      <c r="N59" s="67">
        <f>VLOOKUP(LEFT($E$3,2)&amp;
LEFT($A59,7),'CS8000-P14_Overview'!$B$58:$X$753,$L$2,FALSE)</f>
        <v>1.5065999999999999</v>
      </c>
      <c r="O59" s="68">
        <f>VLOOKUP(LEFT($O$3,2)&amp;LEFT($A59,7),'CS8000-P14_Overview'!$B$58:$X$753,$O$2,FALSE)</f>
        <v>0.98399999999999999</v>
      </c>
      <c r="P59" s="68">
        <f>Q59*(1-'CS8000-P14_Overview'!$B$3)</f>
        <v>1.5891600000000001</v>
      </c>
      <c r="Q59" s="68">
        <f>VLOOKUP(LEFT($E$3,2)&amp;
LEFT($A59,7),'CS8000-P14_Overview'!$B$58:$X$753,$O$2,FALSE)</f>
        <v>1.8696000000000002</v>
      </c>
      <c r="R59" s="69">
        <f>VLOOKUP(LEFT($R$3,2)&amp;LEFT($A59,7),'CS8000-P14_Overview'!$B$58:$X$753,$R$2,FALSE)</f>
        <v>0.98399999999999999</v>
      </c>
      <c r="S59" s="69">
        <f>T59*(1-'CS8000-P14_Overview'!$B$3)</f>
        <v>1.5891600000000001</v>
      </c>
      <c r="T59" s="69">
        <f>VLOOKUP(LEFT($E$3,2)&amp;
LEFT($A59,7),'CS8000-P14_Overview'!$B$58:$X$753,$R$2,FALSE)</f>
        <v>1.8696000000000002</v>
      </c>
      <c r="U59" s="65">
        <f>VLOOKUP(LEFT($U$3,2)&amp;LEFT($A59,7),'CS8000-P14_Overview'!$B$58:$X$753,$U$2,FALSE)</f>
        <v>1.6454</v>
      </c>
      <c r="V59" s="65">
        <f>W59*(1-'CS8000-P14_Overview'!$B$3)</f>
        <v>2.79718</v>
      </c>
      <c r="W59" s="50">
        <f>VLOOKUP(LEFT($E$3,2)&amp;
LEFT($A59,7),'CS8000-P14_Overview'!$B$58:$X$753,$U$2,FALSE)</f>
        <v>3.2907999999999999</v>
      </c>
      <c r="X59" s="33" t="s">
        <v>1147</v>
      </c>
    </row>
    <row r="60" spans="1:24">
      <c r="A60" s="43" t="s">
        <v>628</v>
      </c>
      <c r="B60" s="43" t="s">
        <v>573</v>
      </c>
      <c r="C60" s="63">
        <f>VLOOKUP(LEFT($C$3,2)&amp;LEFT($A60,3)&amp;RIGHT($A60,5),'CS8000-P14_Overview'!$B$58:$X$753,$C$2,FALSE)</f>
        <v>52.2834</v>
      </c>
      <c r="D60" s="64">
        <f>E60*(1-'CS8000-P14_Overview'!$B$3)</f>
        <v>75.54951299999999</v>
      </c>
      <c r="E60" s="64">
        <f>VLOOKUP(LEFT($E$3,2)&amp;LEFT($A60,3)&amp;RIGHT($A60,5),'CS8000-P14_Overview'!$B$58:$X$753,$C$2,FALSE)</f>
        <v>88.881779999999992</v>
      </c>
      <c r="F60" s="65">
        <f>VLOOKUP(LEFT($F$3,2)&amp;LEFT($A60,3)&amp;RIGHT($A60,5),'CS8000-P14_Overview'!$B$58:$X$753,$F$2,FALSE)</f>
        <v>52.2834</v>
      </c>
      <c r="G60" s="65">
        <f>H60*(1-'CS8000-P14_Overview'!$B$3)</f>
        <v>75.54951299999999</v>
      </c>
      <c r="H60" s="65">
        <f>VLOOKUP(LEFT($E$3,2)&amp;LEFT($A60,3)&amp;RIGHT($A60,5),'CS8000-P14_Overview'!$B$58:$X$753,$F$2,FALSE)</f>
        <v>88.881779999999992</v>
      </c>
      <c r="I60" s="66">
        <f>VLOOKUP(LEFT($I$3,2)&amp;LEFT($A60,3)&amp;RIGHT($A60,5),'CS8000-P14_Overview'!$B$58:$X$753,$I$2,FALSE)</f>
        <v>75.370800000000003</v>
      </c>
      <c r="J60" s="66">
        <f>K60*(1-'CS8000-P14_Overview'!$B$3)</f>
        <v>115.317324</v>
      </c>
      <c r="K60" s="66">
        <f>VLOOKUP(LEFT($E$3,2)&amp;LEFT($A60,3)&amp;RIGHT($A60,5),'CS8000-P14_Overview'!$B$58:$X$753,$I$2,FALSE)</f>
        <v>135.66744</v>
      </c>
      <c r="L60" s="67">
        <f>VLOOKUP(LEFT($L$3,2)&amp;LEFT($A60,3)&amp;RIGHT($A60,5),'CS8000-P14_Overview'!$B$58:$X$753,$L$2,FALSE)</f>
        <v>82.787999999999997</v>
      </c>
      <c r="M60" s="67">
        <f>N60*(1-'CS8000-P14_Overview'!$B$3)</f>
        <v>126.66563999999998</v>
      </c>
      <c r="N60" s="67">
        <f>VLOOKUP(LEFT($E$3,2)&amp;LEFT($A60,3)&amp;RIGHT($A60,5),'CS8000-P14_Overview'!$B$58:$X$753,$L$2,FALSE)</f>
        <v>149.01839999999999</v>
      </c>
      <c r="O60" s="68">
        <f>VLOOKUP(LEFT($O$3,2)&amp;LEFT($A60,3)&amp;RIGHT($A60,5),'CS8000-P14_Overview'!$B$58:$X$753,$O$2,FALSE)</f>
        <v>84.027500000000003</v>
      </c>
      <c r="P60" s="68">
        <f>Q60*(1-'CS8000-P14_Overview'!$B$3)</f>
        <v>135.70441250000002</v>
      </c>
      <c r="Q60" s="68">
        <f>VLOOKUP(LEFT($E$3,2)&amp;LEFT($A60,3)&amp;RIGHT($A60,5),'CS8000-P14_Overview'!$B$58:$X$753,$O$2,FALSE)</f>
        <v>159.65225000000001</v>
      </c>
      <c r="R60" s="69">
        <f>VLOOKUP(LEFT($R$3,2)&amp;LEFT($A60,3)&amp;RIGHT($A60,5),'CS8000-P14_Overview'!$B$58:$X$753,$R$2,FALSE)</f>
        <v>84.027500000000003</v>
      </c>
      <c r="S60" s="69">
        <f>T60*(1-'CS8000-P14_Overview'!$B$3)</f>
        <v>135.70441250000002</v>
      </c>
      <c r="T60" s="69">
        <f>VLOOKUP(LEFT($E$3,2)&amp;LEFT($A60,3)&amp;RIGHT($A60,5),'CS8000-P14_Overview'!$B$58:$X$753,$R$2,FALSE)</f>
        <v>159.65225000000001</v>
      </c>
      <c r="U60" s="65">
        <f>VLOOKUP(LEFT($U$3,2)&amp;LEFT($A60,3)&amp;RIGHT($A60,5),'CS8000-P14_Overview'!$B$58:$X$753,$U$2,FALSE)</f>
        <v>89.605199999999996</v>
      </c>
      <c r="V60" s="65">
        <f>W60*(1-'CS8000-P14_Overview'!$B$3)</f>
        <v>152.32883999999999</v>
      </c>
      <c r="W60" s="50">
        <f>VLOOKUP(LEFT($E$3,2)&amp;LEFT($A60,3)&amp;RIGHT($A60,5),'CS8000-P14_Overview'!$B$58:$X$753,$U$2,FALSE)</f>
        <v>179.21039999999999</v>
      </c>
      <c r="X60" s="33" t="s">
        <v>1147</v>
      </c>
    </row>
    <row r="61" spans="1:24">
      <c r="A61" s="43" t="s">
        <v>629</v>
      </c>
      <c r="B61" s="43" t="s">
        <v>575</v>
      </c>
      <c r="C61" s="63">
        <f>VLOOKUP(LEFT($C$3,2)&amp;LEFT($A61,3)&amp;RIGHT($A61,5),'CS8000-P14_Overview'!$B$58:$X$753,$C$2,FALSE)</f>
        <v>52.2834</v>
      </c>
      <c r="D61" s="64">
        <f>E61*(1-'CS8000-P14_Overview'!$B$3)</f>
        <v>75.54951299999999</v>
      </c>
      <c r="E61" s="64">
        <f>VLOOKUP(LEFT($E$3,2)&amp;LEFT($A61,3)&amp;RIGHT($A61,5),'CS8000-P14_Overview'!$B$58:$X$753,$C$2,FALSE)</f>
        <v>88.881779999999992</v>
      </c>
      <c r="F61" s="65">
        <f>VLOOKUP(LEFT($F$3,2)&amp;LEFT($A61,3)&amp;RIGHT($A61,5),'CS8000-P14_Overview'!$B$58:$X$753,$F$2,FALSE)</f>
        <v>52.2834</v>
      </c>
      <c r="G61" s="65">
        <f>H61*(1-'CS8000-P14_Overview'!$B$3)</f>
        <v>75.54951299999999</v>
      </c>
      <c r="H61" s="65">
        <f>VLOOKUP(LEFT($E$3,2)&amp;LEFT($A61,3)&amp;RIGHT($A61,5),'CS8000-P14_Overview'!$B$58:$X$753,$F$2,FALSE)</f>
        <v>88.881779999999992</v>
      </c>
      <c r="I61" s="66">
        <f>VLOOKUP(LEFT($I$3,2)&amp;LEFT($A61,3)&amp;RIGHT($A61,5),'CS8000-P14_Overview'!$B$58:$X$753,$I$2,FALSE)</f>
        <v>75.370800000000003</v>
      </c>
      <c r="J61" s="66">
        <f>K61*(1-'CS8000-P14_Overview'!$B$3)</f>
        <v>115.317324</v>
      </c>
      <c r="K61" s="66">
        <f>VLOOKUP(LEFT($E$3,2)&amp;LEFT($A61,3)&amp;RIGHT($A61,5),'CS8000-P14_Overview'!$B$58:$X$753,$I$2,FALSE)</f>
        <v>135.66744</v>
      </c>
      <c r="L61" s="67">
        <f>VLOOKUP(LEFT($L$3,2)&amp;LEFT($A61,3)&amp;RIGHT($A61,5),'CS8000-P14_Overview'!$B$58:$X$753,$L$2,FALSE)</f>
        <v>82.787999999999997</v>
      </c>
      <c r="M61" s="67">
        <f>N61*(1-'CS8000-P14_Overview'!$B$3)</f>
        <v>126.66563999999998</v>
      </c>
      <c r="N61" s="67">
        <f>VLOOKUP(LEFT($E$3,2)&amp;LEFT($A61,3)&amp;RIGHT($A61,5),'CS8000-P14_Overview'!$B$58:$X$753,$L$2,FALSE)</f>
        <v>149.01839999999999</v>
      </c>
      <c r="O61" s="68">
        <f>VLOOKUP(LEFT($O$3,2)&amp;LEFT($A61,3)&amp;RIGHT($A61,5),'CS8000-P14_Overview'!$B$58:$X$753,$O$2,FALSE)</f>
        <v>84.027500000000003</v>
      </c>
      <c r="P61" s="68">
        <f>Q61*(1-'CS8000-P14_Overview'!$B$3)</f>
        <v>135.70441250000002</v>
      </c>
      <c r="Q61" s="68">
        <f>VLOOKUP(LEFT($E$3,2)&amp;LEFT($A61,3)&amp;RIGHT($A61,5),'CS8000-P14_Overview'!$B$58:$X$753,$O$2,FALSE)</f>
        <v>159.65225000000001</v>
      </c>
      <c r="R61" s="69">
        <f>VLOOKUP(LEFT($R$3,2)&amp;LEFT($A61,3)&amp;RIGHT($A61,5),'CS8000-P14_Overview'!$B$58:$X$753,$R$2,FALSE)</f>
        <v>84.027500000000003</v>
      </c>
      <c r="S61" s="69">
        <f>T61*(1-'CS8000-P14_Overview'!$B$3)</f>
        <v>135.70441250000002</v>
      </c>
      <c r="T61" s="69">
        <f>VLOOKUP(LEFT($E$3,2)&amp;LEFT($A61,3)&amp;RIGHT($A61,5),'CS8000-P14_Overview'!$B$58:$X$753,$R$2,FALSE)</f>
        <v>159.65225000000001</v>
      </c>
      <c r="U61" s="65">
        <f>VLOOKUP(LEFT($U$3,2)&amp;LEFT($A61,3)&amp;RIGHT($A61,5),'CS8000-P14_Overview'!$B$58:$X$753,$U$2,FALSE)</f>
        <v>89.605199999999996</v>
      </c>
      <c r="V61" s="65">
        <f>W61*(1-'CS8000-P14_Overview'!$B$3)</f>
        <v>152.32883999999999</v>
      </c>
      <c r="W61" s="50">
        <f>VLOOKUP(LEFT($E$3,2)&amp;LEFT($A61,3)&amp;RIGHT($A61,5),'CS8000-P14_Overview'!$B$58:$X$753,$U$2,FALSE)</f>
        <v>179.21039999999999</v>
      </c>
      <c r="X61" s="33" t="s">
        <v>1147</v>
      </c>
    </row>
    <row r="62" spans="1:24">
      <c r="A62" s="43" t="s">
        <v>630</v>
      </c>
      <c r="B62" s="43" t="s">
        <v>577</v>
      </c>
      <c r="C62" s="63">
        <f>VLOOKUP(LEFT($C$3,2)&amp;LEFT($A62,3)&amp;RIGHT($A62,5),'CS8000-P14_Overview'!$B$58:$X$753,$C$2,FALSE)</f>
        <v>52.2834</v>
      </c>
      <c r="D62" s="64">
        <f>E62*(1-'CS8000-P14_Overview'!$B$3)</f>
        <v>75.54951299999999</v>
      </c>
      <c r="E62" s="64">
        <f>VLOOKUP(LEFT($E$3,2)&amp;LEFT($A62,3)&amp;RIGHT($A62,5),'CS8000-P14_Overview'!$B$58:$X$753,$C$2,FALSE)</f>
        <v>88.881779999999992</v>
      </c>
      <c r="F62" s="65">
        <f>VLOOKUP(LEFT($F$3,2)&amp;LEFT($A62,3)&amp;RIGHT($A62,5),'CS8000-P14_Overview'!$B$58:$X$753,$F$2,FALSE)</f>
        <v>52.2834</v>
      </c>
      <c r="G62" s="65">
        <f>H62*(1-'CS8000-P14_Overview'!$B$3)</f>
        <v>75.54951299999999</v>
      </c>
      <c r="H62" s="65">
        <f>VLOOKUP(LEFT($E$3,2)&amp;LEFT($A62,3)&amp;RIGHT($A62,5),'CS8000-P14_Overview'!$B$58:$X$753,$F$2,FALSE)</f>
        <v>88.881779999999992</v>
      </c>
      <c r="I62" s="66">
        <f>VLOOKUP(LEFT($I$3,2)&amp;LEFT($A62,3)&amp;RIGHT($A62,5),'CS8000-P14_Overview'!$B$58:$X$753,$I$2,FALSE)</f>
        <v>75.370800000000003</v>
      </c>
      <c r="J62" s="66">
        <f>K62*(1-'CS8000-P14_Overview'!$B$3)</f>
        <v>115.317324</v>
      </c>
      <c r="K62" s="66">
        <f>VLOOKUP(LEFT($E$3,2)&amp;LEFT($A62,3)&amp;RIGHT($A62,5),'CS8000-P14_Overview'!$B$58:$X$753,$I$2,FALSE)</f>
        <v>135.66744</v>
      </c>
      <c r="L62" s="67">
        <f>VLOOKUP(LEFT($L$3,2)&amp;LEFT($A62,3)&amp;RIGHT($A62,5),'CS8000-P14_Overview'!$B$58:$X$753,$L$2,FALSE)</f>
        <v>82.787999999999997</v>
      </c>
      <c r="M62" s="67">
        <f>N62*(1-'CS8000-P14_Overview'!$B$3)</f>
        <v>126.66563999999998</v>
      </c>
      <c r="N62" s="67">
        <f>VLOOKUP(LEFT($E$3,2)&amp;LEFT($A62,3)&amp;RIGHT($A62,5),'CS8000-P14_Overview'!$B$58:$X$753,$L$2,FALSE)</f>
        <v>149.01839999999999</v>
      </c>
      <c r="O62" s="68">
        <f>VLOOKUP(LEFT($O$3,2)&amp;LEFT($A62,3)&amp;RIGHT($A62,5),'CS8000-P14_Overview'!$B$58:$X$753,$O$2,FALSE)</f>
        <v>84.027500000000003</v>
      </c>
      <c r="P62" s="68">
        <f>Q62*(1-'CS8000-P14_Overview'!$B$3)</f>
        <v>135.70441250000002</v>
      </c>
      <c r="Q62" s="68">
        <f>VLOOKUP(LEFT($E$3,2)&amp;LEFT($A62,3)&amp;RIGHT($A62,5),'CS8000-P14_Overview'!$B$58:$X$753,$O$2,FALSE)</f>
        <v>159.65225000000001</v>
      </c>
      <c r="R62" s="69">
        <f>VLOOKUP(LEFT($R$3,2)&amp;LEFT($A62,3)&amp;RIGHT($A62,5),'CS8000-P14_Overview'!$B$58:$X$753,$R$2,FALSE)</f>
        <v>84.027500000000003</v>
      </c>
      <c r="S62" s="69">
        <f>T62*(1-'CS8000-P14_Overview'!$B$3)</f>
        <v>135.70441250000002</v>
      </c>
      <c r="T62" s="69">
        <f>VLOOKUP(LEFT($E$3,2)&amp;LEFT($A62,3)&amp;RIGHT($A62,5),'CS8000-P14_Overview'!$B$58:$X$753,$R$2,FALSE)</f>
        <v>159.65225000000001</v>
      </c>
      <c r="U62" s="65">
        <f>VLOOKUP(LEFT($U$3,2)&amp;LEFT($A62,3)&amp;RIGHT($A62,5),'CS8000-P14_Overview'!$B$58:$X$753,$U$2,FALSE)</f>
        <v>89.605199999999996</v>
      </c>
      <c r="V62" s="65">
        <f>W62*(1-'CS8000-P14_Overview'!$B$3)</f>
        <v>152.32883999999999</v>
      </c>
      <c r="W62" s="50">
        <f>VLOOKUP(LEFT($E$3,2)&amp;LEFT($A62,3)&amp;RIGHT($A62,5),'CS8000-P14_Overview'!$B$58:$X$753,$U$2,FALSE)</f>
        <v>179.21039999999999</v>
      </c>
      <c r="X62" s="33" t="s">
        <v>1147</v>
      </c>
    </row>
    <row r="63" spans="1:24">
      <c r="A63" s="43" t="s">
        <v>631</v>
      </c>
      <c r="B63" s="43" t="s">
        <v>579</v>
      </c>
      <c r="C63" s="63">
        <f>VLOOKUP(LEFT($C$3,2)&amp;LEFT($A63,3)&amp;RIGHT($A63,5),'CS8000-P14_Overview'!$B$58:$X$753,$C$2,FALSE)</f>
        <v>52.2834</v>
      </c>
      <c r="D63" s="64">
        <f>E63*(1-'CS8000-P14_Overview'!$B$3)</f>
        <v>75.54951299999999</v>
      </c>
      <c r="E63" s="64">
        <f>VLOOKUP(LEFT($E$3,2)&amp;LEFT($A63,3)&amp;RIGHT($A63,5),'CS8000-P14_Overview'!$B$58:$X$753,$C$2,FALSE)</f>
        <v>88.881779999999992</v>
      </c>
      <c r="F63" s="65">
        <f>VLOOKUP(LEFT($F$3,2)&amp;LEFT($A63,3)&amp;RIGHT($A63,5),'CS8000-P14_Overview'!$B$58:$X$753,$F$2,FALSE)</f>
        <v>52.2834</v>
      </c>
      <c r="G63" s="65">
        <f>H63*(1-'CS8000-P14_Overview'!$B$3)</f>
        <v>75.54951299999999</v>
      </c>
      <c r="H63" s="65">
        <f>VLOOKUP(LEFT($E$3,2)&amp;LEFT($A63,3)&amp;RIGHT($A63,5),'CS8000-P14_Overview'!$B$58:$X$753,$F$2,FALSE)</f>
        <v>88.881779999999992</v>
      </c>
      <c r="I63" s="66">
        <f>VLOOKUP(LEFT($I$3,2)&amp;LEFT($A63,3)&amp;RIGHT($A63,5),'CS8000-P14_Overview'!$B$58:$X$753,$I$2,FALSE)</f>
        <v>75.370800000000003</v>
      </c>
      <c r="J63" s="66">
        <f>K63*(1-'CS8000-P14_Overview'!$B$3)</f>
        <v>115.317324</v>
      </c>
      <c r="K63" s="66">
        <f>VLOOKUP(LEFT($E$3,2)&amp;LEFT($A63,3)&amp;RIGHT($A63,5),'CS8000-P14_Overview'!$B$58:$X$753,$I$2,FALSE)</f>
        <v>135.66744</v>
      </c>
      <c r="L63" s="67">
        <f>VLOOKUP(LEFT($L$3,2)&amp;LEFT($A63,3)&amp;RIGHT($A63,5),'CS8000-P14_Overview'!$B$58:$X$753,$L$2,FALSE)</f>
        <v>82.787999999999997</v>
      </c>
      <c r="M63" s="67">
        <f>N63*(1-'CS8000-P14_Overview'!$B$3)</f>
        <v>126.66563999999998</v>
      </c>
      <c r="N63" s="67">
        <f>VLOOKUP(LEFT($E$3,2)&amp;LEFT($A63,3)&amp;RIGHT($A63,5),'CS8000-P14_Overview'!$B$58:$X$753,$L$2,FALSE)</f>
        <v>149.01839999999999</v>
      </c>
      <c r="O63" s="68">
        <f>VLOOKUP(LEFT($O$3,2)&amp;LEFT($A63,3)&amp;RIGHT($A63,5),'CS8000-P14_Overview'!$B$58:$X$753,$O$2,FALSE)</f>
        <v>84.027500000000003</v>
      </c>
      <c r="P63" s="68">
        <f>Q63*(1-'CS8000-P14_Overview'!$B$3)</f>
        <v>135.70441250000002</v>
      </c>
      <c r="Q63" s="68">
        <f>VLOOKUP(LEFT($E$3,2)&amp;LEFT($A63,3)&amp;RIGHT($A63,5),'CS8000-P14_Overview'!$B$58:$X$753,$O$2,FALSE)</f>
        <v>159.65225000000001</v>
      </c>
      <c r="R63" s="69">
        <f>VLOOKUP(LEFT($R$3,2)&amp;LEFT($A63,3)&amp;RIGHT($A63,5),'CS8000-P14_Overview'!$B$58:$X$753,$R$2,FALSE)</f>
        <v>84.027500000000003</v>
      </c>
      <c r="S63" s="69">
        <f>T63*(1-'CS8000-P14_Overview'!$B$3)</f>
        <v>135.70441250000002</v>
      </c>
      <c r="T63" s="69">
        <f>VLOOKUP(LEFT($E$3,2)&amp;LEFT($A63,3)&amp;RIGHT($A63,5),'CS8000-P14_Overview'!$B$58:$X$753,$R$2,FALSE)</f>
        <v>159.65225000000001</v>
      </c>
      <c r="U63" s="65">
        <f>VLOOKUP(LEFT($U$3,2)&amp;LEFT($A63,3)&amp;RIGHT($A63,5),'CS8000-P14_Overview'!$B$58:$X$753,$U$2,FALSE)</f>
        <v>89.605199999999996</v>
      </c>
      <c r="V63" s="65">
        <f>W63*(1-'CS8000-P14_Overview'!$B$3)</f>
        <v>152.32883999999999</v>
      </c>
      <c r="W63" s="50">
        <f>VLOOKUP(LEFT($E$3,2)&amp;LEFT($A63,3)&amp;RIGHT($A63,5),'CS8000-P14_Overview'!$B$58:$X$753,$U$2,FALSE)</f>
        <v>179.21039999999999</v>
      </c>
      <c r="X63" s="33" t="s">
        <v>1147</v>
      </c>
    </row>
    <row r="64" spans="1:24">
      <c r="A64" s="43" t="s">
        <v>632</v>
      </c>
      <c r="B64" s="43" t="s">
        <v>581</v>
      </c>
      <c r="C64" s="63">
        <f>VLOOKUP(LEFT($C$3,2)&amp;LEFT($A64,3)&amp;RIGHT($A64,5),'CS8000-P14_Overview'!$B$58:$X$753,$C$2,FALSE)</f>
        <v>52.2834</v>
      </c>
      <c r="D64" s="64">
        <f>E64*(1-'CS8000-P14_Overview'!$B$3)</f>
        <v>75.54951299999999</v>
      </c>
      <c r="E64" s="64">
        <f>VLOOKUP(LEFT($E$3,2)&amp;LEFT($A64,3)&amp;RIGHT($A64,5),'CS8000-P14_Overview'!$B$58:$X$753,$C$2,FALSE)</f>
        <v>88.881779999999992</v>
      </c>
      <c r="F64" s="65">
        <f>VLOOKUP(LEFT($F$3,2)&amp;LEFT($A64,3)&amp;RIGHT($A64,5),'CS8000-P14_Overview'!$B$58:$X$753,$F$2,FALSE)</f>
        <v>52.2834</v>
      </c>
      <c r="G64" s="65">
        <f>H64*(1-'CS8000-P14_Overview'!$B$3)</f>
        <v>75.54951299999999</v>
      </c>
      <c r="H64" s="65">
        <f>VLOOKUP(LEFT($E$3,2)&amp;LEFT($A64,3)&amp;RIGHT($A64,5),'CS8000-P14_Overview'!$B$58:$X$753,$F$2,FALSE)</f>
        <v>88.881779999999992</v>
      </c>
      <c r="I64" s="66">
        <f>VLOOKUP(LEFT($I$3,2)&amp;LEFT($A64,3)&amp;RIGHT($A64,5),'CS8000-P14_Overview'!$B$58:$X$753,$I$2,FALSE)</f>
        <v>75.370800000000003</v>
      </c>
      <c r="J64" s="66">
        <f>K64*(1-'CS8000-P14_Overview'!$B$3)</f>
        <v>115.317324</v>
      </c>
      <c r="K64" s="66">
        <f>VLOOKUP(LEFT($E$3,2)&amp;LEFT($A64,3)&amp;RIGHT($A64,5),'CS8000-P14_Overview'!$B$58:$X$753,$I$2,FALSE)</f>
        <v>135.66744</v>
      </c>
      <c r="L64" s="67">
        <f>VLOOKUP(LEFT($L$3,2)&amp;LEFT($A64,3)&amp;RIGHT($A64,5),'CS8000-P14_Overview'!$B$58:$X$753,$L$2,FALSE)</f>
        <v>82.787999999999997</v>
      </c>
      <c r="M64" s="67">
        <f>N64*(1-'CS8000-P14_Overview'!$B$3)</f>
        <v>126.66563999999998</v>
      </c>
      <c r="N64" s="67">
        <f>VLOOKUP(LEFT($E$3,2)&amp;LEFT($A64,3)&amp;RIGHT($A64,5),'CS8000-P14_Overview'!$B$58:$X$753,$L$2,FALSE)</f>
        <v>149.01839999999999</v>
      </c>
      <c r="O64" s="68">
        <f>VLOOKUP(LEFT($O$3,2)&amp;LEFT($A64,3)&amp;RIGHT($A64,5),'CS8000-P14_Overview'!$B$58:$X$753,$O$2,FALSE)</f>
        <v>84.027500000000003</v>
      </c>
      <c r="P64" s="68">
        <f>Q64*(1-'CS8000-P14_Overview'!$B$3)</f>
        <v>135.70441250000002</v>
      </c>
      <c r="Q64" s="68">
        <f>VLOOKUP(LEFT($E$3,2)&amp;LEFT($A64,3)&amp;RIGHT($A64,5),'CS8000-P14_Overview'!$B$58:$X$753,$O$2,FALSE)</f>
        <v>159.65225000000001</v>
      </c>
      <c r="R64" s="69">
        <f>VLOOKUP(LEFT($R$3,2)&amp;LEFT($A64,3)&amp;RIGHT($A64,5),'CS8000-P14_Overview'!$B$58:$X$753,$R$2,FALSE)</f>
        <v>84.027500000000003</v>
      </c>
      <c r="S64" s="69">
        <f>T64*(1-'CS8000-P14_Overview'!$B$3)</f>
        <v>135.70441250000002</v>
      </c>
      <c r="T64" s="69">
        <f>VLOOKUP(LEFT($E$3,2)&amp;LEFT($A64,3)&amp;RIGHT($A64,5),'CS8000-P14_Overview'!$B$58:$X$753,$R$2,FALSE)</f>
        <v>159.65225000000001</v>
      </c>
      <c r="U64" s="65">
        <f>VLOOKUP(LEFT($U$3,2)&amp;LEFT($A64,3)&amp;RIGHT($A64,5),'CS8000-P14_Overview'!$B$58:$X$753,$U$2,FALSE)</f>
        <v>89.605199999999996</v>
      </c>
      <c r="V64" s="65">
        <f>W64*(1-'CS8000-P14_Overview'!$B$3)</f>
        <v>152.32883999999999</v>
      </c>
      <c r="W64" s="50">
        <f>VLOOKUP(LEFT($E$3,2)&amp;LEFT($A64,3)&amp;RIGHT($A64,5),'CS8000-P14_Overview'!$B$58:$X$753,$U$2,FALSE)</f>
        <v>179.21039999999999</v>
      </c>
      <c r="X64" s="33" t="s">
        <v>1147</v>
      </c>
    </row>
    <row r="65" spans="1:24">
      <c r="A65" s="43" t="s">
        <v>633</v>
      </c>
      <c r="B65" s="43" t="s">
        <v>587</v>
      </c>
      <c r="C65" s="63">
        <f>VLOOKUP(LEFT($C$3,2)&amp;LEFT($A65,3)&amp;RIGHT($A65,5),'CS8000-P14_Overview'!$B$58:$X$753,$C$2,FALSE)</f>
        <v>52.2834</v>
      </c>
      <c r="D65" s="64">
        <f>E65*(1-'CS8000-P14_Overview'!$B$3)</f>
        <v>75.54951299999999</v>
      </c>
      <c r="E65" s="64">
        <f>VLOOKUP(LEFT($E$3,2)&amp;LEFT($A65,3)&amp;RIGHT($A65,5),'CS8000-P14_Overview'!$B$58:$X$753,$C$2,FALSE)</f>
        <v>88.881779999999992</v>
      </c>
      <c r="F65" s="65">
        <f>VLOOKUP(LEFT($F$3,2)&amp;LEFT($A65,3)&amp;RIGHT($A65,5),'CS8000-P14_Overview'!$B$58:$X$753,$F$2,FALSE)</f>
        <v>52.2834</v>
      </c>
      <c r="G65" s="65">
        <f>H65*(1-'CS8000-P14_Overview'!$B$3)</f>
        <v>75.54951299999999</v>
      </c>
      <c r="H65" s="65">
        <f>VLOOKUP(LEFT($E$3,2)&amp;LEFT($A65,3)&amp;RIGHT($A65,5),'CS8000-P14_Overview'!$B$58:$X$753,$F$2,FALSE)</f>
        <v>88.881779999999992</v>
      </c>
      <c r="I65" s="66">
        <f>VLOOKUP(LEFT($I$3,2)&amp;LEFT($A65,3)&amp;RIGHT($A65,5),'CS8000-P14_Overview'!$B$58:$X$753,$I$2,FALSE)</f>
        <v>75.370800000000003</v>
      </c>
      <c r="J65" s="66">
        <f>K65*(1-'CS8000-P14_Overview'!$B$3)</f>
        <v>115.317324</v>
      </c>
      <c r="K65" s="66">
        <f>VLOOKUP(LEFT($E$3,2)&amp;LEFT($A65,3)&amp;RIGHT($A65,5),'CS8000-P14_Overview'!$B$58:$X$753,$I$2,FALSE)</f>
        <v>135.66744</v>
      </c>
      <c r="L65" s="67">
        <f>VLOOKUP(LEFT($L$3,2)&amp;LEFT($A65,3)&amp;RIGHT($A65,5),'CS8000-P14_Overview'!$B$58:$X$753,$L$2,FALSE)</f>
        <v>82.787999999999997</v>
      </c>
      <c r="M65" s="67">
        <f>N65*(1-'CS8000-P14_Overview'!$B$3)</f>
        <v>126.66563999999998</v>
      </c>
      <c r="N65" s="67">
        <f>VLOOKUP(LEFT($E$3,2)&amp;LEFT($A65,3)&amp;RIGHT($A65,5),'CS8000-P14_Overview'!$B$58:$X$753,$L$2,FALSE)</f>
        <v>149.01839999999999</v>
      </c>
      <c r="O65" s="68">
        <f>VLOOKUP(LEFT($O$3,2)&amp;LEFT($A65,3)&amp;RIGHT($A65,5),'CS8000-P14_Overview'!$B$58:$X$753,$O$2,FALSE)</f>
        <v>84.027500000000003</v>
      </c>
      <c r="P65" s="68">
        <f>Q65*(1-'CS8000-P14_Overview'!$B$3)</f>
        <v>135.70441250000002</v>
      </c>
      <c r="Q65" s="68">
        <f>VLOOKUP(LEFT($E$3,2)&amp;LEFT($A65,3)&amp;RIGHT($A65,5),'CS8000-P14_Overview'!$B$58:$X$753,$O$2,FALSE)</f>
        <v>159.65225000000001</v>
      </c>
      <c r="R65" s="69">
        <f>VLOOKUP(LEFT($R$3,2)&amp;LEFT($A65,3)&amp;RIGHT($A65,5),'CS8000-P14_Overview'!$B$58:$X$753,$R$2,FALSE)</f>
        <v>84.027500000000003</v>
      </c>
      <c r="S65" s="69">
        <f>T65*(1-'CS8000-P14_Overview'!$B$3)</f>
        <v>135.70441250000002</v>
      </c>
      <c r="T65" s="69">
        <f>VLOOKUP(LEFT($E$3,2)&amp;LEFT($A65,3)&amp;RIGHT($A65,5),'CS8000-P14_Overview'!$B$58:$X$753,$R$2,FALSE)</f>
        <v>159.65225000000001</v>
      </c>
      <c r="U65" s="65">
        <f>VLOOKUP(LEFT($U$3,2)&amp;LEFT($A65,3)&amp;RIGHT($A65,5),'CS8000-P14_Overview'!$B$58:$X$753,$U$2,FALSE)</f>
        <v>89.605199999999996</v>
      </c>
      <c r="V65" s="65">
        <f>W65*(1-'CS8000-P14_Overview'!$B$3)</f>
        <v>152.32883999999999</v>
      </c>
      <c r="W65" s="50">
        <f>VLOOKUP(LEFT($E$3,2)&amp;LEFT($A65,3)&amp;RIGHT($A65,5),'CS8000-P14_Overview'!$B$58:$X$753,$U$2,FALSE)</f>
        <v>179.21039999999999</v>
      </c>
      <c r="X65" s="33" t="s">
        <v>1147</v>
      </c>
    </row>
    <row r="66" spans="1:24">
      <c r="A66" s="43" t="s">
        <v>1143</v>
      </c>
      <c r="B66" s="43" t="s">
        <v>634</v>
      </c>
      <c r="C66" s="63">
        <f>VLOOKUP(LEFT($C$3,2)&amp;LEFT($A66,3)&amp;RIGHT($A66,5),'CS8000-P14_Overview'!$B$58:$X$753,$C$2,FALSE)</f>
        <v>52.2834</v>
      </c>
      <c r="D66" s="64">
        <f>E66*(1-'CS8000-P14_Overview'!$B$3)</f>
        <v>75.54951299999999</v>
      </c>
      <c r="E66" s="64">
        <f>VLOOKUP(LEFT($E$3,2)&amp;LEFT($A66,3)&amp;RIGHT($A66,5),'CS8000-P14_Overview'!$B$58:$X$753,$C$2,FALSE)</f>
        <v>88.881779999999992</v>
      </c>
      <c r="F66" s="65">
        <f>VLOOKUP(LEFT($F$3,2)&amp;LEFT($A66,3)&amp;RIGHT($A66,5),'CS8000-P14_Overview'!$B$58:$X$753,$F$2,FALSE)</f>
        <v>52.2834</v>
      </c>
      <c r="G66" s="65">
        <f>H66*(1-'CS8000-P14_Overview'!$B$3)</f>
        <v>75.54951299999999</v>
      </c>
      <c r="H66" s="65">
        <f>VLOOKUP(LEFT($E$3,2)&amp;LEFT($A66,3)&amp;RIGHT($A66,5),'CS8000-P14_Overview'!$B$58:$X$753,$F$2,FALSE)</f>
        <v>88.881779999999992</v>
      </c>
      <c r="I66" s="66">
        <f>VLOOKUP(LEFT($I$3,2)&amp;LEFT($A66,3)&amp;RIGHT($A66,5),'CS8000-P14_Overview'!$B$58:$X$753,$I$2,FALSE)</f>
        <v>75.370800000000003</v>
      </c>
      <c r="J66" s="66">
        <f>K66*(1-'CS8000-P14_Overview'!$B$3)</f>
        <v>115.317324</v>
      </c>
      <c r="K66" s="66">
        <f>VLOOKUP(LEFT($E$3,2)&amp;LEFT($A66,3)&amp;RIGHT($A66,5),'CS8000-P14_Overview'!$B$58:$X$753,$I$2,FALSE)</f>
        <v>135.66744</v>
      </c>
      <c r="L66" s="67">
        <f>VLOOKUP(LEFT($L$3,2)&amp;LEFT($A66,3)&amp;RIGHT($A66,5),'CS8000-P14_Overview'!$B$58:$X$753,$L$2,FALSE)</f>
        <v>82.787999999999997</v>
      </c>
      <c r="M66" s="67">
        <f>N66*(1-'CS8000-P14_Overview'!$B$3)</f>
        <v>126.66563999999998</v>
      </c>
      <c r="N66" s="67">
        <f>VLOOKUP(LEFT($E$3,2)&amp;LEFT($A66,3)&amp;RIGHT($A66,5),'CS8000-P14_Overview'!$B$58:$X$753,$L$2,FALSE)</f>
        <v>149.01839999999999</v>
      </c>
      <c r="O66" s="68">
        <f>VLOOKUP(LEFT($O$3,2)&amp;LEFT($A66,3)&amp;RIGHT($A66,5),'CS8000-P14_Overview'!$B$58:$X$753,$O$2,FALSE)</f>
        <v>84.027500000000003</v>
      </c>
      <c r="P66" s="68">
        <f>Q66*(1-'CS8000-P14_Overview'!$B$3)</f>
        <v>135.70441250000002</v>
      </c>
      <c r="Q66" s="68">
        <f>VLOOKUP(LEFT($E$3,2)&amp;LEFT($A66,3)&amp;RIGHT($A66,5),'CS8000-P14_Overview'!$B$58:$X$753,$O$2,FALSE)</f>
        <v>159.65225000000001</v>
      </c>
      <c r="R66" s="69">
        <f>VLOOKUP(LEFT($R$3,2)&amp;LEFT($A66,3)&amp;RIGHT($A66,5),'CS8000-P14_Overview'!$B$58:$X$753,$R$2,FALSE)</f>
        <v>84.027500000000003</v>
      </c>
      <c r="S66" s="69">
        <f>T66*(1-'CS8000-P14_Overview'!$B$3)</f>
        <v>135.70441250000002</v>
      </c>
      <c r="T66" s="69">
        <f>VLOOKUP(LEFT($E$3,2)&amp;LEFT($A66,3)&amp;RIGHT($A66,5),'CS8000-P14_Overview'!$B$58:$X$753,$R$2,FALSE)</f>
        <v>159.65225000000001</v>
      </c>
      <c r="U66" s="65">
        <f>VLOOKUP(LEFT($U$3,2)&amp;LEFT($A66,3)&amp;RIGHT($A66,5),'CS8000-P14_Overview'!$B$58:$X$753,$U$2,FALSE)</f>
        <v>89.605199999999996</v>
      </c>
      <c r="V66" s="65">
        <f>W66*(1-'CS8000-P14_Overview'!$B$3)</f>
        <v>152.32883999999999</v>
      </c>
      <c r="W66" s="50">
        <f>VLOOKUP(LEFT($E$3,2)&amp;LEFT($A66,3)&amp;RIGHT($A66,5),'CS8000-P14_Overview'!$B$58:$X$753,$U$2,FALSE)</f>
        <v>179.21039999999999</v>
      </c>
      <c r="X66" s="33" t="s">
        <v>1147</v>
      </c>
    </row>
    <row r="67" spans="1:24" ht="15.75" thickBot="1">
      <c r="A67" s="62" t="s">
        <v>1128</v>
      </c>
      <c r="B67" s="43" t="s">
        <v>1135</v>
      </c>
      <c r="C67" s="63">
        <f>VLOOKUP(LEFT($C$3,2)&amp;LEFT($A67,3)&amp;RIGHT($A67,5),'CS8000-P14_Overview'!$B$58:$X$753,$C$2,FALSE)</f>
        <v>52.2834</v>
      </c>
      <c r="D67" s="64">
        <f>E67*(1-'CS8000-P14_Overview'!$B$3)</f>
        <v>75.54951299999999</v>
      </c>
      <c r="E67" s="64">
        <f>VLOOKUP(LEFT($E$3,2)&amp;LEFT($A67,3)&amp;RIGHT($A67,5),'CS8000-P14_Overview'!$B$58:$X$753,$C$2,FALSE)</f>
        <v>88.881779999999992</v>
      </c>
      <c r="F67" s="65">
        <f>VLOOKUP(LEFT($F$3,2)&amp;LEFT($A67,3)&amp;RIGHT($A67,5),'CS8000-P14_Overview'!$B$58:$X$753,$F$2,FALSE)</f>
        <v>52.2834</v>
      </c>
      <c r="G67" s="65">
        <f>H67*(1-'CS8000-P14_Overview'!$B$3)</f>
        <v>75.54951299999999</v>
      </c>
      <c r="H67" s="65">
        <f>VLOOKUP(LEFT($E$3,2)&amp;LEFT($A67,3)&amp;RIGHT($A67,5),'CS8000-P14_Overview'!$B$58:$X$753,$F$2,FALSE)</f>
        <v>88.881779999999992</v>
      </c>
      <c r="I67" s="66">
        <f>VLOOKUP(LEFT($I$3,2)&amp;LEFT($A67,3)&amp;RIGHT($A67,5),'CS8000-P14_Overview'!$B$58:$X$753,$I$2,FALSE)</f>
        <v>75.370800000000003</v>
      </c>
      <c r="J67" s="66">
        <f>K67*(1-'CS8000-P14_Overview'!$B$3)</f>
        <v>115.317324</v>
      </c>
      <c r="K67" s="66">
        <f>VLOOKUP(LEFT($E$3,2)&amp;LEFT($A67,3)&amp;RIGHT($A67,5),'CS8000-P14_Overview'!$B$58:$X$753,$I$2,FALSE)</f>
        <v>135.66744</v>
      </c>
      <c r="L67" s="67">
        <f>VLOOKUP(LEFT($L$3,2)&amp;LEFT($A67,3)&amp;RIGHT($A67,5),'CS8000-P14_Overview'!$B$58:$X$753,$L$2,FALSE)</f>
        <v>82.787999999999997</v>
      </c>
      <c r="M67" s="67">
        <f>N67*(1-'CS8000-P14_Overview'!$B$3)</f>
        <v>126.66563999999998</v>
      </c>
      <c r="N67" s="67">
        <f>VLOOKUP(LEFT($E$3,2)&amp;LEFT($A67,3)&amp;RIGHT($A67,5),'CS8000-P14_Overview'!$B$58:$X$753,$L$2,FALSE)</f>
        <v>149.01839999999999</v>
      </c>
      <c r="O67" s="68">
        <f>VLOOKUP(LEFT($O$3,2)&amp;LEFT($A67,3)&amp;RIGHT($A67,5),'CS8000-P14_Overview'!$B$58:$X$753,$O$2,FALSE)</f>
        <v>84.027500000000003</v>
      </c>
      <c r="P67" s="68">
        <f>Q67*(1-'CS8000-P14_Overview'!$B$3)</f>
        <v>135.70441250000002</v>
      </c>
      <c r="Q67" s="68">
        <f>VLOOKUP(LEFT($E$3,2)&amp;LEFT($A67,3)&amp;RIGHT($A67,5),'CS8000-P14_Overview'!$B$58:$X$753,$O$2,FALSE)</f>
        <v>159.65225000000001</v>
      </c>
      <c r="R67" s="69">
        <f>VLOOKUP(LEFT($R$3,2)&amp;LEFT($A67,3)&amp;RIGHT($A67,5),'CS8000-P14_Overview'!$B$58:$X$753,$R$2,FALSE)</f>
        <v>84.027500000000003</v>
      </c>
      <c r="S67" s="69">
        <f>T67*(1-'CS8000-P14_Overview'!$B$3)</f>
        <v>135.70441250000002</v>
      </c>
      <c r="T67" s="69">
        <f>VLOOKUP(LEFT($E$3,2)&amp;LEFT($A67,3)&amp;RIGHT($A67,5),'CS8000-P14_Overview'!$B$58:$X$753,$R$2,FALSE)</f>
        <v>159.65225000000001</v>
      </c>
      <c r="U67" s="65">
        <f>VLOOKUP(LEFT($U$3,2)&amp;LEFT($A67,3)&amp;RIGHT($A67,5),'CS8000-P14_Overview'!$B$58:$X$753,$U$2,FALSE)</f>
        <v>89.605199999999996</v>
      </c>
      <c r="V67" s="65">
        <f>W67*(1-'CS8000-P14_Overview'!$B$3)</f>
        <v>152.32883999999999</v>
      </c>
      <c r="W67" s="50">
        <f>VLOOKUP(LEFT($E$3,2)&amp;LEFT($A67,3)&amp;RIGHT($A67,5),'CS8000-P14_Overview'!$B$58:$X$753,$U$2,FALSE)</f>
        <v>179.21039999999999</v>
      </c>
      <c r="X67" s="33" t="s">
        <v>1147</v>
      </c>
    </row>
    <row r="68" spans="1:24" ht="19.899999999999999" customHeight="1">
      <c r="A68" s="42" t="s">
        <v>635</v>
      </c>
      <c r="B68" s="53"/>
      <c r="C68" s="54"/>
      <c r="D68" s="55"/>
      <c r="E68" s="55"/>
      <c r="F68" s="56"/>
      <c r="G68" s="56"/>
      <c r="H68" s="56"/>
      <c r="I68" s="57"/>
      <c r="J68" s="57"/>
      <c r="K68" s="57"/>
      <c r="L68" s="58"/>
      <c r="M68" s="58"/>
      <c r="N68" s="58"/>
      <c r="O68" s="59"/>
      <c r="P68" s="59"/>
      <c r="Q68" s="59"/>
      <c r="R68" s="60"/>
      <c r="S68" s="60"/>
      <c r="T68" s="60"/>
      <c r="U68" s="56"/>
      <c r="V68" s="56"/>
      <c r="W68" s="61"/>
    </row>
    <row r="69" spans="1:24">
      <c r="A69" s="43" t="s">
        <v>636</v>
      </c>
      <c r="B69" s="43" t="s">
        <v>637</v>
      </c>
      <c r="C69" s="63">
        <f>VLOOKUP(LEFT($C$3,2)&amp;LEFT($A69,3)&amp;RIGHT($A69,5),'CS8000-P12_Overview'!$B$56:$X$369,$C$2,FALSE)</f>
        <v>52.2834</v>
      </c>
      <c r="D69" s="64">
        <f>E69*(1-'CS8000-P12_Overview'!$B$3)</f>
        <v>75.54951299999999</v>
      </c>
      <c r="E69" s="64">
        <f>VLOOKUP(LEFT($E$3,2)&amp;LEFT($A69,3)&amp;RIGHT($A69,5),'CS8000-P12_Overview'!$B$56:$X$369,$C$2,FALSE)</f>
        <v>88.881779999999992</v>
      </c>
      <c r="F69" s="65">
        <f>VLOOKUP(LEFT($F$3,2)&amp;LEFT($A69,3)&amp;RIGHT($A69,5),'CS8000-P12_Overview'!$B$56:$X$369,$F$2,FALSE)</f>
        <v>52.2834</v>
      </c>
      <c r="G69" s="65">
        <f>H69*(1-'CS8000-P12_Overview'!$B$3)</f>
        <v>75.54951299999999</v>
      </c>
      <c r="H69" s="65">
        <f>VLOOKUP(LEFT($E$3,2)&amp;LEFT($A69,3)&amp;RIGHT($A69,5),'CS8000-P12_Overview'!$B$56:$X$369,$F$2,FALSE)</f>
        <v>88.881779999999992</v>
      </c>
      <c r="I69" s="66">
        <f>VLOOKUP(LEFT($I$3,2)&amp;LEFT($A69,3)&amp;RIGHT($A69,5),'CS8000-P12_Overview'!$B$56:$X$369,$I$2,FALSE)</f>
        <v>75.370800000000003</v>
      </c>
      <c r="J69" s="66">
        <f>K69*(1-'CS8000-P12_Overview'!$B$3)</f>
        <v>115.317324</v>
      </c>
      <c r="K69" s="66">
        <f>VLOOKUP(LEFT($E$3,2)&amp;LEFT($A69,3)&amp;RIGHT($A69,5),'CS8000-P12_Overview'!$B$56:$X$369,$I$2,FALSE)</f>
        <v>135.66744</v>
      </c>
      <c r="L69" s="67">
        <f>VLOOKUP(LEFT($L$3,2)&amp;LEFT($A69,3)&amp;RIGHT($A69,5),'CS8000-P12_Overview'!$B$56:$X$369,$L$2,FALSE)</f>
        <v>82.787999999999997</v>
      </c>
      <c r="M69" s="67">
        <f>N69*(1-'CS8000-P12_Overview'!$B$3)</f>
        <v>126.66563999999998</v>
      </c>
      <c r="N69" s="67">
        <f>VLOOKUP(LEFT($E$3,2)&amp;LEFT($A69,3)&amp;RIGHT($A69,5),'CS8000-P12_Overview'!$B$56:$X$369,$L$2,FALSE)</f>
        <v>149.01839999999999</v>
      </c>
      <c r="O69" s="68">
        <f>VLOOKUP(LEFT($O$3,2)&amp;LEFT($A69,3)&amp;RIGHT($A69,5),'CS8000-P12_Overview'!$B$56:$X$369,$O$2,FALSE)</f>
        <v>84.027500000000003</v>
      </c>
      <c r="P69" s="68">
        <f>Q69*(1-'CS8000-P12_Overview'!$B$3)</f>
        <v>135.70441250000002</v>
      </c>
      <c r="Q69" s="68">
        <f>VLOOKUP(LEFT($E$3,2)&amp;LEFT($A69,3)&amp;RIGHT($A69,5),'CS8000-P12_Overview'!$B$56:$X$369,$O$2,FALSE)</f>
        <v>159.65225000000001</v>
      </c>
      <c r="R69" s="69">
        <f>VLOOKUP(LEFT($R$3,2)&amp;LEFT($A69,3)&amp;RIGHT($A69,5),'CS8000-P12_Overview'!$B$56:$X$369,$R$2,FALSE)</f>
        <v>84.027500000000003</v>
      </c>
      <c r="S69" s="69">
        <f>T69*(1-'CS8000-P12_Overview'!$B$3)</f>
        <v>135.70441250000002</v>
      </c>
      <c r="T69" s="69">
        <f>VLOOKUP(LEFT($E$3,2)&amp;LEFT($A69,3)&amp;RIGHT($A69,5),'CS8000-P12_Overview'!$B$56:$X$369,$R$2,FALSE)</f>
        <v>159.65225000000001</v>
      </c>
      <c r="U69" s="65">
        <f>VLOOKUP(LEFT($U$3,2)&amp;LEFT($A69,3)&amp;RIGHT($A69,5),'CS8000-P12_Overview'!$B$56:$X$369,$U$2,FALSE)</f>
        <v>89.605199999999996</v>
      </c>
      <c r="V69" s="65">
        <f>W69*(1-'CS8000-P12_Overview'!$B$3)</f>
        <v>152.32883999999999</v>
      </c>
      <c r="W69" s="50">
        <f>VLOOKUP(LEFT($E$3,2)&amp;LEFT($A69,3)&amp;RIGHT($A69,5),'CS8000-P12_Overview'!$B$56:$X$369,$U$2,FALSE)</f>
        <v>179.21039999999999</v>
      </c>
      <c r="X69" s="33" t="s">
        <v>1145</v>
      </c>
    </row>
    <row r="70" spans="1:24">
      <c r="A70" s="43" t="s">
        <v>638</v>
      </c>
      <c r="B70" s="43" t="s">
        <v>639</v>
      </c>
      <c r="C70" s="63">
        <f>VLOOKUP(LEFT($C$3,2)&amp;LEFT($A70,3)&amp;RIGHT($A70,5),'CS8000-P13_Overview'!$B$56:$X$417,$C$2,FALSE)</f>
        <v>52.2834</v>
      </c>
      <c r="D70" s="64">
        <f>E70*(1-'CS8000-P13_Overview'!$B$3)</f>
        <v>75.54951299999999</v>
      </c>
      <c r="E70" s="64">
        <f>VLOOKUP(LEFT($E$3,2)&amp;LEFT($A70,3)&amp;RIGHT($A70,5),'CS8000-P13_Overview'!$B$56:$X$417,$C$2,FALSE)</f>
        <v>88.881779999999992</v>
      </c>
      <c r="F70" s="65">
        <f>VLOOKUP(LEFT($F$3,2)&amp;LEFT($A70,3)&amp;RIGHT($A70,5),'CS8000-P13_Overview'!$B$56:$X$417,$F$2,FALSE)</f>
        <v>52.2834</v>
      </c>
      <c r="G70" s="65">
        <f>H70*(1-'CS8000-P13_Overview'!$B$3)</f>
        <v>75.54951299999999</v>
      </c>
      <c r="H70" s="65">
        <f>VLOOKUP(LEFT($E$3,2)&amp;LEFT($A70,3)&amp;RIGHT($A70,5),'CS8000-P13_Overview'!$B$56:$X$417,$F$2,FALSE)</f>
        <v>88.881779999999992</v>
      </c>
      <c r="I70" s="66">
        <f>VLOOKUP(LEFT($I$3,2)&amp;LEFT($A70,3)&amp;RIGHT($A70,5),'CS8000-P13_Overview'!$B$56:$X$417,$I$2,FALSE)</f>
        <v>75.370800000000003</v>
      </c>
      <c r="J70" s="66">
        <f>K70*(1-'CS8000-P13_Overview'!$B$3)</f>
        <v>115.317324</v>
      </c>
      <c r="K70" s="66">
        <f>VLOOKUP(LEFT($E$3,2)&amp;LEFT($A70,3)&amp;RIGHT($A70,5),'CS8000-P13_Overview'!$B$56:$X$417,$I$2,FALSE)</f>
        <v>135.66744</v>
      </c>
      <c r="L70" s="67">
        <f>VLOOKUP(LEFT($L$3,2)&amp;LEFT($A70,3)&amp;RIGHT($A70,5),'CS8000-P13_Overview'!$B$56:$X$417,$L$2,FALSE)</f>
        <v>82.787999999999997</v>
      </c>
      <c r="M70" s="67">
        <f>N70*(1-'CS8000-P13_Overview'!$B$3)</f>
        <v>126.66563999999998</v>
      </c>
      <c r="N70" s="67">
        <f>VLOOKUP(LEFT($E$3,2)&amp;LEFT($A70,3)&amp;RIGHT($A70,5),'CS8000-P13_Overview'!$B$56:$X$417,$L$2,FALSE)</f>
        <v>149.01839999999999</v>
      </c>
      <c r="O70" s="68">
        <f>VLOOKUP(LEFT($O$3,2)&amp;LEFT($A70,3)&amp;RIGHT($A70,5),'CS8000-P13_Overview'!$B$56:$X$417,$O$2,FALSE)</f>
        <v>84.027500000000003</v>
      </c>
      <c r="P70" s="68">
        <f>Q70*(1-'CS8000-P13_Overview'!$B$3)</f>
        <v>135.70441250000002</v>
      </c>
      <c r="Q70" s="68">
        <f>VLOOKUP(LEFT($E$3,2)&amp;LEFT($A70,3)&amp;RIGHT($A70,5),'CS8000-P13_Overview'!$B$56:$X$417,$O$2,FALSE)</f>
        <v>159.65225000000001</v>
      </c>
      <c r="R70" s="69">
        <f>VLOOKUP(LEFT($R$3,2)&amp;LEFT($A70,3)&amp;RIGHT($A70,5),'CS8000-P13_Overview'!$B$56:$X$417,$R$2,FALSE)</f>
        <v>84.027500000000003</v>
      </c>
      <c r="S70" s="69">
        <f>T70*(1-'CS8000-P13_Overview'!$B$3)</f>
        <v>135.70441250000002</v>
      </c>
      <c r="T70" s="69">
        <f>VLOOKUP(LEFT($E$3,2)&amp;LEFT($A70,3)&amp;RIGHT($A70,5),'CS8000-P13_Overview'!$B$56:$X$417,$R$2,FALSE)</f>
        <v>159.65225000000001</v>
      </c>
      <c r="U70" s="65">
        <f>VLOOKUP(LEFT($U$3,2)&amp;LEFT($A70,3)&amp;RIGHT($A70,5),'CS8000-P13_Overview'!$B$56:$X$417,$U$2,FALSE)</f>
        <v>89.605199999999996</v>
      </c>
      <c r="V70" s="65">
        <f>W70*(1-'CS8000-P13_Overview'!$B$3)</f>
        <v>152.32883999999999</v>
      </c>
      <c r="W70" s="50">
        <f>VLOOKUP(LEFT($E$3,2)&amp;LEFT($A70,3)&amp;RIGHT($A70,5),'CS8000-P13_Overview'!$B$56:$X$417,$U$2,FALSE)</f>
        <v>179.21039999999999</v>
      </c>
      <c r="X70" s="33" t="s">
        <v>1146</v>
      </c>
    </row>
    <row r="71" spans="1:24">
      <c r="A71" s="43" t="s">
        <v>640</v>
      </c>
      <c r="B71" s="43" t="s">
        <v>641</v>
      </c>
      <c r="C71" s="63">
        <f>VLOOKUP(LEFT($C$3,2)&amp;LEFT($A71,6)&amp;LEFT(RIGHT($A71,6),5),'CS8000-P13_Overview'!$B$57:$X$439,$C$2,FALSE)</f>
        <v>24.6494</v>
      </c>
      <c r="D71" s="64">
        <f>E71*(1-'CS8000-P13_Overview'!$B$3)</f>
        <v>35.618382999999994</v>
      </c>
      <c r="E71" s="64">
        <f>VLOOKUP(LEFT($E$3,2)&amp;LEFT($A71,6)&amp;LEFT(RIGHT($A71,6),5),'CS8000-P13_Overview'!$B$57:$X$439,$C$2,FALSE)</f>
        <v>41.903979999999997</v>
      </c>
      <c r="F71" s="65">
        <f>VLOOKUP(LEFT($F$3,2)&amp;LEFT($A71,6)&amp;LEFT(RIGHT($A71,6),5),'CS8000-P13_Overview'!$B$57:$X$439,$F$2,FALSE)</f>
        <v>24.6494</v>
      </c>
      <c r="G71" s="65">
        <f>H71*(1-'CS8000-P13_Overview'!$B$3)</f>
        <v>35.618382999999994</v>
      </c>
      <c r="H71" s="65">
        <f>VLOOKUP(LEFT($E$3,2)&amp;LEFT($A71,6)&amp;LEFT(RIGHT($A71,6),5),'CS8000-P13_Overview'!$B$57:$X$439,$F$2,FALSE)</f>
        <v>41.903979999999997</v>
      </c>
      <c r="I71" s="66">
        <f>VLOOKUP(LEFT($I$3,2)&amp;LEFT($A71,6)&amp;LEFT(RIGHT($A71,6),5),'CS8000-P13_Overview'!$B$57:$X$439,$I$2,FALSE)</f>
        <v>40.4178</v>
      </c>
      <c r="J71" s="66">
        <f>K71*(1-'CS8000-P13_Overview'!$B$3)</f>
        <v>61.83923399999999</v>
      </c>
      <c r="K71" s="66">
        <f>VLOOKUP(LEFT($E$3,2)&amp;LEFT($A71,6)&amp;LEFT(RIGHT($A71,6),5),'CS8000-P13_Overview'!$B$57:$X$439,$I$2,FALSE)</f>
        <v>72.752039999999994</v>
      </c>
      <c r="L71" s="67">
        <f>VLOOKUP(LEFT($L$3,2)&amp;LEFT($A71,6)&amp;LEFT(RIGHT($A71,6),5),'CS8000-P13_Overview'!$B$57:$X$439,$L$2,FALSE)</f>
        <v>46.195599999999999</v>
      </c>
      <c r="M71" s="67">
        <f>N71*(1-'CS8000-P13_Overview'!$B$3)</f>
        <v>70.679267999999993</v>
      </c>
      <c r="N71" s="67">
        <f>VLOOKUP(LEFT($E$3,2)&amp;LEFT($A71,6)&amp;LEFT(RIGHT($A71,6),5),'CS8000-P13_Overview'!$B$57:$X$439,$L$2,FALSE)</f>
        <v>83.152079999999998</v>
      </c>
      <c r="O71" s="68">
        <f>VLOOKUP(LEFT($O$3,2)&amp;LEFT($A71,6)&amp;LEFT(RIGHT($A71,6),5),'CS8000-P13_Overview'!$B$57:$X$439,$O$2,FALSE)</f>
        <v>47.639299999999999</v>
      </c>
      <c r="P71" s="68">
        <f>Q71*(1-'CS8000-P13_Overview'!$B$3)</f>
        <v>76.937469499999992</v>
      </c>
      <c r="Q71" s="68">
        <f>VLOOKUP(LEFT($E$3,2)&amp;LEFT($A71,6)&amp;LEFT(RIGHT($A71,6),5),'CS8000-P13_Overview'!$B$57:$X$439,$O$2,FALSE)</f>
        <v>90.514669999999995</v>
      </c>
      <c r="R71" s="69">
        <f>VLOOKUP(LEFT($R$3,2)&amp;LEFT($A71,6)&amp;LEFT(RIGHT($A71,6),5),'CS8000-P13_Overview'!$B$57:$X$439,$R$2,FALSE)</f>
        <v>47.639299999999999</v>
      </c>
      <c r="S71" s="69">
        <f>T71*(1-'CS8000-P13_Overview'!$B$3)</f>
        <v>76.937469499999992</v>
      </c>
      <c r="T71" s="69">
        <f>VLOOKUP(LEFT($E$3,2)&amp;LEFT($A71,6)&amp;LEFT(RIGHT($A71,6),5),'CS8000-P13_Overview'!$B$57:$X$439,$R$2,FALSE)</f>
        <v>90.514669999999995</v>
      </c>
      <c r="U71" s="65">
        <f>VLOOKUP(LEFT($U$3,2)&amp;LEFT($A71,6)&amp;LEFT(RIGHT($A71,6),5),'CS8000-P13_Overview'!$B$57:$X$439,$U$2,FALSE)</f>
        <v>54.135800000000003</v>
      </c>
      <c r="V71" s="65">
        <f>W71*(1-'CS8000-P13_Overview'!$B$3)</f>
        <v>92.030860000000004</v>
      </c>
      <c r="W71" s="50">
        <f>VLOOKUP(LEFT($E$3,2)&amp;LEFT($A71,6)&amp;LEFT(RIGHT($A71,6),5),'CS8000-P13_Overview'!$B$57:$X$439,$U$2,FALSE)</f>
        <v>108.27160000000001</v>
      </c>
      <c r="X71" s="33" t="s">
        <v>1146</v>
      </c>
    </row>
    <row r="72" spans="1:24">
      <c r="A72" s="43" t="s">
        <v>642</v>
      </c>
      <c r="B72" s="43" t="s">
        <v>643</v>
      </c>
      <c r="C72" s="63">
        <f>VLOOKUP(LEFT($C$3,2)&amp;LEFT($A72,6)&amp;LEFT(RIGHT($A72,7),5),'CS8000-P13_Overview'!$B$57:$X$439,$C$2,FALSE)</f>
        <v>24.6494</v>
      </c>
      <c r="D72" s="64">
        <f>E72*(1-'CS8000-P13_Overview'!$B$3)</f>
        <v>35.618382999999994</v>
      </c>
      <c r="E72" s="64">
        <f>VLOOKUP(LEFT($E$3,2)&amp;LEFT($A72,6)&amp;LEFT(RIGHT($A72,7),5),'CS8000-P13_Overview'!$B$57:$X$439,$C$2,FALSE)</f>
        <v>41.903979999999997</v>
      </c>
      <c r="F72" s="65">
        <f>VLOOKUP(LEFT($F$3,2)&amp;LEFT($A72,6)&amp;LEFT(RIGHT($A72,7),5),'CS8000-P13_Overview'!$B$57:$X$439,$F$2,FALSE)</f>
        <v>24.6494</v>
      </c>
      <c r="G72" s="65">
        <f>H72*(1-'CS8000-P13_Overview'!$B$3)</f>
        <v>35.618382999999994</v>
      </c>
      <c r="H72" s="65">
        <f>VLOOKUP(LEFT($E$3,2)&amp;LEFT($A72,6)&amp;LEFT(RIGHT($A72,7),5),'CS8000-P13_Overview'!$B$57:$X$439,$F$2,FALSE)</f>
        <v>41.903979999999997</v>
      </c>
      <c r="I72" s="66">
        <f>VLOOKUP(LEFT($I$3,2)&amp;LEFT($A72,6)&amp;LEFT(RIGHT($A72,7),5),'CS8000-P13_Overview'!$B$57:$X$439,$I$2,FALSE)</f>
        <v>40.4178</v>
      </c>
      <c r="J72" s="66">
        <f>K72*(1-'CS8000-P13_Overview'!$B$3)</f>
        <v>61.83923399999999</v>
      </c>
      <c r="K72" s="66">
        <f>VLOOKUP(LEFT($E$3,2)&amp;LEFT($A72,6)&amp;LEFT(RIGHT($A72,7),5),'CS8000-P13_Overview'!$B$57:$X$439,$I$2,FALSE)</f>
        <v>72.752039999999994</v>
      </c>
      <c r="L72" s="67">
        <f>VLOOKUP(LEFT($L$3,2)&amp;LEFT($A72,6)&amp;LEFT(RIGHT($A72,7),5),'CS8000-P13_Overview'!$B$57:$X$439,$L$2,FALSE)</f>
        <v>46.195599999999999</v>
      </c>
      <c r="M72" s="67">
        <f>N72*(1-'CS8000-P13_Overview'!$B$3)</f>
        <v>70.679267999999993</v>
      </c>
      <c r="N72" s="67">
        <f>VLOOKUP(LEFT($E$3,2)&amp;LEFT($A72,6)&amp;LEFT(RIGHT($A72,7),5),'CS8000-P13_Overview'!$B$57:$X$439,$L$2,FALSE)</f>
        <v>83.152079999999998</v>
      </c>
      <c r="O72" s="68">
        <f>VLOOKUP(LEFT($O$3,2)&amp;LEFT($A72,6)&amp;LEFT(RIGHT($A72,7),5),'CS8000-P13_Overview'!$B$57:$X$439,$O$2,FALSE)</f>
        <v>47.639299999999999</v>
      </c>
      <c r="P72" s="68">
        <f>Q72*(1-'CS8000-P13_Overview'!$B$3)</f>
        <v>76.937469499999992</v>
      </c>
      <c r="Q72" s="68">
        <f>VLOOKUP(LEFT($E$3,2)&amp;LEFT($A72,6)&amp;LEFT(RIGHT($A72,7),5),'CS8000-P13_Overview'!$B$57:$X$439,$O$2,FALSE)</f>
        <v>90.514669999999995</v>
      </c>
      <c r="R72" s="69">
        <f>VLOOKUP(LEFT($R$3,2)&amp;LEFT($A72,6)&amp;LEFT(RIGHT($A72,7),5),'CS8000-P13_Overview'!$B$57:$X$439,$R$2,FALSE)</f>
        <v>47.639299999999999</v>
      </c>
      <c r="S72" s="69">
        <f>T72*(1-'CS8000-P13_Overview'!$B$3)</f>
        <v>76.937469499999992</v>
      </c>
      <c r="T72" s="69">
        <f>VLOOKUP(LEFT($E$3,2)&amp;LEFT($A72,6)&amp;LEFT(RIGHT($A72,7),5),'CS8000-P13_Overview'!$B$57:$X$439,$R$2,FALSE)</f>
        <v>90.514669999999995</v>
      </c>
      <c r="U72" s="65">
        <f>VLOOKUP(LEFT($U$3,2)&amp;LEFT($A72,6)&amp;LEFT(RIGHT($A72,7),5),'CS8000-P13_Overview'!$B$57:$X$439,$U$2,FALSE)</f>
        <v>54.135800000000003</v>
      </c>
      <c r="V72" s="65">
        <f>W72*(1-'CS8000-P13_Overview'!$B$3)</f>
        <v>92.030860000000004</v>
      </c>
      <c r="W72" s="50">
        <f>VLOOKUP(LEFT($E$3,2)&amp;LEFT($A72,6)&amp;LEFT(RIGHT($A72,7),5),'CS8000-P13_Overview'!$B$57:$X$439,$U$2,FALSE)</f>
        <v>108.27160000000001</v>
      </c>
      <c r="X72" s="33" t="s">
        <v>1146</v>
      </c>
    </row>
    <row r="73" spans="1:24">
      <c r="A73" s="43" t="s">
        <v>644</v>
      </c>
      <c r="B73" s="43" t="s">
        <v>645</v>
      </c>
      <c r="C73" s="63">
        <f>VLOOKUP(LEFT($C$3,2)&amp;LEFT($A73,6)&amp;LEFT(RIGHT($A73,7),5),'CS8000-P13_Overview'!$B$56:$X$387,$C$2,FALSE)</f>
        <v>27.537300000000002</v>
      </c>
      <c r="D73" s="64">
        <f>E73*(1-'CS8000-P13_Overview'!$B$3)</f>
        <v>39.7913985</v>
      </c>
      <c r="E73" s="64">
        <f>VLOOKUP(LEFT($E$3,2)&amp;LEFT($A73,6)&amp;LEFT(RIGHT($A73,7),5),'CS8000-P13_Overview'!$B$56:$X$387,$C$2,FALSE)</f>
        <v>46.813410000000005</v>
      </c>
      <c r="F73" s="65">
        <f>VLOOKUP(LEFT($F$3,2)&amp;LEFT($A73,6)&amp;LEFT(RIGHT($A73,7),5),'CS8000-P13_Overview'!$B$56:$X$387,$F$2,FALSE)</f>
        <v>27.537300000000002</v>
      </c>
      <c r="G73" s="65">
        <f>H73*(1-'CS8000-P13_Overview'!$B$3)</f>
        <v>39.7913985</v>
      </c>
      <c r="H73" s="65">
        <f>VLOOKUP(LEFT($E$3,2)&amp;LEFT($A73,6)&amp;LEFT(RIGHT($A73,7),5),'CS8000-P13_Overview'!$B$56:$X$387,$F$2,FALSE)</f>
        <v>46.813410000000005</v>
      </c>
      <c r="I73" s="66">
        <f>VLOOKUP(LEFT($I$3,2)&amp;LEFT($A73,6)&amp;LEFT(RIGHT($A73,7),5),'CS8000-P13_Overview'!$B$56:$X$387,$I$2,FALSE)</f>
        <v>47.909499999999994</v>
      </c>
      <c r="J73" s="66">
        <f>K73*(1-'CS8000-P13_Overview'!$B$3)</f>
        <v>73.301535000000001</v>
      </c>
      <c r="K73" s="66">
        <f>VLOOKUP(LEFT($E$3,2)&amp;LEFT($A73,6)&amp;LEFT(RIGHT($A73,7),5),'CS8000-P13_Overview'!$B$56:$X$387,$I$2,FALSE)</f>
        <v>86.237099999999998</v>
      </c>
      <c r="L73" s="67">
        <f>VLOOKUP(LEFT($L$3,2)&amp;LEFT($A73,6)&amp;LEFT(RIGHT($A73,7),5),'CS8000-P13_Overview'!$B$56:$X$387,$L$2,FALSE)</f>
        <v>59.485799999999998</v>
      </c>
      <c r="M73" s="67">
        <f>N73*(1-'CS8000-P13_Overview'!$B$3)</f>
        <v>91.013273999999996</v>
      </c>
      <c r="N73" s="67">
        <f>VLOOKUP(LEFT($E$3,2)&amp;LEFT($A73,6)&amp;LEFT(RIGHT($A73,7),5),'CS8000-P13_Overview'!$B$56:$X$387,$L$2,FALSE)</f>
        <v>107.07444</v>
      </c>
      <c r="O73" s="68">
        <f>VLOOKUP(LEFT($O$3,2)&amp;LEFT($A73,6)&amp;LEFT(RIGHT($A73,7),5),'CS8000-P13_Overview'!$B$56:$X$387,$O$2,FALSE)</f>
        <v>61.782499999999999</v>
      </c>
      <c r="P73" s="68">
        <f>Q73*(1-'CS8000-P13_Overview'!$B$3)</f>
        <v>99.778737500000005</v>
      </c>
      <c r="Q73" s="68">
        <f>VLOOKUP(LEFT($E$3,2)&amp;LEFT($A73,6)&amp;LEFT(RIGHT($A73,7),5),'CS8000-P13_Overview'!$B$56:$X$387,$O$2,FALSE)</f>
        <v>117.38675000000001</v>
      </c>
      <c r="R73" s="69">
        <f>VLOOKUP(LEFT($R$3,2)&amp;LEFT($A73,6)&amp;LEFT(RIGHT($A73,7),5),'CS8000-P13_Overview'!$B$56:$X$387,$R$2,FALSE)</f>
        <v>61.782499999999999</v>
      </c>
      <c r="S73" s="69">
        <f>T73*(1-'CS8000-P13_Overview'!$B$3)</f>
        <v>99.778737500000005</v>
      </c>
      <c r="T73" s="69">
        <f>VLOOKUP(LEFT($E$3,2)&amp;LEFT($A73,6)&amp;LEFT(RIGHT($A73,7),5),'CS8000-P13_Overview'!$B$56:$X$387,$R$2,FALSE)</f>
        <v>117.38675000000001</v>
      </c>
      <c r="U73" s="65">
        <f>VLOOKUP(LEFT($U$3,2)&amp;LEFT($A73,6)&amp;LEFT(RIGHT($A73,7),5),'CS8000-P13_Overview'!$B$56:$X$387,$U$2,FALSE)</f>
        <v>72.117800000000003</v>
      </c>
      <c r="V73" s="65">
        <f>W73*(1-'CS8000-P13_Overview'!$B$3)</f>
        <v>122.60026000000001</v>
      </c>
      <c r="W73" s="50">
        <f>VLOOKUP(LEFT($E$3,2)&amp;LEFT($A73,6)&amp;LEFT(RIGHT($A73,7),5),'CS8000-P13_Overview'!$B$56:$X$387,$U$2,FALSE)</f>
        <v>144.23560000000001</v>
      </c>
      <c r="X73" s="33" t="s">
        <v>1146</v>
      </c>
    </row>
    <row r="74" spans="1:24">
      <c r="A74" s="43" t="s">
        <v>646</v>
      </c>
      <c r="B74" s="43" t="s">
        <v>647</v>
      </c>
      <c r="C74" s="63">
        <f>VLOOKUP(LEFT($C$3,2)&amp;LEFT($A74,6)&amp;LEFT(RIGHT($A74,7),5),'CS8000-P13_Overview'!$B$56:$X$387,$C$2,FALSE)</f>
        <v>27.537300000000002</v>
      </c>
      <c r="D74" s="64">
        <f>E74*(1-'CS8000-P13_Overview'!$B$3)</f>
        <v>39.7913985</v>
      </c>
      <c r="E74" s="64">
        <f>VLOOKUP(LEFT($E$3,2)&amp;LEFT($A74,6)&amp;LEFT(RIGHT($A74,7),5),'CS8000-P13_Overview'!$B$56:$X$387,$C$2,FALSE)</f>
        <v>46.813410000000005</v>
      </c>
      <c r="F74" s="65">
        <f>VLOOKUP(LEFT($F$3,2)&amp;LEFT($A74,6)&amp;LEFT(RIGHT($A74,7),5),'CS8000-P13_Overview'!$B$56:$X$387,$F$2,FALSE)</f>
        <v>27.537300000000002</v>
      </c>
      <c r="G74" s="65">
        <f>H74*(1-'CS8000-P13_Overview'!$B$3)</f>
        <v>39.7913985</v>
      </c>
      <c r="H74" s="65">
        <f>VLOOKUP(LEFT($E$3,2)&amp;LEFT($A74,6)&amp;LEFT(RIGHT($A74,7),5),'CS8000-P13_Overview'!$B$56:$X$387,$F$2,FALSE)</f>
        <v>46.813410000000005</v>
      </c>
      <c r="I74" s="66">
        <f>VLOOKUP(LEFT($I$3,2)&amp;LEFT($A74,6)&amp;LEFT(RIGHT($A74,7),5),'CS8000-P13_Overview'!$B$56:$X$387,$I$2,FALSE)</f>
        <v>47.909499999999994</v>
      </c>
      <c r="J74" s="66">
        <f>K74*(1-'CS8000-P13_Overview'!$B$3)</f>
        <v>73.301535000000001</v>
      </c>
      <c r="K74" s="66">
        <f>VLOOKUP(LEFT($E$3,2)&amp;LEFT($A74,6)&amp;LEFT(RIGHT($A74,7),5),'CS8000-P13_Overview'!$B$56:$X$387,$I$2,FALSE)</f>
        <v>86.237099999999998</v>
      </c>
      <c r="L74" s="67">
        <f>VLOOKUP(LEFT($L$3,2)&amp;LEFT($A74,6)&amp;LEFT(RIGHT($A74,7),5),'CS8000-P13_Overview'!$B$56:$X$387,$L$2,FALSE)</f>
        <v>59.485799999999998</v>
      </c>
      <c r="M74" s="67">
        <f>N74*(1-'CS8000-P13_Overview'!$B$3)</f>
        <v>91.013273999999996</v>
      </c>
      <c r="N74" s="67">
        <f>VLOOKUP(LEFT($E$3,2)&amp;LEFT($A74,6)&amp;LEFT(RIGHT($A74,7),5),'CS8000-P13_Overview'!$B$56:$X$387,$L$2,FALSE)</f>
        <v>107.07444</v>
      </c>
      <c r="O74" s="68">
        <f>VLOOKUP(LEFT($O$3,2)&amp;LEFT($A74,6)&amp;LEFT(RIGHT($A74,7),5),'CS8000-P13_Overview'!$B$56:$X$387,$O$2,FALSE)</f>
        <v>61.782499999999999</v>
      </c>
      <c r="P74" s="68">
        <f>Q74*(1-'CS8000-P13_Overview'!$B$3)</f>
        <v>99.778737500000005</v>
      </c>
      <c r="Q74" s="68">
        <f>VLOOKUP(LEFT($E$3,2)&amp;LEFT($A74,6)&amp;LEFT(RIGHT($A74,7),5),'CS8000-P13_Overview'!$B$56:$X$387,$O$2,FALSE)</f>
        <v>117.38675000000001</v>
      </c>
      <c r="R74" s="69">
        <f>VLOOKUP(LEFT($R$3,2)&amp;LEFT($A74,6)&amp;LEFT(RIGHT($A74,7),5),'CS8000-P13_Overview'!$B$56:$X$387,$R$2,FALSE)</f>
        <v>61.782499999999999</v>
      </c>
      <c r="S74" s="69">
        <f>T74*(1-'CS8000-P13_Overview'!$B$3)</f>
        <v>99.778737500000005</v>
      </c>
      <c r="T74" s="69">
        <f>VLOOKUP(LEFT($E$3,2)&amp;LEFT($A74,6)&amp;LEFT(RIGHT($A74,7),5),'CS8000-P13_Overview'!$B$56:$X$387,$R$2,FALSE)</f>
        <v>117.38675000000001</v>
      </c>
      <c r="U74" s="65">
        <f>VLOOKUP(LEFT($U$3,2)&amp;LEFT($A74,6)&amp;LEFT(RIGHT($A74,7),5),'CS8000-P13_Overview'!$B$56:$X$387,$U$2,FALSE)</f>
        <v>72.117800000000003</v>
      </c>
      <c r="V74" s="65">
        <f>W74*(1-'CS8000-P13_Overview'!$B$3)</f>
        <v>122.60026000000001</v>
      </c>
      <c r="W74" s="50">
        <f>VLOOKUP(LEFT($E$3,2)&amp;LEFT($A74,6)&amp;LEFT(RIGHT($A74,7),5),'CS8000-P13_Overview'!$B$56:$X$387,$U$2,FALSE)</f>
        <v>144.23560000000001</v>
      </c>
      <c r="X74" s="33" t="s">
        <v>1146</v>
      </c>
    </row>
    <row r="75" spans="1:24">
      <c r="A75" s="43" t="s">
        <v>648</v>
      </c>
      <c r="B75" s="43" t="s">
        <v>649</v>
      </c>
      <c r="C75" s="63">
        <f>VLOOKUP(LEFT($C$3,2)&amp;LEFT($A75,6)&amp;LEFT(RIGHT($A75,7),5),'CS8000-P13_Overview'!$B$56:$X$387,$C$2,FALSE)</f>
        <v>27.537300000000002</v>
      </c>
      <c r="D75" s="64">
        <f>E75*(1-'CS8000-P13_Overview'!$B$3)</f>
        <v>39.7913985</v>
      </c>
      <c r="E75" s="64">
        <f>VLOOKUP(LEFT($E$3,2)&amp;LEFT($A75,6)&amp;LEFT(RIGHT($A75,7),5),'CS8000-P13_Overview'!$B$56:$X$387,$C$2,FALSE)</f>
        <v>46.813410000000005</v>
      </c>
      <c r="F75" s="65">
        <f>VLOOKUP(LEFT($F$3,2)&amp;LEFT($A75,6)&amp;LEFT(RIGHT($A75,7),5),'CS8000-P13_Overview'!$B$56:$X$387,$F$2,FALSE)</f>
        <v>27.537300000000002</v>
      </c>
      <c r="G75" s="65">
        <f>H75*(1-'CS8000-P13_Overview'!$B$3)</f>
        <v>39.7913985</v>
      </c>
      <c r="H75" s="65">
        <f>VLOOKUP(LEFT($E$3,2)&amp;LEFT($A75,6)&amp;LEFT(RIGHT($A75,7),5),'CS8000-P13_Overview'!$B$56:$X$387,$F$2,FALSE)</f>
        <v>46.813410000000005</v>
      </c>
      <c r="I75" s="66">
        <f>VLOOKUP(LEFT($I$3,2)&amp;LEFT($A75,6)&amp;LEFT(RIGHT($A75,7),5),'CS8000-P13_Overview'!$B$56:$X$387,$I$2,FALSE)</f>
        <v>47.909499999999994</v>
      </c>
      <c r="J75" s="66">
        <f>K75*(1-'CS8000-P13_Overview'!$B$3)</f>
        <v>73.301535000000001</v>
      </c>
      <c r="K75" s="66">
        <f>VLOOKUP(LEFT($E$3,2)&amp;LEFT($A75,6)&amp;LEFT(RIGHT($A75,7),5),'CS8000-P13_Overview'!$B$56:$X$387,$I$2,FALSE)</f>
        <v>86.237099999999998</v>
      </c>
      <c r="L75" s="67">
        <f>VLOOKUP(LEFT($L$3,2)&amp;LEFT($A75,6)&amp;LEFT(RIGHT($A75,7),5),'CS8000-P13_Overview'!$B$56:$X$387,$L$2,FALSE)</f>
        <v>59.485799999999998</v>
      </c>
      <c r="M75" s="67">
        <f>N75*(1-'CS8000-P13_Overview'!$B$3)</f>
        <v>91.013273999999996</v>
      </c>
      <c r="N75" s="67">
        <f>VLOOKUP(LEFT($E$3,2)&amp;LEFT($A75,6)&amp;LEFT(RIGHT($A75,7),5),'CS8000-P13_Overview'!$B$56:$X$387,$L$2,FALSE)</f>
        <v>107.07444</v>
      </c>
      <c r="O75" s="68">
        <f>VLOOKUP(LEFT($O$3,2)&amp;LEFT($A75,6)&amp;LEFT(RIGHT($A75,7),5),'CS8000-P13_Overview'!$B$56:$X$387,$O$2,FALSE)</f>
        <v>61.782499999999999</v>
      </c>
      <c r="P75" s="68">
        <f>Q75*(1-'CS8000-P13_Overview'!$B$3)</f>
        <v>99.778737500000005</v>
      </c>
      <c r="Q75" s="68">
        <f>VLOOKUP(LEFT($E$3,2)&amp;LEFT($A75,6)&amp;LEFT(RIGHT($A75,7),5),'CS8000-P13_Overview'!$B$56:$X$387,$O$2,FALSE)</f>
        <v>117.38675000000001</v>
      </c>
      <c r="R75" s="69">
        <f>VLOOKUP(LEFT($R$3,2)&amp;LEFT($A75,6)&amp;LEFT(RIGHT($A75,7),5),'CS8000-P13_Overview'!$B$56:$X$387,$R$2,FALSE)</f>
        <v>61.782499999999999</v>
      </c>
      <c r="S75" s="69">
        <f>T75*(1-'CS8000-P13_Overview'!$B$3)</f>
        <v>99.778737500000005</v>
      </c>
      <c r="T75" s="69">
        <f>VLOOKUP(LEFT($E$3,2)&amp;LEFT($A75,6)&amp;LEFT(RIGHT($A75,7),5),'CS8000-P13_Overview'!$B$56:$X$387,$R$2,FALSE)</f>
        <v>117.38675000000001</v>
      </c>
      <c r="U75" s="65">
        <f>VLOOKUP(LEFT($U$3,2)&amp;LEFT($A75,6)&amp;LEFT(RIGHT($A75,7),5),'CS8000-P13_Overview'!$B$56:$X$387,$U$2,FALSE)</f>
        <v>72.117800000000003</v>
      </c>
      <c r="V75" s="65">
        <f>W75*(1-'CS8000-P13_Overview'!$B$3)</f>
        <v>122.60026000000001</v>
      </c>
      <c r="W75" s="50">
        <f>VLOOKUP(LEFT($E$3,2)&amp;LEFT($A75,6)&amp;LEFT(RIGHT($A75,7),5),'CS8000-P13_Overview'!$B$56:$X$387,$U$2,FALSE)</f>
        <v>144.23560000000001</v>
      </c>
      <c r="X75" s="33" t="s">
        <v>1146</v>
      </c>
    </row>
    <row r="76" spans="1:24">
      <c r="A76" s="43" t="s">
        <v>650</v>
      </c>
      <c r="B76" s="43" t="s">
        <v>651</v>
      </c>
      <c r="C76" s="63">
        <f>VLOOKUP(LEFT($C$3,2)&amp;LEFT($A76,6)&amp;MID($A76,7,5),'CS8000-P13_Overview'!$B$52:$X$417,3,FALSE)</f>
        <v>27.537300000000002</v>
      </c>
      <c r="D76" s="64">
        <f>E76*(1-'CS8000-P13_Overview'!$B$3)</f>
        <v>39.7913985</v>
      </c>
      <c r="E76" s="64">
        <f>VLOOKUP(LEFT($E$3,2)&amp;LEFT($A76,6)&amp;MID($A76,7,5),'CS8000-P13_Overview'!$B$52:$X$417,3,FALSE)</f>
        <v>46.813410000000005</v>
      </c>
      <c r="F76" s="65">
        <f>VLOOKUP(LEFT($F$3,2)&amp;LEFT($A76,6)&amp;MID($A76,7,5),'CS8000-P13_Overview'!$B$52:$X$417,3,FALSE)</f>
        <v>27.537300000000002</v>
      </c>
      <c r="G76" s="65">
        <f>H76*(1-'CS8000-P13_Overview'!$B$3)</f>
        <v>39.7913985</v>
      </c>
      <c r="H76" s="65">
        <f>VLOOKUP(LEFT($E$3,2)&amp;LEFT($A76,6)&amp;MID($A76,7,5),'CS8000-P13_Overview'!$B$52:$X$417,3,FALSE)</f>
        <v>46.813410000000005</v>
      </c>
      <c r="I76" s="66">
        <f>VLOOKUP(LEFT($I$3,2)&amp;LEFT($A76,6)&amp;MID($A76,7,5),'CS8000-P13_Overview'!$B$52:$X$417,3,FALSE)</f>
        <v>27.537300000000002</v>
      </c>
      <c r="J76" s="66">
        <f>K76*(1-'CS8000-P13_Overview'!$B$3)</f>
        <v>39.7913985</v>
      </c>
      <c r="K76" s="66">
        <f>VLOOKUP(LEFT($E$3,2)&amp;LEFT($A76,6)&amp;MID($A76,7,5),'CS8000-P13_Overview'!$B$52:$X$417,3,FALSE)</f>
        <v>46.813410000000005</v>
      </c>
      <c r="L76" s="67">
        <f>VLOOKUP(LEFT($L$3,2)&amp;LEFT($A76,6)&amp;MID($A76,7,5),'CS8000-P13_Overview'!$B$52:$X$417,3,FALSE)</f>
        <v>27.537300000000002</v>
      </c>
      <c r="M76" s="67">
        <f>N76*(1-'CS8000-P13_Overview'!$B$3)</f>
        <v>39.7913985</v>
      </c>
      <c r="N76" s="67">
        <f>VLOOKUP(LEFT($E$3,2)&amp;LEFT($A76,6)&amp;MID($A76,7,5),'CS8000-P13_Overview'!$B$52:$X$417,3,FALSE)</f>
        <v>46.813410000000005</v>
      </c>
      <c r="O76" s="68">
        <f>VLOOKUP(LEFT($O$3,2)&amp;LEFT($A76,6)&amp;MID($A76,7,5),'CS8000-P13_Overview'!$B$52:$X$417,3,FALSE)</f>
        <v>27.537300000000002</v>
      </c>
      <c r="P76" s="68">
        <f>Q76*(1-'CS8000-P13_Overview'!$B$3)</f>
        <v>39.7913985</v>
      </c>
      <c r="Q76" s="68">
        <f>VLOOKUP(LEFT($E$3,2)&amp;LEFT($A76,6)&amp;MID($A76,7,5),'CS8000-P13_Overview'!$B$52:$X$417,3,FALSE)</f>
        <v>46.813410000000005</v>
      </c>
      <c r="R76" s="69">
        <f>VLOOKUP(LEFT($R$3,2)&amp;LEFT($A76,6)&amp;MID($A76,7,5),'CS8000-P13_Overview'!$B$52:$X$417,3,FALSE)</f>
        <v>27.537300000000002</v>
      </c>
      <c r="S76" s="69">
        <f>T76*(1-'CS8000-P13_Overview'!$B$3)</f>
        <v>39.7913985</v>
      </c>
      <c r="T76" s="69">
        <f>VLOOKUP(LEFT($E$3,2)&amp;LEFT($A76,6)&amp;MID($A76,7,5),'CS8000-P13_Overview'!$B$52:$X$417,3,FALSE)</f>
        <v>46.813410000000005</v>
      </c>
      <c r="U76" s="65">
        <f>VLOOKUP(LEFT($U$3,2)&amp;LEFT($A76,6)&amp;MID($A76,7,5),'CS8000-P13_Overview'!$B$52:$X$417,3,FALSE)</f>
        <v>27.537300000000002</v>
      </c>
      <c r="V76" s="65">
        <f>W76*(1-'CS8000-P13_Overview'!$B$3)</f>
        <v>39.7913985</v>
      </c>
      <c r="W76" s="50">
        <f>VLOOKUP(LEFT($E$3,2)&amp;LEFT($A76,6)&amp;MID($A76,7,5),'CS8000-P13_Overview'!$B$52:$X$417,3,FALSE)</f>
        <v>46.813410000000005</v>
      </c>
      <c r="X76" s="33" t="s">
        <v>1146</v>
      </c>
    </row>
    <row r="77" spans="1:24">
      <c r="A77" s="43" t="s">
        <v>652</v>
      </c>
      <c r="B77" s="43" t="s">
        <v>653</v>
      </c>
      <c r="C77" s="63">
        <f>VLOOKUP(LEFT($C$3,2)&amp;LEFT($A77,6)&amp;MID($A77,7,5),'CS8000-P13_Overview'!$B$52:$X$417,3,FALSE)</f>
        <v>27.537300000000002</v>
      </c>
      <c r="D77" s="64">
        <f>E77*(1-'CS8000-P13_Overview'!$B$3)</f>
        <v>39.7913985</v>
      </c>
      <c r="E77" s="64">
        <f>VLOOKUP(LEFT($E$3,2)&amp;LEFT($A77,6)&amp;MID($A77,7,5),'CS8000-P13_Overview'!$B$52:$X$417,3,FALSE)</f>
        <v>46.813410000000005</v>
      </c>
      <c r="F77" s="65">
        <f>VLOOKUP(LEFT($F$3,2)&amp;LEFT($A77,6)&amp;MID($A77,7,5),'CS8000-P13_Overview'!$B$52:$X$417,3,FALSE)</f>
        <v>27.537300000000002</v>
      </c>
      <c r="G77" s="65">
        <f>H77*(1-'CS8000-P13_Overview'!$B$3)</f>
        <v>39.7913985</v>
      </c>
      <c r="H77" s="65">
        <f>VLOOKUP(LEFT($E$3,2)&amp;LEFT($A77,6)&amp;MID($A77,7,5),'CS8000-P13_Overview'!$B$52:$X$417,3,FALSE)</f>
        <v>46.813410000000005</v>
      </c>
      <c r="I77" s="66">
        <f>VLOOKUP(LEFT($I$3,2)&amp;LEFT($A77,6)&amp;MID($A77,7,5),'CS8000-P13_Overview'!$B$52:$X$417,3,FALSE)</f>
        <v>27.537300000000002</v>
      </c>
      <c r="J77" s="66">
        <f>K77*(1-'CS8000-P13_Overview'!$B$3)</f>
        <v>39.7913985</v>
      </c>
      <c r="K77" s="66">
        <f>VLOOKUP(LEFT($E$3,2)&amp;LEFT($A77,6)&amp;MID($A77,7,5),'CS8000-P13_Overview'!$B$52:$X$417,3,FALSE)</f>
        <v>46.813410000000005</v>
      </c>
      <c r="L77" s="67">
        <f>VLOOKUP(LEFT($L$3,2)&amp;LEFT($A77,6)&amp;MID($A77,7,5),'CS8000-P13_Overview'!$B$52:$X$417,3,FALSE)</f>
        <v>27.537300000000002</v>
      </c>
      <c r="M77" s="67">
        <f>N77*(1-'CS8000-P13_Overview'!$B$3)</f>
        <v>39.7913985</v>
      </c>
      <c r="N77" s="67">
        <f>VLOOKUP(LEFT($E$3,2)&amp;LEFT($A77,6)&amp;MID($A77,7,5),'CS8000-P13_Overview'!$B$52:$X$417,3,FALSE)</f>
        <v>46.813410000000005</v>
      </c>
      <c r="O77" s="68">
        <f>VLOOKUP(LEFT($O$3,2)&amp;LEFT($A77,6)&amp;MID($A77,7,5),'CS8000-P13_Overview'!$B$52:$X$417,3,FALSE)</f>
        <v>27.537300000000002</v>
      </c>
      <c r="P77" s="68">
        <f>Q77*(1-'CS8000-P13_Overview'!$B$3)</f>
        <v>39.7913985</v>
      </c>
      <c r="Q77" s="68">
        <f>VLOOKUP(LEFT($E$3,2)&amp;LEFT($A77,6)&amp;MID($A77,7,5),'CS8000-P13_Overview'!$B$52:$X$417,3,FALSE)</f>
        <v>46.813410000000005</v>
      </c>
      <c r="R77" s="69">
        <f>VLOOKUP(LEFT($R$3,2)&amp;LEFT($A77,6)&amp;MID($A77,7,5),'CS8000-P13_Overview'!$B$52:$X$417,3,FALSE)</f>
        <v>27.537300000000002</v>
      </c>
      <c r="S77" s="69">
        <f>T77*(1-'CS8000-P13_Overview'!$B$3)</f>
        <v>39.7913985</v>
      </c>
      <c r="T77" s="69">
        <f>VLOOKUP(LEFT($E$3,2)&amp;LEFT($A77,6)&amp;MID($A77,7,5),'CS8000-P13_Overview'!$B$52:$X$417,3,FALSE)</f>
        <v>46.813410000000005</v>
      </c>
      <c r="U77" s="65">
        <f>VLOOKUP(LEFT($U$3,2)&amp;LEFT($A77,6)&amp;MID($A77,7,5),'CS8000-P13_Overview'!$B$52:$X$417,3,FALSE)</f>
        <v>27.537300000000002</v>
      </c>
      <c r="V77" s="65">
        <f>W77*(1-'CS8000-P13_Overview'!$B$3)</f>
        <v>39.7913985</v>
      </c>
      <c r="W77" s="50">
        <f>VLOOKUP(LEFT($E$3,2)&amp;LEFT($A77,6)&amp;MID($A77,7,5),'CS8000-P13_Overview'!$B$52:$X$417,3,FALSE)</f>
        <v>46.813410000000005</v>
      </c>
      <c r="X77" s="33" t="s">
        <v>1146</v>
      </c>
    </row>
    <row r="78" spans="1:24">
      <c r="A78" s="43" t="s">
        <v>654</v>
      </c>
      <c r="B78" s="43" t="s">
        <v>655</v>
      </c>
      <c r="C78" s="63">
        <f>VLOOKUP(LEFT($C$3,2)&amp;LEFT($A78,6)&amp;MID($A78,7,5),'CS8000-P13_Overview'!$B$52:$X$417,3,FALSE)</f>
        <v>27.537300000000002</v>
      </c>
      <c r="D78" s="64">
        <f>E78*(1-'CS8000-P13_Overview'!$B$3)</f>
        <v>39.7913985</v>
      </c>
      <c r="E78" s="64">
        <f>VLOOKUP(LEFT($E$3,2)&amp;LEFT($A78,6)&amp;MID($A78,7,5),'CS8000-P13_Overview'!$B$52:$X$417,3,FALSE)</f>
        <v>46.813410000000005</v>
      </c>
      <c r="F78" s="65">
        <f>VLOOKUP(LEFT($F$3,2)&amp;LEFT($A78,6)&amp;MID($A78,7,5),'CS8000-P13_Overview'!$B$52:$X$417,3,FALSE)</f>
        <v>27.537300000000002</v>
      </c>
      <c r="G78" s="65">
        <f>H78*(1-'CS8000-P13_Overview'!$B$3)</f>
        <v>39.7913985</v>
      </c>
      <c r="H78" s="65">
        <f>VLOOKUP(LEFT($E$3,2)&amp;LEFT($A78,6)&amp;MID($A78,7,5),'CS8000-P13_Overview'!$B$52:$X$417,3,FALSE)</f>
        <v>46.813410000000005</v>
      </c>
      <c r="I78" s="66">
        <f>VLOOKUP(LEFT($I$3,2)&amp;LEFT($A78,6)&amp;MID($A78,7,5),'CS8000-P13_Overview'!$B$52:$X$417,3,FALSE)</f>
        <v>27.537300000000002</v>
      </c>
      <c r="J78" s="66">
        <f>K78*(1-'CS8000-P13_Overview'!$B$3)</f>
        <v>39.7913985</v>
      </c>
      <c r="K78" s="66">
        <f>VLOOKUP(LEFT($E$3,2)&amp;LEFT($A78,6)&amp;MID($A78,7,5),'CS8000-P13_Overview'!$B$52:$X$417,3,FALSE)</f>
        <v>46.813410000000005</v>
      </c>
      <c r="L78" s="67">
        <f>VLOOKUP(LEFT($L$3,2)&amp;LEFT($A78,6)&amp;MID($A78,7,5),'CS8000-P13_Overview'!$B$52:$X$417,3,FALSE)</f>
        <v>27.537300000000002</v>
      </c>
      <c r="M78" s="67">
        <f>N78*(1-'CS8000-P13_Overview'!$B$3)</f>
        <v>39.7913985</v>
      </c>
      <c r="N78" s="67">
        <f>VLOOKUP(LEFT($E$3,2)&amp;LEFT($A78,6)&amp;MID($A78,7,5),'CS8000-P13_Overview'!$B$52:$X$417,3,FALSE)</f>
        <v>46.813410000000005</v>
      </c>
      <c r="O78" s="68">
        <f>VLOOKUP(LEFT($O$3,2)&amp;LEFT($A78,6)&amp;MID($A78,7,5),'CS8000-P13_Overview'!$B$52:$X$417,3,FALSE)</f>
        <v>27.537300000000002</v>
      </c>
      <c r="P78" s="68">
        <f>Q78*(1-'CS8000-P13_Overview'!$B$3)</f>
        <v>39.7913985</v>
      </c>
      <c r="Q78" s="68">
        <f>VLOOKUP(LEFT($E$3,2)&amp;LEFT($A78,6)&amp;MID($A78,7,5),'CS8000-P13_Overview'!$B$52:$X$417,3,FALSE)</f>
        <v>46.813410000000005</v>
      </c>
      <c r="R78" s="69">
        <f>VLOOKUP(LEFT($R$3,2)&amp;LEFT($A78,6)&amp;MID($A78,7,5),'CS8000-P13_Overview'!$B$52:$X$417,3,FALSE)</f>
        <v>27.537300000000002</v>
      </c>
      <c r="S78" s="69">
        <f>T78*(1-'CS8000-P13_Overview'!$B$3)</f>
        <v>39.7913985</v>
      </c>
      <c r="T78" s="69">
        <f>VLOOKUP(LEFT($E$3,2)&amp;LEFT($A78,6)&amp;MID($A78,7,5),'CS8000-P13_Overview'!$B$52:$X$417,3,FALSE)</f>
        <v>46.813410000000005</v>
      </c>
      <c r="U78" s="65">
        <f>VLOOKUP(LEFT($U$3,2)&amp;LEFT($A78,6)&amp;MID($A78,7,5),'CS8000-P13_Overview'!$B$52:$X$417,3,FALSE)</f>
        <v>27.537300000000002</v>
      </c>
      <c r="V78" s="65">
        <f>W78*(1-'CS8000-P13_Overview'!$B$3)</f>
        <v>39.7913985</v>
      </c>
      <c r="W78" s="50">
        <f>VLOOKUP(LEFT($E$3,2)&amp;LEFT($A78,6)&amp;MID($A78,7,5),'CS8000-P13_Overview'!$B$52:$X$417,3,FALSE)</f>
        <v>46.813410000000005</v>
      </c>
      <c r="X78" s="33" t="s">
        <v>1146</v>
      </c>
    </row>
    <row r="79" spans="1:24">
      <c r="A79" s="43" t="s">
        <v>656</v>
      </c>
      <c r="B79" s="43" t="s">
        <v>657</v>
      </c>
      <c r="C79" s="63">
        <f>VLOOKUP(LEFT($C$3,2)&amp;LEFT($A79,6)&amp;MID($A79,7,5),'CS8000-P13_Overview'!$B$52:$X$417,3,FALSE)</f>
        <v>27.537300000000002</v>
      </c>
      <c r="D79" s="64">
        <f>E79*(1-'CS8000-P13_Overview'!$B$3)</f>
        <v>39.7913985</v>
      </c>
      <c r="E79" s="64">
        <f>VLOOKUP(LEFT($E$3,2)&amp;LEFT($A79,6)&amp;MID($A79,7,5),'CS8000-P13_Overview'!$B$52:$X$417,3,FALSE)</f>
        <v>46.813410000000005</v>
      </c>
      <c r="F79" s="65">
        <f>VLOOKUP(LEFT($F$3,2)&amp;LEFT($A79,6)&amp;MID($A79,7,5),'CS8000-P13_Overview'!$B$52:$X$417,3,FALSE)</f>
        <v>27.537300000000002</v>
      </c>
      <c r="G79" s="65">
        <f>H79*(1-'CS8000-P13_Overview'!$B$3)</f>
        <v>39.7913985</v>
      </c>
      <c r="H79" s="65">
        <f>VLOOKUP(LEFT($E$3,2)&amp;LEFT($A79,6)&amp;MID($A79,7,5),'CS8000-P13_Overview'!$B$52:$X$417,3,FALSE)</f>
        <v>46.813410000000005</v>
      </c>
      <c r="I79" s="66">
        <f>VLOOKUP(LEFT($I$3,2)&amp;LEFT($A79,6)&amp;MID($A79,7,5),'CS8000-P13_Overview'!$B$52:$X$417,3,FALSE)</f>
        <v>27.537300000000002</v>
      </c>
      <c r="J79" s="66">
        <f>K79*(1-'CS8000-P13_Overview'!$B$3)</f>
        <v>39.7913985</v>
      </c>
      <c r="K79" s="66">
        <f>VLOOKUP(LEFT($E$3,2)&amp;LEFT($A79,6)&amp;MID($A79,7,5),'CS8000-P13_Overview'!$B$52:$X$417,3,FALSE)</f>
        <v>46.813410000000005</v>
      </c>
      <c r="L79" s="67">
        <f>VLOOKUP(LEFT($L$3,2)&amp;LEFT($A79,6)&amp;MID($A79,7,5),'CS8000-P13_Overview'!$B$52:$X$417,3,FALSE)</f>
        <v>27.537300000000002</v>
      </c>
      <c r="M79" s="67">
        <f>N79*(1-'CS8000-P13_Overview'!$B$3)</f>
        <v>39.7913985</v>
      </c>
      <c r="N79" s="67">
        <f>VLOOKUP(LEFT($E$3,2)&amp;LEFT($A79,6)&amp;MID($A79,7,5),'CS8000-P13_Overview'!$B$52:$X$417,3,FALSE)</f>
        <v>46.813410000000005</v>
      </c>
      <c r="O79" s="68">
        <f>VLOOKUP(LEFT($O$3,2)&amp;LEFT($A79,6)&amp;MID($A79,7,5),'CS8000-P13_Overview'!$B$52:$X$417,3,FALSE)</f>
        <v>27.537300000000002</v>
      </c>
      <c r="P79" s="68">
        <f>Q79*(1-'CS8000-P13_Overview'!$B$3)</f>
        <v>39.7913985</v>
      </c>
      <c r="Q79" s="68">
        <f>VLOOKUP(LEFT($E$3,2)&amp;LEFT($A79,6)&amp;MID($A79,7,5),'CS8000-P13_Overview'!$B$52:$X$417,3,FALSE)</f>
        <v>46.813410000000005</v>
      </c>
      <c r="R79" s="69">
        <f>VLOOKUP(LEFT($R$3,2)&amp;LEFT($A79,6)&amp;MID($A79,7,5),'CS8000-P13_Overview'!$B$52:$X$417,3,FALSE)</f>
        <v>27.537300000000002</v>
      </c>
      <c r="S79" s="69">
        <f>T79*(1-'CS8000-P13_Overview'!$B$3)</f>
        <v>39.7913985</v>
      </c>
      <c r="T79" s="69">
        <f>VLOOKUP(LEFT($E$3,2)&amp;LEFT($A79,6)&amp;MID($A79,7,5),'CS8000-P13_Overview'!$B$52:$X$417,3,FALSE)</f>
        <v>46.813410000000005</v>
      </c>
      <c r="U79" s="65">
        <f>VLOOKUP(LEFT($U$3,2)&amp;LEFT($A79,6)&amp;MID($A79,7,5),'CS8000-P13_Overview'!$B$52:$X$417,3,FALSE)</f>
        <v>27.537300000000002</v>
      </c>
      <c r="V79" s="65">
        <f>W79*(1-'CS8000-P13_Overview'!$B$3)</f>
        <v>39.7913985</v>
      </c>
      <c r="W79" s="50">
        <f>VLOOKUP(LEFT($E$3,2)&amp;LEFT($A79,6)&amp;MID($A79,7,5),'CS8000-P13_Overview'!$B$52:$X$417,3,FALSE)</f>
        <v>46.813410000000005</v>
      </c>
      <c r="X79" s="33" t="s">
        <v>1146</v>
      </c>
    </row>
    <row r="80" spans="1:24">
      <c r="A80" s="43" t="s">
        <v>658</v>
      </c>
      <c r="B80" s="43" t="s">
        <v>659</v>
      </c>
      <c r="C80" s="63">
        <f>VLOOKUP(LEFT($C$3,2)&amp;LEFT($A80,6)&amp;LEFT(RIGHT($A80,6),5),'CS8000-P12_Overview'!$B$56:$X$369,$C$2,FALSE)</f>
        <v>24.6494</v>
      </c>
      <c r="D80" s="64">
        <f>E80*(1-'CS8000-P12_Overview'!$B$3)</f>
        <v>35.618382999999994</v>
      </c>
      <c r="E80" s="64">
        <f>VLOOKUP(LEFT($E$3,2)&amp;LEFT($A80,6)&amp;LEFT(RIGHT($A80,6),5),'CS8000-P12_Overview'!$B$56:$X$369,$C$2,FALSE)</f>
        <v>41.903979999999997</v>
      </c>
      <c r="F80" s="65">
        <f>VLOOKUP(LEFT($F$3,2)&amp;LEFT($A80,6)&amp;LEFT(RIGHT($A80,6),5),'CS8000-P12_Overview'!$B$56:$X$369,$F$2,FALSE)</f>
        <v>24.6494</v>
      </c>
      <c r="G80" s="65">
        <f>H80*(1-'CS8000-P12_Overview'!$B$3)</f>
        <v>35.618382999999994</v>
      </c>
      <c r="H80" s="65">
        <f>VLOOKUP(LEFT($E$3,2)&amp;LEFT($A80,6)&amp;LEFT(RIGHT($A80,6),5),'CS8000-P12_Overview'!$B$56:$X$369,$F$2,FALSE)</f>
        <v>41.903979999999997</v>
      </c>
      <c r="I80" s="66">
        <f>VLOOKUP(LEFT($I$3,2)&amp;LEFT($A80,6)&amp;LEFT(RIGHT($A80,6),5),'CS8000-P12_Overview'!$B$56:$X$369,$I$2,FALSE)</f>
        <v>40.4178</v>
      </c>
      <c r="J80" s="66">
        <f>K80*(1-'CS8000-P12_Overview'!$B$3)</f>
        <v>61.83923399999999</v>
      </c>
      <c r="K80" s="66">
        <f>VLOOKUP(LEFT($E$3,2)&amp;LEFT($A80,6)&amp;LEFT(RIGHT($A80,6),5),'CS8000-P12_Overview'!$B$56:$X$369,$I$2,FALSE)</f>
        <v>72.752039999999994</v>
      </c>
      <c r="L80" s="67">
        <f>VLOOKUP(LEFT($L$3,2)&amp;LEFT($A80,6)&amp;LEFT(RIGHT($A80,6),5),'CS8000-P12_Overview'!$B$56:$X$369,$L$2,FALSE)</f>
        <v>46.195599999999999</v>
      </c>
      <c r="M80" s="67">
        <f>N80*(1-'CS8000-P12_Overview'!$B$3)</f>
        <v>70.679267999999993</v>
      </c>
      <c r="N80" s="67">
        <f>VLOOKUP(LEFT($E$3,2)&amp;LEFT($A80,6)&amp;LEFT(RIGHT($A80,6),5),'CS8000-P12_Overview'!$B$56:$X$369,$L$2,FALSE)</f>
        <v>83.152079999999998</v>
      </c>
      <c r="O80" s="68">
        <f>VLOOKUP(LEFT($O$3,2)&amp;LEFT($A80,6)&amp;LEFT(RIGHT($A80,6),5),'CS8000-P12_Overview'!$B$56:$X$369,$O$2,FALSE)</f>
        <v>47.639299999999999</v>
      </c>
      <c r="P80" s="68">
        <f>Q80*(1-'CS8000-P12_Overview'!$B$3)</f>
        <v>76.937469499999992</v>
      </c>
      <c r="Q80" s="68">
        <f>VLOOKUP(LEFT($E$3,2)&amp;LEFT($A80,6)&amp;LEFT(RIGHT($A80,6),5),'CS8000-P12_Overview'!$B$56:$X$369,$O$2,FALSE)</f>
        <v>90.514669999999995</v>
      </c>
      <c r="R80" s="69">
        <f>VLOOKUP(LEFT($R$3,2)&amp;LEFT($A80,6)&amp;LEFT(RIGHT($A80,6),5),'CS8000-P12_Overview'!$B$56:$X$369,$R$2,FALSE)</f>
        <v>47.639299999999999</v>
      </c>
      <c r="S80" s="69">
        <f>T80*(1-'CS8000-P12_Overview'!$B$3)</f>
        <v>76.937469499999992</v>
      </c>
      <c r="T80" s="69">
        <f>VLOOKUP(LEFT($E$3,2)&amp;LEFT($A80,6)&amp;LEFT(RIGHT($A80,6),5),'CS8000-P12_Overview'!$B$56:$X$369,$R$2,FALSE)</f>
        <v>90.514669999999995</v>
      </c>
      <c r="U80" s="65">
        <f>VLOOKUP(LEFT($U$3,2)&amp;LEFT($A80,6)&amp;LEFT(RIGHT($A80,6),5),'CS8000-P12_Overview'!$B$56:$X$369,$U$2,FALSE)</f>
        <v>54.135800000000003</v>
      </c>
      <c r="V80" s="65">
        <f>W80*(1-'CS8000-P12_Overview'!$B$3)</f>
        <v>92.030860000000004</v>
      </c>
      <c r="W80" s="50">
        <f>VLOOKUP(LEFT($E$3,2)&amp;LEFT($A80,6)&amp;LEFT(RIGHT($A80,6),5),'CS8000-P12_Overview'!$B$56:$X$369,$U$2,FALSE)</f>
        <v>108.27160000000001</v>
      </c>
      <c r="X80" s="33" t="s">
        <v>1145</v>
      </c>
    </row>
    <row r="81" spans="1:24">
      <c r="A81" s="43" t="s">
        <v>660</v>
      </c>
      <c r="B81" s="43" t="s">
        <v>661</v>
      </c>
      <c r="C81" s="63">
        <f>VLOOKUP(LEFT($C$3,2)&amp;LEFT($A81,6)&amp;LEFT(RIGHT($A81,6),5),'CS8000-P12_Overview'!$B$56:$X$369,$C$2,FALSE)</f>
        <v>24.6494</v>
      </c>
      <c r="D81" s="64">
        <f>E81*(1-'CS8000-P12_Overview'!$B$3)</f>
        <v>35.618382999999994</v>
      </c>
      <c r="E81" s="64">
        <f>VLOOKUP(LEFT($E$3,2)&amp;LEFT($A81,6)&amp;LEFT(RIGHT($A81,6),5),'CS8000-P12_Overview'!$B$56:$X$369,$C$2,FALSE)</f>
        <v>41.903979999999997</v>
      </c>
      <c r="F81" s="65">
        <f>VLOOKUP(LEFT($F$3,2)&amp;LEFT($A81,6)&amp;LEFT(RIGHT($A81,6),5),'CS8000-P12_Overview'!$B$56:$X$369,$F$2,FALSE)</f>
        <v>24.6494</v>
      </c>
      <c r="G81" s="65">
        <f>H81*(1-'CS8000-P12_Overview'!$B$3)</f>
        <v>35.618382999999994</v>
      </c>
      <c r="H81" s="65">
        <f>VLOOKUP(LEFT($E$3,2)&amp;LEFT($A81,6)&amp;LEFT(RIGHT($A81,6),5),'CS8000-P12_Overview'!$B$56:$X$369,$F$2,FALSE)</f>
        <v>41.903979999999997</v>
      </c>
      <c r="I81" s="66">
        <f>VLOOKUP(LEFT($I$3,2)&amp;LEFT($A81,6)&amp;LEFT(RIGHT($A81,6),5),'CS8000-P12_Overview'!$B$56:$X$369,$I$2,FALSE)</f>
        <v>40.4178</v>
      </c>
      <c r="J81" s="66">
        <f>K81*(1-'CS8000-P12_Overview'!$B$3)</f>
        <v>61.83923399999999</v>
      </c>
      <c r="K81" s="66">
        <f>VLOOKUP(LEFT($E$3,2)&amp;LEFT($A81,6)&amp;LEFT(RIGHT($A81,6),5),'CS8000-P12_Overview'!$B$56:$X$369,$I$2,FALSE)</f>
        <v>72.752039999999994</v>
      </c>
      <c r="L81" s="67">
        <f>VLOOKUP(LEFT($L$3,2)&amp;LEFT($A81,6)&amp;LEFT(RIGHT($A81,6),5),'CS8000-P12_Overview'!$B$56:$X$369,$L$2,FALSE)</f>
        <v>46.195599999999999</v>
      </c>
      <c r="M81" s="67">
        <f>N81*(1-'CS8000-P12_Overview'!$B$3)</f>
        <v>70.679267999999993</v>
      </c>
      <c r="N81" s="67">
        <f>VLOOKUP(LEFT($E$3,2)&amp;LEFT($A81,6)&amp;LEFT(RIGHT($A81,6),5),'CS8000-P12_Overview'!$B$56:$X$369,$L$2,FALSE)</f>
        <v>83.152079999999998</v>
      </c>
      <c r="O81" s="68">
        <f>VLOOKUP(LEFT($O$3,2)&amp;LEFT($A81,6)&amp;LEFT(RIGHT($A81,6),5),'CS8000-P12_Overview'!$B$56:$X$369,$O$2,FALSE)</f>
        <v>47.639299999999999</v>
      </c>
      <c r="P81" s="68">
        <f>Q81*(1-'CS8000-P12_Overview'!$B$3)</f>
        <v>76.937469499999992</v>
      </c>
      <c r="Q81" s="68">
        <f>VLOOKUP(LEFT($E$3,2)&amp;LEFT($A81,6)&amp;LEFT(RIGHT($A81,6),5),'CS8000-P12_Overview'!$B$56:$X$369,$O$2,FALSE)</f>
        <v>90.514669999999995</v>
      </c>
      <c r="R81" s="69">
        <f>VLOOKUP(LEFT($R$3,2)&amp;LEFT($A81,6)&amp;LEFT(RIGHT($A81,6),5),'CS8000-P12_Overview'!$B$56:$X$369,$R$2,FALSE)</f>
        <v>47.639299999999999</v>
      </c>
      <c r="S81" s="69">
        <f>T81*(1-'CS8000-P12_Overview'!$B$3)</f>
        <v>76.937469499999992</v>
      </c>
      <c r="T81" s="69">
        <f>VLOOKUP(LEFT($E$3,2)&amp;LEFT($A81,6)&amp;LEFT(RIGHT($A81,6),5),'CS8000-P12_Overview'!$B$56:$X$369,$R$2,FALSE)</f>
        <v>90.514669999999995</v>
      </c>
      <c r="U81" s="65">
        <f>VLOOKUP(LEFT($U$3,2)&amp;LEFT($A81,6)&amp;LEFT(RIGHT($A81,6),5),'CS8000-P12_Overview'!$B$56:$X$369,$U$2,FALSE)</f>
        <v>54.135800000000003</v>
      </c>
      <c r="V81" s="65">
        <f>W81*(1-'CS8000-P12_Overview'!$B$3)</f>
        <v>92.030860000000004</v>
      </c>
      <c r="W81" s="50">
        <f>VLOOKUP(LEFT($E$3,2)&amp;LEFT($A81,6)&amp;LEFT(RIGHT($A81,6),5),'CS8000-P12_Overview'!$B$56:$X$369,$U$2,FALSE)</f>
        <v>108.27160000000001</v>
      </c>
      <c r="X81" s="33" t="s">
        <v>1146</v>
      </c>
    </row>
    <row r="82" spans="1:24">
      <c r="A82" s="43" t="s">
        <v>662</v>
      </c>
      <c r="B82" s="43" t="s">
        <v>663</v>
      </c>
      <c r="C82" s="63">
        <f>VLOOKUP(LEFT($C$3,2)&amp;LEFT($A82,6)&amp;LEFT(RIGHT($A82,6),5),'CS8000-P12_Overview'!$B$56:$X$369,$C$2,FALSE)</f>
        <v>24.6494</v>
      </c>
      <c r="D82" s="64">
        <f>E82*(1-'CS8000-P12_Overview'!$B$3)</f>
        <v>35.618382999999994</v>
      </c>
      <c r="E82" s="64">
        <f>VLOOKUP(LEFT($E$3,2)&amp;LEFT($A82,6)&amp;LEFT(RIGHT($A82,6),5),'CS8000-P12_Overview'!$B$56:$X$369,$C$2,FALSE)</f>
        <v>41.903979999999997</v>
      </c>
      <c r="F82" s="65">
        <f>VLOOKUP(LEFT($F$3,2)&amp;LEFT($A82,6)&amp;LEFT(RIGHT($A82,6),5),'CS8000-P12_Overview'!$B$56:$X$369,$F$2,FALSE)</f>
        <v>24.6494</v>
      </c>
      <c r="G82" s="65">
        <f>H82*(1-'CS8000-P12_Overview'!$B$3)</f>
        <v>35.618382999999994</v>
      </c>
      <c r="H82" s="65">
        <f>VLOOKUP(LEFT($E$3,2)&amp;LEFT($A82,6)&amp;LEFT(RIGHT($A82,6),5),'CS8000-P12_Overview'!$B$56:$X$369,$F$2,FALSE)</f>
        <v>41.903979999999997</v>
      </c>
      <c r="I82" s="66">
        <f>VLOOKUP(LEFT($I$3,2)&amp;LEFT($A82,6)&amp;LEFT(RIGHT($A82,6),5),'CS8000-P12_Overview'!$B$56:$X$369,$I$2,FALSE)</f>
        <v>40.4178</v>
      </c>
      <c r="J82" s="66">
        <f>K82*(1-'CS8000-P12_Overview'!$B$3)</f>
        <v>61.83923399999999</v>
      </c>
      <c r="K82" s="66">
        <f>VLOOKUP(LEFT($E$3,2)&amp;LEFT($A82,6)&amp;LEFT(RIGHT($A82,6),5),'CS8000-P12_Overview'!$B$56:$X$369,$I$2,FALSE)</f>
        <v>72.752039999999994</v>
      </c>
      <c r="L82" s="67">
        <f>VLOOKUP(LEFT($L$3,2)&amp;LEFT($A82,6)&amp;LEFT(RIGHT($A82,6),5),'CS8000-P12_Overview'!$B$56:$X$369,$L$2,FALSE)</f>
        <v>46.195599999999999</v>
      </c>
      <c r="M82" s="67">
        <f>N82*(1-'CS8000-P12_Overview'!$B$3)</f>
        <v>70.679267999999993</v>
      </c>
      <c r="N82" s="67">
        <f>VLOOKUP(LEFT($E$3,2)&amp;LEFT($A82,6)&amp;LEFT(RIGHT($A82,6),5),'CS8000-P12_Overview'!$B$56:$X$369,$L$2,FALSE)</f>
        <v>83.152079999999998</v>
      </c>
      <c r="O82" s="68">
        <f>VLOOKUP(LEFT($O$3,2)&amp;LEFT($A82,6)&amp;LEFT(RIGHT($A82,6),5),'CS8000-P12_Overview'!$B$56:$X$369,$O$2,FALSE)</f>
        <v>47.639299999999999</v>
      </c>
      <c r="P82" s="68">
        <f>Q82*(1-'CS8000-P12_Overview'!$B$3)</f>
        <v>76.937469499999992</v>
      </c>
      <c r="Q82" s="68">
        <f>VLOOKUP(LEFT($E$3,2)&amp;LEFT($A82,6)&amp;LEFT(RIGHT($A82,6),5),'CS8000-P12_Overview'!$B$56:$X$369,$O$2,FALSE)</f>
        <v>90.514669999999995</v>
      </c>
      <c r="R82" s="69">
        <f>VLOOKUP(LEFT($R$3,2)&amp;LEFT($A82,6)&amp;LEFT(RIGHT($A82,6),5),'CS8000-P12_Overview'!$B$56:$X$369,$R$2,FALSE)</f>
        <v>47.639299999999999</v>
      </c>
      <c r="S82" s="69">
        <f>T82*(1-'CS8000-P12_Overview'!$B$3)</f>
        <v>76.937469499999992</v>
      </c>
      <c r="T82" s="69">
        <f>VLOOKUP(LEFT($E$3,2)&amp;LEFT($A82,6)&amp;LEFT(RIGHT($A82,6),5),'CS8000-P12_Overview'!$B$56:$X$369,$R$2,FALSE)</f>
        <v>90.514669999999995</v>
      </c>
      <c r="U82" s="65">
        <f>VLOOKUP(LEFT($U$3,2)&amp;LEFT($A82,6)&amp;LEFT(RIGHT($A82,6),5),'CS8000-P12_Overview'!$B$56:$X$369,$U$2,FALSE)</f>
        <v>54.135800000000003</v>
      </c>
      <c r="V82" s="65">
        <f>W82*(1-'CS8000-P12_Overview'!$B$3)</f>
        <v>92.030860000000004</v>
      </c>
      <c r="W82" s="50">
        <f>VLOOKUP(LEFT($E$3,2)&amp;LEFT($A82,6)&amp;LEFT(RIGHT($A82,6),5),'CS8000-P12_Overview'!$B$56:$X$369,$U$2,FALSE)</f>
        <v>108.27160000000001</v>
      </c>
      <c r="X82" s="33" t="s">
        <v>1146</v>
      </c>
    </row>
    <row r="83" spans="1:24">
      <c r="A83" s="43" t="s">
        <v>664</v>
      </c>
      <c r="B83" s="43" t="s">
        <v>665</v>
      </c>
      <c r="C83" s="63">
        <f>VLOOKUP(LEFT($C$3,2)&amp;LEFT($A83,6)&amp;LEFT(RIGHT($A83,6),5),'CS8000-P12_Overview'!$B$56:$X$369,$C$2,FALSE)</f>
        <v>24.6494</v>
      </c>
      <c r="D83" s="64">
        <f>E83*(1-'CS8000-P12_Overview'!$B$3)</f>
        <v>35.618382999999994</v>
      </c>
      <c r="E83" s="64">
        <f>VLOOKUP(LEFT($E$3,2)&amp;LEFT($A83,6)&amp;LEFT(RIGHT($A83,6),5),'CS8000-P12_Overview'!$B$56:$X$369,$C$2,FALSE)</f>
        <v>41.903979999999997</v>
      </c>
      <c r="F83" s="65">
        <f>VLOOKUP(LEFT($F$3,2)&amp;LEFT($A83,6)&amp;LEFT(RIGHT($A83,6),5),'CS8000-P12_Overview'!$B$56:$X$369,$F$2,FALSE)</f>
        <v>24.6494</v>
      </c>
      <c r="G83" s="65">
        <f>H83*(1-'CS8000-P12_Overview'!$B$3)</f>
        <v>35.618382999999994</v>
      </c>
      <c r="H83" s="65">
        <f>VLOOKUP(LEFT($E$3,2)&amp;LEFT($A83,6)&amp;LEFT(RIGHT($A83,6),5),'CS8000-P12_Overview'!$B$56:$X$369,$F$2,FALSE)</f>
        <v>41.903979999999997</v>
      </c>
      <c r="I83" s="66">
        <f>VLOOKUP(LEFT($I$3,2)&amp;LEFT($A83,6)&amp;LEFT(RIGHT($A83,6),5),'CS8000-P12_Overview'!$B$56:$X$369,$I$2,FALSE)</f>
        <v>40.4178</v>
      </c>
      <c r="J83" s="66">
        <f>K83*(1-'CS8000-P12_Overview'!$B$3)</f>
        <v>61.83923399999999</v>
      </c>
      <c r="K83" s="66">
        <f>VLOOKUP(LEFT($E$3,2)&amp;LEFT($A83,6)&amp;LEFT(RIGHT($A83,6),5),'CS8000-P12_Overview'!$B$56:$X$369,$I$2,FALSE)</f>
        <v>72.752039999999994</v>
      </c>
      <c r="L83" s="67">
        <f>VLOOKUP(LEFT($L$3,2)&amp;LEFT($A83,6)&amp;LEFT(RIGHT($A83,6),5),'CS8000-P12_Overview'!$B$56:$X$369,$L$2,FALSE)</f>
        <v>46.195599999999999</v>
      </c>
      <c r="M83" s="67">
        <f>N83*(1-'CS8000-P12_Overview'!$B$3)</f>
        <v>70.679267999999993</v>
      </c>
      <c r="N83" s="67">
        <f>VLOOKUP(LEFT($E$3,2)&amp;LEFT($A83,6)&amp;LEFT(RIGHT($A83,6),5),'CS8000-P12_Overview'!$B$56:$X$369,$L$2,FALSE)</f>
        <v>83.152079999999998</v>
      </c>
      <c r="O83" s="68">
        <f>VLOOKUP(LEFT($O$3,2)&amp;LEFT($A83,6)&amp;LEFT(RIGHT($A83,6),5),'CS8000-P12_Overview'!$B$56:$X$369,$O$2,FALSE)</f>
        <v>47.639299999999999</v>
      </c>
      <c r="P83" s="68">
        <f>Q83*(1-'CS8000-P12_Overview'!$B$3)</f>
        <v>76.937469499999992</v>
      </c>
      <c r="Q83" s="68">
        <f>VLOOKUP(LEFT($E$3,2)&amp;LEFT($A83,6)&amp;LEFT(RIGHT($A83,6),5),'CS8000-P12_Overview'!$B$56:$X$369,$O$2,FALSE)</f>
        <v>90.514669999999995</v>
      </c>
      <c r="R83" s="69">
        <f>VLOOKUP(LEFT($R$3,2)&amp;LEFT($A83,6)&amp;LEFT(RIGHT($A83,6),5),'CS8000-P12_Overview'!$B$56:$X$369,$R$2,FALSE)</f>
        <v>47.639299999999999</v>
      </c>
      <c r="S83" s="69">
        <f>T83*(1-'CS8000-P12_Overview'!$B$3)</f>
        <v>76.937469499999992</v>
      </c>
      <c r="T83" s="69">
        <f>VLOOKUP(LEFT($E$3,2)&amp;LEFT($A83,6)&amp;LEFT(RIGHT($A83,6),5),'CS8000-P12_Overview'!$B$56:$X$369,$R$2,FALSE)</f>
        <v>90.514669999999995</v>
      </c>
      <c r="U83" s="65">
        <f>VLOOKUP(LEFT($U$3,2)&amp;LEFT($A83,6)&amp;LEFT(RIGHT($A83,6),5),'CS8000-P12_Overview'!$B$56:$X$369,$U$2,FALSE)</f>
        <v>54.135800000000003</v>
      </c>
      <c r="V83" s="65">
        <f>W83*(1-'CS8000-P12_Overview'!$B$3)</f>
        <v>92.030860000000004</v>
      </c>
      <c r="W83" s="50">
        <f>VLOOKUP(LEFT($E$3,2)&amp;LEFT($A83,6)&amp;LEFT(RIGHT($A83,6),5),'CS8000-P12_Overview'!$B$56:$X$369,$U$2,FALSE)</f>
        <v>108.27160000000001</v>
      </c>
      <c r="X83" s="33" t="s">
        <v>1145</v>
      </c>
    </row>
    <row r="84" spans="1:24">
      <c r="A84" s="43" t="s">
        <v>666</v>
      </c>
      <c r="B84" s="43" t="s">
        <v>667</v>
      </c>
      <c r="C84" s="63">
        <f>VLOOKUP(LEFT($C$3,2)&amp;LEFT($A84,6)&amp;LEFT(RIGHT($A84,6),5),'CS8000-P12_Overview'!$B$56:$X$369,$C$2,FALSE)</f>
        <v>24.6494</v>
      </c>
      <c r="D84" s="64">
        <f>E84*(1-'CS8000-P12_Overview'!$B$3)</f>
        <v>35.618382999999994</v>
      </c>
      <c r="E84" s="64">
        <f>VLOOKUP(LEFT($E$3,2)&amp;LEFT($A84,6)&amp;LEFT(RIGHT($A84,6),5),'CS8000-P12_Overview'!$B$56:$X$369,$C$2,FALSE)</f>
        <v>41.903979999999997</v>
      </c>
      <c r="F84" s="65">
        <f>VLOOKUP(LEFT($F$3,2)&amp;LEFT($A84,6)&amp;LEFT(RIGHT($A84,6),5),'CS8000-P12_Overview'!$B$56:$X$369,$F$2,FALSE)</f>
        <v>24.6494</v>
      </c>
      <c r="G84" s="65">
        <f>H84*(1-'CS8000-P12_Overview'!$B$3)</f>
        <v>35.618382999999994</v>
      </c>
      <c r="H84" s="65">
        <f>VLOOKUP(LEFT($E$3,2)&amp;LEFT($A84,6)&amp;LEFT(RIGHT($A84,6),5),'CS8000-P12_Overview'!$B$56:$X$369,$F$2,FALSE)</f>
        <v>41.903979999999997</v>
      </c>
      <c r="I84" s="66">
        <f>VLOOKUP(LEFT($I$3,2)&amp;LEFT($A84,6)&amp;LEFT(RIGHT($A84,6),5),'CS8000-P12_Overview'!$B$56:$X$369,$I$2,FALSE)</f>
        <v>40.4178</v>
      </c>
      <c r="J84" s="66">
        <f>K84*(1-'CS8000-P12_Overview'!$B$3)</f>
        <v>61.83923399999999</v>
      </c>
      <c r="K84" s="66">
        <f>VLOOKUP(LEFT($E$3,2)&amp;LEFT($A84,6)&amp;LEFT(RIGHT($A84,6),5),'CS8000-P12_Overview'!$B$56:$X$369,$I$2,FALSE)</f>
        <v>72.752039999999994</v>
      </c>
      <c r="L84" s="67">
        <f>VLOOKUP(LEFT($L$3,2)&amp;LEFT($A84,6)&amp;LEFT(RIGHT($A84,6),5),'CS8000-P12_Overview'!$B$56:$X$369,$L$2,FALSE)</f>
        <v>46.195599999999999</v>
      </c>
      <c r="M84" s="67">
        <f>N84*(1-'CS8000-P12_Overview'!$B$3)</f>
        <v>70.679267999999993</v>
      </c>
      <c r="N84" s="67">
        <f>VLOOKUP(LEFT($E$3,2)&amp;LEFT($A84,6)&amp;LEFT(RIGHT($A84,6),5),'CS8000-P12_Overview'!$B$56:$X$369,$L$2,FALSE)</f>
        <v>83.152079999999998</v>
      </c>
      <c r="O84" s="68">
        <f>VLOOKUP(LEFT($O$3,2)&amp;LEFT($A84,6)&amp;LEFT(RIGHT($A84,6),5),'CS8000-P12_Overview'!$B$56:$X$369,$O$2,FALSE)</f>
        <v>47.639299999999999</v>
      </c>
      <c r="P84" s="68">
        <f>Q84*(1-'CS8000-P12_Overview'!$B$3)</f>
        <v>76.937469499999992</v>
      </c>
      <c r="Q84" s="68">
        <f>VLOOKUP(LEFT($E$3,2)&amp;LEFT($A84,6)&amp;LEFT(RIGHT($A84,6),5),'CS8000-P12_Overview'!$B$56:$X$369,$O$2,FALSE)</f>
        <v>90.514669999999995</v>
      </c>
      <c r="R84" s="69">
        <f>VLOOKUP(LEFT($R$3,2)&amp;LEFT($A84,6)&amp;LEFT(RIGHT($A84,6),5),'CS8000-P12_Overview'!$B$56:$X$369,$R$2,FALSE)</f>
        <v>47.639299999999999</v>
      </c>
      <c r="S84" s="69">
        <f>T84*(1-'CS8000-P12_Overview'!$B$3)</f>
        <v>76.937469499999992</v>
      </c>
      <c r="T84" s="69">
        <f>VLOOKUP(LEFT($E$3,2)&amp;LEFT($A84,6)&amp;LEFT(RIGHT($A84,6),5),'CS8000-P12_Overview'!$B$56:$X$369,$R$2,FALSE)</f>
        <v>90.514669999999995</v>
      </c>
      <c r="U84" s="65">
        <f>VLOOKUP(LEFT($U$3,2)&amp;LEFT($A84,6)&amp;LEFT(RIGHT($A84,6),5),'CS8000-P12_Overview'!$B$56:$X$369,$U$2,FALSE)</f>
        <v>54.135800000000003</v>
      </c>
      <c r="V84" s="65">
        <f>W84*(1-'CS8000-P12_Overview'!$B$3)</f>
        <v>92.030860000000004</v>
      </c>
      <c r="W84" s="50">
        <f>VLOOKUP(LEFT($E$3,2)&amp;LEFT($A84,6)&amp;LEFT(RIGHT($A84,6),5),'CS8000-P12_Overview'!$B$56:$X$369,$U$2,FALSE)</f>
        <v>108.27160000000001</v>
      </c>
      <c r="X84" s="33" t="s">
        <v>1145</v>
      </c>
    </row>
    <row r="85" spans="1:24">
      <c r="A85" s="43" t="s">
        <v>668</v>
      </c>
      <c r="B85" s="43" t="s">
        <v>669</v>
      </c>
      <c r="C85" s="63">
        <f>VLOOKUP(LEFT($C$3,2)&amp;LEFT($A85,6)&amp;LEFT(RIGHT($A85,6),5),'CS8000-P12_Overview'!$B$56:$X$369,$C$2,FALSE)</f>
        <v>24.6494</v>
      </c>
      <c r="D85" s="64">
        <f>E85*(1-'CS8000-P12_Overview'!$B$3)</f>
        <v>35.618382999999994</v>
      </c>
      <c r="E85" s="64">
        <f>VLOOKUP(LEFT($E$3,2)&amp;LEFT($A85,6)&amp;LEFT(RIGHT($A85,6),5),'CS8000-P12_Overview'!$B$56:$X$369,$C$2,FALSE)</f>
        <v>41.903979999999997</v>
      </c>
      <c r="F85" s="65">
        <f>VLOOKUP(LEFT($F$3,2)&amp;LEFT($A85,6)&amp;LEFT(RIGHT($A85,6),5),'CS8000-P12_Overview'!$B$56:$X$369,$F$2,FALSE)</f>
        <v>24.6494</v>
      </c>
      <c r="G85" s="65">
        <f>H85*(1-'CS8000-P12_Overview'!$B$3)</f>
        <v>35.618382999999994</v>
      </c>
      <c r="H85" s="65">
        <f>VLOOKUP(LEFT($E$3,2)&amp;LEFT($A85,6)&amp;LEFT(RIGHT($A85,6),5),'CS8000-P12_Overview'!$B$56:$X$369,$F$2,FALSE)</f>
        <v>41.903979999999997</v>
      </c>
      <c r="I85" s="66">
        <f>VLOOKUP(LEFT($I$3,2)&amp;LEFT($A85,6)&amp;LEFT(RIGHT($A85,6),5),'CS8000-P12_Overview'!$B$56:$X$369,$I$2,FALSE)</f>
        <v>40.4178</v>
      </c>
      <c r="J85" s="66">
        <f>K85*(1-'CS8000-P12_Overview'!$B$3)</f>
        <v>61.83923399999999</v>
      </c>
      <c r="K85" s="66">
        <f>VLOOKUP(LEFT($E$3,2)&amp;LEFT($A85,6)&amp;LEFT(RIGHT($A85,6),5),'CS8000-P12_Overview'!$B$56:$X$369,$I$2,FALSE)</f>
        <v>72.752039999999994</v>
      </c>
      <c r="L85" s="67">
        <f>VLOOKUP(LEFT($L$3,2)&amp;LEFT($A85,6)&amp;LEFT(RIGHT($A85,6),5),'CS8000-P12_Overview'!$B$56:$X$369,$L$2,FALSE)</f>
        <v>46.195599999999999</v>
      </c>
      <c r="M85" s="67">
        <f>N85*(1-'CS8000-P12_Overview'!$B$3)</f>
        <v>70.679267999999993</v>
      </c>
      <c r="N85" s="67">
        <f>VLOOKUP(LEFT($E$3,2)&amp;LEFT($A85,6)&amp;LEFT(RIGHT($A85,6),5),'CS8000-P12_Overview'!$B$56:$X$369,$L$2,FALSE)</f>
        <v>83.152079999999998</v>
      </c>
      <c r="O85" s="68">
        <f>VLOOKUP(LEFT($O$3,2)&amp;LEFT($A85,6)&amp;LEFT(RIGHT($A85,6),5),'CS8000-P12_Overview'!$B$56:$X$369,$O$2,FALSE)</f>
        <v>47.639299999999999</v>
      </c>
      <c r="P85" s="68">
        <f>Q85*(1-'CS8000-P12_Overview'!$B$3)</f>
        <v>76.937469499999992</v>
      </c>
      <c r="Q85" s="68">
        <f>VLOOKUP(LEFT($E$3,2)&amp;LEFT($A85,6)&amp;LEFT(RIGHT($A85,6),5),'CS8000-P12_Overview'!$B$56:$X$369,$O$2,FALSE)</f>
        <v>90.514669999999995</v>
      </c>
      <c r="R85" s="69">
        <f>VLOOKUP(LEFT($R$3,2)&amp;LEFT($A85,6)&amp;LEFT(RIGHT($A85,6),5),'CS8000-P12_Overview'!$B$56:$X$369,$R$2,FALSE)</f>
        <v>47.639299999999999</v>
      </c>
      <c r="S85" s="69">
        <f>T85*(1-'CS8000-P12_Overview'!$B$3)</f>
        <v>76.937469499999992</v>
      </c>
      <c r="T85" s="69">
        <f>VLOOKUP(LEFT($E$3,2)&amp;LEFT($A85,6)&amp;LEFT(RIGHT($A85,6),5),'CS8000-P12_Overview'!$B$56:$X$369,$R$2,FALSE)</f>
        <v>90.514669999999995</v>
      </c>
      <c r="U85" s="65">
        <f>VLOOKUP(LEFT($U$3,2)&amp;LEFT($A85,6)&amp;LEFT(RIGHT($A85,6),5),'CS8000-P12_Overview'!$B$56:$X$369,$U$2,FALSE)</f>
        <v>54.135800000000003</v>
      </c>
      <c r="V85" s="65">
        <f>W85*(1-'CS8000-P12_Overview'!$B$3)</f>
        <v>92.030860000000004</v>
      </c>
      <c r="W85" s="50">
        <f>VLOOKUP(LEFT($E$3,2)&amp;LEFT($A85,6)&amp;LEFT(RIGHT($A85,6),5),'CS8000-P12_Overview'!$B$56:$X$369,$U$2,FALSE)</f>
        <v>108.27160000000001</v>
      </c>
      <c r="X85" s="33" t="s">
        <v>1146</v>
      </c>
    </row>
    <row r="86" spans="1:24">
      <c r="A86" s="43" t="s">
        <v>670</v>
      </c>
      <c r="B86" s="43" t="s">
        <v>671</v>
      </c>
      <c r="C86" s="63">
        <f>VLOOKUP(LEFT($C$3,2)&amp;LEFT($A86,6)&amp;LEFT(RIGHT($A86,6),5),'CS8000-P12_Overview'!$B$56:$X$369,$C$2,FALSE)</f>
        <v>24.6494</v>
      </c>
      <c r="D86" s="64">
        <f>E86*(1-'CS8000-P12_Overview'!$B$3)</f>
        <v>35.618382999999994</v>
      </c>
      <c r="E86" s="64">
        <f>VLOOKUP(LEFT($E$3,2)&amp;LEFT($A86,6)&amp;LEFT(RIGHT($A86,6),5),'CS8000-P12_Overview'!$B$56:$X$369,$C$2,FALSE)</f>
        <v>41.903979999999997</v>
      </c>
      <c r="F86" s="65">
        <f>VLOOKUP(LEFT($F$3,2)&amp;LEFT($A86,6)&amp;LEFT(RIGHT($A86,6),5),'CS8000-P12_Overview'!$B$56:$X$369,$F$2,FALSE)</f>
        <v>24.6494</v>
      </c>
      <c r="G86" s="65">
        <f>H86*(1-'CS8000-P12_Overview'!$B$3)</f>
        <v>35.618382999999994</v>
      </c>
      <c r="H86" s="65">
        <f>VLOOKUP(LEFT($E$3,2)&amp;LEFT($A86,6)&amp;LEFT(RIGHT($A86,6),5),'CS8000-P12_Overview'!$B$56:$X$369,$F$2,FALSE)</f>
        <v>41.903979999999997</v>
      </c>
      <c r="I86" s="66">
        <f>VLOOKUP(LEFT($I$3,2)&amp;LEFT($A86,6)&amp;LEFT(RIGHT($A86,6),5),'CS8000-P12_Overview'!$B$56:$X$369,$I$2,FALSE)</f>
        <v>40.4178</v>
      </c>
      <c r="J86" s="66">
        <f>K86*(1-'CS8000-P12_Overview'!$B$3)</f>
        <v>61.83923399999999</v>
      </c>
      <c r="K86" s="66">
        <f>VLOOKUP(LEFT($E$3,2)&amp;LEFT($A86,6)&amp;LEFT(RIGHT($A86,6),5),'CS8000-P12_Overview'!$B$56:$X$369,$I$2,FALSE)</f>
        <v>72.752039999999994</v>
      </c>
      <c r="L86" s="67">
        <f>VLOOKUP(LEFT($L$3,2)&amp;LEFT($A86,6)&amp;LEFT(RIGHT($A86,6),5),'CS8000-P12_Overview'!$B$56:$X$369,$L$2,FALSE)</f>
        <v>46.195599999999999</v>
      </c>
      <c r="M86" s="67">
        <f>N86*(1-'CS8000-P12_Overview'!$B$3)</f>
        <v>70.679267999999993</v>
      </c>
      <c r="N86" s="67">
        <f>VLOOKUP(LEFT($E$3,2)&amp;LEFT($A86,6)&amp;LEFT(RIGHT($A86,6),5),'CS8000-P12_Overview'!$B$56:$X$369,$L$2,FALSE)</f>
        <v>83.152079999999998</v>
      </c>
      <c r="O86" s="68">
        <f>VLOOKUP(LEFT($O$3,2)&amp;LEFT($A86,6)&amp;LEFT(RIGHT($A86,6),5),'CS8000-P12_Overview'!$B$56:$X$369,$O$2,FALSE)</f>
        <v>47.639299999999999</v>
      </c>
      <c r="P86" s="68">
        <f>Q86*(1-'CS8000-P12_Overview'!$B$3)</f>
        <v>76.937469499999992</v>
      </c>
      <c r="Q86" s="68">
        <f>VLOOKUP(LEFT($E$3,2)&amp;LEFT($A86,6)&amp;LEFT(RIGHT($A86,6),5),'CS8000-P12_Overview'!$B$56:$X$369,$O$2,FALSE)</f>
        <v>90.514669999999995</v>
      </c>
      <c r="R86" s="69">
        <f>VLOOKUP(LEFT($R$3,2)&amp;LEFT($A86,6)&amp;LEFT(RIGHT($A86,6),5),'CS8000-P12_Overview'!$B$56:$X$369,$R$2,FALSE)</f>
        <v>47.639299999999999</v>
      </c>
      <c r="S86" s="69">
        <f>T86*(1-'CS8000-P12_Overview'!$B$3)</f>
        <v>76.937469499999992</v>
      </c>
      <c r="T86" s="69">
        <f>VLOOKUP(LEFT($E$3,2)&amp;LEFT($A86,6)&amp;LEFT(RIGHT($A86,6),5),'CS8000-P12_Overview'!$B$56:$X$369,$R$2,FALSE)</f>
        <v>90.514669999999995</v>
      </c>
      <c r="U86" s="65">
        <f>VLOOKUP(LEFT($U$3,2)&amp;LEFT($A86,6)&amp;LEFT(RIGHT($A86,6),5),'CS8000-P12_Overview'!$B$56:$X$369,$U$2,FALSE)</f>
        <v>54.135800000000003</v>
      </c>
      <c r="V86" s="65">
        <f>W86*(1-'CS8000-P12_Overview'!$B$3)</f>
        <v>92.030860000000004</v>
      </c>
      <c r="W86" s="50">
        <f>VLOOKUP(LEFT($E$3,2)&amp;LEFT($A86,6)&amp;LEFT(RIGHT($A86,6),5),'CS8000-P12_Overview'!$B$56:$X$369,$U$2,FALSE)</f>
        <v>108.27160000000001</v>
      </c>
      <c r="X86" s="33" t="s">
        <v>1146</v>
      </c>
    </row>
    <row r="87" spans="1:24">
      <c r="A87" s="43" t="s">
        <v>672</v>
      </c>
      <c r="B87" s="43" t="s">
        <v>673</v>
      </c>
      <c r="C87" s="63">
        <f>VLOOKUP(LEFT($C$3,2)&amp;LEFT($A87,6)&amp;LEFT(RIGHT($A87,6),5),'CS8000-P12_Overview'!$B$56:$X$369,$C$2,FALSE)</f>
        <v>24.6494</v>
      </c>
      <c r="D87" s="64">
        <f>E87*(1-'CS8000-P12_Overview'!$B$3)</f>
        <v>35.618382999999994</v>
      </c>
      <c r="E87" s="64">
        <f>VLOOKUP(LEFT($E$3,2)&amp;LEFT($A87,6)&amp;LEFT(RIGHT($A87,6),5),'CS8000-P12_Overview'!$B$56:$X$369,$C$2,FALSE)</f>
        <v>41.903979999999997</v>
      </c>
      <c r="F87" s="65">
        <f>VLOOKUP(LEFT($F$3,2)&amp;LEFT($A87,6)&amp;LEFT(RIGHT($A87,6),5),'CS8000-P12_Overview'!$B$56:$X$369,$F$2,FALSE)</f>
        <v>24.6494</v>
      </c>
      <c r="G87" s="65">
        <f>H87*(1-'CS8000-P12_Overview'!$B$3)</f>
        <v>35.618382999999994</v>
      </c>
      <c r="H87" s="65">
        <f>VLOOKUP(LEFT($E$3,2)&amp;LEFT($A87,6)&amp;LEFT(RIGHT($A87,6),5),'CS8000-P12_Overview'!$B$56:$X$369,$F$2,FALSE)</f>
        <v>41.903979999999997</v>
      </c>
      <c r="I87" s="66">
        <f>VLOOKUP(LEFT($I$3,2)&amp;LEFT($A87,6)&amp;LEFT(RIGHT($A87,6),5),'CS8000-P12_Overview'!$B$56:$X$369,$I$2,FALSE)</f>
        <v>40.4178</v>
      </c>
      <c r="J87" s="66">
        <f>K87*(1-'CS8000-P12_Overview'!$B$3)</f>
        <v>61.83923399999999</v>
      </c>
      <c r="K87" s="66">
        <f>VLOOKUP(LEFT($E$3,2)&amp;LEFT($A87,6)&amp;LEFT(RIGHT($A87,6),5),'CS8000-P12_Overview'!$B$56:$X$369,$I$2,FALSE)</f>
        <v>72.752039999999994</v>
      </c>
      <c r="L87" s="67">
        <f>VLOOKUP(LEFT($L$3,2)&amp;LEFT($A87,6)&amp;LEFT(RIGHT($A87,6),5),'CS8000-P12_Overview'!$B$56:$X$369,$L$2,FALSE)</f>
        <v>46.195599999999999</v>
      </c>
      <c r="M87" s="67">
        <f>N87*(1-'CS8000-P12_Overview'!$B$3)</f>
        <v>70.679267999999993</v>
      </c>
      <c r="N87" s="67">
        <f>VLOOKUP(LEFT($E$3,2)&amp;LEFT($A87,6)&amp;LEFT(RIGHT($A87,6),5),'CS8000-P12_Overview'!$B$56:$X$369,$L$2,FALSE)</f>
        <v>83.152079999999998</v>
      </c>
      <c r="O87" s="68">
        <f>VLOOKUP(LEFT($O$3,2)&amp;LEFT($A87,6)&amp;LEFT(RIGHT($A87,6),5),'CS8000-P12_Overview'!$B$56:$X$369,$O$2,FALSE)</f>
        <v>47.639299999999999</v>
      </c>
      <c r="P87" s="68">
        <f>Q87*(1-'CS8000-P12_Overview'!$B$3)</f>
        <v>76.937469499999992</v>
      </c>
      <c r="Q87" s="68">
        <f>VLOOKUP(LEFT($E$3,2)&amp;LEFT($A87,6)&amp;LEFT(RIGHT($A87,6),5),'CS8000-P12_Overview'!$B$56:$X$369,$O$2,FALSE)</f>
        <v>90.514669999999995</v>
      </c>
      <c r="R87" s="69">
        <f>VLOOKUP(LEFT($R$3,2)&amp;LEFT($A87,6)&amp;LEFT(RIGHT($A87,6),5),'CS8000-P12_Overview'!$B$56:$X$369,$R$2,FALSE)</f>
        <v>47.639299999999999</v>
      </c>
      <c r="S87" s="69">
        <f>T87*(1-'CS8000-P12_Overview'!$B$3)</f>
        <v>76.937469499999992</v>
      </c>
      <c r="T87" s="69">
        <f>VLOOKUP(LEFT($E$3,2)&amp;LEFT($A87,6)&amp;LEFT(RIGHT($A87,6),5),'CS8000-P12_Overview'!$B$56:$X$369,$R$2,FALSE)</f>
        <v>90.514669999999995</v>
      </c>
      <c r="U87" s="65">
        <f>VLOOKUP(LEFT($U$3,2)&amp;LEFT($A87,6)&amp;LEFT(RIGHT($A87,6),5),'CS8000-P12_Overview'!$B$56:$X$369,$U$2,FALSE)</f>
        <v>54.135800000000003</v>
      </c>
      <c r="V87" s="65">
        <f>W87*(1-'CS8000-P12_Overview'!$B$3)</f>
        <v>92.030860000000004</v>
      </c>
      <c r="W87" s="50">
        <f>VLOOKUP(LEFT($E$3,2)&amp;LEFT($A87,6)&amp;LEFT(RIGHT($A87,6),5),'CS8000-P12_Overview'!$B$56:$X$369,$U$2,FALSE)</f>
        <v>108.27160000000001</v>
      </c>
      <c r="X87" s="33" t="s">
        <v>1145</v>
      </c>
    </row>
    <row r="88" spans="1:24">
      <c r="A88" s="43" t="s">
        <v>674</v>
      </c>
      <c r="B88" s="43" t="s">
        <v>675</v>
      </c>
      <c r="C88" s="63">
        <f>VLOOKUP(LEFT($C$3,2)&amp;LEFT($A88,6)&amp;LEFT(RIGHT($A88,6),5),'CS8000-P12_Overview'!$B$56:$X$369,$C$2,FALSE)</f>
        <v>24.6494</v>
      </c>
      <c r="D88" s="64">
        <f>E88*(1-'CS8000-P12_Overview'!$B$3)</f>
        <v>35.618382999999994</v>
      </c>
      <c r="E88" s="64">
        <f>VLOOKUP(LEFT($E$3,2)&amp;LEFT($A88,6)&amp;LEFT(RIGHT($A88,6),5),'CS8000-P12_Overview'!$B$56:$X$369,$C$2,FALSE)</f>
        <v>41.903979999999997</v>
      </c>
      <c r="F88" s="65">
        <f>VLOOKUP(LEFT($F$3,2)&amp;LEFT($A88,6)&amp;LEFT(RIGHT($A88,6),5),'CS8000-P12_Overview'!$B$56:$X$369,$F$2,FALSE)</f>
        <v>24.6494</v>
      </c>
      <c r="G88" s="65">
        <f>H88*(1-'CS8000-P12_Overview'!$B$3)</f>
        <v>35.618382999999994</v>
      </c>
      <c r="H88" s="65">
        <f>VLOOKUP(LEFT($E$3,2)&amp;LEFT($A88,6)&amp;LEFT(RIGHT($A88,6),5),'CS8000-P12_Overview'!$B$56:$X$369,$F$2,FALSE)</f>
        <v>41.903979999999997</v>
      </c>
      <c r="I88" s="66">
        <f>VLOOKUP(LEFT($I$3,2)&amp;LEFT($A88,6)&amp;LEFT(RIGHT($A88,6),5),'CS8000-P12_Overview'!$B$56:$X$369,$I$2,FALSE)</f>
        <v>40.4178</v>
      </c>
      <c r="J88" s="66">
        <f>K88*(1-'CS8000-P12_Overview'!$B$3)</f>
        <v>61.83923399999999</v>
      </c>
      <c r="K88" s="66">
        <f>VLOOKUP(LEFT($E$3,2)&amp;LEFT($A88,6)&amp;LEFT(RIGHT($A88,6),5),'CS8000-P12_Overview'!$B$56:$X$369,$I$2,FALSE)</f>
        <v>72.752039999999994</v>
      </c>
      <c r="L88" s="67">
        <f>VLOOKUP(LEFT($L$3,2)&amp;LEFT($A88,6)&amp;LEFT(RIGHT($A88,6),5),'CS8000-P12_Overview'!$B$56:$X$369,$L$2,FALSE)</f>
        <v>46.195599999999999</v>
      </c>
      <c r="M88" s="67">
        <f>N88*(1-'CS8000-P12_Overview'!$B$3)</f>
        <v>70.679267999999993</v>
      </c>
      <c r="N88" s="67">
        <f>VLOOKUP(LEFT($E$3,2)&amp;LEFT($A88,6)&amp;LEFT(RIGHT($A88,6),5),'CS8000-P12_Overview'!$B$56:$X$369,$L$2,FALSE)</f>
        <v>83.152079999999998</v>
      </c>
      <c r="O88" s="68">
        <f>VLOOKUP(LEFT($O$3,2)&amp;LEFT($A88,6)&amp;LEFT(RIGHT($A88,6),5),'CS8000-P12_Overview'!$B$56:$X$369,$O$2,FALSE)</f>
        <v>47.639299999999999</v>
      </c>
      <c r="P88" s="68">
        <f>Q88*(1-'CS8000-P12_Overview'!$B$3)</f>
        <v>76.937469499999992</v>
      </c>
      <c r="Q88" s="68">
        <f>VLOOKUP(LEFT($E$3,2)&amp;LEFT($A88,6)&amp;LEFT(RIGHT($A88,6),5),'CS8000-P12_Overview'!$B$56:$X$369,$O$2,FALSE)</f>
        <v>90.514669999999995</v>
      </c>
      <c r="R88" s="69">
        <f>VLOOKUP(LEFT($R$3,2)&amp;LEFT($A88,6)&amp;LEFT(RIGHT($A88,6),5),'CS8000-P12_Overview'!$B$56:$X$369,$R$2,FALSE)</f>
        <v>47.639299999999999</v>
      </c>
      <c r="S88" s="69">
        <f>T88*(1-'CS8000-P12_Overview'!$B$3)</f>
        <v>76.937469499999992</v>
      </c>
      <c r="T88" s="69">
        <f>VLOOKUP(LEFT($E$3,2)&amp;LEFT($A88,6)&amp;LEFT(RIGHT($A88,6),5),'CS8000-P12_Overview'!$B$56:$X$369,$R$2,FALSE)</f>
        <v>90.514669999999995</v>
      </c>
      <c r="U88" s="65">
        <f>VLOOKUP(LEFT($U$3,2)&amp;LEFT($A88,6)&amp;LEFT(RIGHT($A88,6),5),'CS8000-P12_Overview'!$B$56:$X$369,$U$2,FALSE)</f>
        <v>54.135800000000003</v>
      </c>
      <c r="V88" s="65">
        <f>W88*(1-'CS8000-P12_Overview'!$B$3)</f>
        <v>92.030860000000004</v>
      </c>
      <c r="W88" s="50">
        <f>VLOOKUP(LEFT($E$3,2)&amp;LEFT($A88,6)&amp;LEFT(RIGHT($A88,6),5),'CS8000-P12_Overview'!$B$56:$X$369,$U$2,FALSE)</f>
        <v>108.27160000000001</v>
      </c>
      <c r="X88" s="33" t="s">
        <v>1145</v>
      </c>
    </row>
    <row r="89" spans="1:24">
      <c r="A89" s="43" t="s">
        <v>676</v>
      </c>
      <c r="B89" s="43" t="s">
        <v>677</v>
      </c>
      <c r="C89" s="63">
        <f>VLOOKUP(LEFT(C$3,2)&amp;(LEFT($A89,11)),'CS8000-P14_Overview'!$B$56:$X$818,$C$2,FALSE)</f>
        <v>24.6494</v>
      </c>
      <c r="D89" s="64">
        <f>E89*(1-'CS8000-P14_Overview'!$B$3)</f>
        <v>35.618382999999994</v>
      </c>
      <c r="E89" s="64">
        <f>VLOOKUP(LEFT($E$3,2)&amp;(LEFT($A89,11)),'CS8000-P14_Overview'!$B$56:$X$818,C$2,FALSE)</f>
        <v>41.903979999999997</v>
      </c>
      <c r="F89" s="65">
        <f>VLOOKUP(LEFT(F$3,2)&amp;(LEFT($A89,11)),'CS8000-P14_Overview'!$B$56:$X$818,$F$2,FALSE)</f>
        <v>24.6494</v>
      </c>
      <c r="G89" s="65">
        <f>H89*(1-'CS8000-P14_Overview'!$B$3)</f>
        <v>35.618382999999994</v>
      </c>
      <c r="H89" s="65">
        <f>VLOOKUP(LEFT($E$3,2)&amp;(LEFT($A89,11)),'CS8000-P14_Overview'!$B$56:$X$818,F$2,FALSE)</f>
        <v>41.903979999999997</v>
      </c>
      <c r="I89" s="66">
        <f>VLOOKUP(LEFT(I$3,2)&amp;(LEFT($A89,11)),'CS8000-P14_Overview'!$B$56:$X$818,$I$2,FALSE)</f>
        <v>40.4178</v>
      </c>
      <c r="J89" s="66">
        <f>K89*(1-'CS8000-P14_Overview'!$B$3)</f>
        <v>61.83923399999999</v>
      </c>
      <c r="K89" s="66">
        <f>VLOOKUP(LEFT($E$3,2)&amp;(LEFT($A89,11)),'CS8000-P14_Overview'!$B$56:$X$818,I$2,FALSE)</f>
        <v>72.752039999999994</v>
      </c>
      <c r="L89" s="67">
        <f>VLOOKUP(LEFT(L$3,2)&amp;(LEFT($A89,11)),'CS8000-P14_Overview'!$B$56:$X$818,$L$2,FALSE)</f>
        <v>46.195599999999999</v>
      </c>
      <c r="M89" s="67">
        <f>N89*(1-'CS8000-P14_Overview'!$B$3)</f>
        <v>70.679267999999993</v>
      </c>
      <c r="N89" s="67">
        <f>VLOOKUP(LEFT($E$3,2)&amp;(LEFT($A89,11)),'CS8000-P14_Overview'!$B$56:$X$818,L$2,FALSE)</f>
        <v>83.152079999999998</v>
      </c>
      <c r="O89" s="68">
        <f>VLOOKUP(LEFT(O$3,2)&amp;(LEFT($A89,11)),'CS8000-P14_Overview'!$B$56:$X$818,$O$2,FALSE)</f>
        <v>47.639299999999999</v>
      </c>
      <c r="P89" s="68">
        <f>Q89*(1-'CS8000-P14_Overview'!$B$3)</f>
        <v>76.937469499999992</v>
      </c>
      <c r="Q89" s="68">
        <f>VLOOKUP(LEFT($E$3,2)&amp;(LEFT($A89,11)),'CS8000-P14_Overview'!$B$56:$X$818,O$2,FALSE)</f>
        <v>90.514669999999995</v>
      </c>
      <c r="R89" s="69">
        <f>VLOOKUP(LEFT(R$3,2)&amp;(LEFT($A89,11)),'CS8000-P14_Overview'!$B$56:$X$818,$R$2,FALSE)</f>
        <v>47.639299999999999</v>
      </c>
      <c r="S89" s="69">
        <f>T89*(1-'CS8000-P14_Overview'!$B$3)</f>
        <v>76.937469499999992</v>
      </c>
      <c r="T89" s="69">
        <f>VLOOKUP(LEFT($E$3,2)&amp;(LEFT($A89,11)),'CS8000-P14_Overview'!$B$56:$X$818,R$2,FALSE)</f>
        <v>90.514669999999995</v>
      </c>
      <c r="U89" s="65">
        <f>VLOOKUP(LEFT(U$3,2)&amp;(LEFT($A89,11)),'CS8000-P14_Overview'!$B$56:$X$818,$U$2,FALSE)</f>
        <v>54.135800000000003</v>
      </c>
      <c r="V89" s="65">
        <f>W89*(1-'CS8000-P14_Overview'!$B$3)</f>
        <v>92.030860000000004</v>
      </c>
      <c r="W89" s="50">
        <f>VLOOKUP(LEFT($E$3,2)&amp;(LEFT($A89,11)),'CS8000-P14_Overview'!$B$56:$X$818,U$2,FALSE)</f>
        <v>108.27160000000001</v>
      </c>
      <c r="X89" s="33" t="s">
        <v>1147</v>
      </c>
    </row>
    <row r="90" spans="1:24">
      <c r="A90" s="43" t="s">
        <v>678</v>
      </c>
      <c r="B90" s="43" t="s">
        <v>679</v>
      </c>
      <c r="C90" s="63">
        <f>VLOOKUP(LEFT(C$3,2)&amp;(LEFT($A90,11)),'CS8000-P14_Overview'!$B$56:$X$818,$C$2,FALSE)</f>
        <v>24.6494</v>
      </c>
      <c r="D90" s="64">
        <f>E90*(1-'CS8000-P14_Overview'!$B$3)</f>
        <v>35.618382999999994</v>
      </c>
      <c r="E90" s="64">
        <f>VLOOKUP(LEFT($E$3,2)&amp;(LEFT($A90,11)),'CS8000-P14_Overview'!$B$56:$X$818,C$2,FALSE)</f>
        <v>41.903979999999997</v>
      </c>
      <c r="F90" s="65">
        <f>VLOOKUP(LEFT(F$3,2)&amp;(LEFT($A90,11)),'CS8000-P14_Overview'!$B$56:$X$818,$F$2,FALSE)</f>
        <v>24.6494</v>
      </c>
      <c r="G90" s="65">
        <f>H90*(1-'CS8000-P14_Overview'!$B$3)</f>
        <v>35.618382999999994</v>
      </c>
      <c r="H90" s="65">
        <f>VLOOKUP(LEFT($E$3,2)&amp;(LEFT($A90,11)),'CS8000-P14_Overview'!$B$56:$X$818,F$2,FALSE)</f>
        <v>41.903979999999997</v>
      </c>
      <c r="I90" s="66">
        <f>VLOOKUP(LEFT(I$3,2)&amp;(LEFT($A90,11)),'CS8000-P14_Overview'!$B$56:$X$818,$I$2,FALSE)</f>
        <v>40.4178</v>
      </c>
      <c r="J90" s="66">
        <f>K90*(1-'CS8000-P14_Overview'!$B$3)</f>
        <v>61.83923399999999</v>
      </c>
      <c r="K90" s="66">
        <f>VLOOKUP(LEFT($E$3,2)&amp;(LEFT($A90,11)),'CS8000-P14_Overview'!$B$56:$X$818,I$2,FALSE)</f>
        <v>72.752039999999994</v>
      </c>
      <c r="L90" s="67">
        <f>VLOOKUP(LEFT(L$3,2)&amp;(LEFT($A90,11)),'CS8000-P14_Overview'!$B$56:$X$818,$L$2,FALSE)</f>
        <v>46.195599999999999</v>
      </c>
      <c r="M90" s="67">
        <f>N90*(1-'CS8000-P14_Overview'!$B$3)</f>
        <v>70.679267999999993</v>
      </c>
      <c r="N90" s="67">
        <f>VLOOKUP(LEFT($E$3,2)&amp;(LEFT($A90,11)),'CS8000-P14_Overview'!$B$56:$X$818,L$2,FALSE)</f>
        <v>83.152079999999998</v>
      </c>
      <c r="O90" s="68">
        <f>VLOOKUP(LEFT(O$3,2)&amp;(LEFT($A90,11)),'CS8000-P14_Overview'!$B$56:$X$818,$O$2,FALSE)</f>
        <v>47.639299999999999</v>
      </c>
      <c r="P90" s="68">
        <f>Q90*(1-'CS8000-P14_Overview'!$B$3)</f>
        <v>76.937469499999992</v>
      </c>
      <c r="Q90" s="68">
        <f>VLOOKUP(LEFT($E$3,2)&amp;(LEFT($A90,11)),'CS8000-P14_Overview'!$B$56:$X$818,O$2,FALSE)</f>
        <v>90.514669999999995</v>
      </c>
      <c r="R90" s="69">
        <f>VLOOKUP(LEFT(R$3,2)&amp;(LEFT($A90,11)),'CS8000-P14_Overview'!$B$56:$X$818,$R$2,FALSE)</f>
        <v>47.639299999999999</v>
      </c>
      <c r="S90" s="69">
        <f>T90*(1-'CS8000-P14_Overview'!$B$3)</f>
        <v>76.937469499999992</v>
      </c>
      <c r="T90" s="69">
        <f>VLOOKUP(LEFT($E$3,2)&amp;(LEFT($A90,11)),'CS8000-P14_Overview'!$B$56:$X$818,R$2,FALSE)</f>
        <v>90.514669999999995</v>
      </c>
      <c r="U90" s="65">
        <f>VLOOKUP(LEFT(U$3,2)&amp;(LEFT($A90,11)),'CS8000-P14_Overview'!$B$56:$X$818,$U$2,FALSE)</f>
        <v>54.135800000000003</v>
      </c>
      <c r="V90" s="65">
        <f>W90*(1-'CS8000-P14_Overview'!$B$3)</f>
        <v>92.030860000000004</v>
      </c>
      <c r="W90" s="50">
        <f>VLOOKUP(LEFT($E$3,2)&amp;(LEFT($A90,11)),'CS8000-P14_Overview'!$B$56:$X$818,U$2,FALSE)</f>
        <v>108.27160000000001</v>
      </c>
      <c r="X90" s="33" t="s">
        <v>1147</v>
      </c>
    </row>
    <row r="91" spans="1:24">
      <c r="A91" s="43" t="s">
        <v>680</v>
      </c>
      <c r="B91" s="43" t="s">
        <v>681</v>
      </c>
      <c r="C91" s="63">
        <f>VLOOKUP(LEFT(C$3,2)&amp;(LEFT($A91,11)),'CS8000-P14_Overview'!$B$56:$X$818,$C$2,FALSE)</f>
        <v>24.6494</v>
      </c>
      <c r="D91" s="64">
        <f>E91*(1-'CS8000-P14_Overview'!$B$3)</f>
        <v>35.618382999999994</v>
      </c>
      <c r="E91" s="64">
        <f>VLOOKUP(LEFT($E$3,2)&amp;(LEFT($A91,11)),'CS8000-P14_Overview'!$B$56:$X$818,C$2,FALSE)</f>
        <v>41.903979999999997</v>
      </c>
      <c r="F91" s="65">
        <f>VLOOKUP(LEFT(F$3,2)&amp;(LEFT($A91,11)),'CS8000-P14_Overview'!$B$56:$X$818,$F$2,FALSE)</f>
        <v>24.6494</v>
      </c>
      <c r="G91" s="65">
        <f>H91*(1-'CS8000-P14_Overview'!$B$3)</f>
        <v>35.618382999999994</v>
      </c>
      <c r="H91" s="65">
        <f>VLOOKUP(LEFT($E$3,2)&amp;(LEFT($A91,11)),'CS8000-P14_Overview'!$B$56:$X$818,F$2,FALSE)</f>
        <v>41.903979999999997</v>
      </c>
      <c r="I91" s="66">
        <f>VLOOKUP(LEFT(I$3,2)&amp;(LEFT($A91,11)),'CS8000-P14_Overview'!$B$56:$X$818,$I$2,FALSE)</f>
        <v>40.4178</v>
      </c>
      <c r="J91" s="66">
        <f>K91*(1-'CS8000-P14_Overview'!$B$3)</f>
        <v>61.83923399999999</v>
      </c>
      <c r="K91" s="66">
        <f>VLOOKUP(LEFT($E$3,2)&amp;(LEFT($A91,11)),'CS8000-P14_Overview'!$B$56:$X$818,I$2,FALSE)</f>
        <v>72.752039999999994</v>
      </c>
      <c r="L91" s="67">
        <f>VLOOKUP(LEFT(L$3,2)&amp;(LEFT($A91,11)),'CS8000-P14_Overview'!$B$56:$X$818,$L$2,FALSE)</f>
        <v>46.195599999999999</v>
      </c>
      <c r="M91" s="67">
        <f>N91*(1-'CS8000-P14_Overview'!$B$3)</f>
        <v>70.679267999999993</v>
      </c>
      <c r="N91" s="67">
        <f>VLOOKUP(LEFT($E$3,2)&amp;(LEFT($A91,11)),'CS8000-P14_Overview'!$B$56:$X$818,L$2,FALSE)</f>
        <v>83.152079999999998</v>
      </c>
      <c r="O91" s="68">
        <f>VLOOKUP(LEFT(O$3,2)&amp;(LEFT($A91,11)),'CS8000-P14_Overview'!$B$56:$X$818,$O$2,FALSE)</f>
        <v>47.639299999999999</v>
      </c>
      <c r="P91" s="68">
        <f>Q91*(1-'CS8000-P14_Overview'!$B$3)</f>
        <v>76.937469499999992</v>
      </c>
      <c r="Q91" s="68">
        <f>VLOOKUP(LEFT($E$3,2)&amp;(LEFT($A91,11)),'CS8000-P14_Overview'!$B$56:$X$818,O$2,FALSE)</f>
        <v>90.514669999999995</v>
      </c>
      <c r="R91" s="69">
        <f>VLOOKUP(LEFT(R$3,2)&amp;(LEFT($A91,11)),'CS8000-P14_Overview'!$B$56:$X$818,$R$2,FALSE)</f>
        <v>47.639299999999999</v>
      </c>
      <c r="S91" s="69">
        <f>T91*(1-'CS8000-P14_Overview'!$B$3)</f>
        <v>76.937469499999992</v>
      </c>
      <c r="T91" s="69">
        <f>VLOOKUP(LEFT($E$3,2)&amp;(LEFT($A91,11)),'CS8000-P14_Overview'!$B$56:$X$818,R$2,FALSE)</f>
        <v>90.514669999999995</v>
      </c>
      <c r="U91" s="65">
        <f>VLOOKUP(LEFT(U$3,2)&amp;(LEFT($A91,11)),'CS8000-P14_Overview'!$B$56:$X$818,$U$2,FALSE)</f>
        <v>54.135800000000003</v>
      </c>
      <c r="V91" s="65">
        <f>W91*(1-'CS8000-P14_Overview'!$B$3)</f>
        <v>92.030860000000004</v>
      </c>
      <c r="W91" s="50">
        <f>VLOOKUP(LEFT($E$3,2)&amp;(LEFT($A91,11)),'CS8000-P14_Overview'!$B$56:$X$818,U$2,FALSE)</f>
        <v>108.27160000000001</v>
      </c>
      <c r="X91" s="33" t="s">
        <v>1147</v>
      </c>
    </row>
    <row r="92" spans="1:24">
      <c r="A92" s="43" t="s">
        <v>682</v>
      </c>
      <c r="B92" s="43" t="s">
        <v>683</v>
      </c>
      <c r="C92" s="63">
        <f>VLOOKUP(LEFT(C$3,2)&amp;(LEFT($A92,11)),'CS8000-P14_Overview'!$B$56:$X$818,$C$2,FALSE)</f>
        <v>24.6494</v>
      </c>
      <c r="D92" s="64">
        <f>E92*(1-'CS8000-P14_Overview'!$B$3)</f>
        <v>35.618382999999994</v>
      </c>
      <c r="E92" s="64">
        <f>VLOOKUP(LEFT($E$3,2)&amp;(LEFT($A92,11)),'CS8000-P14_Overview'!$B$56:$X$818,C$2,FALSE)</f>
        <v>41.903979999999997</v>
      </c>
      <c r="F92" s="65">
        <f>VLOOKUP(LEFT(F$3,2)&amp;(LEFT($A92,11)),'CS8000-P14_Overview'!$B$56:$X$818,$F$2,FALSE)</f>
        <v>24.6494</v>
      </c>
      <c r="G92" s="65">
        <f>H92*(1-'CS8000-P14_Overview'!$B$3)</f>
        <v>35.618382999999994</v>
      </c>
      <c r="H92" s="65">
        <f>VLOOKUP(LEFT($E$3,2)&amp;(LEFT($A92,11)),'CS8000-P14_Overview'!$B$56:$X$818,F$2,FALSE)</f>
        <v>41.903979999999997</v>
      </c>
      <c r="I92" s="66">
        <f>VLOOKUP(LEFT(I$3,2)&amp;(LEFT($A92,11)),'CS8000-P14_Overview'!$B$56:$X$818,$I$2,FALSE)</f>
        <v>40.4178</v>
      </c>
      <c r="J92" s="66">
        <f>K92*(1-'CS8000-P14_Overview'!$B$3)</f>
        <v>61.83923399999999</v>
      </c>
      <c r="K92" s="66">
        <f>VLOOKUP(LEFT($E$3,2)&amp;(LEFT($A92,11)),'CS8000-P14_Overview'!$B$56:$X$818,I$2,FALSE)</f>
        <v>72.752039999999994</v>
      </c>
      <c r="L92" s="67">
        <f>VLOOKUP(LEFT(L$3,2)&amp;(LEFT($A92,11)),'CS8000-P14_Overview'!$B$56:$X$818,$L$2,FALSE)</f>
        <v>46.195599999999999</v>
      </c>
      <c r="M92" s="67">
        <f>N92*(1-'CS8000-P14_Overview'!$B$3)</f>
        <v>70.679267999999993</v>
      </c>
      <c r="N92" s="67">
        <f>VLOOKUP(LEFT($E$3,2)&amp;(LEFT($A92,11)),'CS8000-P14_Overview'!$B$56:$X$818,L$2,FALSE)</f>
        <v>83.152079999999998</v>
      </c>
      <c r="O92" s="68">
        <f>VLOOKUP(LEFT(O$3,2)&amp;(LEFT($A92,11)),'CS8000-P14_Overview'!$B$56:$X$818,$O$2,FALSE)</f>
        <v>47.639299999999999</v>
      </c>
      <c r="P92" s="68">
        <f>Q92*(1-'CS8000-P14_Overview'!$B$3)</f>
        <v>76.937469499999992</v>
      </c>
      <c r="Q92" s="68">
        <f>VLOOKUP(LEFT($E$3,2)&amp;(LEFT($A92,11)),'CS8000-P14_Overview'!$B$56:$X$818,O$2,FALSE)</f>
        <v>90.514669999999995</v>
      </c>
      <c r="R92" s="69">
        <f>VLOOKUP(LEFT(R$3,2)&amp;(LEFT($A92,11)),'CS8000-P14_Overview'!$B$56:$X$818,$R$2,FALSE)</f>
        <v>47.639299999999999</v>
      </c>
      <c r="S92" s="69">
        <f>T92*(1-'CS8000-P14_Overview'!$B$3)</f>
        <v>76.937469499999992</v>
      </c>
      <c r="T92" s="69">
        <f>VLOOKUP(LEFT($E$3,2)&amp;(LEFT($A92,11)),'CS8000-P14_Overview'!$B$56:$X$818,R$2,FALSE)</f>
        <v>90.514669999999995</v>
      </c>
      <c r="U92" s="65">
        <f>VLOOKUP(LEFT(U$3,2)&amp;(LEFT($A92,11)),'CS8000-P14_Overview'!$B$56:$X$818,$U$2,FALSE)</f>
        <v>54.135800000000003</v>
      </c>
      <c r="V92" s="65">
        <f>W92*(1-'CS8000-P14_Overview'!$B$3)</f>
        <v>92.030860000000004</v>
      </c>
      <c r="W92" s="50">
        <f>VLOOKUP(LEFT($E$3,2)&amp;(LEFT($A92,11)),'CS8000-P14_Overview'!$B$56:$X$818,U$2,FALSE)</f>
        <v>108.27160000000001</v>
      </c>
      <c r="X92" s="33" t="s">
        <v>1147</v>
      </c>
    </row>
    <row r="93" spans="1:24">
      <c r="A93" s="43" t="s">
        <v>684</v>
      </c>
      <c r="B93" s="43" t="s">
        <v>685</v>
      </c>
      <c r="C93" s="63">
        <f>VLOOKUP(LEFT(C$3,2)&amp;(LEFT($A93,11)),'CS8000-P14_Overview'!$B$56:$X$818,$C$2,FALSE)</f>
        <v>24.6494</v>
      </c>
      <c r="D93" s="64">
        <f>E93*(1-'CS8000-P14_Overview'!$B$3)</f>
        <v>35.618382999999994</v>
      </c>
      <c r="E93" s="64">
        <f>VLOOKUP(LEFT($E$3,2)&amp;(LEFT($A93,11)),'CS8000-P14_Overview'!$B$56:$X$818,C$2,FALSE)</f>
        <v>41.903979999999997</v>
      </c>
      <c r="F93" s="65">
        <f>VLOOKUP(LEFT(F$3,2)&amp;(LEFT($A93,11)),'CS8000-P14_Overview'!$B$56:$X$818,$F$2,FALSE)</f>
        <v>24.6494</v>
      </c>
      <c r="G93" s="65">
        <f>H93*(1-'CS8000-P14_Overview'!$B$3)</f>
        <v>35.618382999999994</v>
      </c>
      <c r="H93" s="65">
        <f>VLOOKUP(LEFT($E$3,2)&amp;(LEFT($A93,11)),'CS8000-P14_Overview'!$B$56:$X$818,F$2,FALSE)</f>
        <v>41.903979999999997</v>
      </c>
      <c r="I93" s="66">
        <f>VLOOKUP(LEFT(I$3,2)&amp;(LEFT($A93,11)),'CS8000-P14_Overview'!$B$56:$X$818,$I$2,FALSE)</f>
        <v>40.4178</v>
      </c>
      <c r="J93" s="66">
        <f>K93*(1-'CS8000-P14_Overview'!$B$3)</f>
        <v>61.83923399999999</v>
      </c>
      <c r="K93" s="66">
        <f>VLOOKUP(LEFT($E$3,2)&amp;(LEFT($A93,11)),'CS8000-P14_Overview'!$B$56:$X$818,I$2,FALSE)</f>
        <v>72.752039999999994</v>
      </c>
      <c r="L93" s="67">
        <f>VLOOKUP(LEFT(L$3,2)&amp;(LEFT($A93,11)),'CS8000-P14_Overview'!$B$56:$X$818,$L$2,FALSE)</f>
        <v>46.195599999999999</v>
      </c>
      <c r="M93" s="67">
        <f>N93*(1-'CS8000-P14_Overview'!$B$3)</f>
        <v>70.679267999999993</v>
      </c>
      <c r="N93" s="67">
        <f>VLOOKUP(LEFT($E$3,2)&amp;(LEFT($A93,11)),'CS8000-P14_Overview'!$B$56:$X$818,L$2,FALSE)</f>
        <v>83.152079999999998</v>
      </c>
      <c r="O93" s="68">
        <f>VLOOKUP(LEFT(O$3,2)&amp;(LEFT($A93,11)),'CS8000-P14_Overview'!$B$56:$X$818,$O$2,FALSE)</f>
        <v>47.639299999999999</v>
      </c>
      <c r="P93" s="68">
        <f>Q93*(1-'CS8000-P14_Overview'!$B$3)</f>
        <v>76.937469499999992</v>
      </c>
      <c r="Q93" s="68">
        <f>VLOOKUP(LEFT($E$3,2)&amp;(LEFT($A93,11)),'CS8000-P14_Overview'!$B$56:$X$818,O$2,FALSE)</f>
        <v>90.514669999999995</v>
      </c>
      <c r="R93" s="69">
        <f>VLOOKUP(LEFT(R$3,2)&amp;(LEFT($A93,11)),'CS8000-P14_Overview'!$B$56:$X$818,$R$2,FALSE)</f>
        <v>47.639299999999999</v>
      </c>
      <c r="S93" s="69">
        <f>T93*(1-'CS8000-P14_Overview'!$B$3)</f>
        <v>76.937469499999992</v>
      </c>
      <c r="T93" s="69">
        <f>VLOOKUP(LEFT($E$3,2)&amp;(LEFT($A93,11)),'CS8000-P14_Overview'!$B$56:$X$818,R$2,FALSE)</f>
        <v>90.514669999999995</v>
      </c>
      <c r="U93" s="65">
        <f>VLOOKUP(LEFT(U$3,2)&amp;(LEFT($A93,11)),'CS8000-P14_Overview'!$B$56:$X$818,$U$2,FALSE)</f>
        <v>54.135800000000003</v>
      </c>
      <c r="V93" s="65">
        <f>W93*(1-'CS8000-P14_Overview'!$B$3)</f>
        <v>92.030860000000004</v>
      </c>
      <c r="W93" s="50">
        <f>VLOOKUP(LEFT($E$3,2)&amp;(LEFT($A93,11)),'CS8000-P14_Overview'!$B$56:$X$818,U$2,FALSE)</f>
        <v>108.27160000000001</v>
      </c>
      <c r="X93" s="33" t="s">
        <v>1147</v>
      </c>
    </row>
    <row r="94" spans="1:24">
      <c r="A94" s="43" t="s">
        <v>686</v>
      </c>
      <c r="B94" s="43" t="s">
        <v>687</v>
      </c>
      <c r="C94" s="63">
        <f>VLOOKUP(LEFT(C$3,2)&amp;(LEFT($A94,11)),'CS8000-P14_Overview'!$B$56:$X$818,$C$2,FALSE)</f>
        <v>24.6494</v>
      </c>
      <c r="D94" s="64">
        <f>E94*(1-'CS8000-P14_Overview'!$B$3)</f>
        <v>35.618382999999994</v>
      </c>
      <c r="E94" s="64">
        <f>VLOOKUP(LEFT($E$3,2)&amp;(LEFT($A94,11)),'CS8000-P14_Overview'!$B$56:$X$818,C$2,FALSE)</f>
        <v>41.903979999999997</v>
      </c>
      <c r="F94" s="65">
        <f>VLOOKUP(LEFT(F$3,2)&amp;(LEFT($A94,11)),'CS8000-P14_Overview'!$B$56:$X$818,$F$2,FALSE)</f>
        <v>24.6494</v>
      </c>
      <c r="G94" s="65">
        <f>H94*(1-'CS8000-P14_Overview'!$B$3)</f>
        <v>35.618382999999994</v>
      </c>
      <c r="H94" s="65">
        <f>VLOOKUP(LEFT($E$3,2)&amp;(LEFT($A94,11)),'CS8000-P14_Overview'!$B$56:$X$818,F$2,FALSE)</f>
        <v>41.903979999999997</v>
      </c>
      <c r="I94" s="66">
        <f>VLOOKUP(LEFT(I$3,2)&amp;(LEFT($A94,11)),'CS8000-P14_Overview'!$B$56:$X$818,$I$2,FALSE)</f>
        <v>40.4178</v>
      </c>
      <c r="J94" s="66">
        <f>K94*(1-'CS8000-P14_Overview'!$B$3)</f>
        <v>61.83923399999999</v>
      </c>
      <c r="K94" s="66">
        <f>VLOOKUP(LEFT($E$3,2)&amp;(LEFT($A94,11)),'CS8000-P14_Overview'!$B$56:$X$818,I$2,FALSE)</f>
        <v>72.752039999999994</v>
      </c>
      <c r="L94" s="67">
        <f>VLOOKUP(LEFT(L$3,2)&amp;(LEFT($A94,11)),'CS8000-P14_Overview'!$B$56:$X$818,$L$2,FALSE)</f>
        <v>46.195599999999999</v>
      </c>
      <c r="M94" s="67">
        <f>N94*(1-'CS8000-P14_Overview'!$B$3)</f>
        <v>70.679267999999993</v>
      </c>
      <c r="N94" s="67">
        <f>VLOOKUP(LEFT($E$3,2)&amp;(LEFT($A94,11)),'CS8000-P14_Overview'!$B$56:$X$818,L$2,FALSE)</f>
        <v>83.152079999999998</v>
      </c>
      <c r="O94" s="68">
        <f>VLOOKUP(LEFT(O$3,2)&amp;(LEFT($A94,11)),'CS8000-P14_Overview'!$B$56:$X$818,$O$2,FALSE)</f>
        <v>47.639299999999999</v>
      </c>
      <c r="P94" s="68">
        <f>Q94*(1-'CS8000-P14_Overview'!$B$3)</f>
        <v>76.937469499999992</v>
      </c>
      <c r="Q94" s="68">
        <f>VLOOKUP(LEFT($E$3,2)&amp;(LEFT($A94,11)),'CS8000-P14_Overview'!$B$56:$X$818,O$2,FALSE)</f>
        <v>90.514669999999995</v>
      </c>
      <c r="R94" s="69">
        <f>VLOOKUP(LEFT(R$3,2)&amp;(LEFT($A94,11)),'CS8000-P14_Overview'!$B$56:$X$818,$R$2,FALSE)</f>
        <v>47.639299999999999</v>
      </c>
      <c r="S94" s="69">
        <f>T94*(1-'CS8000-P14_Overview'!$B$3)</f>
        <v>76.937469499999992</v>
      </c>
      <c r="T94" s="69">
        <f>VLOOKUP(LEFT($E$3,2)&amp;(LEFT($A94,11)),'CS8000-P14_Overview'!$B$56:$X$818,R$2,FALSE)</f>
        <v>90.514669999999995</v>
      </c>
      <c r="U94" s="65">
        <f>VLOOKUP(LEFT(U$3,2)&amp;(LEFT($A94,11)),'CS8000-P14_Overview'!$B$56:$X$818,$U$2,FALSE)</f>
        <v>54.135800000000003</v>
      </c>
      <c r="V94" s="65">
        <f>W94*(1-'CS8000-P14_Overview'!$B$3)</f>
        <v>92.030860000000004</v>
      </c>
      <c r="W94" s="50">
        <f>VLOOKUP(LEFT($E$3,2)&amp;(LEFT($A94,11)),'CS8000-P14_Overview'!$B$56:$X$818,U$2,FALSE)</f>
        <v>108.27160000000001</v>
      </c>
      <c r="X94" s="33" t="s">
        <v>1147</v>
      </c>
    </row>
    <row r="95" spans="1:24">
      <c r="A95" s="43" t="s">
        <v>688</v>
      </c>
      <c r="B95" s="43" t="s">
        <v>689</v>
      </c>
      <c r="C95" s="63">
        <f>VLOOKUP(LEFT(C$3,2)&amp;(LEFT($A95,11)),'CS8000-P14_Overview'!$B$56:$X$818,$C$2,FALSE)</f>
        <v>24.6494</v>
      </c>
      <c r="D95" s="64">
        <f>E95*(1-'CS8000-P14_Overview'!$B$3)</f>
        <v>35.618382999999994</v>
      </c>
      <c r="E95" s="64">
        <f>VLOOKUP(LEFT($E$3,2)&amp;(LEFT($A95,11)),'CS8000-P14_Overview'!$B$56:$X$818,C$2,FALSE)</f>
        <v>41.903979999999997</v>
      </c>
      <c r="F95" s="65">
        <f>VLOOKUP(LEFT(F$3,2)&amp;(LEFT($A95,11)),'CS8000-P14_Overview'!$B$56:$X$818,$F$2,FALSE)</f>
        <v>24.6494</v>
      </c>
      <c r="G95" s="65">
        <f>H95*(1-'CS8000-P14_Overview'!$B$3)</f>
        <v>35.618382999999994</v>
      </c>
      <c r="H95" s="65">
        <f>VLOOKUP(LEFT($E$3,2)&amp;(LEFT($A95,11)),'CS8000-P14_Overview'!$B$56:$X$818,F$2,FALSE)</f>
        <v>41.903979999999997</v>
      </c>
      <c r="I95" s="66">
        <f>VLOOKUP(LEFT(I$3,2)&amp;(LEFT($A95,11)),'CS8000-P14_Overview'!$B$56:$X$818,$I$2,FALSE)</f>
        <v>40.4178</v>
      </c>
      <c r="J95" s="66">
        <f>K95*(1-'CS8000-P14_Overview'!$B$3)</f>
        <v>61.83923399999999</v>
      </c>
      <c r="K95" s="66">
        <f>VLOOKUP(LEFT($E$3,2)&amp;(LEFT($A95,11)),'CS8000-P14_Overview'!$B$56:$X$818,I$2,FALSE)</f>
        <v>72.752039999999994</v>
      </c>
      <c r="L95" s="67">
        <f>VLOOKUP(LEFT(L$3,2)&amp;(LEFT($A95,11)),'CS8000-P14_Overview'!$B$56:$X$818,$L$2,FALSE)</f>
        <v>46.195599999999999</v>
      </c>
      <c r="M95" s="67">
        <f>N95*(1-'CS8000-P14_Overview'!$B$3)</f>
        <v>70.679267999999993</v>
      </c>
      <c r="N95" s="67">
        <f>VLOOKUP(LEFT($E$3,2)&amp;(LEFT($A95,11)),'CS8000-P14_Overview'!$B$56:$X$818,L$2,FALSE)</f>
        <v>83.152079999999998</v>
      </c>
      <c r="O95" s="68">
        <f>VLOOKUP(LEFT(O$3,2)&amp;(LEFT($A95,11)),'CS8000-P14_Overview'!$B$56:$X$818,$O$2,FALSE)</f>
        <v>47.639299999999999</v>
      </c>
      <c r="P95" s="68">
        <f>Q95*(1-'CS8000-P14_Overview'!$B$3)</f>
        <v>76.937469499999992</v>
      </c>
      <c r="Q95" s="68">
        <f>VLOOKUP(LEFT($E$3,2)&amp;(LEFT($A95,11)),'CS8000-P14_Overview'!$B$56:$X$818,O$2,FALSE)</f>
        <v>90.514669999999995</v>
      </c>
      <c r="R95" s="69">
        <f>VLOOKUP(LEFT(R$3,2)&amp;(LEFT($A95,11)),'CS8000-P14_Overview'!$B$56:$X$818,$R$2,FALSE)</f>
        <v>47.639299999999999</v>
      </c>
      <c r="S95" s="69">
        <f>T95*(1-'CS8000-P14_Overview'!$B$3)</f>
        <v>76.937469499999992</v>
      </c>
      <c r="T95" s="69">
        <f>VLOOKUP(LEFT($E$3,2)&amp;(LEFT($A95,11)),'CS8000-P14_Overview'!$B$56:$X$818,R$2,FALSE)</f>
        <v>90.514669999999995</v>
      </c>
      <c r="U95" s="65">
        <f>VLOOKUP(LEFT(U$3,2)&amp;(LEFT($A95,11)),'CS8000-P14_Overview'!$B$56:$X$818,$U$2,FALSE)</f>
        <v>54.135800000000003</v>
      </c>
      <c r="V95" s="65">
        <f>W95*(1-'CS8000-P14_Overview'!$B$3)</f>
        <v>92.030860000000004</v>
      </c>
      <c r="W95" s="50">
        <f>VLOOKUP(LEFT($E$3,2)&amp;(LEFT($A95,11)),'CS8000-P14_Overview'!$B$56:$X$818,U$2,FALSE)</f>
        <v>108.27160000000001</v>
      </c>
      <c r="X95" s="33" t="s">
        <v>1147</v>
      </c>
    </row>
    <row r="96" spans="1:24">
      <c r="A96" s="43" t="s">
        <v>690</v>
      </c>
      <c r="B96" s="43" t="s">
        <v>691</v>
      </c>
      <c r="C96" s="63">
        <f>VLOOKUP(LEFT(C$3,2)&amp;(LEFT($A96,11)),'CS8000-P14_Overview'!$B$56:$X$818,$C$2,FALSE)</f>
        <v>24.6494</v>
      </c>
      <c r="D96" s="64">
        <f>E96*(1-'CS8000-P14_Overview'!$B$3)</f>
        <v>35.618382999999994</v>
      </c>
      <c r="E96" s="64">
        <f>VLOOKUP(LEFT($E$3,2)&amp;(LEFT($A96,11)),'CS8000-P14_Overview'!$B$56:$X$818,C$2,FALSE)</f>
        <v>41.903979999999997</v>
      </c>
      <c r="F96" s="65">
        <f>VLOOKUP(LEFT(F$3,2)&amp;(LEFT($A96,11)),'CS8000-P14_Overview'!$B$56:$X$818,$F$2,FALSE)</f>
        <v>24.6494</v>
      </c>
      <c r="G96" s="65">
        <f>H96*(1-'CS8000-P14_Overview'!$B$3)</f>
        <v>35.618382999999994</v>
      </c>
      <c r="H96" s="65">
        <f>VLOOKUP(LEFT($E$3,2)&amp;(LEFT($A96,11)),'CS8000-P14_Overview'!$B$56:$X$818,F$2,FALSE)</f>
        <v>41.903979999999997</v>
      </c>
      <c r="I96" s="66">
        <f>VLOOKUP(LEFT(I$3,2)&amp;(LEFT($A96,11)),'CS8000-P14_Overview'!$B$56:$X$818,$I$2,FALSE)</f>
        <v>40.4178</v>
      </c>
      <c r="J96" s="66">
        <f>K96*(1-'CS8000-P14_Overview'!$B$3)</f>
        <v>61.83923399999999</v>
      </c>
      <c r="K96" s="66">
        <f>VLOOKUP(LEFT($E$3,2)&amp;(LEFT($A96,11)),'CS8000-P14_Overview'!$B$56:$X$818,I$2,FALSE)</f>
        <v>72.752039999999994</v>
      </c>
      <c r="L96" s="67">
        <f>VLOOKUP(LEFT(L$3,2)&amp;(LEFT($A96,11)),'CS8000-P14_Overview'!$B$56:$X$818,$L$2,FALSE)</f>
        <v>46.195599999999999</v>
      </c>
      <c r="M96" s="67">
        <f>N96*(1-'CS8000-P14_Overview'!$B$3)</f>
        <v>70.679267999999993</v>
      </c>
      <c r="N96" s="67">
        <f>VLOOKUP(LEFT($E$3,2)&amp;(LEFT($A96,11)),'CS8000-P14_Overview'!$B$56:$X$818,L$2,FALSE)</f>
        <v>83.152079999999998</v>
      </c>
      <c r="O96" s="68">
        <f>VLOOKUP(LEFT(O$3,2)&amp;(LEFT($A96,11)),'CS8000-P14_Overview'!$B$56:$X$818,$O$2,FALSE)</f>
        <v>47.639299999999999</v>
      </c>
      <c r="P96" s="68">
        <f>Q96*(1-'CS8000-P14_Overview'!$B$3)</f>
        <v>76.937469499999992</v>
      </c>
      <c r="Q96" s="68">
        <f>VLOOKUP(LEFT($E$3,2)&amp;(LEFT($A96,11)),'CS8000-P14_Overview'!$B$56:$X$818,O$2,FALSE)</f>
        <v>90.514669999999995</v>
      </c>
      <c r="R96" s="69">
        <f>VLOOKUP(LEFT(R$3,2)&amp;(LEFT($A96,11)),'CS8000-P14_Overview'!$B$56:$X$818,$R$2,FALSE)</f>
        <v>47.639299999999999</v>
      </c>
      <c r="S96" s="69">
        <f>T96*(1-'CS8000-P14_Overview'!$B$3)</f>
        <v>76.937469499999992</v>
      </c>
      <c r="T96" s="69">
        <f>VLOOKUP(LEFT($E$3,2)&amp;(LEFT($A96,11)),'CS8000-P14_Overview'!$B$56:$X$818,R$2,FALSE)</f>
        <v>90.514669999999995</v>
      </c>
      <c r="U96" s="65">
        <f>VLOOKUP(LEFT(U$3,2)&amp;(LEFT($A96,11)),'CS8000-P14_Overview'!$B$56:$X$818,$U$2,FALSE)</f>
        <v>54.135800000000003</v>
      </c>
      <c r="V96" s="65">
        <f>W96*(1-'CS8000-P14_Overview'!$B$3)</f>
        <v>92.030860000000004</v>
      </c>
      <c r="W96" s="50">
        <f>VLOOKUP(LEFT($E$3,2)&amp;(LEFT($A96,11)),'CS8000-P14_Overview'!$B$56:$X$818,U$2,FALSE)</f>
        <v>108.27160000000001</v>
      </c>
      <c r="X96" s="33" t="s">
        <v>1147</v>
      </c>
    </row>
    <row r="97" spans="1:24">
      <c r="A97" s="43" t="s">
        <v>692</v>
      </c>
      <c r="B97" s="43" t="s">
        <v>693</v>
      </c>
      <c r="C97" s="63">
        <f>VLOOKUP(LEFT(C$3,2)&amp;(LEFT($A97,11)),'CS8000-P14_Overview'!$B$56:$X$818,$C$2,FALSE)</f>
        <v>24.6494</v>
      </c>
      <c r="D97" s="64">
        <f>E97*(1-'CS8000-P14_Overview'!$B$3)</f>
        <v>35.618382999999994</v>
      </c>
      <c r="E97" s="64">
        <f>VLOOKUP(LEFT($E$3,2)&amp;(LEFT($A97,11)),'CS8000-P14_Overview'!$B$56:$X$818,C$2,FALSE)</f>
        <v>41.903979999999997</v>
      </c>
      <c r="F97" s="65">
        <f>VLOOKUP(LEFT(F$3,2)&amp;(LEFT($A97,11)),'CS8000-P14_Overview'!$B$56:$X$818,$F$2,FALSE)</f>
        <v>24.6494</v>
      </c>
      <c r="G97" s="65">
        <f>H97*(1-'CS8000-P14_Overview'!$B$3)</f>
        <v>35.618382999999994</v>
      </c>
      <c r="H97" s="65">
        <f>VLOOKUP(LEFT($E$3,2)&amp;(LEFT($A97,11)),'CS8000-P14_Overview'!$B$56:$X$818,F$2,FALSE)</f>
        <v>41.903979999999997</v>
      </c>
      <c r="I97" s="66">
        <f>VLOOKUP(LEFT(I$3,2)&amp;(LEFT($A97,11)),'CS8000-P14_Overview'!$B$56:$X$818,$I$2,FALSE)</f>
        <v>40.4178</v>
      </c>
      <c r="J97" s="66">
        <f>K97*(1-'CS8000-P14_Overview'!$B$3)</f>
        <v>61.83923399999999</v>
      </c>
      <c r="K97" s="66">
        <f>VLOOKUP(LEFT($E$3,2)&amp;(LEFT($A97,11)),'CS8000-P14_Overview'!$B$56:$X$818,I$2,FALSE)</f>
        <v>72.752039999999994</v>
      </c>
      <c r="L97" s="67">
        <f>VLOOKUP(LEFT(L$3,2)&amp;(LEFT($A97,11)),'CS8000-P14_Overview'!$B$56:$X$818,$L$2,FALSE)</f>
        <v>46.195599999999999</v>
      </c>
      <c r="M97" s="67">
        <f>N97*(1-'CS8000-P14_Overview'!$B$3)</f>
        <v>70.679267999999993</v>
      </c>
      <c r="N97" s="67">
        <f>VLOOKUP(LEFT($E$3,2)&amp;(LEFT($A97,11)),'CS8000-P14_Overview'!$B$56:$X$818,L$2,FALSE)</f>
        <v>83.152079999999998</v>
      </c>
      <c r="O97" s="68">
        <f>VLOOKUP(LEFT(O$3,2)&amp;(LEFT($A97,11)),'CS8000-P14_Overview'!$B$56:$X$818,$O$2,FALSE)</f>
        <v>47.639299999999999</v>
      </c>
      <c r="P97" s="68">
        <f>Q97*(1-'CS8000-P14_Overview'!$B$3)</f>
        <v>76.937469499999992</v>
      </c>
      <c r="Q97" s="68">
        <f>VLOOKUP(LEFT($E$3,2)&amp;(LEFT($A97,11)),'CS8000-P14_Overview'!$B$56:$X$818,O$2,FALSE)</f>
        <v>90.514669999999995</v>
      </c>
      <c r="R97" s="69">
        <f>VLOOKUP(LEFT(R$3,2)&amp;(LEFT($A97,11)),'CS8000-P14_Overview'!$B$56:$X$818,$R$2,FALSE)</f>
        <v>47.639299999999999</v>
      </c>
      <c r="S97" s="69">
        <f>T97*(1-'CS8000-P14_Overview'!$B$3)</f>
        <v>76.937469499999992</v>
      </c>
      <c r="T97" s="69">
        <f>VLOOKUP(LEFT($E$3,2)&amp;(LEFT($A97,11)),'CS8000-P14_Overview'!$B$56:$X$818,R$2,FALSE)</f>
        <v>90.514669999999995</v>
      </c>
      <c r="U97" s="65">
        <f>VLOOKUP(LEFT(U$3,2)&amp;(LEFT($A97,11)),'CS8000-P14_Overview'!$B$56:$X$818,$U$2,FALSE)</f>
        <v>54.135800000000003</v>
      </c>
      <c r="V97" s="65">
        <f>W97*(1-'CS8000-P14_Overview'!$B$3)</f>
        <v>92.030860000000004</v>
      </c>
      <c r="W97" s="50">
        <f>VLOOKUP(LEFT($E$3,2)&amp;(LEFT($A97,11)),'CS8000-P14_Overview'!$B$56:$X$818,U$2,FALSE)</f>
        <v>108.27160000000001</v>
      </c>
      <c r="X97" s="33" t="s">
        <v>1147</v>
      </c>
    </row>
    <row r="98" spans="1:24">
      <c r="A98" s="43" t="s">
        <v>694</v>
      </c>
      <c r="B98" s="43" t="s">
        <v>695</v>
      </c>
      <c r="C98" s="63">
        <f>VLOOKUP(LEFT($C$3,2)&amp;LEFT($A98,9),'CS8000-P12_Overview'!$B$56:$X$369,$C$2,FALSE)</f>
        <v>16.749400000000001</v>
      </c>
      <c r="D98" s="64">
        <f>E98*(1-'CS8000-P12_Overview'!$B$3)</f>
        <v>24.202883</v>
      </c>
      <c r="E98" s="64">
        <f>VLOOKUP(LEFT($E$3,2)&amp;LEFT($A98,9),'CS8000-P12_Overview'!$B$56:$X$369,$C$2,FALSE)</f>
        <v>28.473980000000001</v>
      </c>
      <c r="F98" s="65">
        <f>VLOOKUP(LEFT($F$3,2)&amp;LEFT($A98,9),'CS8000-P12_Overview'!$B$56:$X$369,$F$2,FALSE)</f>
        <v>16.749400000000001</v>
      </c>
      <c r="G98" s="65">
        <f>H98*(1-'CS8000-P12_Overview'!$B$3)</f>
        <v>24.202883</v>
      </c>
      <c r="H98" s="65">
        <f>VLOOKUP(LEFT($E$3,2)&amp;LEFT($A98,9),'CS8000-P12_Overview'!$B$56:$X$369,$F$2,FALSE)</f>
        <v>28.473980000000001</v>
      </c>
      <c r="I98" s="66">
        <f>VLOOKUP(LEFT($I$3,2)&amp;LEFT($A98,9),'CS8000-P12_Overview'!$B$56:$X$369,$I$2,FALSE)</f>
        <v>29.784099999999999</v>
      </c>
      <c r="J98" s="66">
        <f>K98*(1-'CS8000-P12_Overview'!$B$3)</f>
        <v>45.569672999999995</v>
      </c>
      <c r="K98" s="66">
        <f>VLOOKUP(LEFT($E$3,2)&amp;LEFT($A98,9),'CS8000-P12_Overview'!$B$56:$X$369,$I$2,FALSE)</f>
        <v>53.611379999999997</v>
      </c>
      <c r="L98" s="67">
        <f>VLOOKUP(LEFT($L$3,2)&amp;LEFT($A98,9),'CS8000-P12_Overview'!$B$56:$X$369,$L$2,FALSE)</f>
        <v>34.726599999999998</v>
      </c>
      <c r="M98" s="67">
        <f>N98*(1-'CS8000-P12_Overview'!$B$3)</f>
        <v>53.131698</v>
      </c>
      <c r="N98" s="67">
        <f>VLOOKUP(LEFT($E$3,2)&amp;LEFT($A98,9),'CS8000-P12_Overview'!$B$56:$X$369,$L$2,FALSE)</f>
        <v>62.50788</v>
      </c>
      <c r="O98" s="68">
        <f>VLOOKUP(LEFT($O$3,2)&amp;LEFT($A98,9),'CS8000-P12_Overview'!$B$56:$X$369,$O$2,FALSE)</f>
        <v>36.257800000000003</v>
      </c>
      <c r="P98" s="68">
        <f>Q98*(1-'CS8000-P12_Overview'!$B$3)</f>
        <v>58.556347000000009</v>
      </c>
      <c r="Q98" s="68">
        <f>VLOOKUP(LEFT($E$3,2)&amp;LEFT($A98,9),'CS8000-P12_Overview'!$B$56:$X$369,$O$2,FALSE)</f>
        <v>68.889820000000014</v>
      </c>
      <c r="R98" s="69">
        <f>VLOOKUP(LEFT($R$3,2)&amp;LEFT($A98,9),'CS8000-P12_Overview'!$B$56:$X$369,$R$2,FALSE)</f>
        <v>36.257800000000003</v>
      </c>
      <c r="S98" s="69">
        <f>T98*(1-'CS8000-P12_Overview'!$B$3)</f>
        <v>58.556347000000009</v>
      </c>
      <c r="T98" s="69">
        <f>VLOOKUP(LEFT($E$3,2)&amp;LEFT($A98,9),'CS8000-P12_Overview'!$B$56:$X$369,$R$2,FALSE)</f>
        <v>68.889820000000014</v>
      </c>
      <c r="U98" s="65">
        <f>VLOOKUP(LEFT($U$3,2)&amp;LEFT($A98,9),'CS8000-P12_Overview'!$B$56:$X$369,$U$2,FALSE)</f>
        <v>43.148000000000003</v>
      </c>
      <c r="V98" s="65">
        <f>W98*(1-'CS8000-P12_Overview'!$B$3)</f>
        <v>73.351600000000005</v>
      </c>
      <c r="W98" s="50">
        <f>VLOOKUP(LEFT($E$3,2)&amp;LEFT($A98,9),'CS8000-P12_Overview'!$B$56:$X$369,$U$2,FALSE)</f>
        <v>86.296000000000006</v>
      </c>
      <c r="X98" s="33" t="s">
        <v>1145</v>
      </c>
    </row>
    <row r="99" spans="1:24">
      <c r="A99" s="43" t="s">
        <v>696</v>
      </c>
      <c r="B99" s="43" t="s">
        <v>697</v>
      </c>
      <c r="C99" s="63">
        <f>VLOOKUP(LEFT($C$3,2)&amp;LEFT($A99,6)&amp;LEFT(RIGHT($A99,6),5),'CS8000-P12_Overview'!$B$56:$X$369,$C$2,FALSE)</f>
        <v>23.003299999999999</v>
      </c>
      <c r="D99" s="64">
        <f>E99*(1-'CS8000-P12_Overview'!$B$3)</f>
        <v>33.239768499999997</v>
      </c>
      <c r="E99" s="64">
        <f>VLOOKUP(LEFT($E$3,2)&amp;LEFT($A99,6)&amp;LEFT(RIGHT($A99,6),5),'CS8000-P12_Overview'!$B$56:$X$369,$C$2,FALSE)</f>
        <v>39.105609999999999</v>
      </c>
      <c r="F99" s="65">
        <f>VLOOKUP(LEFT($F$3,2)&amp;LEFT($A99,6)&amp;LEFT(RIGHT($A99,6),5),'CS8000-P12_Overview'!$B$56:$X$369,$F$2,FALSE)</f>
        <v>23.003299999999999</v>
      </c>
      <c r="G99" s="65">
        <f>H99*(1-'CS8000-P12_Overview'!$B$3)</f>
        <v>33.239768499999997</v>
      </c>
      <c r="H99" s="65">
        <f>VLOOKUP(LEFT($E$3,2)&amp;LEFT($A99,6)&amp;LEFT(RIGHT($A99,6),5),'CS8000-P12_Overview'!$B$56:$X$369,$F$2,FALSE)</f>
        <v>39.105609999999999</v>
      </c>
      <c r="I99" s="66">
        <f>VLOOKUP(LEFT($I$3,2)&amp;LEFT($A99,6)&amp;LEFT(RIGHT($A99,6),5),'CS8000-P12_Overview'!$B$56:$X$369,$I$2,FALSE)</f>
        <v>38.225000000000001</v>
      </c>
      <c r="J99" s="66">
        <f>K99*(1-'CS8000-P12_Overview'!$B$3)</f>
        <v>58.484250000000003</v>
      </c>
      <c r="K99" s="66">
        <f>VLOOKUP(LEFT($E$3,2)&amp;LEFT($A99,6)&amp;LEFT(RIGHT($A99,6),5),'CS8000-P12_Overview'!$B$56:$X$369,$I$2,FALSE)</f>
        <v>68.805000000000007</v>
      </c>
      <c r="L99" s="67">
        <f>VLOOKUP(LEFT($L$3,2)&amp;LEFT($A99,6)&amp;LEFT(RIGHT($A99,6),5),'CS8000-P12_Overview'!$B$56:$X$369,$L$2,FALSE)</f>
        <v>44.002800000000001</v>
      </c>
      <c r="M99" s="67">
        <f>N99*(1-'CS8000-P12_Overview'!$B$3)</f>
        <v>67.324283999999992</v>
      </c>
      <c r="N99" s="67">
        <f>VLOOKUP(LEFT($E$3,2)&amp;LEFT($A99,6)&amp;LEFT(RIGHT($A99,6),5),'CS8000-P12_Overview'!$B$56:$X$369,$L$2,FALSE)</f>
        <v>79.205039999999997</v>
      </c>
      <c r="O99" s="68">
        <f>VLOOKUP(LEFT($O$3,2)&amp;LEFT($A99,6)&amp;LEFT(RIGHT($A99,6),5),'CS8000-P12_Overview'!$B$56:$X$369,$O$2,FALSE)</f>
        <v>45.446399999999997</v>
      </c>
      <c r="P99" s="68">
        <f>Q99*(1-'CS8000-P12_Overview'!$B$3)</f>
        <v>73.395935999999992</v>
      </c>
      <c r="Q99" s="68">
        <f>VLOOKUP(LEFT($E$3,2)&amp;LEFT($A99,6)&amp;LEFT(RIGHT($A99,6),5),'CS8000-P12_Overview'!$B$56:$X$369,$O$2,FALSE)</f>
        <v>86.348159999999993</v>
      </c>
      <c r="R99" s="69">
        <f>VLOOKUP(LEFT($R$3,2)&amp;LEFT($A99,6)&amp;LEFT(RIGHT($A99,6),5),'CS8000-P12_Overview'!$B$56:$X$369,$R$2,FALSE)</f>
        <v>45.446399999999997</v>
      </c>
      <c r="S99" s="69">
        <f>T99*(1-'CS8000-P12_Overview'!$B$3)</f>
        <v>73.395935999999992</v>
      </c>
      <c r="T99" s="69">
        <f>VLOOKUP(LEFT($E$3,2)&amp;LEFT($A99,6)&amp;LEFT(RIGHT($A99,6),5),'CS8000-P12_Overview'!$B$56:$X$369,$R$2,FALSE)</f>
        <v>86.348159999999993</v>
      </c>
      <c r="U99" s="65">
        <f>VLOOKUP(LEFT($U$3,2)&amp;LEFT($A99,6)&amp;LEFT(RIGHT($A99,6),5),'CS8000-P12_Overview'!$B$56:$X$369,$U$2,FALSE)</f>
        <v>51.942900000000002</v>
      </c>
      <c r="V99" s="65">
        <f>W99*(1-'CS8000-P12_Overview'!$B$3)</f>
        <v>88.302930000000003</v>
      </c>
      <c r="W99" s="50">
        <f>VLOOKUP(LEFT($E$3,2)&amp;LEFT($A99,6)&amp;LEFT(RIGHT($A99,6),5),'CS8000-P12_Overview'!$B$56:$X$369,$U$2,FALSE)</f>
        <v>103.8858</v>
      </c>
      <c r="X99" s="33" t="s">
        <v>1146</v>
      </c>
    </row>
    <row r="100" spans="1:24">
      <c r="A100" s="43" t="s">
        <v>698</v>
      </c>
      <c r="B100" s="43" t="s">
        <v>699</v>
      </c>
      <c r="C100" s="63">
        <f>VLOOKUP(LEFT($C$3,2)&amp;LEFT($A100,6)&amp;LEFT(RIGHT($A100,7),5),'CS8000-P12_Overview'!$B$56:$X$369,$C$2,FALSE)</f>
        <v>23.003299999999999</v>
      </c>
      <c r="D100" s="64">
        <f>E100*(1-'CS8000-P12_Overview'!$B$3)</f>
        <v>33.239768499999997</v>
      </c>
      <c r="E100" s="64">
        <f>VLOOKUP(LEFT($E$3,2)&amp;LEFT($A100,6)&amp;LEFT(RIGHT($A100,7),5),'CS8000-P12_Overview'!$B$56:$X$369,$C$2,FALSE)</f>
        <v>39.105609999999999</v>
      </c>
      <c r="F100" s="65">
        <f>VLOOKUP(LEFT($F$3,2)&amp;LEFT($A100,6)&amp;LEFT(RIGHT($A100,7),5),'CS8000-P12_Overview'!$B$56:$X$369,$F$2,FALSE)</f>
        <v>23.003299999999999</v>
      </c>
      <c r="G100" s="65">
        <f>H100*(1-'CS8000-P12_Overview'!$B$3)</f>
        <v>33.239768499999997</v>
      </c>
      <c r="H100" s="65">
        <f>VLOOKUP(LEFT($E$3,2)&amp;LEFT($A100,6)&amp;LEFT(RIGHT($A100,7),5),'CS8000-P12_Overview'!$B$56:$X$369,$F$2,FALSE)</f>
        <v>39.105609999999999</v>
      </c>
      <c r="I100" s="66">
        <f>VLOOKUP(LEFT($I$3,2)&amp;LEFT($A100,6)&amp;LEFT(RIGHT($A100,7),5),'CS8000-P12_Overview'!$B$56:$X$369,$I$2,FALSE)</f>
        <v>38.225000000000001</v>
      </c>
      <c r="J100" s="66">
        <f>K100*(1-'CS8000-P12_Overview'!$B$3)</f>
        <v>58.484250000000003</v>
      </c>
      <c r="K100" s="66">
        <f>VLOOKUP(LEFT($E$3,2)&amp;LEFT($A100,6)&amp;LEFT(RIGHT($A100,7),5),'CS8000-P12_Overview'!$B$56:$X$369,$I$2,FALSE)</f>
        <v>68.805000000000007</v>
      </c>
      <c r="L100" s="67">
        <f>VLOOKUP(LEFT($L$3,2)&amp;LEFT($A100,6)&amp;LEFT(RIGHT($A100,7),5),'CS8000-P12_Overview'!$B$56:$X$369,$L$2,FALSE)</f>
        <v>44.002800000000001</v>
      </c>
      <c r="M100" s="67">
        <f>N100*(1-'CS8000-P12_Overview'!$B$3)</f>
        <v>67.324283999999992</v>
      </c>
      <c r="N100" s="67">
        <f>VLOOKUP(LEFT($E$3,2)&amp;LEFT($A100,6)&amp;LEFT(RIGHT($A100,7),5),'CS8000-P12_Overview'!$B$56:$X$369,$L$2,FALSE)</f>
        <v>79.205039999999997</v>
      </c>
      <c r="O100" s="68">
        <f>VLOOKUP(LEFT($O$3,2)&amp;LEFT($A100,6)&amp;LEFT(RIGHT($A100,7),5),'CS8000-P12_Overview'!$B$56:$X$369,$O$2,FALSE)</f>
        <v>45.446399999999997</v>
      </c>
      <c r="P100" s="68">
        <f>Q100*(1-'CS8000-P12_Overview'!$B$3)</f>
        <v>73.395935999999992</v>
      </c>
      <c r="Q100" s="68">
        <f>VLOOKUP(LEFT($E$3,2)&amp;LEFT($A100,6)&amp;LEFT(RIGHT($A100,7),5),'CS8000-P12_Overview'!$B$56:$X$369,$O$2,FALSE)</f>
        <v>86.348159999999993</v>
      </c>
      <c r="R100" s="69">
        <f>VLOOKUP(LEFT($R$3,2)&amp;LEFT($A100,6)&amp;LEFT(RIGHT($A100,7),5),'CS8000-P12_Overview'!$B$56:$X$369,$R$2,FALSE)</f>
        <v>45.446399999999997</v>
      </c>
      <c r="S100" s="69">
        <f>T100*(1-'CS8000-P12_Overview'!$B$3)</f>
        <v>73.395935999999992</v>
      </c>
      <c r="T100" s="69">
        <f>VLOOKUP(LEFT($E$3,2)&amp;LEFT($A100,6)&amp;LEFT(RIGHT($A100,7),5),'CS8000-P12_Overview'!$B$56:$X$369,$R$2,FALSE)</f>
        <v>86.348159999999993</v>
      </c>
      <c r="U100" s="65">
        <f>VLOOKUP(LEFT($U$3,2)&amp;LEFT($A100,6)&amp;LEFT(RIGHT($A100,7),5),'CS8000-P12_Overview'!$B$56:$X$369,$U$2,FALSE)</f>
        <v>51.942900000000002</v>
      </c>
      <c r="V100" s="65">
        <f>W100*(1-'CS8000-P12_Overview'!$B$3)</f>
        <v>88.302930000000003</v>
      </c>
      <c r="W100" s="50">
        <f>VLOOKUP(LEFT($E$3,2)&amp;LEFT($A100,6)&amp;LEFT(RIGHT($A100,7),5),'CS8000-P12_Overview'!$B$56:$X$369,$U$2,FALSE)</f>
        <v>103.8858</v>
      </c>
      <c r="X100" s="33" t="s">
        <v>1146</v>
      </c>
    </row>
    <row r="101" spans="1:24">
      <c r="A101" s="43" t="s">
        <v>700</v>
      </c>
      <c r="B101" s="43" t="s">
        <v>701</v>
      </c>
      <c r="C101" s="63">
        <f>VLOOKUP(LEFT($C$3,2)&amp;LEFT($A101,11),'CS8000-P12_Overview'!$B$56:$X$369,$C$2,FALSE)</f>
        <v>16.749400000000001</v>
      </c>
      <c r="D101" s="64">
        <f>E101*(1-'CS8000-P12_Overview'!$B$3)</f>
        <v>24.202883</v>
      </c>
      <c r="E101" s="64">
        <f>VLOOKUP(LEFT($E$3,2)&amp;LEFT($A101,11),'CS8000-P12_Overview'!$B$56:$X$369,$C$2,FALSE)</f>
        <v>28.473980000000001</v>
      </c>
      <c r="F101" s="65">
        <f>VLOOKUP(LEFT($F$3,2)&amp;LEFT($A101,11),'CS8000-P12_Overview'!$B$56:$X$369,$F$2,FALSE)</f>
        <v>16.749400000000001</v>
      </c>
      <c r="G101" s="65">
        <f>H101*(1-'CS8000-P12_Overview'!$B$3)</f>
        <v>24.202883</v>
      </c>
      <c r="H101" s="65">
        <f>VLOOKUP(LEFT($E$3,2)&amp;LEFT($A101,11),'CS8000-P12_Overview'!$B$56:$X$369,$F$2,FALSE)</f>
        <v>28.473980000000001</v>
      </c>
      <c r="I101" s="66">
        <f>VLOOKUP(LEFT($I$3,2)&amp;LEFT($A101,11),'CS8000-P12_Overview'!$B$56:$X$369,$I$2,FALSE)</f>
        <v>29.784099999999999</v>
      </c>
      <c r="J101" s="66">
        <f>K101*(1-'CS8000-P12_Overview'!$B$3)</f>
        <v>45.569672999999995</v>
      </c>
      <c r="K101" s="66">
        <f>VLOOKUP(LEFT($E$3,2)&amp;LEFT($A101,11),'CS8000-P12_Overview'!$B$56:$X$369,$I$2,FALSE)</f>
        <v>53.611379999999997</v>
      </c>
      <c r="L101" s="67">
        <f>VLOOKUP(LEFT($L$3,2)&amp;LEFT($A101,11),'CS8000-P12_Overview'!$B$56:$X$369,$L$2,FALSE)</f>
        <v>34.726599999999998</v>
      </c>
      <c r="M101" s="67">
        <f>N101*(1-'CS8000-P12_Overview'!$B$3)</f>
        <v>53.131698</v>
      </c>
      <c r="N101" s="67">
        <f>VLOOKUP(LEFT($E$3,2)&amp;LEFT($A101,11),'CS8000-P12_Overview'!$B$56:$X$369,$L$2,FALSE)</f>
        <v>62.50788</v>
      </c>
      <c r="O101" s="68">
        <f>VLOOKUP(LEFT($O$3,2)&amp;LEFT($A101,11),'CS8000-P12_Overview'!$B$56:$X$369,$O$2,FALSE)</f>
        <v>36.257800000000003</v>
      </c>
      <c r="P101" s="68">
        <f>Q101*(1-'CS8000-P12_Overview'!$B$3)</f>
        <v>58.556347000000009</v>
      </c>
      <c r="Q101" s="68">
        <f>VLOOKUP(LEFT($E$3,2)&amp;LEFT($A101,11),'CS8000-P12_Overview'!$B$56:$X$369,$O$2,FALSE)</f>
        <v>68.889820000000014</v>
      </c>
      <c r="R101" s="69">
        <f>VLOOKUP(LEFT($R$3,2)&amp;LEFT($A101,11),'CS8000-P12_Overview'!$B$56:$X$369,$R$2,FALSE)</f>
        <v>36.257800000000003</v>
      </c>
      <c r="S101" s="69">
        <f>T101*(1-'CS8000-P12_Overview'!$B$3)</f>
        <v>58.556347000000009</v>
      </c>
      <c r="T101" s="69">
        <f>VLOOKUP(LEFT($E$3,2)&amp;LEFT($A101,11),'CS8000-P12_Overview'!$B$56:$X$369,$R$2,FALSE)</f>
        <v>68.889820000000014</v>
      </c>
      <c r="U101" s="65">
        <f>VLOOKUP(LEFT($U$3,2)&amp;LEFT($A101,11),'CS8000-P12_Overview'!$B$56:$X$369,$U$2,FALSE)</f>
        <v>43.148000000000003</v>
      </c>
      <c r="V101" s="65">
        <f>W101*(1-'CS8000-P12_Overview'!$B$3)</f>
        <v>73.351600000000005</v>
      </c>
      <c r="W101" s="50">
        <f>VLOOKUP(LEFT($E$3,2)&amp;LEFT($A101,11),'CS8000-P12_Overview'!$B$56:$X$369,$U$2,FALSE)</f>
        <v>86.296000000000006</v>
      </c>
      <c r="X101" s="33" t="s">
        <v>1146</v>
      </c>
    </row>
    <row r="102" spans="1:24">
      <c r="A102" s="43" t="s">
        <v>702</v>
      </c>
      <c r="B102" s="43" t="s">
        <v>703</v>
      </c>
      <c r="C102" s="63">
        <f>VLOOKUP(LEFT($C$3,2)&amp;LEFT($A102,11),'CS8000-P12_Overview'!$B$56:$X$369,$C$2,FALSE)</f>
        <v>16.749400000000001</v>
      </c>
      <c r="D102" s="64">
        <f>E102*(1-'CS8000-P12_Overview'!$B$3)</f>
        <v>24.202883</v>
      </c>
      <c r="E102" s="64">
        <f>VLOOKUP(LEFT($E$3,2)&amp;LEFT($A102,11),'CS8000-P12_Overview'!$B$56:$X$369,$C$2,FALSE)</f>
        <v>28.473980000000001</v>
      </c>
      <c r="F102" s="65">
        <f>VLOOKUP(LEFT($F$3,2)&amp;LEFT($A102,11),'CS8000-P12_Overview'!$B$56:$X$369,$F$2,FALSE)</f>
        <v>16.749400000000001</v>
      </c>
      <c r="G102" s="65">
        <f>H102*(1-'CS8000-P12_Overview'!$B$3)</f>
        <v>24.202883</v>
      </c>
      <c r="H102" s="65">
        <f>VLOOKUP(LEFT($E$3,2)&amp;LEFT($A102,11),'CS8000-P12_Overview'!$B$56:$X$369,$F$2,FALSE)</f>
        <v>28.473980000000001</v>
      </c>
      <c r="I102" s="66">
        <f>VLOOKUP(LEFT($I$3,2)&amp;LEFT($A102,11),'CS8000-P12_Overview'!$B$56:$X$369,$I$2,FALSE)</f>
        <v>29.784099999999999</v>
      </c>
      <c r="J102" s="66">
        <f>K102*(1-'CS8000-P12_Overview'!$B$3)</f>
        <v>45.569672999999995</v>
      </c>
      <c r="K102" s="66">
        <f>VLOOKUP(LEFT($E$3,2)&amp;LEFT($A102,11),'CS8000-P12_Overview'!$B$56:$X$369,$I$2,FALSE)</f>
        <v>53.611379999999997</v>
      </c>
      <c r="L102" s="67">
        <f>VLOOKUP(LEFT($L$3,2)&amp;LEFT($A102,11),'CS8000-P12_Overview'!$B$56:$X$369,$L$2,FALSE)</f>
        <v>34.726599999999998</v>
      </c>
      <c r="M102" s="67">
        <f>N102*(1-'CS8000-P12_Overview'!$B$3)</f>
        <v>53.131698</v>
      </c>
      <c r="N102" s="67">
        <f>VLOOKUP(LEFT($E$3,2)&amp;LEFT($A102,11),'CS8000-P12_Overview'!$B$56:$X$369,$L$2,FALSE)</f>
        <v>62.50788</v>
      </c>
      <c r="O102" s="68">
        <f>VLOOKUP(LEFT($O$3,2)&amp;LEFT($A102,11),'CS8000-P12_Overview'!$B$56:$X$369,$O$2,FALSE)</f>
        <v>36.257800000000003</v>
      </c>
      <c r="P102" s="68">
        <f>Q102*(1-'CS8000-P12_Overview'!$B$3)</f>
        <v>58.556347000000009</v>
      </c>
      <c r="Q102" s="68">
        <f>VLOOKUP(LEFT($E$3,2)&amp;LEFT($A102,11),'CS8000-P12_Overview'!$B$56:$X$369,$O$2,FALSE)</f>
        <v>68.889820000000014</v>
      </c>
      <c r="R102" s="69">
        <f>VLOOKUP(LEFT($R$3,2)&amp;LEFT($A102,11),'CS8000-P12_Overview'!$B$56:$X$369,$R$2,FALSE)</f>
        <v>36.257800000000003</v>
      </c>
      <c r="S102" s="69">
        <f>T102*(1-'CS8000-P12_Overview'!$B$3)</f>
        <v>58.556347000000009</v>
      </c>
      <c r="T102" s="69">
        <f>VLOOKUP(LEFT($E$3,2)&amp;LEFT($A102,11),'CS8000-P12_Overview'!$B$56:$X$369,$R$2,FALSE)</f>
        <v>68.889820000000014</v>
      </c>
      <c r="U102" s="65">
        <f>VLOOKUP(LEFT($U$3,2)&amp;LEFT($A102,11),'CS8000-P12_Overview'!$B$56:$X$369,$U$2,FALSE)</f>
        <v>43.148000000000003</v>
      </c>
      <c r="V102" s="65">
        <f>W102*(1-'CS8000-P12_Overview'!$B$3)</f>
        <v>73.351600000000005</v>
      </c>
      <c r="W102" s="50">
        <f>VLOOKUP(LEFT($E$3,2)&amp;LEFT($A102,11),'CS8000-P12_Overview'!$B$56:$X$369,$U$2,FALSE)</f>
        <v>86.296000000000006</v>
      </c>
      <c r="X102" s="33" t="s">
        <v>1146</v>
      </c>
    </row>
    <row r="103" spans="1:24">
      <c r="A103" s="43" t="s">
        <v>704</v>
      </c>
      <c r="B103" s="43" t="s">
        <v>705</v>
      </c>
      <c r="C103" s="63">
        <f>VLOOKUP(LEFT($C$3,2)&amp;LEFT($A103,11),'CS8000-P12_Overview'!$B$56:$X$369,$C$2,FALSE)</f>
        <v>16.749400000000001</v>
      </c>
      <c r="D103" s="64">
        <f>E103*(1-'CS8000-P12_Overview'!$B$3)</f>
        <v>24.202883</v>
      </c>
      <c r="E103" s="64">
        <f>VLOOKUP(LEFT($E$3,2)&amp;LEFT($A103,11),'CS8000-P12_Overview'!$B$56:$X$369,$C$2,FALSE)</f>
        <v>28.473980000000001</v>
      </c>
      <c r="F103" s="65">
        <f>VLOOKUP(LEFT($F$3,2)&amp;LEFT($A103,11),'CS8000-P12_Overview'!$B$56:$X$369,$F$2,FALSE)</f>
        <v>16.749400000000001</v>
      </c>
      <c r="G103" s="65">
        <f>H103*(1-'CS8000-P12_Overview'!$B$3)</f>
        <v>24.202883</v>
      </c>
      <c r="H103" s="65">
        <f>VLOOKUP(LEFT($E$3,2)&amp;LEFT($A103,11),'CS8000-P12_Overview'!$B$56:$X$369,$F$2,FALSE)</f>
        <v>28.473980000000001</v>
      </c>
      <c r="I103" s="66">
        <f>VLOOKUP(LEFT($I$3,2)&amp;LEFT($A103,11),'CS8000-P12_Overview'!$B$56:$X$369,$I$2,FALSE)</f>
        <v>29.784099999999999</v>
      </c>
      <c r="J103" s="66">
        <f>K103*(1-'CS8000-P12_Overview'!$B$3)</f>
        <v>45.569672999999995</v>
      </c>
      <c r="K103" s="66">
        <f>VLOOKUP(LEFT($E$3,2)&amp;LEFT($A103,11),'CS8000-P12_Overview'!$B$56:$X$369,$I$2,FALSE)</f>
        <v>53.611379999999997</v>
      </c>
      <c r="L103" s="67">
        <f>VLOOKUP(LEFT($L$3,2)&amp;LEFT($A103,11),'CS8000-P12_Overview'!$B$56:$X$369,$L$2,FALSE)</f>
        <v>34.726599999999998</v>
      </c>
      <c r="M103" s="67">
        <f>N103*(1-'CS8000-P12_Overview'!$B$3)</f>
        <v>53.131698</v>
      </c>
      <c r="N103" s="67">
        <f>VLOOKUP(LEFT($E$3,2)&amp;LEFT($A103,11),'CS8000-P12_Overview'!$B$56:$X$369,$L$2,FALSE)</f>
        <v>62.50788</v>
      </c>
      <c r="O103" s="68">
        <f>VLOOKUP(LEFT($O$3,2)&amp;LEFT($A103,11),'CS8000-P12_Overview'!$B$56:$X$369,$O$2,FALSE)</f>
        <v>36.257800000000003</v>
      </c>
      <c r="P103" s="68">
        <f>Q103*(1-'CS8000-P12_Overview'!$B$3)</f>
        <v>58.556347000000009</v>
      </c>
      <c r="Q103" s="68">
        <f>VLOOKUP(LEFT($E$3,2)&amp;LEFT($A103,11),'CS8000-P12_Overview'!$B$56:$X$369,$O$2,FALSE)</f>
        <v>68.889820000000014</v>
      </c>
      <c r="R103" s="69">
        <f>VLOOKUP(LEFT($R$3,2)&amp;LEFT($A103,11),'CS8000-P12_Overview'!$B$56:$X$369,$R$2,FALSE)</f>
        <v>36.257800000000003</v>
      </c>
      <c r="S103" s="69">
        <f>T103*(1-'CS8000-P12_Overview'!$B$3)</f>
        <v>58.556347000000009</v>
      </c>
      <c r="T103" s="69">
        <f>VLOOKUP(LEFT($E$3,2)&amp;LEFT($A103,11),'CS8000-P12_Overview'!$B$56:$X$369,$R$2,FALSE)</f>
        <v>68.889820000000014</v>
      </c>
      <c r="U103" s="65">
        <f>VLOOKUP(LEFT($U$3,2)&amp;LEFT($A103,11),'CS8000-P12_Overview'!$B$56:$X$369,$U$2,FALSE)</f>
        <v>43.148000000000003</v>
      </c>
      <c r="V103" s="65">
        <f>W103*(1-'CS8000-P12_Overview'!$B$3)</f>
        <v>73.351600000000005</v>
      </c>
      <c r="W103" s="50">
        <f>VLOOKUP(LEFT($E$3,2)&amp;LEFT($A103,11),'CS8000-P12_Overview'!$B$56:$X$369,$U$2,FALSE)</f>
        <v>86.296000000000006</v>
      </c>
      <c r="X103" s="33" t="s">
        <v>1146</v>
      </c>
    </row>
    <row r="104" spans="1:24">
      <c r="A104" s="43" t="s">
        <v>706</v>
      </c>
      <c r="B104" s="43" t="s">
        <v>707</v>
      </c>
      <c r="C104" s="63">
        <f>VLOOKUP(LEFT($C$3,2)&amp;LEFT($A104,11),'CS8000-P13_Overview'!$B$58:$X$414,$C$2,FALSE)</f>
        <v>16.749400000000001</v>
      </c>
      <c r="D104" s="64">
        <f>E104*(1-'CS8000-P13_Overview'!$B$3)</f>
        <v>24.202883</v>
      </c>
      <c r="E104" s="64">
        <f>VLOOKUP(LEFT($E$3,2)&amp;LEFT($A104,11),'CS8000-P13_Overview'!$B$58:$X$414,$C$2,FALSE)</f>
        <v>28.473980000000001</v>
      </c>
      <c r="F104" s="65">
        <f>VLOOKUP(LEFT($F$3,2)&amp;LEFT($A104,11),'CS8000-P13_Overview'!$B$58:$X$414,$F$2,FALSE)</f>
        <v>16.749400000000001</v>
      </c>
      <c r="G104" s="65">
        <f>H104*(1-'CS8000-P13_Overview'!$B$3)</f>
        <v>24.202883</v>
      </c>
      <c r="H104" s="65">
        <f>VLOOKUP(LEFT($E$3,2)&amp;LEFT($A104,11),'CS8000-P13_Overview'!$B$58:$X$414,$F$2,FALSE)</f>
        <v>28.473980000000001</v>
      </c>
      <c r="I104" s="66">
        <f>VLOOKUP(LEFT($I$3,2)&amp;LEFT($A104,11),'CS8000-P13_Overview'!$B$58:$X$414,$I$2,FALSE)</f>
        <v>29.784099999999999</v>
      </c>
      <c r="J104" s="66">
        <f>K104*(1-'CS8000-P13_Overview'!$B$3)</f>
        <v>45.569672999999995</v>
      </c>
      <c r="K104" s="66">
        <f>VLOOKUP(LEFT($E$3,2)&amp;LEFT($A104,11),'CS8000-P13_Overview'!$B$58:$X$414,$I$2,FALSE)</f>
        <v>53.611379999999997</v>
      </c>
      <c r="L104" s="67">
        <f>VLOOKUP(LEFT($L$3,2)&amp;LEFT($A104,11),'CS8000-P13_Overview'!$B$58:$X$414,$L$2,FALSE)</f>
        <v>34.726599999999998</v>
      </c>
      <c r="M104" s="67">
        <f>N104*(1-'CS8000-P13_Overview'!$B$3)</f>
        <v>53.131698</v>
      </c>
      <c r="N104" s="67">
        <f>VLOOKUP(LEFT($E$3,2)&amp;LEFT($A104,11),'CS8000-P13_Overview'!$B$58:$X$414,$L$2,FALSE)</f>
        <v>62.50788</v>
      </c>
      <c r="O104" s="68">
        <f>VLOOKUP(LEFT($O$3,2)&amp;LEFT($A104,11),'CS8000-P13_Overview'!$B$58:$X$414,$O$2,FALSE)</f>
        <v>36.257800000000003</v>
      </c>
      <c r="P104" s="68">
        <f>Q104*(1-'CS8000-P13_Overview'!$B$3)</f>
        <v>58.556347000000009</v>
      </c>
      <c r="Q104" s="68">
        <f>VLOOKUP(LEFT($E$3,2)&amp;LEFT($A104,11),'CS8000-P13_Overview'!$B$58:$X$414,$O$2,FALSE)</f>
        <v>68.889820000000014</v>
      </c>
      <c r="R104" s="69">
        <f>VLOOKUP(LEFT($R$3,2)&amp;LEFT($A104,11),'CS8000-P13_Overview'!$B$58:$X$414,$R$2,FALSE)</f>
        <v>36.257800000000003</v>
      </c>
      <c r="S104" s="69">
        <f>T104*(1-'CS8000-P13_Overview'!$B$3)</f>
        <v>58.556347000000009</v>
      </c>
      <c r="T104" s="69">
        <f>VLOOKUP(LEFT($E$3,2)&amp;LEFT($A104,11),'CS8000-P13_Overview'!$B$58:$X$414,$R$2,FALSE)</f>
        <v>68.889820000000014</v>
      </c>
      <c r="U104" s="65">
        <f>VLOOKUP(LEFT($U$3,2)&amp;LEFT($A104,11),'CS8000-P13_Overview'!$B$58:$X$414,$U$2,FALSE)</f>
        <v>43.148000000000003</v>
      </c>
      <c r="V104" s="65">
        <f>W104*(1-'CS8000-P13_Overview'!$B$3)</f>
        <v>73.351600000000005</v>
      </c>
      <c r="W104" s="50">
        <f>VLOOKUP(LEFT($E$3,2)&amp;LEFT($A104,11),'CS8000-P13_Overview'!$B$58:$X$414,$U$2,FALSE)</f>
        <v>86.296000000000006</v>
      </c>
      <c r="X104" s="33" t="s">
        <v>1146</v>
      </c>
    </row>
    <row r="105" spans="1:24">
      <c r="A105" s="43" t="s">
        <v>708</v>
      </c>
      <c r="B105" s="43" t="s">
        <v>709</v>
      </c>
      <c r="C105" s="63">
        <f>VLOOKUP(LEFT($C$3,2)&amp;LEFT($A105,11),'CS8000-P13_Overview'!$B$58:$X$414,$C$2,FALSE)</f>
        <v>16.749400000000001</v>
      </c>
      <c r="D105" s="64">
        <f>E105*(1-'CS8000-P13_Overview'!$B$3)</f>
        <v>24.202883</v>
      </c>
      <c r="E105" s="64">
        <f>VLOOKUP(LEFT($E$3,2)&amp;LEFT($A105,11),'CS8000-P13_Overview'!$B$58:$X$414,$C$2,FALSE)</f>
        <v>28.473980000000001</v>
      </c>
      <c r="F105" s="65">
        <f>VLOOKUP(LEFT($F$3,2)&amp;LEFT($A105,11),'CS8000-P13_Overview'!$B$58:$X$414,$F$2,FALSE)</f>
        <v>16.749400000000001</v>
      </c>
      <c r="G105" s="65">
        <f>H105*(1-'CS8000-P13_Overview'!$B$3)</f>
        <v>24.202883</v>
      </c>
      <c r="H105" s="65">
        <f>VLOOKUP(LEFT($E$3,2)&amp;LEFT($A105,11),'CS8000-P13_Overview'!$B$58:$X$414,$F$2,FALSE)</f>
        <v>28.473980000000001</v>
      </c>
      <c r="I105" s="66">
        <f>VLOOKUP(LEFT($I$3,2)&amp;LEFT($A105,11),'CS8000-P13_Overview'!$B$58:$X$414,$I$2,FALSE)</f>
        <v>29.784099999999999</v>
      </c>
      <c r="J105" s="66">
        <f>K105*(1-'CS8000-P13_Overview'!$B$3)</f>
        <v>45.569672999999995</v>
      </c>
      <c r="K105" s="66">
        <f>VLOOKUP(LEFT($E$3,2)&amp;LEFT($A105,11),'CS8000-P13_Overview'!$B$58:$X$414,$I$2,FALSE)</f>
        <v>53.611379999999997</v>
      </c>
      <c r="L105" s="67">
        <f>VLOOKUP(LEFT($L$3,2)&amp;LEFT($A105,11),'CS8000-P13_Overview'!$B$58:$X$414,$L$2,FALSE)</f>
        <v>34.726599999999998</v>
      </c>
      <c r="M105" s="67">
        <f>N105*(1-'CS8000-P13_Overview'!$B$3)</f>
        <v>53.131698</v>
      </c>
      <c r="N105" s="67">
        <f>VLOOKUP(LEFT($E$3,2)&amp;LEFT($A105,11),'CS8000-P13_Overview'!$B$58:$X$414,$L$2,FALSE)</f>
        <v>62.50788</v>
      </c>
      <c r="O105" s="68">
        <f>VLOOKUP(LEFT($O$3,2)&amp;LEFT($A105,11),'CS8000-P13_Overview'!$B$58:$X$414,$O$2,FALSE)</f>
        <v>36.257800000000003</v>
      </c>
      <c r="P105" s="68">
        <f>Q105*(1-'CS8000-P13_Overview'!$B$3)</f>
        <v>58.556347000000009</v>
      </c>
      <c r="Q105" s="68">
        <f>VLOOKUP(LEFT($E$3,2)&amp;LEFT($A105,11),'CS8000-P13_Overview'!$B$58:$X$414,$O$2,FALSE)</f>
        <v>68.889820000000014</v>
      </c>
      <c r="R105" s="69">
        <f>VLOOKUP(LEFT($R$3,2)&amp;LEFT($A105,11),'CS8000-P13_Overview'!$B$58:$X$414,$R$2,FALSE)</f>
        <v>36.257800000000003</v>
      </c>
      <c r="S105" s="69">
        <f>T105*(1-'CS8000-P13_Overview'!$B$3)</f>
        <v>58.556347000000009</v>
      </c>
      <c r="T105" s="69">
        <f>VLOOKUP(LEFT($E$3,2)&amp;LEFT($A105,11),'CS8000-P13_Overview'!$B$58:$X$414,$R$2,FALSE)</f>
        <v>68.889820000000014</v>
      </c>
      <c r="U105" s="65">
        <f>VLOOKUP(LEFT($U$3,2)&amp;LEFT($A105,11),'CS8000-P13_Overview'!$B$58:$X$414,$U$2,FALSE)</f>
        <v>43.148000000000003</v>
      </c>
      <c r="V105" s="65">
        <f>W105*(1-'CS8000-P13_Overview'!$B$3)</f>
        <v>73.351600000000005</v>
      </c>
      <c r="W105" s="50">
        <f>VLOOKUP(LEFT($E$3,2)&amp;LEFT($A105,11),'CS8000-P13_Overview'!$B$58:$X$414,$U$2,FALSE)</f>
        <v>86.296000000000006</v>
      </c>
      <c r="X105" s="33" t="s">
        <v>1146</v>
      </c>
    </row>
    <row r="106" spans="1:24">
      <c r="A106" s="43" t="s">
        <v>710</v>
      </c>
      <c r="B106" s="43" t="s">
        <v>711</v>
      </c>
      <c r="C106" s="63">
        <f>VLOOKUP(LEFT($C$3,2)&amp;LEFT($A106,11),'CS8000-P13_Overview'!$B$58:$X$414,$C$2,FALSE)</f>
        <v>16.749400000000001</v>
      </c>
      <c r="D106" s="64">
        <f>E106*(1-'CS8000-P13_Overview'!$B$3)</f>
        <v>24.202883</v>
      </c>
      <c r="E106" s="64">
        <f>VLOOKUP(LEFT($E$3,2)&amp;LEFT($A106,11),'CS8000-P13_Overview'!$B$58:$X$414,$C$2,FALSE)</f>
        <v>28.473980000000001</v>
      </c>
      <c r="F106" s="65">
        <f>VLOOKUP(LEFT($F$3,2)&amp;LEFT($A106,11),'CS8000-P13_Overview'!$B$58:$X$414,$F$2,FALSE)</f>
        <v>16.749400000000001</v>
      </c>
      <c r="G106" s="65">
        <f>H106*(1-'CS8000-P13_Overview'!$B$3)</f>
        <v>24.202883</v>
      </c>
      <c r="H106" s="65">
        <f>VLOOKUP(LEFT($E$3,2)&amp;LEFT($A106,11),'CS8000-P13_Overview'!$B$58:$X$414,$F$2,FALSE)</f>
        <v>28.473980000000001</v>
      </c>
      <c r="I106" s="66">
        <f>VLOOKUP(LEFT($I$3,2)&amp;LEFT($A106,11),'CS8000-P13_Overview'!$B$58:$X$414,$I$2,FALSE)</f>
        <v>29.784099999999999</v>
      </c>
      <c r="J106" s="66">
        <f>K106*(1-'CS8000-P13_Overview'!$B$3)</f>
        <v>45.569672999999995</v>
      </c>
      <c r="K106" s="66">
        <f>VLOOKUP(LEFT($E$3,2)&amp;LEFT($A106,11),'CS8000-P13_Overview'!$B$58:$X$414,$I$2,FALSE)</f>
        <v>53.611379999999997</v>
      </c>
      <c r="L106" s="67">
        <f>VLOOKUP(LEFT($L$3,2)&amp;LEFT($A106,11),'CS8000-P13_Overview'!$B$58:$X$414,$L$2,FALSE)</f>
        <v>34.726599999999998</v>
      </c>
      <c r="M106" s="67">
        <f>N106*(1-'CS8000-P13_Overview'!$B$3)</f>
        <v>53.131698</v>
      </c>
      <c r="N106" s="67">
        <f>VLOOKUP(LEFT($E$3,2)&amp;LEFT($A106,11),'CS8000-P13_Overview'!$B$58:$X$414,$L$2,FALSE)</f>
        <v>62.50788</v>
      </c>
      <c r="O106" s="68">
        <f>VLOOKUP(LEFT($O$3,2)&amp;LEFT($A106,11),'CS8000-P13_Overview'!$B$58:$X$414,$O$2,FALSE)</f>
        <v>36.257800000000003</v>
      </c>
      <c r="P106" s="68">
        <f>Q106*(1-'CS8000-P13_Overview'!$B$3)</f>
        <v>58.556347000000009</v>
      </c>
      <c r="Q106" s="68">
        <f>VLOOKUP(LEFT($E$3,2)&amp;LEFT($A106,11),'CS8000-P13_Overview'!$B$58:$X$414,$O$2,FALSE)</f>
        <v>68.889820000000014</v>
      </c>
      <c r="R106" s="69">
        <f>VLOOKUP(LEFT($R$3,2)&amp;LEFT($A106,11),'CS8000-P13_Overview'!$B$58:$X$414,$R$2,FALSE)</f>
        <v>36.257800000000003</v>
      </c>
      <c r="S106" s="69">
        <f>T106*(1-'CS8000-P13_Overview'!$B$3)</f>
        <v>58.556347000000009</v>
      </c>
      <c r="T106" s="69">
        <f>VLOOKUP(LEFT($E$3,2)&amp;LEFT($A106,11),'CS8000-P13_Overview'!$B$58:$X$414,$R$2,FALSE)</f>
        <v>68.889820000000014</v>
      </c>
      <c r="U106" s="65">
        <f>VLOOKUP(LEFT($U$3,2)&amp;LEFT($A106,11),'CS8000-P13_Overview'!$B$58:$X$414,$U$2,FALSE)</f>
        <v>43.148000000000003</v>
      </c>
      <c r="V106" s="65">
        <f>W106*(1-'CS8000-P13_Overview'!$B$3)</f>
        <v>73.351600000000005</v>
      </c>
      <c r="W106" s="50">
        <f>VLOOKUP(LEFT($E$3,2)&amp;LEFT($A106,11),'CS8000-P13_Overview'!$B$58:$X$414,$U$2,FALSE)</f>
        <v>86.296000000000006</v>
      </c>
      <c r="X106" s="33" t="s">
        <v>1146</v>
      </c>
    </row>
    <row r="107" spans="1:24">
      <c r="A107" s="43" t="s">
        <v>712</v>
      </c>
      <c r="B107" s="43" t="s">
        <v>713</v>
      </c>
      <c r="C107" s="63">
        <f>VLOOKUP(LEFT($C$3,2)&amp;LEFT($A107,11),'CS8000-P13_Overview'!$B$58:$X$414,$C$2,FALSE)</f>
        <v>16.749400000000001</v>
      </c>
      <c r="D107" s="64">
        <f>E107*(1-'CS8000-P13_Overview'!$B$3)</f>
        <v>24.202883</v>
      </c>
      <c r="E107" s="64">
        <f>VLOOKUP(LEFT($E$3,2)&amp;LEFT($A107,11),'CS8000-P13_Overview'!$B$58:$X$414,$C$2,FALSE)</f>
        <v>28.473980000000001</v>
      </c>
      <c r="F107" s="65">
        <f>VLOOKUP(LEFT($F$3,2)&amp;LEFT($A107,11),'CS8000-P13_Overview'!$B$58:$X$414,$F$2,FALSE)</f>
        <v>16.749400000000001</v>
      </c>
      <c r="G107" s="65">
        <f>H107*(1-'CS8000-P13_Overview'!$B$3)</f>
        <v>24.202883</v>
      </c>
      <c r="H107" s="65">
        <f>VLOOKUP(LEFT($E$3,2)&amp;LEFT($A107,11),'CS8000-P13_Overview'!$B$58:$X$414,$F$2,FALSE)</f>
        <v>28.473980000000001</v>
      </c>
      <c r="I107" s="66">
        <f>VLOOKUP(LEFT($I$3,2)&amp;LEFT($A107,11),'CS8000-P13_Overview'!$B$58:$X$414,$I$2,FALSE)</f>
        <v>29.784099999999999</v>
      </c>
      <c r="J107" s="66">
        <f>K107*(1-'CS8000-P13_Overview'!$B$3)</f>
        <v>45.569672999999995</v>
      </c>
      <c r="K107" s="66">
        <f>VLOOKUP(LEFT($E$3,2)&amp;LEFT($A107,11),'CS8000-P13_Overview'!$B$58:$X$414,$I$2,FALSE)</f>
        <v>53.611379999999997</v>
      </c>
      <c r="L107" s="67">
        <f>VLOOKUP(LEFT($L$3,2)&amp;LEFT($A107,11),'CS8000-P13_Overview'!$B$58:$X$414,$L$2,FALSE)</f>
        <v>34.726599999999998</v>
      </c>
      <c r="M107" s="67">
        <f>N107*(1-'CS8000-P13_Overview'!$B$3)</f>
        <v>53.131698</v>
      </c>
      <c r="N107" s="67">
        <f>VLOOKUP(LEFT($E$3,2)&amp;LEFT($A107,11),'CS8000-P13_Overview'!$B$58:$X$414,$L$2,FALSE)</f>
        <v>62.50788</v>
      </c>
      <c r="O107" s="68">
        <f>VLOOKUP(LEFT($O$3,2)&amp;LEFT($A107,11),'CS8000-P13_Overview'!$B$58:$X$414,$O$2,FALSE)</f>
        <v>36.257800000000003</v>
      </c>
      <c r="P107" s="68">
        <f>Q107*(1-'CS8000-P13_Overview'!$B$3)</f>
        <v>58.556347000000009</v>
      </c>
      <c r="Q107" s="68">
        <f>VLOOKUP(LEFT($E$3,2)&amp;LEFT($A107,11),'CS8000-P13_Overview'!$B$58:$X$414,$O$2,FALSE)</f>
        <v>68.889820000000014</v>
      </c>
      <c r="R107" s="69">
        <f>VLOOKUP(LEFT($R$3,2)&amp;LEFT($A107,11),'CS8000-P13_Overview'!$B$58:$X$414,$R$2,FALSE)</f>
        <v>36.257800000000003</v>
      </c>
      <c r="S107" s="69">
        <f>T107*(1-'CS8000-P13_Overview'!$B$3)</f>
        <v>58.556347000000009</v>
      </c>
      <c r="T107" s="69">
        <f>VLOOKUP(LEFT($E$3,2)&amp;LEFT($A107,11),'CS8000-P13_Overview'!$B$58:$X$414,$R$2,FALSE)</f>
        <v>68.889820000000014</v>
      </c>
      <c r="U107" s="65">
        <f>VLOOKUP(LEFT($U$3,2)&amp;LEFT($A107,11),'CS8000-P13_Overview'!$B$58:$X$414,$U$2,FALSE)</f>
        <v>43.148000000000003</v>
      </c>
      <c r="V107" s="65">
        <f>W107*(1-'CS8000-P13_Overview'!$B$3)</f>
        <v>73.351600000000005</v>
      </c>
      <c r="W107" s="50">
        <f>VLOOKUP(LEFT($E$3,2)&amp;LEFT($A107,11),'CS8000-P13_Overview'!$B$58:$X$414,$U$2,FALSE)</f>
        <v>86.296000000000006</v>
      </c>
      <c r="X107" s="33" t="s">
        <v>1146</v>
      </c>
    </row>
    <row r="108" spans="1:24">
      <c r="A108" s="43" t="s">
        <v>714</v>
      </c>
      <c r="B108" s="43" t="s">
        <v>715</v>
      </c>
      <c r="C108" s="63">
        <f>VLOOKUP(LEFT($C$3,2)&amp;LEFT($A108,11),'CS8000-P13_Overview'!$B$58:$X$414,$C$2,FALSE)</f>
        <v>16.749400000000001</v>
      </c>
      <c r="D108" s="64">
        <f>E108*(1-'CS8000-P13_Overview'!$B$3)</f>
        <v>24.202883</v>
      </c>
      <c r="E108" s="64">
        <f>VLOOKUP(LEFT($E$3,2)&amp;LEFT($A108,11),'CS8000-P13_Overview'!$B$58:$X$414,$C$2,FALSE)</f>
        <v>28.473980000000001</v>
      </c>
      <c r="F108" s="65">
        <f>VLOOKUP(LEFT($F$3,2)&amp;LEFT($A108,11),'CS8000-P13_Overview'!$B$58:$X$414,$F$2,FALSE)</f>
        <v>16.749400000000001</v>
      </c>
      <c r="G108" s="65">
        <f>H108*(1-'CS8000-P13_Overview'!$B$3)</f>
        <v>24.202883</v>
      </c>
      <c r="H108" s="65">
        <f>VLOOKUP(LEFT($E$3,2)&amp;LEFT($A108,11),'CS8000-P13_Overview'!$B$58:$X$414,$F$2,FALSE)</f>
        <v>28.473980000000001</v>
      </c>
      <c r="I108" s="66">
        <f>VLOOKUP(LEFT($I$3,2)&amp;LEFT($A108,11),'CS8000-P13_Overview'!$B$58:$X$414,$I$2,FALSE)</f>
        <v>29.784099999999999</v>
      </c>
      <c r="J108" s="66">
        <f>K108*(1-'CS8000-P13_Overview'!$B$3)</f>
        <v>45.569672999999995</v>
      </c>
      <c r="K108" s="66">
        <f>VLOOKUP(LEFT($E$3,2)&amp;LEFT($A108,11),'CS8000-P13_Overview'!$B$58:$X$414,$I$2,FALSE)</f>
        <v>53.611379999999997</v>
      </c>
      <c r="L108" s="67">
        <f>VLOOKUP(LEFT($L$3,2)&amp;LEFT($A108,11),'CS8000-P13_Overview'!$B$58:$X$414,$L$2,FALSE)</f>
        <v>34.726599999999998</v>
      </c>
      <c r="M108" s="67">
        <f>N108*(1-'CS8000-P13_Overview'!$B$3)</f>
        <v>53.131698</v>
      </c>
      <c r="N108" s="67">
        <f>VLOOKUP(LEFT($E$3,2)&amp;LEFT($A108,11),'CS8000-P13_Overview'!$B$58:$X$414,$L$2,FALSE)</f>
        <v>62.50788</v>
      </c>
      <c r="O108" s="68">
        <f>VLOOKUP(LEFT($O$3,2)&amp;LEFT($A108,11),'CS8000-P13_Overview'!$B$58:$X$414,$O$2,FALSE)</f>
        <v>36.257800000000003</v>
      </c>
      <c r="P108" s="68">
        <f>Q108*(1-'CS8000-P13_Overview'!$B$3)</f>
        <v>58.556347000000009</v>
      </c>
      <c r="Q108" s="68">
        <f>VLOOKUP(LEFT($E$3,2)&amp;LEFT($A108,11),'CS8000-P13_Overview'!$B$58:$X$414,$O$2,FALSE)</f>
        <v>68.889820000000014</v>
      </c>
      <c r="R108" s="69">
        <f>VLOOKUP(LEFT($R$3,2)&amp;LEFT($A108,11),'CS8000-P13_Overview'!$B$58:$X$414,$R$2,FALSE)</f>
        <v>36.257800000000003</v>
      </c>
      <c r="S108" s="69">
        <f>T108*(1-'CS8000-P13_Overview'!$B$3)</f>
        <v>58.556347000000009</v>
      </c>
      <c r="T108" s="69">
        <f>VLOOKUP(LEFT($E$3,2)&amp;LEFT($A108,11),'CS8000-P13_Overview'!$B$58:$X$414,$R$2,FALSE)</f>
        <v>68.889820000000014</v>
      </c>
      <c r="U108" s="65">
        <f>VLOOKUP(LEFT($U$3,2)&amp;LEFT($A108,11),'CS8000-P13_Overview'!$B$58:$X$414,$U$2,FALSE)</f>
        <v>43.148000000000003</v>
      </c>
      <c r="V108" s="65">
        <f>W108*(1-'CS8000-P13_Overview'!$B$3)</f>
        <v>73.351600000000005</v>
      </c>
      <c r="W108" s="50">
        <f>VLOOKUP(LEFT($E$3,2)&amp;LEFT($A108,11),'CS8000-P13_Overview'!$B$58:$X$414,$U$2,FALSE)</f>
        <v>86.296000000000006</v>
      </c>
      <c r="X108" s="33" t="s">
        <v>1146</v>
      </c>
    </row>
    <row r="109" spans="1:24">
      <c r="A109" s="43" t="s">
        <v>716</v>
      </c>
      <c r="B109" s="43" t="s">
        <v>717</v>
      </c>
      <c r="C109" s="63">
        <f>VLOOKUP(LEFT($C$3,2)&amp;LEFT($A109,12),'CS8000-P14_Overview'!$B$58:$X$457,$C$2,FALSE)</f>
        <v>16.749400000000001</v>
      </c>
      <c r="D109" s="64">
        <f>E109*(1-'CS8000-P14_Overview'!$B$3)</f>
        <v>24.202883</v>
      </c>
      <c r="E109" s="64">
        <f>VLOOKUP(LEFT($E$3,2)&amp;LEFT($A109,12),'CS8000-P14_Overview'!$B$58:$X$457,$C$2,FALSE)</f>
        <v>28.473980000000001</v>
      </c>
      <c r="F109" s="65">
        <f>VLOOKUP(LEFT($F$3,2)&amp;LEFT($A109,12),'CS8000-P14_Overview'!$B$58:$X$457,$F$2,FALSE)</f>
        <v>16.749400000000001</v>
      </c>
      <c r="G109" s="65">
        <f>H109*(1-'CS8000-P14_Overview'!$B$3)</f>
        <v>24.202883</v>
      </c>
      <c r="H109" s="65">
        <f>VLOOKUP(LEFT($E$3,2)&amp;LEFT($A109,12),'CS8000-P14_Overview'!$B$58:$X$457,$F$2,FALSE)</f>
        <v>28.473980000000001</v>
      </c>
      <c r="I109" s="66">
        <f>VLOOKUP(LEFT($I$3,2)&amp;LEFT($A109,12),'CS8000-P14_Overview'!$B$58:$X$457,$I$2,FALSE)</f>
        <v>29.784099999999999</v>
      </c>
      <c r="J109" s="66">
        <f>K109*(1-'CS8000-P14_Overview'!$B$3)</f>
        <v>45.569672999999995</v>
      </c>
      <c r="K109" s="66">
        <f>VLOOKUP(LEFT($E$3,2)&amp;LEFT($A109,12),'CS8000-P14_Overview'!$B$58:$X$457,$I$2,FALSE)</f>
        <v>53.611379999999997</v>
      </c>
      <c r="L109" s="67">
        <f>VLOOKUP(LEFT($L$3,2)&amp;LEFT($A109,12),'CS8000-P14_Overview'!$B$58:$X$457,$L$2,FALSE)</f>
        <v>34.726599999999998</v>
      </c>
      <c r="M109" s="67">
        <f>N109*(1-'CS8000-P14_Overview'!$B$3)</f>
        <v>53.131698</v>
      </c>
      <c r="N109" s="67">
        <f>VLOOKUP(LEFT($E$3,2)&amp;LEFT($A109,12),'CS8000-P14_Overview'!$B$58:$X$457,$L$2,FALSE)</f>
        <v>62.50788</v>
      </c>
      <c r="O109" s="68">
        <f>VLOOKUP(LEFT($O$3,2)&amp;LEFT($A109,12),'CS8000-P14_Overview'!$B$58:$X$457,$O$2,FALSE)</f>
        <v>36.257800000000003</v>
      </c>
      <c r="P109" s="68">
        <f>Q109*(1-'CS8000-P14_Overview'!$B$3)</f>
        <v>58.556347000000009</v>
      </c>
      <c r="Q109" s="68">
        <f>VLOOKUP(LEFT($E$3,2)&amp;LEFT($A109,12),'CS8000-P14_Overview'!$B$58:$X$457,$O$2,FALSE)</f>
        <v>68.889820000000014</v>
      </c>
      <c r="R109" s="69">
        <f>VLOOKUP(LEFT($R$3,2)&amp;LEFT($A109,12),'CS8000-P14_Overview'!$B$58:$X$457,$R$2,FALSE)</f>
        <v>36.257800000000003</v>
      </c>
      <c r="S109" s="69">
        <f>T109*(1-'CS8000-P14_Overview'!$B$3)</f>
        <v>58.556347000000009</v>
      </c>
      <c r="T109" s="69">
        <f>VLOOKUP(LEFT($E$3,2)&amp;LEFT($A109,12),'CS8000-P14_Overview'!$B$58:$X$457,$R$2,FALSE)</f>
        <v>68.889820000000014</v>
      </c>
      <c r="U109" s="65">
        <f>VLOOKUP(LEFT($U$3,2)&amp;LEFT($A109,12),'CS8000-P14_Overview'!$B$58:$X$457,$U$2,FALSE)</f>
        <v>43.148000000000003</v>
      </c>
      <c r="V109" s="65">
        <f>W109*(1-'CS8000-P14_Overview'!$B$3)</f>
        <v>73.351600000000005</v>
      </c>
      <c r="W109" s="50">
        <f>VLOOKUP(LEFT($E$3,2)&amp;LEFT($A109,12),'CS8000-P14_Overview'!$B$58:$X$457,$U$2,FALSE)</f>
        <v>86.296000000000006</v>
      </c>
      <c r="X109" s="33" t="s">
        <v>1147</v>
      </c>
    </row>
    <row r="110" spans="1:24">
      <c r="A110" s="43" t="s">
        <v>718</v>
      </c>
      <c r="B110" s="43" t="s">
        <v>719</v>
      </c>
      <c r="C110" s="63">
        <f>VLOOKUP(LEFT($C$3,2)&amp;LEFT($A110,12),'CS8000-P14_Overview'!$B$58:$X$457,$C$2,FALSE)</f>
        <v>16.749400000000001</v>
      </c>
      <c r="D110" s="64">
        <f>E110*(1-'CS8000-P14_Overview'!$B$3)</f>
        <v>24.202883</v>
      </c>
      <c r="E110" s="64">
        <f>VLOOKUP(LEFT($E$3,2)&amp;LEFT($A110,12),'CS8000-P14_Overview'!$B$58:$X$457,$C$2,FALSE)</f>
        <v>28.473980000000001</v>
      </c>
      <c r="F110" s="65">
        <f>VLOOKUP(LEFT($F$3,2)&amp;LEFT($A110,12),'CS8000-P14_Overview'!$B$58:$X$457,$F$2,FALSE)</f>
        <v>16.749400000000001</v>
      </c>
      <c r="G110" s="65">
        <f>H110*(1-'CS8000-P14_Overview'!$B$3)</f>
        <v>24.202883</v>
      </c>
      <c r="H110" s="65">
        <f>VLOOKUP(LEFT($E$3,2)&amp;LEFT($A110,12),'CS8000-P14_Overview'!$B$58:$X$457,$F$2,FALSE)</f>
        <v>28.473980000000001</v>
      </c>
      <c r="I110" s="66">
        <f>VLOOKUP(LEFT($I$3,2)&amp;LEFT($A110,12),'CS8000-P14_Overview'!$B$58:$X$457,$I$2,FALSE)</f>
        <v>29.784099999999999</v>
      </c>
      <c r="J110" s="66">
        <f>K110*(1-'CS8000-P14_Overview'!$B$3)</f>
        <v>45.569672999999995</v>
      </c>
      <c r="K110" s="66">
        <f>VLOOKUP(LEFT($E$3,2)&amp;LEFT($A110,12),'CS8000-P14_Overview'!$B$58:$X$457,$I$2,FALSE)</f>
        <v>53.611379999999997</v>
      </c>
      <c r="L110" s="67">
        <f>VLOOKUP(LEFT($L$3,2)&amp;LEFT($A110,12),'CS8000-P14_Overview'!$B$58:$X$457,$L$2,FALSE)</f>
        <v>34.726599999999998</v>
      </c>
      <c r="M110" s="67">
        <f>N110*(1-'CS8000-P14_Overview'!$B$3)</f>
        <v>53.131698</v>
      </c>
      <c r="N110" s="67">
        <f>VLOOKUP(LEFT($E$3,2)&amp;LEFT($A110,12),'CS8000-P14_Overview'!$B$58:$X$457,$L$2,FALSE)</f>
        <v>62.50788</v>
      </c>
      <c r="O110" s="68">
        <f>VLOOKUP(LEFT($O$3,2)&amp;LEFT($A110,12),'CS8000-P14_Overview'!$B$58:$X$457,$O$2,FALSE)</f>
        <v>36.257800000000003</v>
      </c>
      <c r="P110" s="68">
        <f>Q110*(1-'CS8000-P14_Overview'!$B$3)</f>
        <v>58.556347000000009</v>
      </c>
      <c r="Q110" s="68">
        <f>VLOOKUP(LEFT($E$3,2)&amp;LEFT($A110,12),'CS8000-P14_Overview'!$B$58:$X$457,$O$2,FALSE)</f>
        <v>68.889820000000014</v>
      </c>
      <c r="R110" s="69">
        <f>VLOOKUP(LEFT($R$3,2)&amp;LEFT($A110,12),'CS8000-P14_Overview'!$B$58:$X$457,$R$2,FALSE)</f>
        <v>36.257800000000003</v>
      </c>
      <c r="S110" s="69">
        <f>T110*(1-'CS8000-P14_Overview'!$B$3)</f>
        <v>58.556347000000009</v>
      </c>
      <c r="T110" s="69">
        <f>VLOOKUP(LEFT($E$3,2)&amp;LEFT($A110,12),'CS8000-P14_Overview'!$B$58:$X$457,$R$2,FALSE)</f>
        <v>68.889820000000014</v>
      </c>
      <c r="U110" s="65">
        <f>VLOOKUP(LEFT($U$3,2)&amp;LEFT($A110,12),'CS8000-P14_Overview'!$B$58:$X$457,$U$2,FALSE)</f>
        <v>43.148000000000003</v>
      </c>
      <c r="V110" s="65">
        <f>W110*(1-'CS8000-P14_Overview'!$B$3)</f>
        <v>73.351600000000005</v>
      </c>
      <c r="W110" s="50">
        <f>VLOOKUP(LEFT($E$3,2)&amp;LEFT($A110,12),'CS8000-P14_Overview'!$B$58:$X$457,$U$2,FALSE)</f>
        <v>86.296000000000006</v>
      </c>
      <c r="X110" s="33" t="s">
        <v>1146</v>
      </c>
    </row>
    <row r="111" spans="1:24">
      <c r="A111" s="43" t="s">
        <v>720</v>
      </c>
      <c r="B111" s="43" t="s">
        <v>721</v>
      </c>
      <c r="C111" s="63">
        <f>VLOOKUP(LEFT($C$3,2)&amp;LEFT($A111,6)&amp;LEFT(RIGHT($A111,6),5),'CS8000-P12_Overview'!$B$56:$X$369,$C$2,FALSE)</f>
        <v>23.003299999999999</v>
      </c>
      <c r="D111" s="64">
        <f>E111*(1-'CS8000-P12_Overview'!$B$3)</f>
        <v>33.239768499999997</v>
      </c>
      <c r="E111" s="64">
        <f>VLOOKUP(LEFT($E$3,2)&amp;LEFT($A111,6)&amp;LEFT(RIGHT($A111,6),5),'CS8000-P12_Overview'!$B$56:$X$369,$C$2,FALSE)</f>
        <v>39.105609999999999</v>
      </c>
      <c r="F111" s="65">
        <f>VLOOKUP(LEFT($F$3,2)&amp;LEFT($A111,6)&amp;LEFT(RIGHT($A111,6),5),'CS8000-P12_Overview'!$B$56:$X$369,$F$2,FALSE)</f>
        <v>23.003299999999999</v>
      </c>
      <c r="G111" s="65">
        <f>H111*(1-'CS8000-P12_Overview'!$B$3)</f>
        <v>33.239768499999997</v>
      </c>
      <c r="H111" s="65">
        <f>VLOOKUP(LEFT($E$3,2)&amp;LEFT($A111,6)&amp;LEFT(RIGHT($A111,6),5),'CS8000-P12_Overview'!$B$56:$X$369,$F$2,FALSE)</f>
        <v>39.105609999999999</v>
      </c>
      <c r="I111" s="66">
        <f>VLOOKUP(LEFT($I$3,2)&amp;LEFT($A111,6)&amp;LEFT(RIGHT($A111,6),5),'CS8000-P12_Overview'!$B$56:$X$369,$I$2,FALSE)</f>
        <v>38.225000000000001</v>
      </c>
      <c r="J111" s="66">
        <f>K111*(1-'CS8000-P12_Overview'!$B$3)</f>
        <v>58.484250000000003</v>
      </c>
      <c r="K111" s="66">
        <f>VLOOKUP(LEFT($E$3,2)&amp;LEFT($A111,6)&amp;LEFT(RIGHT($A111,6),5),'CS8000-P12_Overview'!$B$56:$X$369,$I$2,FALSE)</f>
        <v>68.805000000000007</v>
      </c>
      <c r="L111" s="67">
        <f>VLOOKUP(LEFT($L$3,2)&amp;LEFT($A111,6)&amp;LEFT(RIGHT($A111,6),5),'CS8000-P12_Overview'!$B$56:$X$369,$L$2,FALSE)</f>
        <v>44.002800000000001</v>
      </c>
      <c r="M111" s="67">
        <f>N111*(1-'CS8000-P12_Overview'!$B$3)</f>
        <v>67.324283999999992</v>
      </c>
      <c r="N111" s="67">
        <f>VLOOKUP(LEFT($E$3,2)&amp;LEFT($A111,6)&amp;LEFT(RIGHT($A111,6),5),'CS8000-P12_Overview'!$B$56:$X$369,$L$2,FALSE)</f>
        <v>79.205039999999997</v>
      </c>
      <c r="O111" s="68">
        <f>VLOOKUP(LEFT($O$3,2)&amp;LEFT($A111,6)&amp;LEFT(RIGHT($A111,6),5),'CS8000-P12_Overview'!$B$56:$X$369,$O$2,FALSE)</f>
        <v>45.446399999999997</v>
      </c>
      <c r="P111" s="68">
        <f>Q111*(1-'CS8000-P12_Overview'!$B$3)</f>
        <v>73.395935999999992</v>
      </c>
      <c r="Q111" s="68">
        <f>VLOOKUP(LEFT($E$3,2)&amp;LEFT($A111,6)&amp;LEFT(RIGHT($A111,6),5),'CS8000-P12_Overview'!$B$56:$X$369,$O$2,FALSE)</f>
        <v>86.348159999999993</v>
      </c>
      <c r="R111" s="69">
        <f>VLOOKUP(LEFT($R$3,2)&amp;LEFT($A111,6)&amp;LEFT(RIGHT($A111,6),5),'CS8000-P12_Overview'!$B$56:$X$369,$R$2,FALSE)</f>
        <v>45.446399999999997</v>
      </c>
      <c r="S111" s="69">
        <f>T111*(1-'CS8000-P12_Overview'!$B$3)</f>
        <v>73.395935999999992</v>
      </c>
      <c r="T111" s="69">
        <f>VLOOKUP(LEFT($E$3,2)&amp;LEFT($A111,6)&amp;LEFT(RIGHT($A111,6),5),'CS8000-P12_Overview'!$B$56:$X$369,$R$2,FALSE)</f>
        <v>86.348159999999993</v>
      </c>
      <c r="U111" s="65">
        <f>VLOOKUP(LEFT($U$3,2)&amp;LEFT($A111,6)&amp;LEFT(RIGHT($A111,6),5),'CS8000-P12_Overview'!$B$56:$X$369,$U$2,FALSE)</f>
        <v>51.942900000000002</v>
      </c>
      <c r="V111" s="65">
        <f>W111*(1-'CS8000-P12_Overview'!$B$3)</f>
        <v>88.302930000000003</v>
      </c>
      <c r="W111" s="50">
        <f>VLOOKUP(LEFT($E$3,2)&amp;LEFT($A111,6)&amp;LEFT(RIGHT($A111,6),5),'CS8000-P12_Overview'!$B$56:$X$369,$U$2,FALSE)</f>
        <v>103.8858</v>
      </c>
      <c r="X111" s="33" t="s">
        <v>1145</v>
      </c>
    </row>
    <row r="112" spans="1:24">
      <c r="A112" s="43" t="s">
        <v>722</v>
      </c>
      <c r="B112" s="43" t="s">
        <v>723</v>
      </c>
      <c r="C112" s="63">
        <f>VLOOKUP(LEFT(C$3,2)&amp;(LEFT($A112,11)),'CS8000-P14_Overview'!$B$56:$X$818,$C$2,FALSE)</f>
        <v>23.003299999999999</v>
      </c>
      <c r="D112" s="64">
        <f>E112*(1-'CS8000-P14_Overview'!$B$3)</f>
        <v>33.239768499999997</v>
      </c>
      <c r="E112" s="64">
        <f>VLOOKUP(LEFT($E$3,2)&amp;(LEFT($A112,11)),'CS8000-P14_Overview'!$B$56:$X$818,C$2,FALSE)</f>
        <v>39.105609999999999</v>
      </c>
      <c r="F112" s="65">
        <f>VLOOKUP(LEFT(F$3,2)&amp;(LEFT($A112,11)),'CS8000-P14_Overview'!$B$56:$X$818,$F$2,FALSE)</f>
        <v>23.003299999999999</v>
      </c>
      <c r="G112" s="65">
        <f>H112*(1-'CS8000-P14_Overview'!$B$3)</f>
        <v>33.239768499999997</v>
      </c>
      <c r="H112" s="65">
        <f>VLOOKUP(LEFT($E$3,2)&amp;(LEFT($A112,11)),'CS8000-P14_Overview'!$B$56:$X$818,F$2,FALSE)</f>
        <v>39.105609999999999</v>
      </c>
      <c r="I112" s="66">
        <f>VLOOKUP(LEFT(I$3,2)&amp;(LEFT($A112,11)),'CS8000-P14_Overview'!$B$56:$X$818,$I$2,FALSE)</f>
        <v>38.225000000000001</v>
      </c>
      <c r="J112" s="66">
        <f>K112*(1-'CS8000-P14_Overview'!$B$3)</f>
        <v>58.484250000000003</v>
      </c>
      <c r="K112" s="66">
        <f>VLOOKUP(LEFT($E$3,2)&amp;(LEFT($A112,11)),'CS8000-P14_Overview'!$B$56:$X$818,I$2,FALSE)</f>
        <v>68.805000000000007</v>
      </c>
      <c r="L112" s="67">
        <f>VLOOKUP(LEFT(L$3,2)&amp;(LEFT($A112,11)),'CS8000-P14_Overview'!$B$56:$X$818,$L$2,FALSE)</f>
        <v>44.002800000000001</v>
      </c>
      <c r="M112" s="67">
        <f>N112*(1-'CS8000-P14_Overview'!$B$3)</f>
        <v>67.324283999999992</v>
      </c>
      <c r="N112" s="67">
        <f>VLOOKUP(LEFT($E$3,2)&amp;(LEFT($A112,11)),'CS8000-P14_Overview'!$B$56:$X$818,L$2,FALSE)</f>
        <v>79.205039999999997</v>
      </c>
      <c r="O112" s="68">
        <f>VLOOKUP(LEFT(O$3,2)&amp;(LEFT($A112,11)),'CS8000-P14_Overview'!$B$56:$X$818,$O$2,FALSE)</f>
        <v>45.446399999999997</v>
      </c>
      <c r="P112" s="68">
        <f>Q112*(1-'CS8000-P14_Overview'!$B$3)</f>
        <v>73.395935999999992</v>
      </c>
      <c r="Q112" s="68">
        <f>VLOOKUP(LEFT($E$3,2)&amp;(LEFT($A112,11)),'CS8000-P14_Overview'!$B$56:$X$818,O$2,FALSE)</f>
        <v>86.348159999999993</v>
      </c>
      <c r="R112" s="69">
        <f>VLOOKUP(LEFT(R$3,2)&amp;(LEFT($A112,11)),'CS8000-P14_Overview'!$B$56:$X$818,$R$2,FALSE)</f>
        <v>45.446399999999997</v>
      </c>
      <c r="S112" s="69">
        <f>T112*(1-'CS8000-P14_Overview'!$B$3)</f>
        <v>73.395935999999992</v>
      </c>
      <c r="T112" s="69">
        <f>VLOOKUP(LEFT($E$3,2)&amp;(LEFT($A112,11)),'CS8000-P14_Overview'!$B$56:$X$818,R$2,FALSE)</f>
        <v>86.348159999999993</v>
      </c>
      <c r="U112" s="65">
        <f>VLOOKUP(LEFT(U$3,2)&amp;(LEFT($A112,11)),'CS8000-P14_Overview'!$B$56:$X$818,$U$2,FALSE)</f>
        <v>51.942900000000002</v>
      </c>
      <c r="V112" s="65">
        <f>W112*(1-'CS8000-P14_Overview'!$B$3)</f>
        <v>88.302930000000003</v>
      </c>
      <c r="W112" s="50">
        <f>VLOOKUP(LEFT($E$3,2)&amp;(LEFT($A112,11)),'CS8000-P14_Overview'!$B$56:$X$818,U$2,FALSE)</f>
        <v>103.8858</v>
      </c>
      <c r="X112" s="33" t="s">
        <v>1147</v>
      </c>
    </row>
    <row r="113" spans="1:24">
      <c r="A113" s="43" t="s">
        <v>724</v>
      </c>
      <c r="B113" s="43" t="s">
        <v>725</v>
      </c>
      <c r="C113" s="63">
        <f>VLOOKUP(LEFT(C$3,2)&amp;(LEFT($A113,14)),'CS8000-P14_Overview'!$B$56:$X$818,$C$2,FALSE)</f>
        <v>8.0376999999999992</v>
      </c>
      <c r="D113" s="64">
        <f>E113*(1-'CS8000-P14_Overview'!$B$3)</f>
        <v>11.614476499999999</v>
      </c>
      <c r="E113" s="64">
        <f>VLOOKUP(LEFT($E$3,2)&amp;(LEFT($A113,14)),'CS8000-P14_Overview'!$B$56:$X$818,C$2,FALSE)</f>
        <v>13.664089999999998</v>
      </c>
      <c r="F113" s="65">
        <f>VLOOKUP(LEFT(F$3,2)&amp;(LEFT($A113,14)),'CS8000-P14_Overview'!$B$56:$X$818,$F$2,FALSE)</f>
        <v>8.0376999999999992</v>
      </c>
      <c r="G113" s="65">
        <f>H113*(1-'CS8000-P14_Overview'!$B$3)</f>
        <v>11.614476499999999</v>
      </c>
      <c r="H113" s="65">
        <f>VLOOKUP(LEFT($E$3,2)&amp;(LEFT($A113,14)),'CS8000-P14_Overview'!$B$56:$X$818,F$2,FALSE)</f>
        <v>13.664089999999998</v>
      </c>
      <c r="I113" s="66">
        <f>VLOOKUP(LEFT(I$3,2)&amp;(LEFT($A113,14)),'CS8000-P14_Overview'!$B$56:$X$818,$I$2,FALSE)</f>
        <v>35.494900000000001</v>
      </c>
      <c r="J113" s="66">
        <f>K113*(1-'CS8000-P14_Overview'!$B$3)</f>
        <v>54.307197000000002</v>
      </c>
      <c r="K113" s="66">
        <f>VLOOKUP(LEFT($E$3,2)&amp;(LEFT($A113,14)),'CS8000-P14_Overview'!$B$56:$X$818,I$2,FALSE)</f>
        <v>63.890820000000005</v>
      </c>
      <c r="L113" s="67">
        <f>VLOOKUP(LEFT(L$3,2)&amp;(LEFT($A113,14)),'CS8000-P14_Overview'!$B$56:$X$818,$L$2,FALSE)</f>
        <v>51.038400000000003</v>
      </c>
      <c r="M113" s="67">
        <f>N113*(1-'CS8000-P14_Overview'!$B$3)</f>
        <v>78.088751999999999</v>
      </c>
      <c r="N113" s="67">
        <f>VLOOKUP(LEFT($E$3,2)&amp;(LEFT($A113,14)),'CS8000-P14_Overview'!$B$56:$X$818,L$2,FALSE)</f>
        <v>91.869120000000009</v>
      </c>
      <c r="O113" s="68">
        <f>VLOOKUP(LEFT(O$3,2)&amp;(LEFT($A113,14)),'CS8000-P14_Overview'!$B$56:$X$818,$O$2,FALSE)</f>
        <v>56.295299999999997</v>
      </c>
      <c r="P113" s="68">
        <f>Q113*(1-'CS8000-P14_Overview'!$B$3)</f>
        <v>90.916909500000003</v>
      </c>
      <c r="Q113" s="68">
        <f>VLOOKUP(LEFT($E$3,2)&amp;(LEFT($A113,14)),'CS8000-P14_Overview'!$B$56:$X$818,O$2,FALSE)</f>
        <v>106.96107000000001</v>
      </c>
      <c r="R113" s="69">
        <f>VLOOKUP(LEFT(R$3,2)&amp;(LEFT($A113,14)),'CS8000-P14_Overview'!$B$56:$X$818,$R$2,FALSE)</f>
        <v>56.295299999999997</v>
      </c>
      <c r="S113" s="69">
        <f>T113*(1-'CS8000-P14_Overview'!$B$3)</f>
        <v>90.916909500000003</v>
      </c>
      <c r="T113" s="69">
        <f>VLOOKUP(LEFT($E$3,2)&amp;(LEFT($A113,14)),'CS8000-P14_Overview'!$B$56:$X$818,R$2,FALSE)</f>
        <v>106.96107000000001</v>
      </c>
      <c r="U113" s="65">
        <f>VLOOKUP(LEFT(U$3,2)&amp;(LEFT($A113,14)),'CS8000-P14_Overview'!$B$56:$X$818,$U$2,FALSE)</f>
        <v>79.951599999999999</v>
      </c>
      <c r="V113" s="65">
        <f>W113*(1-'CS8000-P14_Overview'!$B$3)</f>
        <v>135.91772</v>
      </c>
      <c r="W113" s="50">
        <f>VLOOKUP(LEFT($E$3,2)&amp;(LEFT($A113,14)),'CS8000-P14_Overview'!$B$56:$X$818,U$2,FALSE)</f>
        <v>159.9032</v>
      </c>
      <c r="X113" s="33" t="s">
        <v>1147</v>
      </c>
    </row>
    <row r="114" spans="1:24">
      <c r="A114" s="43" t="s">
        <v>726</v>
      </c>
      <c r="B114" s="43" t="s">
        <v>727</v>
      </c>
      <c r="C114" s="63">
        <f>VLOOKUP(LEFT(C$3,2)&amp;(LEFT($A114,11)),'CS8000-P14_Overview'!$B$56:$X$818,$C$2,FALSE)</f>
        <v>23.003299999999999</v>
      </c>
      <c r="D114" s="64">
        <f>E114*(1-'CS8000-P14_Overview'!$B$3)</f>
        <v>33.239768499999997</v>
      </c>
      <c r="E114" s="64">
        <f>VLOOKUP(LEFT($E$3,2)&amp;(LEFT($A114,11)),'CS8000-P14_Overview'!$B$56:$X$818,C$2,FALSE)</f>
        <v>39.105609999999999</v>
      </c>
      <c r="F114" s="65">
        <f>VLOOKUP(LEFT(F$3,2)&amp;(LEFT($A114,11)),'CS8000-P14_Overview'!$B$56:$X$818,$F$2,FALSE)</f>
        <v>23.003299999999999</v>
      </c>
      <c r="G114" s="65">
        <f>H114*(1-'CS8000-P14_Overview'!$B$3)</f>
        <v>33.239768499999997</v>
      </c>
      <c r="H114" s="65">
        <f>VLOOKUP(LEFT($E$3,2)&amp;(LEFT($A114,11)),'CS8000-P14_Overview'!$B$56:$X$818,F$2,FALSE)</f>
        <v>39.105609999999999</v>
      </c>
      <c r="I114" s="66">
        <f>VLOOKUP(LEFT(I$3,2)&amp;(LEFT($A114,11)),'CS8000-P14_Overview'!$B$56:$X$818,$I$2,FALSE)</f>
        <v>38.225000000000001</v>
      </c>
      <c r="J114" s="66">
        <f>K114*(1-'CS8000-P14_Overview'!$B$3)</f>
        <v>58.484250000000003</v>
      </c>
      <c r="K114" s="66">
        <f>VLOOKUP(LEFT($E$3,2)&amp;(LEFT($A114,11)),'CS8000-P14_Overview'!$B$56:$X$818,I$2,FALSE)</f>
        <v>68.805000000000007</v>
      </c>
      <c r="L114" s="67">
        <f>VLOOKUP(LEFT(L$3,2)&amp;(LEFT($A114,11)),'CS8000-P14_Overview'!$B$56:$X$818,$L$2,FALSE)</f>
        <v>44.002800000000001</v>
      </c>
      <c r="M114" s="67">
        <f>N114*(1-'CS8000-P14_Overview'!$B$3)</f>
        <v>67.324283999999992</v>
      </c>
      <c r="N114" s="67">
        <f>VLOOKUP(LEFT($E$3,2)&amp;(LEFT($A114,11)),'CS8000-P14_Overview'!$B$56:$X$818,L$2,FALSE)</f>
        <v>79.205039999999997</v>
      </c>
      <c r="O114" s="68">
        <f>VLOOKUP(LEFT(O$3,2)&amp;(LEFT($A114,11)),'CS8000-P14_Overview'!$B$56:$X$818,$O$2,FALSE)</f>
        <v>45.446399999999997</v>
      </c>
      <c r="P114" s="68">
        <f>Q114*(1-'CS8000-P14_Overview'!$B$3)</f>
        <v>73.395935999999992</v>
      </c>
      <c r="Q114" s="68">
        <f>VLOOKUP(LEFT($E$3,2)&amp;(LEFT($A114,11)),'CS8000-P14_Overview'!$B$56:$X$818,O$2,FALSE)</f>
        <v>86.348159999999993</v>
      </c>
      <c r="R114" s="69">
        <f>VLOOKUP(LEFT(R$3,2)&amp;(LEFT($A114,11)),'CS8000-P14_Overview'!$B$56:$X$818,$R$2,FALSE)</f>
        <v>45.446399999999997</v>
      </c>
      <c r="S114" s="69">
        <f>T114*(1-'CS8000-P14_Overview'!$B$3)</f>
        <v>73.395935999999992</v>
      </c>
      <c r="T114" s="69">
        <f>VLOOKUP(LEFT($E$3,2)&amp;(LEFT($A114,11)),'CS8000-P14_Overview'!$B$56:$X$818,R$2,FALSE)</f>
        <v>86.348159999999993</v>
      </c>
      <c r="U114" s="65">
        <f>VLOOKUP(LEFT(U$3,2)&amp;(LEFT($A114,11)),'CS8000-P14_Overview'!$B$56:$X$818,$U$2,FALSE)</f>
        <v>51.942900000000002</v>
      </c>
      <c r="V114" s="65">
        <f>W114*(1-'CS8000-P14_Overview'!$B$3)</f>
        <v>88.302930000000003</v>
      </c>
      <c r="W114" s="50">
        <f>VLOOKUP(LEFT($E$3,2)&amp;(LEFT($A114,11)),'CS8000-P14_Overview'!$B$56:$X$818,U$2,FALSE)</f>
        <v>103.8858</v>
      </c>
      <c r="X114" s="33" t="s">
        <v>1147</v>
      </c>
    </row>
    <row r="115" spans="1:24">
      <c r="A115" s="43" t="s">
        <v>728</v>
      </c>
      <c r="B115" s="43" t="s">
        <v>729</v>
      </c>
      <c r="C115" s="63">
        <f>VLOOKUP(LEFT(C$3,2)&amp;(LEFT($A115,11)),'CS8000-P14_Overview'!$B$56:$X$818,$C$2,FALSE)</f>
        <v>23.003299999999999</v>
      </c>
      <c r="D115" s="64">
        <f>E115*(1-'CS8000-P14_Overview'!$B$3)</f>
        <v>33.239768499999997</v>
      </c>
      <c r="E115" s="64">
        <f>VLOOKUP(LEFT($E$3,2)&amp;(LEFT($A115,11)),'CS8000-P14_Overview'!$B$56:$X$818,C$2,FALSE)</f>
        <v>39.105609999999999</v>
      </c>
      <c r="F115" s="65">
        <f>VLOOKUP(LEFT(F$3,2)&amp;(LEFT($A115,11)),'CS8000-P14_Overview'!$B$56:$X$818,$F$2,FALSE)</f>
        <v>23.003299999999999</v>
      </c>
      <c r="G115" s="65">
        <f>H115*(1-'CS8000-P14_Overview'!$B$3)</f>
        <v>33.239768499999997</v>
      </c>
      <c r="H115" s="65">
        <f>VLOOKUP(LEFT($E$3,2)&amp;(LEFT($A115,11)),'CS8000-P14_Overview'!$B$56:$X$818,F$2,FALSE)</f>
        <v>39.105609999999999</v>
      </c>
      <c r="I115" s="66">
        <f>VLOOKUP(LEFT(I$3,2)&amp;(LEFT($A115,11)),'CS8000-P14_Overview'!$B$56:$X$818,$I$2,FALSE)</f>
        <v>38.225000000000001</v>
      </c>
      <c r="J115" s="66">
        <f>K115*(1-'CS8000-P14_Overview'!$B$3)</f>
        <v>58.484250000000003</v>
      </c>
      <c r="K115" s="66">
        <f>VLOOKUP(LEFT($E$3,2)&amp;(LEFT($A115,11)),'CS8000-P14_Overview'!$B$56:$X$818,I$2,FALSE)</f>
        <v>68.805000000000007</v>
      </c>
      <c r="L115" s="67">
        <f>VLOOKUP(LEFT(L$3,2)&amp;(LEFT($A115,11)),'CS8000-P14_Overview'!$B$56:$X$818,$L$2,FALSE)</f>
        <v>44.002800000000001</v>
      </c>
      <c r="M115" s="67">
        <f>N115*(1-'CS8000-P14_Overview'!$B$3)</f>
        <v>67.324283999999992</v>
      </c>
      <c r="N115" s="67">
        <f>VLOOKUP(LEFT($E$3,2)&amp;(LEFT($A115,11)),'CS8000-P14_Overview'!$B$56:$X$818,L$2,FALSE)</f>
        <v>79.205039999999997</v>
      </c>
      <c r="O115" s="68">
        <f>VLOOKUP(LEFT(O$3,2)&amp;(LEFT($A115,11)),'CS8000-P14_Overview'!$B$56:$X$818,$O$2,FALSE)</f>
        <v>45.446399999999997</v>
      </c>
      <c r="P115" s="68">
        <f>Q115*(1-'CS8000-P14_Overview'!$B$3)</f>
        <v>73.395935999999992</v>
      </c>
      <c r="Q115" s="68">
        <f>VLOOKUP(LEFT($E$3,2)&amp;(LEFT($A115,11)),'CS8000-P14_Overview'!$B$56:$X$818,O$2,FALSE)</f>
        <v>86.348159999999993</v>
      </c>
      <c r="R115" s="69">
        <f>VLOOKUP(LEFT(R$3,2)&amp;(LEFT($A115,11)),'CS8000-P14_Overview'!$B$56:$X$818,$R$2,FALSE)</f>
        <v>45.446399999999997</v>
      </c>
      <c r="S115" s="69">
        <f>T115*(1-'CS8000-P14_Overview'!$B$3)</f>
        <v>73.395935999999992</v>
      </c>
      <c r="T115" s="69">
        <f>VLOOKUP(LEFT($E$3,2)&amp;(LEFT($A115,11)),'CS8000-P14_Overview'!$B$56:$X$818,R$2,FALSE)</f>
        <v>86.348159999999993</v>
      </c>
      <c r="U115" s="65">
        <f>VLOOKUP(LEFT(U$3,2)&amp;(LEFT($A115,11)),'CS8000-P14_Overview'!$B$56:$X$818,$U$2,FALSE)</f>
        <v>51.942900000000002</v>
      </c>
      <c r="V115" s="65">
        <f>W115*(1-'CS8000-P14_Overview'!$B$3)</f>
        <v>88.302930000000003</v>
      </c>
      <c r="W115" s="50">
        <f>VLOOKUP(LEFT($E$3,2)&amp;(LEFT($A115,11)),'CS8000-P14_Overview'!$B$56:$X$818,U$2,FALSE)</f>
        <v>103.8858</v>
      </c>
      <c r="X115" s="33" t="s">
        <v>1147</v>
      </c>
    </row>
    <row r="116" spans="1:24">
      <c r="A116" s="43" t="s">
        <v>730</v>
      </c>
      <c r="B116" s="43" t="s">
        <v>731</v>
      </c>
      <c r="C116" s="63">
        <f>VLOOKUP(LEFT(C$3,2)&amp;(LEFT($A116,11)),'CS8000-P14_Overview'!$B$56:$X$818,$C$2,FALSE)</f>
        <v>23.003299999999999</v>
      </c>
      <c r="D116" s="64">
        <f>E116*(1-'CS8000-P14_Overview'!$B$3)</f>
        <v>33.239768499999997</v>
      </c>
      <c r="E116" s="64">
        <f>VLOOKUP(LEFT($E$3,2)&amp;(LEFT($A116,11)),'CS8000-P14_Overview'!$B$56:$X$818,C$2,FALSE)</f>
        <v>39.105609999999999</v>
      </c>
      <c r="F116" s="65">
        <f>VLOOKUP(LEFT(F$3,2)&amp;(LEFT($A116,11)),'CS8000-P14_Overview'!$B$56:$X$818,$F$2,FALSE)</f>
        <v>23.003299999999999</v>
      </c>
      <c r="G116" s="65">
        <f>H116*(1-'CS8000-P14_Overview'!$B$3)</f>
        <v>33.239768499999997</v>
      </c>
      <c r="H116" s="65">
        <f>VLOOKUP(LEFT($E$3,2)&amp;(LEFT($A116,11)),'CS8000-P14_Overview'!$B$56:$X$818,F$2,FALSE)</f>
        <v>39.105609999999999</v>
      </c>
      <c r="I116" s="66">
        <f>VLOOKUP(LEFT(I$3,2)&amp;(LEFT($A116,11)),'CS8000-P14_Overview'!$B$56:$X$818,$I$2,FALSE)</f>
        <v>38.225000000000001</v>
      </c>
      <c r="J116" s="66">
        <f>K116*(1-'CS8000-P14_Overview'!$B$3)</f>
        <v>58.484250000000003</v>
      </c>
      <c r="K116" s="66">
        <f>VLOOKUP(LEFT($E$3,2)&amp;(LEFT($A116,11)),'CS8000-P14_Overview'!$B$56:$X$818,I$2,FALSE)</f>
        <v>68.805000000000007</v>
      </c>
      <c r="L116" s="67">
        <f>VLOOKUP(LEFT(L$3,2)&amp;(LEFT($A116,11)),'CS8000-P14_Overview'!$B$56:$X$818,$L$2,FALSE)</f>
        <v>44.002800000000001</v>
      </c>
      <c r="M116" s="67">
        <f>N116*(1-'CS8000-P14_Overview'!$B$3)</f>
        <v>67.324283999999992</v>
      </c>
      <c r="N116" s="67">
        <f>VLOOKUP(LEFT($E$3,2)&amp;(LEFT($A116,11)),'CS8000-P14_Overview'!$B$56:$X$818,L$2,FALSE)</f>
        <v>79.205039999999997</v>
      </c>
      <c r="O116" s="68">
        <f>VLOOKUP(LEFT(O$3,2)&amp;(LEFT($A116,11)),'CS8000-P14_Overview'!$B$56:$X$818,$O$2,FALSE)</f>
        <v>45.446399999999997</v>
      </c>
      <c r="P116" s="68">
        <f>Q116*(1-'CS8000-P14_Overview'!$B$3)</f>
        <v>73.395935999999992</v>
      </c>
      <c r="Q116" s="68">
        <f>VLOOKUP(LEFT($E$3,2)&amp;(LEFT($A116,11)),'CS8000-P14_Overview'!$B$56:$X$818,O$2,FALSE)</f>
        <v>86.348159999999993</v>
      </c>
      <c r="R116" s="69">
        <f>VLOOKUP(LEFT(R$3,2)&amp;(LEFT($A116,11)),'CS8000-P14_Overview'!$B$56:$X$818,$R$2,FALSE)</f>
        <v>45.446399999999997</v>
      </c>
      <c r="S116" s="69">
        <f>T116*(1-'CS8000-P14_Overview'!$B$3)</f>
        <v>73.395935999999992</v>
      </c>
      <c r="T116" s="69">
        <f>VLOOKUP(LEFT($E$3,2)&amp;(LEFT($A116,11)),'CS8000-P14_Overview'!$B$56:$X$818,R$2,FALSE)</f>
        <v>86.348159999999993</v>
      </c>
      <c r="U116" s="65">
        <f>VLOOKUP(LEFT(U$3,2)&amp;(LEFT($A116,11)),'CS8000-P14_Overview'!$B$56:$X$818,$U$2,FALSE)</f>
        <v>51.942900000000002</v>
      </c>
      <c r="V116" s="65">
        <f>W116*(1-'CS8000-P14_Overview'!$B$3)</f>
        <v>88.302930000000003</v>
      </c>
      <c r="W116" s="50">
        <f>VLOOKUP(LEFT($E$3,2)&amp;(LEFT($A116,11)),'CS8000-P14_Overview'!$B$56:$X$818,U$2,FALSE)</f>
        <v>103.8858</v>
      </c>
      <c r="X116" s="33" t="s">
        <v>1147</v>
      </c>
    </row>
    <row r="117" spans="1:24">
      <c r="A117" s="43" t="s">
        <v>732</v>
      </c>
      <c r="B117" s="43" t="s">
        <v>733</v>
      </c>
      <c r="C117" s="63">
        <f>VLOOKUP(LEFT(C$3,2)&amp;(LEFT($A117,11)),'CS8000-P14_Overview'!$B$56:$X$818,$C$2,FALSE)</f>
        <v>23.003299999999999</v>
      </c>
      <c r="D117" s="64">
        <f>E117*(1-'CS8000-P14_Overview'!$B$3)</f>
        <v>33.239768499999997</v>
      </c>
      <c r="E117" s="64">
        <f>VLOOKUP(LEFT($E$3,2)&amp;(LEFT($A117,11)),'CS8000-P14_Overview'!$B$56:$X$818,C$2,FALSE)</f>
        <v>39.105609999999999</v>
      </c>
      <c r="F117" s="65">
        <f>VLOOKUP(LEFT(F$3,2)&amp;(LEFT($A117,11)),'CS8000-P14_Overview'!$B$56:$X$818,$F$2,FALSE)</f>
        <v>23.003299999999999</v>
      </c>
      <c r="G117" s="65">
        <f>H117*(1-'CS8000-P14_Overview'!$B$3)</f>
        <v>33.239768499999997</v>
      </c>
      <c r="H117" s="65">
        <f>VLOOKUP(LEFT($E$3,2)&amp;(LEFT($A117,11)),'CS8000-P14_Overview'!$B$56:$X$818,F$2,FALSE)</f>
        <v>39.105609999999999</v>
      </c>
      <c r="I117" s="66">
        <f>VLOOKUP(LEFT(I$3,2)&amp;(LEFT($A117,11)),'CS8000-P14_Overview'!$B$56:$X$818,$I$2,FALSE)</f>
        <v>38.225000000000001</v>
      </c>
      <c r="J117" s="66">
        <f>K117*(1-'CS8000-P14_Overview'!$B$3)</f>
        <v>58.484250000000003</v>
      </c>
      <c r="K117" s="66">
        <f>VLOOKUP(LEFT($E$3,2)&amp;(LEFT($A117,11)),'CS8000-P14_Overview'!$B$56:$X$818,I$2,FALSE)</f>
        <v>68.805000000000007</v>
      </c>
      <c r="L117" s="67">
        <f>VLOOKUP(LEFT(L$3,2)&amp;(LEFT($A117,11)),'CS8000-P14_Overview'!$B$56:$X$818,$L$2,FALSE)</f>
        <v>44.002800000000001</v>
      </c>
      <c r="M117" s="67">
        <f>N117*(1-'CS8000-P14_Overview'!$B$3)</f>
        <v>67.324283999999992</v>
      </c>
      <c r="N117" s="67">
        <f>VLOOKUP(LEFT($E$3,2)&amp;(LEFT($A117,11)),'CS8000-P14_Overview'!$B$56:$X$818,L$2,FALSE)</f>
        <v>79.205039999999997</v>
      </c>
      <c r="O117" s="68">
        <f>VLOOKUP(LEFT(O$3,2)&amp;(LEFT($A117,11)),'CS8000-P14_Overview'!$B$56:$X$818,$O$2,FALSE)</f>
        <v>45.446399999999997</v>
      </c>
      <c r="P117" s="68">
        <f>Q117*(1-'CS8000-P14_Overview'!$B$3)</f>
        <v>73.395935999999992</v>
      </c>
      <c r="Q117" s="68">
        <f>VLOOKUP(LEFT($E$3,2)&amp;(LEFT($A117,11)),'CS8000-P14_Overview'!$B$56:$X$818,O$2,FALSE)</f>
        <v>86.348159999999993</v>
      </c>
      <c r="R117" s="69">
        <f>VLOOKUP(LEFT(R$3,2)&amp;(LEFT($A117,11)),'CS8000-P14_Overview'!$B$56:$X$818,$R$2,FALSE)</f>
        <v>45.446399999999997</v>
      </c>
      <c r="S117" s="69">
        <f>T117*(1-'CS8000-P14_Overview'!$B$3)</f>
        <v>73.395935999999992</v>
      </c>
      <c r="T117" s="69">
        <f>VLOOKUP(LEFT($E$3,2)&amp;(LEFT($A117,11)),'CS8000-P14_Overview'!$B$56:$X$818,R$2,FALSE)</f>
        <v>86.348159999999993</v>
      </c>
      <c r="U117" s="65">
        <f>VLOOKUP(LEFT(U$3,2)&amp;(LEFT($A117,11)),'CS8000-P14_Overview'!$B$56:$X$818,$U$2,FALSE)</f>
        <v>51.942900000000002</v>
      </c>
      <c r="V117" s="65">
        <f>W117*(1-'CS8000-P14_Overview'!$B$3)</f>
        <v>88.302930000000003</v>
      </c>
      <c r="W117" s="50">
        <f>VLOOKUP(LEFT($E$3,2)&amp;(LEFT($A117,11)),'CS8000-P14_Overview'!$B$56:$X$818,U$2,FALSE)</f>
        <v>103.8858</v>
      </c>
      <c r="X117" s="33" t="s">
        <v>1147</v>
      </c>
    </row>
    <row r="118" spans="1:24">
      <c r="A118" s="43" t="s">
        <v>734</v>
      </c>
      <c r="B118" s="43" t="s">
        <v>735</v>
      </c>
      <c r="C118" s="63">
        <f>VLOOKUP(LEFT(C$3,2)&amp;(LEFT($A118,11)),'CS8000-P14_Overview'!$B$56:$X$818,$C$2,FALSE)</f>
        <v>23.003299999999999</v>
      </c>
      <c r="D118" s="64">
        <f>E118*(1-'CS8000-P14_Overview'!$B$3)</f>
        <v>33.239768499999997</v>
      </c>
      <c r="E118" s="64">
        <f>VLOOKUP(LEFT($E$3,2)&amp;(LEFT($A118,11)),'CS8000-P14_Overview'!$B$56:$X$818,C$2,FALSE)</f>
        <v>39.105609999999999</v>
      </c>
      <c r="F118" s="65">
        <f>VLOOKUP(LEFT(F$3,2)&amp;(LEFT($A118,11)),'CS8000-P14_Overview'!$B$56:$X$818,$F$2,FALSE)</f>
        <v>23.003299999999999</v>
      </c>
      <c r="G118" s="65">
        <f>H118*(1-'CS8000-P14_Overview'!$B$3)</f>
        <v>33.239768499999997</v>
      </c>
      <c r="H118" s="65">
        <f>VLOOKUP(LEFT($E$3,2)&amp;(LEFT($A118,11)),'CS8000-P14_Overview'!$B$56:$X$818,F$2,FALSE)</f>
        <v>39.105609999999999</v>
      </c>
      <c r="I118" s="66">
        <f>VLOOKUP(LEFT(I$3,2)&amp;(LEFT($A118,11)),'CS8000-P14_Overview'!$B$56:$X$818,$I$2,FALSE)</f>
        <v>38.225000000000001</v>
      </c>
      <c r="J118" s="66">
        <f>K118*(1-'CS8000-P14_Overview'!$B$3)</f>
        <v>58.484250000000003</v>
      </c>
      <c r="K118" s="66">
        <f>VLOOKUP(LEFT($E$3,2)&amp;(LEFT($A118,11)),'CS8000-P14_Overview'!$B$56:$X$818,I$2,FALSE)</f>
        <v>68.805000000000007</v>
      </c>
      <c r="L118" s="67">
        <f>VLOOKUP(LEFT(L$3,2)&amp;(LEFT($A118,11)),'CS8000-P14_Overview'!$B$56:$X$818,$L$2,FALSE)</f>
        <v>44.002800000000001</v>
      </c>
      <c r="M118" s="67">
        <f>N118*(1-'CS8000-P14_Overview'!$B$3)</f>
        <v>67.324283999999992</v>
      </c>
      <c r="N118" s="67">
        <f>VLOOKUP(LEFT($E$3,2)&amp;(LEFT($A118,11)),'CS8000-P14_Overview'!$B$56:$X$818,L$2,FALSE)</f>
        <v>79.205039999999997</v>
      </c>
      <c r="O118" s="68">
        <f>VLOOKUP(LEFT(O$3,2)&amp;(LEFT($A118,11)),'CS8000-P14_Overview'!$B$56:$X$818,$O$2,FALSE)</f>
        <v>45.446399999999997</v>
      </c>
      <c r="P118" s="68">
        <f>Q118*(1-'CS8000-P14_Overview'!$B$3)</f>
        <v>73.395935999999992</v>
      </c>
      <c r="Q118" s="68">
        <f>VLOOKUP(LEFT($E$3,2)&amp;(LEFT($A118,11)),'CS8000-P14_Overview'!$B$56:$X$818,O$2,FALSE)</f>
        <v>86.348159999999993</v>
      </c>
      <c r="R118" s="69">
        <f>VLOOKUP(LEFT(R$3,2)&amp;(LEFT($A118,11)),'CS8000-P14_Overview'!$B$56:$X$818,$R$2,FALSE)</f>
        <v>45.446399999999997</v>
      </c>
      <c r="S118" s="69">
        <f>T118*(1-'CS8000-P14_Overview'!$B$3)</f>
        <v>73.395935999999992</v>
      </c>
      <c r="T118" s="69">
        <f>VLOOKUP(LEFT($E$3,2)&amp;(LEFT($A118,11)),'CS8000-P14_Overview'!$B$56:$X$818,R$2,FALSE)</f>
        <v>86.348159999999993</v>
      </c>
      <c r="U118" s="65">
        <f>VLOOKUP(LEFT(U$3,2)&amp;(LEFT($A118,11)),'CS8000-P14_Overview'!$B$56:$X$818,$U$2,FALSE)</f>
        <v>51.942900000000002</v>
      </c>
      <c r="V118" s="65">
        <f>W118*(1-'CS8000-P14_Overview'!$B$3)</f>
        <v>88.302930000000003</v>
      </c>
      <c r="W118" s="50">
        <f>VLOOKUP(LEFT($E$3,2)&amp;(LEFT($A118,11)),'CS8000-P14_Overview'!$B$56:$X$818,U$2,FALSE)</f>
        <v>103.8858</v>
      </c>
      <c r="X118" s="33" t="s">
        <v>1147</v>
      </c>
    </row>
    <row r="119" spans="1:24">
      <c r="A119" s="43" t="s">
        <v>736</v>
      </c>
      <c r="B119" s="43" t="s">
        <v>737</v>
      </c>
      <c r="C119" s="63">
        <f>VLOOKUP(LEFT(C$3,2)&amp;(LEFT($A119,11)),'CS8000-P14_Overview'!$B$56:$X$818,$C$2,FALSE)</f>
        <v>23.003299999999999</v>
      </c>
      <c r="D119" s="64">
        <f>E119*(1-'CS8000-P14_Overview'!$B$3)</f>
        <v>33.239768499999997</v>
      </c>
      <c r="E119" s="64">
        <f>VLOOKUP(LEFT($E$3,2)&amp;(LEFT($A119,11)),'CS8000-P14_Overview'!$B$56:$X$818,C$2,FALSE)</f>
        <v>39.105609999999999</v>
      </c>
      <c r="F119" s="65">
        <f>VLOOKUP(LEFT(F$3,2)&amp;(LEFT($A119,11)),'CS8000-P14_Overview'!$B$56:$X$818,$F$2,FALSE)</f>
        <v>23.003299999999999</v>
      </c>
      <c r="G119" s="65">
        <f>H119*(1-'CS8000-P14_Overview'!$B$3)</f>
        <v>33.239768499999997</v>
      </c>
      <c r="H119" s="65">
        <f>VLOOKUP(LEFT($E$3,2)&amp;(LEFT($A119,11)),'CS8000-P14_Overview'!$B$56:$X$818,F$2,FALSE)</f>
        <v>39.105609999999999</v>
      </c>
      <c r="I119" s="66">
        <f>VLOOKUP(LEFT(I$3,2)&amp;(LEFT($A119,11)),'CS8000-P14_Overview'!$B$56:$X$818,$I$2,FALSE)</f>
        <v>38.225000000000001</v>
      </c>
      <c r="J119" s="66">
        <f>K119*(1-'CS8000-P14_Overview'!$B$3)</f>
        <v>58.484250000000003</v>
      </c>
      <c r="K119" s="66">
        <f>VLOOKUP(LEFT($E$3,2)&amp;(LEFT($A119,11)),'CS8000-P14_Overview'!$B$56:$X$818,I$2,FALSE)</f>
        <v>68.805000000000007</v>
      </c>
      <c r="L119" s="67">
        <f>VLOOKUP(LEFT(L$3,2)&amp;(LEFT($A119,11)),'CS8000-P14_Overview'!$B$56:$X$818,$L$2,FALSE)</f>
        <v>44.002800000000001</v>
      </c>
      <c r="M119" s="67">
        <f>N119*(1-'CS8000-P14_Overview'!$B$3)</f>
        <v>67.324283999999992</v>
      </c>
      <c r="N119" s="67">
        <f>VLOOKUP(LEFT($E$3,2)&amp;(LEFT($A119,11)),'CS8000-P14_Overview'!$B$56:$X$818,L$2,FALSE)</f>
        <v>79.205039999999997</v>
      </c>
      <c r="O119" s="68">
        <f>VLOOKUP(LEFT(O$3,2)&amp;(LEFT($A119,11)),'CS8000-P14_Overview'!$B$56:$X$818,$O$2,FALSE)</f>
        <v>45.446399999999997</v>
      </c>
      <c r="P119" s="68">
        <f>Q119*(1-'CS8000-P14_Overview'!$B$3)</f>
        <v>73.395935999999992</v>
      </c>
      <c r="Q119" s="68">
        <f>VLOOKUP(LEFT($E$3,2)&amp;(LEFT($A119,11)),'CS8000-P14_Overview'!$B$56:$X$818,O$2,FALSE)</f>
        <v>86.348159999999993</v>
      </c>
      <c r="R119" s="69">
        <f>VLOOKUP(LEFT(R$3,2)&amp;(LEFT($A119,11)),'CS8000-P14_Overview'!$B$56:$X$818,$R$2,FALSE)</f>
        <v>45.446399999999997</v>
      </c>
      <c r="S119" s="69">
        <f>T119*(1-'CS8000-P14_Overview'!$B$3)</f>
        <v>73.395935999999992</v>
      </c>
      <c r="T119" s="69">
        <f>VLOOKUP(LEFT($E$3,2)&amp;(LEFT($A119,11)),'CS8000-P14_Overview'!$B$56:$X$818,R$2,FALSE)</f>
        <v>86.348159999999993</v>
      </c>
      <c r="U119" s="65">
        <f>VLOOKUP(LEFT(U$3,2)&amp;(LEFT($A119,11)),'CS8000-P14_Overview'!$B$56:$X$818,$U$2,FALSE)</f>
        <v>51.942900000000002</v>
      </c>
      <c r="V119" s="65">
        <f>W119*(1-'CS8000-P14_Overview'!$B$3)</f>
        <v>88.302930000000003</v>
      </c>
      <c r="W119" s="50">
        <f>VLOOKUP(LEFT($E$3,2)&amp;(LEFT($A119,11)),'CS8000-P14_Overview'!$B$56:$X$818,U$2,FALSE)</f>
        <v>103.8858</v>
      </c>
      <c r="X119" s="33" t="s">
        <v>1147</v>
      </c>
    </row>
    <row r="120" spans="1:24">
      <c r="A120" s="43" t="s">
        <v>738</v>
      </c>
      <c r="B120" s="43" t="s">
        <v>739</v>
      </c>
      <c r="C120" s="63">
        <f>VLOOKUP(LEFT(C$3,2)&amp;(LEFT($A120,11)),'CS8000-P14_Overview'!$B$56:$X$818,$C$2,FALSE)</f>
        <v>23.003299999999999</v>
      </c>
      <c r="D120" s="64">
        <f>E120*(1-'CS8000-P14_Overview'!$B$3)</f>
        <v>33.239768499999997</v>
      </c>
      <c r="E120" s="64">
        <f>VLOOKUP(LEFT($E$3,2)&amp;(LEFT($A120,11)),'CS8000-P14_Overview'!$B$56:$X$818,C$2,FALSE)</f>
        <v>39.105609999999999</v>
      </c>
      <c r="F120" s="65">
        <f>VLOOKUP(LEFT(F$3,2)&amp;(LEFT($A120,11)),'CS8000-P14_Overview'!$B$56:$X$818,$F$2,FALSE)</f>
        <v>23.003299999999999</v>
      </c>
      <c r="G120" s="65">
        <f>H120*(1-'CS8000-P14_Overview'!$B$3)</f>
        <v>33.239768499999997</v>
      </c>
      <c r="H120" s="65">
        <f>VLOOKUP(LEFT($E$3,2)&amp;(LEFT($A120,11)),'CS8000-P14_Overview'!$B$56:$X$818,F$2,FALSE)</f>
        <v>39.105609999999999</v>
      </c>
      <c r="I120" s="66">
        <f>VLOOKUP(LEFT(I$3,2)&amp;(LEFT($A120,11)),'CS8000-P14_Overview'!$B$56:$X$818,$I$2,FALSE)</f>
        <v>38.225000000000001</v>
      </c>
      <c r="J120" s="66">
        <f>K120*(1-'CS8000-P14_Overview'!$B$3)</f>
        <v>58.484250000000003</v>
      </c>
      <c r="K120" s="66">
        <f>VLOOKUP(LEFT($E$3,2)&amp;(LEFT($A120,11)),'CS8000-P14_Overview'!$B$56:$X$818,I$2,FALSE)</f>
        <v>68.805000000000007</v>
      </c>
      <c r="L120" s="67">
        <f>VLOOKUP(LEFT(L$3,2)&amp;(LEFT($A120,11)),'CS8000-P14_Overview'!$B$56:$X$818,$L$2,FALSE)</f>
        <v>44.002800000000001</v>
      </c>
      <c r="M120" s="67">
        <f>N120*(1-'CS8000-P14_Overview'!$B$3)</f>
        <v>67.324283999999992</v>
      </c>
      <c r="N120" s="67">
        <f>VLOOKUP(LEFT($E$3,2)&amp;(LEFT($A120,11)),'CS8000-P14_Overview'!$B$56:$X$818,L$2,FALSE)</f>
        <v>79.205039999999997</v>
      </c>
      <c r="O120" s="68">
        <f>VLOOKUP(LEFT(O$3,2)&amp;(LEFT($A120,11)),'CS8000-P14_Overview'!$B$56:$X$818,$O$2,FALSE)</f>
        <v>45.446399999999997</v>
      </c>
      <c r="P120" s="68">
        <f>Q120*(1-'CS8000-P14_Overview'!$B$3)</f>
        <v>73.395935999999992</v>
      </c>
      <c r="Q120" s="68">
        <f>VLOOKUP(LEFT($E$3,2)&amp;(LEFT($A120,11)),'CS8000-P14_Overview'!$B$56:$X$818,O$2,FALSE)</f>
        <v>86.348159999999993</v>
      </c>
      <c r="R120" s="69">
        <f>VLOOKUP(LEFT(R$3,2)&amp;(LEFT($A120,11)),'CS8000-P14_Overview'!$B$56:$X$818,$R$2,FALSE)</f>
        <v>45.446399999999997</v>
      </c>
      <c r="S120" s="69">
        <f>T120*(1-'CS8000-P14_Overview'!$B$3)</f>
        <v>73.395935999999992</v>
      </c>
      <c r="T120" s="69">
        <f>VLOOKUP(LEFT($E$3,2)&amp;(LEFT($A120,11)),'CS8000-P14_Overview'!$B$56:$X$818,R$2,FALSE)</f>
        <v>86.348159999999993</v>
      </c>
      <c r="U120" s="65">
        <f>VLOOKUP(LEFT(U$3,2)&amp;(LEFT($A120,11)),'CS8000-P14_Overview'!$B$56:$X$818,$U$2,FALSE)</f>
        <v>51.942900000000002</v>
      </c>
      <c r="V120" s="65">
        <f>W120*(1-'CS8000-P14_Overview'!$B$3)</f>
        <v>88.302930000000003</v>
      </c>
      <c r="W120" s="50">
        <f>VLOOKUP(LEFT($E$3,2)&amp;(LEFT($A120,11)),'CS8000-P14_Overview'!$B$56:$X$818,U$2,FALSE)</f>
        <v>103.8858</v>
      </c>
      <c r="X120" s="33" t="s">
        <v>1147</v>
      </c>
    </row>
    <row r="121" spans="1:24">
      <c r="A121" s="43" t="s">
        <v>740</v>
      </c>
      <c r="B121" s="43" t="s">
        <v>691</v>
      </c>
      <c r="C121" s="63">
        <f>VLOOKUP(LEFT(C$3,2)&amp;(LEFT($A121,11)),'CS8000-P14_Overview'!$B$56:$X$818,$C$2,FALSE)</f>
        <v>23.003299999999999</v>
      </c>
      <c r="D121" s="64">
        <f>E121*(1-'CS8000-P14_Overview'!$B$3)</f>
        <v>33.239768499999997</v>
      </c>
      <c r="E121" s="64">
        <f>VLOOKUP(LEFT($E$3,2)&amp;(LEFT($A121,11)),'CS8000-P14_Overview'!$B$56:$X$818,C$2,FALSE)</f>
        <v>39.105609999999999</v>
      </c>
      <c r="F121" s="65">
        <f>VLOOKUP(LEFT(F$3,2)&amp;(LEFT($A121,11)),'CS8000-P14_Overview'!$B$56:$X$818,$F$2,FALSE)</f>
        <v>23.003299999999999</v>
      </c>
      <c r="G121" s="65">
        <f>H121*(1-'CS8000-P14_Overview'!$B$3)</f>
        <v>33.239768499999997</v>
      </c>
      <c r="H121" s="65">
        <f>VLOOKUP(LEFT($E$3,2)&amp;(LEFT($A121,11)),'CS8000-P14_Overview'!$B$56:$X$818,F$2,FALSE)</f>
        <v>39.105609999999999</v>
      </c>
      <c r="I121" s="66">
        <f>VLOOKUP(LEFT(I$3,2)&amp;(LEFT($A121,11)),'CS8000-P14_Overview'!$B$56:$X$818,$I$2,FALSE)</f>
        <v>38.225000000000001</v>
      </c>
      <c r="J121" s="66">
        <f>K121*(1-'CS8000-P14_Overview'!$B$3)</f>
        <v>58.484250000000003</v>
      </c>
      <c r="K121" s="66">
        <f>VLOOKUP(LEFT($E$3,2)&amp;(LEFT($A121,11)),'CS8000-P14_Overview'!$B$56:$X$818,I$2,FALSE)</f>
        <v>68.805000000000007</v>
      </c>
      <c r="L121" s="67">
        <f>VLOOKUP(LEFT(L$3,2)&amp;(LEFT($A121,11)),'CS8000-P14_Overview'!$B$56:$X$818,$L$2,FALSE)</f>
        <v>44.002800000000001</v>
      </c>
      <c r="M121" s="67">
        <f>N121*(1-'CS8000-P14_Overview'!$B$3)</f>
        <v>67.324283999999992</v>
      </c>
      <c r="N121" s="67">
        <f>VLOOKUP(LEFT($E$3,2)&amp;(LEFT($A121,11)),'CS8000-P14_Overview'!$B$56:$X$818,L$2,FALSE)</f>
        <v>79.205039999999997</v>
      </c>
      <c r="O121" s="68">
        <f>VLOOKUP(LEFT(O$3,2)&amp;(LEFT($A121,11)),'CS8000-P14_Overview'!$B$56:$X$818,$O$2,FALSE)</f>
        <v>45.446399999999997</v>
      </c>
      <c r="P121" s="68">
        <f>Q121*(1-'CS8000-P14_Overview'!$B$3)</f>
        <v>73.395935999999992</v>
      </c>
      <c r="Q121" s="68">
        <f>VLOOKUP(LEFT($E$3,2)&amp;(LEFT($A121,11)),'CS8000-P14_Overview'!$B$56:$X$818,O$2,FALSE)</f>
        <v>86.348159999999993</v>
      </c>
      <c r="R121" s="69">
        <f>VLOOKUP(LEFT(R$3,2)&amp;(LEFT($A121,11)),'CS8000-P14_Overview'!$B$56:$X$818,$R$2,FALSE)</f>
        <v>45.446399999999997</v>
      </c>
      <c r="S121" s="69">
        <f>T121*(1-'CS8000-P14_Overview'!$B$3)</f>
        <v>73.395935999999992</v>
      </c>
      <c r="T121" s="69">
        <f>VLOOKUP(LEFT($E$3,2)&amp;(LEFT($A121,11)),'CS8000-P14_Overview'!$B$56:$X$818,R$2,FALSE)</f>
        <v>86.348159999999993</v>
      </c>
      <c r="U121" s="65">
        <f>VLOOKUP(LEFT(U$3,2)&amp;(LEFT($A121,11)),'CS8000-P14_Overview'!$B$56:$X$818,$U$2,FALSE)</f>
        <v>51.942900000000002</v>
      </c>
      <c r="V121" s="65">
        <f>W121*(1-'CS8000-P14_Overview'!$B$3)</f>
        <v>88.302930000000003</v>
      </c>
      <c r="W121" s="50">
        <f>VLOOKUP(LEFT($E$3,2)&amp;(LEFT($A121,11)),'CS8000-P14_Overview'!$B$56:$X$818,U$2,FALSE)</f>
        <v>103.8858</v>
      </c>
      <c r="X121" s="33" t="s">
        <v>1147</v>
      </c>
    </row>
    <row r="122" spans="1:24">
      <c r="A122" s="43" t="s">
        <v>741</v>
      </c>
      <c r="B122" s="43" t="s">
        <v>742</v>
      </c>
      <c r="C122" s="63">
        <f>VLOOKUP(LEFT(C$3,2)&amp;(LEFT($A122,11)),'CS8000-P14_Overview'!$B$56:$X$818,$C$2,FALSE)</f>
        <v>23.003299999999999</v>
      </c>
      <c r="D122" s="64">
        <f>E122*(1-'CS8000-P14_Overview'!$B$3)</f>
        <v>33.239768499999997</v>
      </c>
      <c r="E122" s="64">
        <f>VLOOKUP(LEFT($E$3,2)&amp;(LEFT($A122,11)),'CS8000-P14_Overview'!$B$56:$X$818,C$2,FALSE)</f>
        <v>39.105609999999999</v>
      </c>
      <c r="F122" s="65">
        <f>VLOOKUP(LEFT(F$3,2)&amp;(LEFT($A122,11)),'CS8000-P14_Overview'!$B$56:$X$818,$F$2,FALSE)</f>
        <v>23.003299999999999</v>
      </c>
      <c r="G122" s="65">
        <f>H122*(1-'CS8000-P14_Overview'!$B$3)</f>
        <v>33.239768499999997</v>
      </c>
      <c r="H122" s="65">
        <f>VLOOKUP(LEFT($E$3,2)&amp;(LEFT($A122,11)),'CS8000-P14_Overview'!$B$56:$X$818,F$2,FALSE)</f>
        <v>39.105609999999999</v>
      </c>
      <c r="I122" s="66">
        <f>VLOOKUP(LEFT(I$3,2)&amp;(LEFT($A122,11)),'CS8000-P14_Overview'!$B$56:$X$818,$I$2,FALSE)</f>
        <v>38.225000000000001</v>
      </c>
      <c r="J122" s="66">
        <f>K122*(1-'CS8000-P14_Overview'!$B$3)</f>
        <v>58.484250000000003</v>
      </c>
      <c r="K122" s="66">
        <f>VLOOKUP(LEFT($E$3,2)&amp;(LEFT($A122,11)),'CS8000-P14_Overview'!$B$56:$X$818,I$2,FALSE)</f>
        <v>68.805000000000007</v>
      </c>
      <c r="L122" s="67">
        <f>VLOOKUP(LEFT(L$3,2)&amp;(LEFT($A122,11)),'CS8000-P14_Overview'!$B$56:$X$818,$L$2,FALSE)</f>
        <v>44.002800000000001</v>
      </c>
      <c r="M122" s="67">
        <f>N122*(1-'CS8000-P14_Overview'!$B$3)</f>
        <v>67.324283999999992</v>
      </c>
      <c r="N122" s="67">
        <f>VLOOKUP(LEFT($E$3,2)&amp;(LEFT($A122,11)),'CS8000-P14_Overview'!$B$56:$X$818,L$2,FALSE)</f>
        <v>79.205039999999997</v>
      </c>
      <c r="O122" s="68">
        <f>VLOOKUP(LEFT(O$3,2)&amp;(LEFT($A122,11)),'CS8000-P14_Overview'!$B$56:$X$818,$O$2,FALSE)</f>
        <v>45.446399999999997</v>
      </c>
      <c r="P122" s="68">
        <f>Q122*(1-'CS8000-P14_Overview'!$B$3)</f>
        <v>73.395935999999992</v>
      </c>
      <c r="Q122" s="68">
        <f>VLOOKUP(LEFT($E$3,2)&amp;(LEFT($A122,11)),'CS8000-P14_Overview'!$B$56:$X$818,O$2,FALSE)</f>
        <v>86.348159999999993</v>
      </c>
      <c r="R122" s="69">
        <f>VLOOKUP(LEFT(R$3,2)&amp;(LEFT($A122,11)),'CS8000-P14_Overview'!$B$56:$X$818,$R$2,FALSE)</f>
        <v>45.446399999999997</v>
      </c>
      <c r="S122" s="69">
        <f>T122*(1-'CS8000-P14_Overview'!$B$3)</f>
        <v>73.395935999999992</v>
      </c>
      <c r="T122" s="69">
        <f>VLOOKUP(LEFT($E$3,2)&amp;(LEFT($A122,11)),'CS8000-P14_Overview'!$B$56:$X$818,R$2,FALSE)</f>
        <v>86.348159999999993</v>
      </c>
      <c r="U122" s="65">
        <f>VLOOKUP(LEFT(U$3,2)&amp;(LEFT($A122,11)),'CS8000-P14_Overview'!$B$56:$X$818,$U$2,FALSE)</f>
        <v>51.942900000000002</v>
      </c>
      <c r="V122" s="65">
        <f>W122*(1-'CS8000-P14_Overview'!$B$3)</f>
        <v>88.302930000000003</v>
      </c>
      <c r="W122" s="50">
        <f>VLOOKUP(LEFT($E$3,2)&amp;(LEFT($A122,11)),'CS8000-P14_Overview'!$B$56:$X$818,U$2,FALSE)</f>
        <v>103.8858</v>
      </c>
      <c r="X122" s="33" t="s">
        <v>1147</v>
      </c>
    </row>
    <row r="123" spans="1:24">
      <c r="A123" s="43" t="s">
        <v>1136</v>
      </c>
      <c r="B123" s="43" t="s">
        <v>1137</v>
      </c>
      <c r="C123" s="63">
        <f>VLOOKUP(LEFT(C$3,2)&amp;(LEFT($A123,11)),'CS8000-P14_Overview'!$B$56:$X$818,$C$2,FALSE)</f>
        <v>23.003299999999999</v>
      </c>
      <c r="D123" s="64">
        <f>E123*(1-'CS8000-P14_Overview'!$B$3)</f>
        <v>33.239768499999997</v>
      </c>
      <c r="E123" s="64">
        <f>VLOOKUP(LEFT($E$3,2)&amp;(LEFT($A123,11)),'CS8000-P14_Overview'!$B$56:$X$818,C$2,FALSE)</f>
        <v>39.105609999999999</v>
      </c>
      <c r="F123" s="65">
        <f>VLOOKUP(LEFT(F$3,2)&amp;(LEFT($A123,11)),'CS8000-P14_Overview'!$B$56:$X$818,$F$2,FALSE)</f>
        <v>23.003299999999999</v>
      </c>
      <c r="G123" s="65">
        <f>H123*(1-'CS8000-P14_Overview'!$B$3)</f>
        <v>33.239768499999997</v>
      </c>
      <c r="H123" s="65">
        <f>VLOOKUP(LEFT($E$3,2)&amp;(LEFT($A123,11)),'CS8000-P14_Overview'!$B$56:$X$818,F$2,FALSE)</f>
        <v>39.105609999999999</v>
      </c>
      <c r="I123" s="66">
        <f>VLOOKUP(LEFT(I$3,2)&amp;(LEFT($A123,11)),'CS8000-P14_Overview'!$B$56:$X$818,$I$2,FALSE)</f>
        <v>38.225000000000001</v>
      </c>
      <c r="J123" s="66">
        <f>K123*(1-'CS8000-P14_Overview'!$B$3)</f>
        <v>58.484250000000003</v>
      </c>
      <c r="K123" s="66">
        <f>VLOOKUP(LEFT($E$3,2)&amp;(LEFT($A123,11)),'CS8000-P14_Overview'!$B$56:$X$818,I$2,FALSE)</f>
        <v>68.805000000000007</v>
      </c>
      <c r="L123" s="67">
        <f>VLOOKUP(LEFT(L$3,2)&amp;(LEFT($A123,11)),'CS8000-P14_Overview'!$B$56:$X$818,$L$2,FALSE)</f>
        <v>44.002800000000001</v>
      </c>
      <c r="M123" s="67">
        <f>N123*(1-'CS8000-P14_Overview'!$B$3)</f>
        <v>67.324283999999992</v>
      </c>
      <c r="N123" s="67">
        <f>VLOOKUP(LEFT($E$3,2)&amp;(LEFT($A123,11)),'CS8000-P14_Overview'!$B$56:$X$818,L$2,FALSE)</f>
        <v>79.205039999999997</v>
      </c>
      <c r="O123" s="68">
        <f>VLOOKUP(LEFT(O$3,2)&amp;(LEFT($A123,11)),'CS8000-P14_Overview'!$B$56:$X$818,$O$2,FALSE)</f>
        <v>45.446399999999997</v>
      </c>
      <c r="P123" s="68">
        <f>Q123*(1-'CS8000-P14_Overview'!$B$3)</f>
        <v>73.395935999999992</v>
      </c>
      <c r="Q123" s="68">
        <f>VLOOKUP(LEFT($E$3,2)&amp;(LEFT($A123,11)),'CS8000-P14_Overview'!$B$56:$X$818,O$2,FALSE)</f>
        <v>86.348159999999993</v>
      </c>
      <c r="R123" s="69">
        <f>VLOOKUP(LEFT(R$3,2)&amp;(LEFT($A123,11)),'CS8000-P14_Overview'!$B$56:$X$818,$R$2,FALSE)</f>
        <v>45.446399999999997</v>
      </c>
      <c r="S123" s="69">
        <f>T123*(1-'CS8000-P14_Overview'!$B$3)</f>
        <v>73.395935999999992</v>
      </c>
      <c r="T123" s="69">
        <f>VLOOKUP(LEFT($E$3,2)&amp;(LEFT($A123,11)),'CS8000-P14_Overview'!$B$56:$X$818,R$2,FALSE)</f>
        <v>86.348159999999993</v>
      </c>
      <c r="U123" s="65">
        <f>VLOOKUP(LEFT(U$3,2)&amp;(LEFT($A123,11)),'CS8000-P14_Overview'!$B$56:$X$818,$U$2,FALSE)</f>
        <v>51.942900000000002</v>
      </c>
      <c r="V123" s="65">
        <f>W123*(1-'CS8000-P14_Overview'!$B$3)</f>
        <v>88.302930000000003</v>
      </c>
      <c r="W123" s="50">
        <f>VLOOKUP(LEFT($E$3,2)&amp;(LEFT($A123,11)),'CS8000-P14_Overview'!$B$56:$X$818,U$2,FALSE)</f>
        <v>103.8858</v>
      </c>
      <c r="X123" s="33" t="s">
        <v>1147</v>
      </c>
    </row>
    <row r="124" spans="1:24">
      <c r="A124" s="43" t="s">
        <v>743</v>
      </c>
      <c r="B124" s="43" t="s">
        <v>744</v>
      </c>
      <c r="C124" s="63">
        <f>VLOOKUP(LEFT($C$3,2)&amp;LEFT($A124,6)&amp;LEFT(RIGHT($A124,6),5),'CS8000-P12_Overview'!$B$56:$X$369,$C$2,FALSE)</f>
        <v>23.003299999999999</v>
      </c>
      <c r="D124" s="64">
        <f>E124*(1-'CS8000-P12_Overview'!$B$3)</f>
        <v>33.239768499999997</v>
      </c>
      <c r="E124" s="64">
        <f>VLOOKUP(LEFT($E$3,2)&amp;LEFT($A124,6)&amp;LEFT(RIGHT($A124,6),5),'CS8000-P12_Overview'!$B$56:$X$369,$C$2,FALSE)</f>
        <v>39.105609999999999</v>
      </c>
      <c r="F124" s="65">
        <f>VLOOKUP(LEFT($F$3,2)&amp;LEFT($A124,6)&amp;LEFT(RIGHT($A124,6),5),'CS8000-P12_Overview'!$B$56:$X$369,$F$2,FALSE)</f>
        <v>23.003299999999999</v>
      </c>
      <c r="G124" s="65">
        <f>H124*(1-'CS8000-P12_Overview'!$B$3)</f>
        <v>33.239768499999997</v>
      </c>
      <c r="H124" s="65">
        <f>VLOOKUP(LEFT($E$3,2)&amp;LEFT($A124,6)&amp;LEFT(RIGHT($A124,6),5),'CS8000-P12_Overview'!$B$56:$X$369,$F$2,FALSE)</f>
        <v>39.105609999999999</v>
      </c>
      <c r="I124" s="66">
        <f>VLOOKUP(LEFT($I$3,2)&amp;LEFT($A124,6)&amp;LEFT(RIGHT($A124,6),5),'CS8000-P12_Overview'!$B$56:$X$369,$I$2,FALSE)</f>
        <v>38.225000000000001</v>
      </c>
      <c r="J124" s="66">
        <f>K124*(1-'CS8000-P12_Overview'!$B$3)</f>
        <v>58.484250000000003</v>
      </c>
      <c r="K124" s="66">
        <f>VLOOKUP(LEFT($E$3,2)&amp;LEFT($A124,6)&amp;LEFT(RIGHT($A124,6),5),'CS8000-P12_Overview'!$B$56:$X$369,$I$2,FALSE)</f>
        <v>68.805000000000007</v>
      </c>
      <c r="L124" s="67">
        <f>VLOOKUP(LEFT($L$3,2)&amp;LEFT($A124,6)&amp;LEFT(RIGHT($A124,6),5),'CS8000-P12_Overview'!$B$56:$X$369,$L$2,FALSE)</f>
        <v>44.002800000000001</v>
      </c>
      <c r="M124" s="67">
        <f>N124*(1-'CS8000-P12_Overview'!$B$3)</f>
        <v>67.324283999999992</v>
      </c>
      <c r="N124" s="67">
        <f>VLOOKUP(LEFT($E$3,2)&amp;LEFT($A124,6)&amp;LEFT(RIGHT($A124,6),5),'CS8000-P12_Overview'!$B$56:$X$369,$L$2,FALSE)</f>
        <v>79.205039999999997</v>
      </c>
      <c r="O124" s="68">
        <f>VLOOKUP(LEFT($O$3,2)&amp;LEFT($A124,6)&amp;LEFT(RIGHT($A124,6),5),'CS8000-P12_Overview'!$B$56:$X$369,$O$2,FALSE)</f>
        <v>45.446399999999997</v>
      </c>
      <c r="P124" s="68">
        <f>Q124*(1-'CS8000-P12_Overview'!$B$3)</f>
        <v>73.395935999999992</v>
      </c>
      <c r="Q124" s="68">
        <f>VLOOKUP(LEFT($E$3,2)&amp;LEFT($A124,6)&amp;LEFT(RIGHT($A124,6),5),'CS8000-P12_Overview'!$B$56:$X$369,$O$2,FALSE)</f>
        <v>86.348159999999993</v>
      </c>
      <c r="R124" s="69">
        <f>VLOOKUP(LEFT($R$3,2)&amp;LEFT($A124,6)&amp;LEFT(RIGHT($A124,6),5),'CS8000-P12_Overview'!$B$56:$X$369,$R$2,FALSE)</f>
        <v>45.446399999999997</v>
      </c>
      <c r="S124" s="69">
        <f>T124*(1-'CS8000-P12_Overview'!$B$3)</f>
        <v>73.395935999999992</v>
      </c>
      <c r="T124" s="69">
        <f>VLOOKUP(LEFT($E$3,2)&amp;LEFT($A124,6)&amp;LEFT(RIGHT($A124,6),5),'CS8000-P12_Overview'!$B$56:$X$369,$R$2,FALSE)</f>
        <v>86.348159999999993</v>
      </c>
      <c r="U124" s="65">
        <f>VLOOKUP(LEFT($U$3,2)&amp;LEFT($A124,6)&amp;LEFT(RIGHT($A124,6),5),'CS8000-P12_Overview'!$B$56:$X$369,$U$2,FALSE)</f>
        <v>51.942900000000002</v>
      </c>
      <c r="V124" s="65">
        <f>W124*(1-'CS8000-P12_Overview'!$B$3)</f>
        <v>88.302930000000003</v>
      </c>
      <c r="W124" s="50">
        <f>VLOOKUP(LEFT($E$3,2)&amp;LEFT($A124,6)&amp;LEFT(RIGHT($A124,6),5),'CS8000-P12_Overview'!$B$56:$X$369,$U$2,FALSE)</f>
        <v>103.8858</v>
      </c>
      <c r="X124" s="33" t="s">
        <v>1146</v>
      </c>
    </row>
    <row r="125" spans="1:24">
      <c r="A125" s="43" t="s">
        <v>745</v>
      </c>
      <c r="B125" s="43" t="s">
        <v>746</v>
      </c>
      <c r="C125" s="63">
        <f>VLOOKUP(LEFT($C$3,2)&amp;LEFT($A125,6)&amp;LEFT(RIGHT($A125,6),5),'CS8000-P12_Overview'!$B$56:$X$369,$C$2,FALSE)</f>
        <v>23.003299999999999</v>
      </c>
      <c r="D125" s="64">
        <f>E125*(1-'CS8000-P12_Overview'!$B$3)</f>
        <v>33.239768499999997</v>
      </c>
      <c r="E125" s="64">
        <f>VLOOKUP(LEFT($E$3,2)&amp;LEFT($A125,6)&amp;LEFT(RIGHT($A125,6),5),'CS8000-P12_Overview'!$B$56:$X$369,$C$2,FALSE)</f>
        <v>39.105609999999999</v>
      </c>
      <c r="F125" s="65">
        <f>VLOOKUP(LEFT($F$3,2)&amp;LEFT($A125,6)&amp;LEFT(RIGHT($A125,6),5),'CS8000-P12_Overview'!$B$56:$X$369,$F$2,FALSE)</f>
        <v>23.003299999999999</v>
      </c>
      <c r="G125" s="65">
        <f>H125*(1-'CS8000-P12_Overview'!$B$3)</f>
        <v>33.239768499999997</v>
      </c>
      <c r="H125" s="65">
        <f>VLOOKUP(LEFT($E$3,2)&amp;LEFT($A125,6)&amp;LEFT(RIGHT($A125,6),5),'CS8000-P12_Overview'!$B$56:$X$369,$F$2,FALSE)</f>
        <v>39.105609999999999</v>
      </c>
      <c r="I125" s="66">
        <f>VLOOKUP(LEFT($I$3,2)&amp;LEFT($A125,6)&amp;LEFT(RIGHT($A125,6),5),'CS8000-P12_Overview'!$B$56:$X$369,$I$2,FALSE)</f>
        <v>38.225000000000001</v>
      </c>
      <c r="J125" s="66">
        <f>K125*(1-'CS8000-P12_Overview'!$B$3)</f>
        <v>58.484250000000003</v>
      </c>
      <c r="K125" s="66">
        <f>VLOOKUP(LEFT($E$3,2)&amp;LEFT($A125,6)&amp;LEFT(RIGHT($A125,6),5),'CS8000-P12_Overview'!$B$56:$X$369,$I$2,FALSE)</f>
        <v>68.805000000000007</v>
      </c>
      <c r="L125" s="67">
        <f>VLOOKUP(LEFT($L$3,2)&amp;LEFT($A125,6)&amp;LEFT(RIGHT($A125,6),5),'CS8000-P12_Overview'!$B$56:$X$369,$L$2,FALSE)</f>
        <v>44.002800000000001</v>
      </c>
      <c r="M125" s="67">
        <f>N125*(1-'CS8000-P12_Overview'!$B$3)</f>
        <v>67.324283999999992</v>
      </c>
      <c r="N125" s="67">
        <f>VLOOKUP(LEFT($E$3,2)&amp;LEFT($A125,6)&amp;LEFT(RIGHT($A125,6),5),'CS8000-P12_Overview'!$B$56:$X$369,$L$2,FALSE)</f>
        <v>79.205039999999997</v>
      </c>
      <c r="O125" s="68">
        <f>VLOOKUP(LEFT($O$3,2)&amp;LEFT($A125,6)&amp;LEFT(RIGHT($A125,6),5),'CS8000-P12_Overview'!$B$56:$X$369,$O$2,FALSE)</f>
        <v>45.446399999999997</v>
      </c>
      <c r="P125" s="68">
        <f>Q125*(1-'CS8000-P12_Overview'!$B$3)</f>
        <v>73.395935999999992</v>
      </c>
      <c r="Q125" s="68">
        <f>VLOOKUP(LEFT($E$3,2)&amp;LEFT($A125,6)&amp;LEFT(RIGHT($A125,6),5),'CS8000-P12_Overview'!$B$56:$X$369,$O$2,FALSE)</f>
        <v>86.348159999999993</v>
      </c>
      <c r="R125" s="69">
        <f>VLOOKUP(LEFT($R$3,2)&amp;LEFT($A125,6)&amp;LEFT(RIGHT($A125,6),5),'CS8000-P12_Overview'!$B$56:$X$369,$R$2,FALSE)</f>
        <v>45.446399999999997</v>
      </c>
      <c r="S125" s="69">
        <f>T125*(1-'CS8000-P12_Overview'!$B$3)</f>
        <v>73.395935999999992</v>
      </c>
      <c r="T125" s="69">
        <f>VLOOKUP(LEFT($E$3,2)&amp;LEFT($A125,6)&amp;LEFT(RIGHT($A125,6),5),'CS8000-P12_Overview'!$B$56:$X$369,$R$2,FALSE)</f>
        <v>86.348159999999993</v>
      </c>
      <c r="U125" s="65">
        <f>VLOOKUP(LEFT($U$3,2)&amp;LEFT($A125,6)&amp;LEFT(RIGHT($A125,6),5),'CS8000-P12_Overview'!$B$56:$X$369,$U$2,FALSE)</f>
        <v>51.942900000000002</v>
      </c>
      <c r="V125" s="65">
        <f>W125*(1-'CS8000-P12_Overview'!$B$3)</f>
        <v>88.302930000000003</v>
      </c>
      <c r="W125" s="50">
        <f>VLOOKUP(LEFT($E$3,2)&amp;LEFT($A125,6)&amp;LEFT(RIGHT($A125,6),5),'CS8000-P12_Overview'!$B$56:$X$369,$U$2,FALSE)</f>
        <v>103.8858</v>
      </c>
      <c r="X125" s="33" t="s">
        <v>1146</v>
      </c>
    </row>
    <row r="126" spans="1:24">
      <c r="A126" s="43" t="s">
        <v>747</v>
      </c>
      <c r="B126" s="43" t="s">
        <v>748</v>
      </c>
      <c r="C126" s="63">
        <f>VLOOKUP(LEFT($C$3,2)&amp;LEFT($A126,6)&amp;LEFT(RIGHT($A126,6),5),'CS8000-P12_Overview'!$B$56:$X$369,$C$2,FALSE)</f>
        <v>23.003299999999999</v>
      </c>
      <c r="D126" s="64">
        <f>E126*(1-'CS8000-P12_Overview'!$B$3)</f>
        <v>33.239768499999997</v>
      </c>
      <c r="E126" s="64">
        <f>VLOOKUP(LEFT($E$3,2)&amp;LEFT($A126,6)&amp;LEFT(RIGHT($A126,6),5),'CS8000-P12_Overview'!$B$56:$X$369,$C$2,FALSE)</f>
        <v>39.105609999999999</v>
      </c>
      <c r="F126" s="65">
        <f>VLOOKUP(LEFT($F$3,2)&amp;LEFT($A126,6)&amp;LEFT(RIGHT($A126,6),5),'CS8000-P12_Overview'!$B$56:$X$369,$F$2,FALSE)</f>
        <v>23.003299999999999</v>
      </c>
      <c r="G126" s="65">
        <f>H126*(1-'CS8000-P12_Overview'!$B$3)</f>
        <v>33.239768499999997</v>
      </c>
      <c r="H126" s="65">
        <f>VLOOKUP(LEFT($E$3,2)&amp;LEFT($A126,6)&amp;LEFT(RIGHT($A126,6),5),'CS8000-P12_Overview'!$B$56:$X$369,$F$2,FALSE)</f>
        <v>39.105609999999999</v>
      </c>
      <c r="I126" s="66">
        <f>VLOOKUP(LEFT($I$3,2)&amp;LEFT($A126,6)&amp;LEFT(RIGHT($A126,6),5),'CS8000-P12_Overview'!$B$56:$X$369,$I$2,FALSE)</f>
        <v>38.225000000000001</v>
      </c>
      <c r="J126" s="66">
        <f>K126*(1-'CS8000-P12_Overview'!$B$3)</f>
        <v>58.484250000000003</v>
      </c>
      <c r="K126" s="66">
        <f>VLOOKUP(LEFT($E$3,2)&amp;LEFT($A126,6)&amp;LEFT(RIGHT($A126,6),5),'CS8000-P12_Overview'!$B$56:$X$369,$I$2,FALSE)</f>
        <v>68.805000000000007</v>
      </c>
      <c r="L126" s="67">
        <f>VLOOKUP(LEFT($L$3,2)&amp;LEFT($A126,6)&amp;LEFT(RIGHT($A126,6),5),'CS8000-P12_Overview'!$B$56:$X$369,$L$2,FALSE)</f>
        <v>44.002800000000001</v>
      </c>
      <c r="M126" s="67">
        <f>N126*(1-'CS8000-P12_Overview'!$B$3)</f>
        <v>67.324283999999992</v>
      </c>
      <c r="N126" s="67">
        <f>VLOOKUP(LEFT($E$3,2)&amp;LEFT($A126,6)&amp;LEFT(RIGHT($A126,6),5),'CS8000-P12_Overview'!$B$56:$X$369,$L$2,FALSE)</f>
        <v>79.205039999999997</v>
      </c>
      <c r="O126" s="68">
        <f>VLOOKUP(LEFT($O$3,2)&amp;LEFT($A126,6)&amp;LEFT(RIGHT($A126,6),5),'CS8000-P12_Overview'!$B$56:$X$369,$O$2,FALSE)</f>
        <v>45.446399999999997</v>
      </c>
      <c r="P126" s="68">
        <f>Q126*(1-'CS8000-P12_Overview'!$B$3)</f>
        <v>73.395935999999992</v>
      </c>
      <c r="Q126" s="68">
        <f>VLOOKUP(LEFT($E$3,2)&amp;LEFT($A126,6)&amp;LEFT(RIGHT($A126,6),5),'CS8000-P12_Overview'!$B$56:$X$369,$O$2,FALSE)</f>
        <v>86.348159999999993</v>
      </c>
      <c r="R126" s="69">
        <f>VLOOKUP(LEFT($R$3,2)&amp;LEFT($A126,6)&amp;LEFT(RIGHT($A126,6),5),'CS8000-P12_Overview'!$B$56:$X$369,$R$2,FALSE)</f>
        <v>45.446399999999997</v>
      </c>
      <c r="S126" s="69">
        <f>T126*(1-'CS8000-P12_Overview'!$B$3)</f>
        <v>73.395935999999992</v>
      </c>
      <c r="T126" s="69">
        <f>VLOOKUP(LEFT($E$3,2)&amp;LEFT($A126,6)&amp;LEFT(RIGHT($A126,6),5),'CS8000-P12_Overview'!$B$56:$X$369,$R$2,FALSE)</f>
        <v>86.348159999999993</v>
      </c>
      <c r="U126" s="65">
        <f>VLOOKUP(LEFT($U$3,2)&amp;LEFT($A126,6)&amp;LEFT(RIGHT($A126,6),5),'CS8000-P12_Overview'!$B$56:$X$369,$U$2,FALSE)</f>
        <v>51.942900000000002</v>
      </c>
      <c r="V126" s="65">
        <f>W126*(1-'CS8000-P12_Overview'!$B$3)</f>
        <v>88.302930000000003</v>
      </c>
      <c r="W126" s="50">
        <f>VLOOKUP(LEFT($E$3,2)&amp;LEFT($A126,6)&amp;LEFT(RIGHT($A126,6),5),'CS8000-P12_Overview'!$B$56:$X$369,$U$2,FALSE)</f>
        <v>103.8858</v>
      </c>
      <c r="X126" s="33" t="s">
        <v>1145</v>
      </c>
    </row>
    <row r="127" spans="1:24">
      <c r="A127" s="43" t="s">
        <v>749</v>
      </c>
      <c r="B127" s="43" t="s">
        <v>750</v>
      </c>
      <c r="C127" s="63">
        <f>VLOOKUP(LEFT($C$3,2)&amp;LEFT($A127,6)&amp;LEFT(RIGHT($A127,6),5),'CS8000-P12_Overview'!$B$56:$X$369,$C$2,FALSE)</f>
        <v>23.003299999999999</v>
      </c>
      <c r="D127" s="64">
        <f>E127*(1-'CS8000-P12_Overview'!$B$3)</f>
        <v>33.239768499999997</v>
      </c>
      <c r="E127" s="64">
        <f>VLOOKUP(LEFT($E$3,2)&amp;LEFT($A127,6)&amp;LEFT(RIGHT($A127,6),5),'CS8000-P12_Overview'!$B$56:$X$369,$C$2,FALSE)</f>
        <v>39.105609999999999</v>
      </c>
      <c r="F127" s="65">
        <f>VLOOKUP(LEFT($F$3,2)&amp;LEFT($A127,6)&amp;LEFT(RIGHT($A127,6),5),'CS8000-P12_Overview'!$B$56:$X$369,$F$2,FALSE)</f>
        <v>23.003299999999999</v>
      </c>
      <c r="G127" s="65">
        <f>H127*(1-'CS8000-P12_Overview'!$B$3)</f>
        <v>33.239768499999997</v>
      </c>
      <c r="H127" s="65">
        <f>VLOOKUP(LEFT($E$3,2)&amp;LEFT($A127,6)&amp;LEFT(RIGHT($A127,6),5),'CS8000-P12_Overview'!$B$56:$X$369,$F$2,FALSE)</f>
        <v>39.105609999999999</v>
      </c>
      <c r="I127" s="66">
        <f>VLOOKUP(LEFT($I$3,2)&amp;LEFT($A127,6)&amp;LEFT(RIGHT($A127,6),5),'CS8000-P12_Overview'!$B$56:$X$369,$I$2,FALSE)</f>
        <v>38.225000000000001</v>
      </c>
      <c r="J127" s="66">
        <f>K127*(1-'CS8000-P12_Overview'!$B$3)</f>
        <v>58.484250000000003</v>
      </c>
      <c r="K127" s="66">
        <f>VLOOKUP(LEFT($E$3,2)&amp;LEFT($A127,6)&amp;LEFT(RIGHT($A127,6),5),'CS8000-P12_Overview'!$B$56:$X$369,$I$2,FALSE)</f>
        <v>68.805000000000007</v>
      </c>
      <c r="L127" s="67">
        <f>VLOOKUP(LEFT($L$3,2)&amp;LEFT($A127,6)&amp;LEFT(RIGHT($A127,6),5),'CS8000-P12_Overview'!$B$56:$X$369,$L$2,FALSE)</f>
        <v>44.002800000000001</v>
      </c>
      <c r="M127" s="67">
        <f>N127*(1-'CS8000-P12_Overview'!$B$3)</f>
        <v>67.324283999999992</v>
      </c>
      <c r="N127" s="67">
        <f>VLOOKUP(LEFT($E$3,2)&amp;LEFT($A127,6)&amp;LEFT(RIGHT($A127,6),5),'CS8000-P12_Overview'!$B$56:$X$369,$L$2,FALSE)</f>
        <v>79.205039999999997</v>
      </c>
      <c r="O127" s="68">
        <f>VLOOKUP(LEFT($O$3,2)&amp;LEFT($A127,6)&amp;LEFT(RIGHT($A127,6),5),'CS8000-P12_Overview'!$B$56:$X$369,$O$2,FALSE)</f>
        <v>45.446399999999997</v>
      </c>
      <c r="P127" s="68">
        <f>Q127*(1-'CS8000-P12_Overview'!$B$3)</f>
        <v>73.395935999999992</v>
      </c>
      <c r="Q127" s="68">
        <f>VLOOKUP(LEFT($E$3,2)&amp;LEFT($A127,6)&amp;LEFT(RIGHT($A127,6),5),'CS8000-P12_Overview'!$B$56:$X$369,$O$2,FALSE)</f>
        <v>86.348159999999993</v>
      </c>
      <c r="R127" s="69">
        <f>VLOOKUP(LEFT($R$3,2)&amp;LEFT($A127,6)&amp;LEFT(RIGHT($A127,6),5),'CS8000-P12_Overview'!$B$56:$X$369,$R$2,FALSE)</f>
        <v>45.446399999999997</v>
      </c>
      <c r="S127" s="69">
        <f>T127*(1-'CS8000-P12_Overview'!$B$3)</f>
        <v>73.395935999999992</v>
      </c>
      <c r="T127" s="69">
        <f>VLOOKUP(LEFT($E$3,2)&amp;LEFT($A127,6)&amp;LEFT(RIGHT($A127,6),5),'CS8000-P12_Overview'!$B$56:$X$369,$R$2,FALSE)</f>
        <v>86.348159999999993</v>
      </c>
      <c r="U127" s="65">
        <f>VLOOKUP(LEFT($U$3,2)&amp;LEFT($A127,6)&amp;LEFT(RIGHT($A127,6),5),'CS8000-P12_Overview'!$B$56:$X$369,$U$2,FALSE)</f>
        <v>51.942900000000002</v>
      </c>
      <c r="V127" s="65">
        <f>W127*(1-'CS8000-P12_Overview'!$B$3)</f>
        <v>88.302930000000003</v>
      </c>
      <c r="W127" s="50">
        <f>VLOOKUP(LEFT($E$3,2)&amp;LEFT($A127,6)&amp;LEFT(RIGHT($A127,6),5),'CS8000-P12_Overview'!$B$56:$X$369,$U$2,FALSE)</f>
        <v>103.8858</v>
      </c>
      <c r="X127" s="33" t="s">
        <v>1145</v>
      </c>
    </row>
    <row r="128" spans="1:24">
      <c r="A128" s="43" t="s">
        <v>751</v>
      </c>
      <c r="B128" s="43" t="s">
        <v>752</v>
      </c>
      <c r="C128" s="63">
        <f>VLOOKUP(LEFT($C$3,2)&amp;LEFT($A128,6)&amp;LEFT(RIGHT($A128,6),5),'CS8000-P13_Overview'!$B$56:$X$419,$C$2,FALSE)</f>
        <v>8.0376999999999992</v>
      </c>
      <c r="D128" s="64">
        <f>E128*(1-'CS8000-P13_Overview'!$B$3)</f>
        <v>11.614476499999999</v>
      </c>
      <c r="E128" s="64">
        <f>VLOOKUP(LEFT($E$3,2)&amp;LEFT($A128,6)&amp;LEFT(RIGHT($A128,6),5),'CS8000-P13_Overview'!$B$56:$X$419,$C$2,FALSE)</f>
        <v>13.664089999999998</v>
      </c>
      <c r="F128" s="65">
        <f>VLOOKUP(LEFT($F$3,2)&amp;LEFT($A128,6)&amp;LEFT(RIGHT($A128,6),5),'CS8000-P13_Overview'!$B$56:$X$419,$F$2,FALSE)</f>
        <v>8.0376999999999992</v>
      </c>
      <c r="G128" s="65">
        <f>H128*(1-'CS8000-P13_Overview'!$B$3)</f>
        <v>11.614476499999999</v>
      </c>
      <c r="H128" s="65">
        <f>VLOOKUP(LEFT($E$3,2)&amp;LEFT($A128,6)&amp;LEFT(RIGHT($A128,6),5),'CS8000-P13_Overview'!$B$56:$X$419,$F$2,FALSE)</f>
        <v>13.664089999999998</v>
      </c>
      <c r="I128" s="66">
        <f>VLOOKUP(LEFT($I$3,2)&amp;LEFT($A128,6)&amp;LEFT(RIGHT($A128,6),5),'CS8000-P13_Overview'!$B$56:$X$419,$I$2,FALSE)</f>
        <v>35.494900000000001</v>
      </c>
      <c r="J128" s="66">
        <f>K128*(1-'CS8000-P13_Overview'!$B$3)</f>
        <v>54.307197000000002</v>
      </c>
      <c r="K128" s="66">
        <f>VLOOKUP(LEFT($E$3,2)&amp;LEFT($A128,6)&amp;LEFT(RIGHT($A128,6),5),'CS8000-P13_Overview'!$B$56:$X$419,$I$2,FALSE)</f>
        <v>63.890820000000005</v>
      </c>
      <c r="L128" s="67">
        <f>VLOOKUP(LEFT($L$3,2)&amp;LEFT($A128,6)&amp;LEFT(RIGHT($A128,6),5),'CS8000-P13_Overview'!$B$56:$X$419,$L$2,FALSE)</f>
        <v>51.038400000000003</v>
      </c>
      <c r="M128" s="67">
        <f>N128*(1-'CS8000-P13_Overview'!$B$3)</f>
        <v>78.088751999999999</v>
      </c>
      <c r="N128" s="67">
        <f>VLOOKUP(LEFT($E$3,2)&amp;LEFT($A128,6)&amp;LEFT(RIGHT($A128,6),5),'CS8000-P13_Overview'!$B$56:$X$419,$L$2,FALSE)</f>
        <v>91.869120000000009</v>
      </c>
      <c r="O128" s="68">
        <f>VLOOKUP(LEFT($O$3,2)&amp;LEFT($A128,6)&amp;LEFT(RIGHT($A128,6),5),'CS8000-P13_Overview'!$B$56:$X$419,$O$2,FALSE)</f>
        <v>56.295299999999997</v>
      </c>
      <c r="P128" s="68">
        <f>Q128*(1-'CS8000-P13_Overview'!$B$3)</f>
        <v>90.916909500000003</v>
      </c>
      <c r="Q128" s="68">
        <f>VLOOKUP(LEFT($E$3,2)&amp;LEFT($A128,6)&amp;LEFT(RIGHT($A128,6),5),'CS8000-P13_Overview'!$B$56:$X$419,$O$2,FALSE)</f>
        <v>106.96107000000001</v>
      </c>
      <c r="R128" s="69">
        <f>VLOOKUP(LEFT($R$3,2)&amp;LEFT($A128,6)&amp;LEFT(RIGHT($A128,6),5),'CS8000-P13_Overview'!$B$56:$X$419,$R$2,FALSE)</f>
        <v>56.295299999999997</v>
      </c>
      <c r="S128" s="69">
        <f>T128*(1-'CS8000-P13_Overview'!$B$3)</f>
        <v>90.916909500000003</v>
      </c>
      <c r="T128" s="69">
        <f>VLOOKUP(LEFT($E$3,2)&amp;LEFT($A128,6)&amp;LEFT(RIGHT($A128,6),5),'CS8000-P13_Overview'!$B$56:$X$419,$R$2,FALSE)</f>
        <v>106.96107000000001</v>
      </c>
      <c r="U128" s="65">
        <f>VLOOKUP(LEFT($U$3,2)&amp;LEFT($A128,6)&amp;LEFT(RIGHT($A128,6),5),'CS8000-P13_Overview'!$B$56:$X$419,$U$2,FALSE)</f>
        <v>79.951599999999999</v>
      </c>
      <c r="V128" s="65">
        <f>W128*(1-'CS8000-P13_Overview'!$B$3)</f>
        <v>135.91772</v>
      </c>
      <c r="W128" s="50">
        <f>VLOOKUP(LEFT($E$3,2)&amp;LEFT($A128,6)&amp;LEFT(RIGHT($A128,6),5),'CS8000-P13_Overview'!$B$56:$X$419,$U$2,FALSE)</f>
        <v>159.9032</v>
      </c>
      <c r="X128" s="33" t="s">
        <v>1146</v>
      </c>
    </row>
    <row r="129" spans="1:24">
      <c r="A129" s="43" t="s">
        <v>753</v>
      </c>
      <c r="B129" s="43" t="s">
        <v>754</v>
      </c>
      <c r="C129" s="63">
        <f>VLOOKUP(LEFT($C$3,2)&amp;LEFT($A129,6)&amp;LEFT(RIGHT($A129,6),5),'CS8000-P13_Overview'!$B$56:$X$419,$C$2,FALSE)</f>
        <v>8.0376999999999992</v>
      </c>
      <c r="D129" s="64">
        <f>E129*(1-'CS8000-P13_Overview'!$B$3)</f>
        <v>11.614476499999999</v>
      </c>
      <c r="E129" s="64">
        <f>VLOOKUP(LEFT($E$3,2)&amp;LEFT($A129,6)&amp;LEFT(RIGHT($A129,6),5),'CS8000-P13_Overview'!$B$56:$X$419,$C$2,FALSE)</f>
        <v>13.664089999999998</v>
      </c>
      <c r="F129" s="65">
        <f>VLOOKUP(LEFT($F$3,2)&amp;LEFT($A129,6)&amp;LEFT(RIGHT($A129,6),5),'CS8000-P13_Overview'!$B$56:$X$419,$F$2,FALSE)</f>
        <v>8.0376999999999992</v>
      </c>
      <c r="G129" s="65">
        <f>H129*(1-'CS8000-P13_Overview'!$B$3)</f>
        <v>11.614476499999999</v>
      </c>
      <c r="H129" s="65">
        <f>VLOOKUP(LEFT($E$3,2)&amp;LEFT($A129,6)&amp;LEFT(RIGHT($A129,6),5),'CS8000-P13_Overview'!$B$56:$X$419,$F$2,FALSE)</f>
        <v>13.664089999999998</v>
      </c>
      <c r="I129" s="66">
        <f>VLOOKUP(LEFT($I$3,2)&amp;LEFT($A129,6)&amp;LEFT(RIGHT($A129,6),5),'CS8000-P13_Overview'!$B$56:$X$419,$I$2,FALSE)</f>
        <v>35.494900000000001</v>
      </c>
      <c r="J129" s="66">
        <f>K129*(1-'CS8000-P13_Overview'!$B$3)</f>
        <v>54.307197000000002</v>
      </c>
      <c r="K129" s="66">
        <f>VLOOKUP(LEFT($E$3,2)&amp;LEFT($A129,6)&amp;LEFT(RIGHT($A129,6),5),'CS8000-P13_Overview'!$B$56:$X$419,$I$2,FALSE)</f>
        <v>63.890820000000005</v>
      </c>
      <c r="L129" s="67">
        <f>VLOOKUP(LEFT($L$3,2)&amp;LEFT($A129,6)&amp;LEFT(RIGHT($A129,6),5),'CS8000-P13_Overview'!$B$56:$X$419,$L$2,FALSE)</f>
        <v>51.038400000000003</v>
      </c>
      <c r="M129" s="67">
        <f>N129*(1-'CS8000-P13_Overview'!$B$3)</f>
        <v>78.088751999999999</v>
      </c>
      <c r="N129" s="67">
        <f>VLOOKUP(LEFT($E$3,2)&amp;LEFT($A129,6)&amp;LEFT(RIGHT($A129,6),5),'CS8000-P13_Overview'!$B$56:$X$419,$L$2,FALSE)</f>
        <v>91.869120000000009</v>
      </c>
      <c r="O129" s="68">
        <f>VLOOKUP(LEFT($O$3,2)&amp;LEFT($A129,6)&amp;LEFT(RIGHT($A129,6),5),'CS8000-P13_Overview'!$B$56:$X$419,$O$2,FALSE)</f>
        <v>56.295299999999997</v>
      </c>
      <c r="P129" s="68">
        <f>Q129*(1-'CS8000-P13_Overview'!$B$3)</f>
        <v>90.916909500000003</v>
      </c>
      <c r="Q129" s="68">
        <f>VLOOKUP(LEFT($E$3,2)&amp;LEFT($A129,6)&amp;LEFT(RIGHT($A129,6),5),'CS8000-P13_Overview'!$B$56:$X$419,$O$2,FALSE)</f>
        <v>106.96107000000001</v>
      </c>
      <c r="R129" s="69">
        <f>VLOOKUP(LEFT($R$3,2)&amp;LEFT($A129,6)&amp;LEFT(RIGHT($A129,6),5),'CS8000-P13_Overview'!$B$56:$X$419,$R$2,FALSE)</f>
        <v>56.295299999999997</v>
      </c>
      <c r="S129" s="69">
        <f>T129*(1-'CS8000-P13_Overview'!$B$3)</f>
        <v>90.916909500000003</v>
      </c>
      <c r="T129" s="69">
        <f>VLOOKUP(LEFT($E$3,2)&amp;LEFT($A129,6)&amp;LEFT(RIGHT($A129,6),5),'CS8000-P13_Overview'!$B$56:$X$419,$R$2,FALSE)</f>
        <v>106.96107000000001</v>
      </c>
      <c r="U129" s="65">
        <f>VLOOKUP(LEFT($U$3,2)&amp;LEFT($A129,6)&amp;LEFT(RIGHT($A129,6),5),'CS8000-P13_Overview'!$B$56:$X$419,$U$2,FALSE)</f>
        <v>79.951599999999999</v>
      </c>
      <c r="V129" s="65">
        <f>W129*(1-'CS8000-P13_Overview'!$B$3)</f>
        <v>135.91772</v>
      </c>
      <c r="W129" s="50">
        <f>VLOOKUP(LEFT($E$3,2)&amp;LEFT($A129,6)&amp;LEFT(RIGHT($A129,6),5),'CS8000-P13_Overview'!$B$56:$X$419,$U$2,FALSE)</f>
        <v>159.9032</v>
      </c>
      <c r="X129" s="33" t="s">
        <v>1146</v>
      </c>
    </row>
    <row r="130" spans="1:24">
      <c r="A130" s="43" t="s">
        <v>755</v>
      </c>
      <c r="B130" s="43" t="s">
        <v>752</v>
      </c>
      <c r="C130" s="63">
        <f>VLOOKUP(LEFT($C$3,2)&amp;LEFT($A130,6)&amp;LEFT(RIGHT($A130,6),5),'CS8000-P14_Overview'!$B$56:$X$818,$C$2,FALSE)</f>
        <v>8.0376999999999992</v>
      </c>
      <c r="D130" s="64">
        <f>E130*(1-'CS8000-P14_Overview'!$B$3)</f>
        <v>11.614476499999999</v>
      </c>
      <c r="E130" s="64">
        <f>VLOOKUP(LEFT($E$3,2)&amp;LEFT($A130,6)&amp;LEFT(RIGHT($A130,6),5),'CS8000-P14_Overview'!$B$56:$X$818,$C$2,FALSE)</f>
        <v>13.664089999999998</v>
      </c>
      <c r="F130" s="65">
        <f>VLOOKUP(LEFT($F$3,2)&amp;LEFT($A130,6)&amp;LEFT(RIGHT($A130,6),5),'CS8000-P14_Overview'!$B$56:$X$818,$F$2,FALSE)</f>
        <v>8.0376999999999992</v>
      </c>
      <c r="G130" s="65">
        <f>H130*(1-'CS8000-P14_Overview'!$B$3)</f>
        <v>11.614476499999999</v>
      </c>
      <c r="H130" s="65">
        <f>VLOOKUP(LEFT($E$3,2)&amp;LEFT($A130,6)&amp;LEFT(RIGHT($A130,6),5),'CS8000-P14_Overview'!$B$56:$X$818,$F$2,FALSE)</f>
        <v>13.664089999999998</v>
      </c>
      <c r="I130" s="66">
        <f>VLOOKUP(LEFT($I$3,2)&amp;LEFT($A130,6)&amp;LEFT(RIGHT($A130,6),5),'CS8000-P14_Overview'!$B$56:$X$818,$I$2,FALSE)</f>
        <v>35.494900000000001</v>
      </c>
      <c r="J130" s="66">
        <f>K130*(1-'CS8000-P14_Overview'!$B$3)</f>
        <v>54.307197000000002</v>
      </c>
      <c r="K130" s="66">
        <f>VLOOKUP(LEFT($E$3,2)&amp;LEFT($A130,6)&amp;LEFT(RIGHT($A130,6),5),'CS8000-P14_Overview'!$B$56:$X$818,$I$2,FALSE)</f>
        <v>63.890820000000005</v>
      </c>
      <c r="L130" s="67">
        <f>VLOOKUP(LEFT($L$3,2)&amp;LEFT($A130,6)&amp;LEFT(RIGHT($A130,6),5),'CS8000-P14_Overview'!$B$56:$X$818,$L$2,FALSE)</f>
        <v>51.038400000000003</v>
      </c>
      <c r="M130" s="67">
        <f>N130*(1-'CS8000-P14_Overview'!$B$3)</f>
        <v>78.088751999999999</v>
      </c>
      <c r="N130" s="67">
        <f>VLOOKUP(LEFT($E$3,2)&amp;LEFT($A130,6)&amp;LEFT(RIGHT($A130,6),5),'CS8000-P14_Overview'!$B$56:$X$818,$L$2,FALSE)</f>
        <v>91.869120000000009</v>
      </c>
      <c r="O130" s="68">
        <f>VLOOKUP(LEFT($O$3,2)&amp;LEFT($A130,6)&amp;LEFT(RIGHT($A130,6),5),'CS8000-P14_Overview'!$B$56:$X$818,$O$2,FALSE)</f>
        <v>56.295299999999997</v>
      </c>
      <c r="P130" s="68">
        <f>Q130*(1-'CS8000-P14_Overview'!$B$3)</f>
        <v>90.916909500000003</v>
      </c>
      <c r="Q130" s="68">
        <f>VLOOKUP(LEFT($E$3,2)&amp;LEFT($A130,6)&amp;LEFT(RIGHT($A130,6),5),'CS8000-P14_Overview'!$B$56:$X$818,$O$2,FALSE)</f>
        <v>106.96107000000001</v>
      </c>
      <c r="R130" s="69">
        <f>VLOOKUP(LEFT($R$3,2)&amp;LEFT($A130,6)&amp;LEFT(RIGHT($A130,6),5),'CS8000-P14_Overview'!$B$56:$X$818,$R$2,FALSE)</f>
        <v>56.295299999999997</v>
      </c>
      <c r="S130" s="69">
        <f>T130*(1-'CS8000-P14_Overview'!$B$3)</f>
        <v>90.916909500000003</v>
      </c>
      <c r="T130" s="69">
        <f>VLOOKUP(LEFT($E$3,2)&amp;LEFT($A130,6)&amp;LEFT(RIGHT($A130,6),5),'CS8000-P14_Overview'!$B$56:$X$818,$R$2,FALSE)</f>
        <v>106.96107000000001</v>
      </c>
      <c r="U130" s="65">
        <f>VLOOKUP(LEFT($U$3,2)&amp;LEFT($A130,6)&amp;LEFT(RIGHT($A130,6),5),'CS8000-P14_Overview'!$B$56:$X$818,$U$2,FALSE)</f>
        <v>79.951599999999999</v>
      </c>
      <c r="V130" s="65">
        <f>W130*(1-'CS8000-P14_Overview'!$B$3)</f>
        <v>135.91772</v>
      </c>
      <c r="W130" s="50">
        <f>VLOOKUP(LEFT($E$3,2)&amp;LEFT($A130,6)&amp;LEFT(RIGHT($A130,6),5),'CS8000-P14_Overview'!$B$56:$X$818,$U$2,FALSE)</f>
        <v>159.9032</v>
      </c>
      <c r="X130" s="33" t="s">
        <v>1147</v>
      </c>
    </row>
    <row r="131" spans="1:24">
      <c r="A131" s="43" t="s">
        <v>756</v>
      </c>
      <c r="B131" s="43" t="s">
        <v>757</v>
      </c>
      <c r="C131" s="63">
        <f>VLOOKUP(LEFT($C$3,2)&amp;LEFT($A131,8)&amp;LEFT(RIGHT($A131,7),7),'CS8000-P13_Overview'!$B$56:$X$419,$C$2,FALSE)</f>
        <v>18.825600000000001</v>
      </c>
      <c r="D131" s="64">
        <f>E131*(1-'CS8000-P13_Overview'!$B$3)</f>
        <v>27.202992000000002</v>
      </c>
      <c r="E131" s="64">
        <f>VLOOKUP(LEFT($E$3,2)&amp;LEFT($A131,8)&amp;LEFT(RIGHT($A131,7),7),'CS8000-P13_Overview'!$B$56:$X$419,$C$2,FALSE)</f>
        <v>32.003520000000002</v>
      </c>
      <c r="F131" s="65">
        <f>VLOOKUP(LEFT($F$3,2)&amp;LEFT($A131,8)&amp;LEFT(RIGHT($A131,7),7),'CS8000-P13_Overview'!$B$56:$X$419,$F$2,FALSE)</f>
        <v>18.825600000000001</v>
      </c>
      <c r="G131" s="65">
        <f>H131*(1-'CS8000-P13_Overview'!$B$3)</f>
        <v>27.202992000000002</v>
      </c>
      <c r="H131" s="65">
        <f>VLOOKUP(LEFT($E$3,2)&amp;LEFT($A131,8)&amp;LEFT(RIGHT($A131,7),7),'CS8000-P13_Overview'!$B$56:$X$419,$F$2,FALSE)</f>
        <v>32.003520000000002</v>
      </c>
      <c r="I131" s="66">
        <f>VLOOKUP(LEFT($I$3,2)&amp;LEFT($A131,8)&amp;LEFT(RIGHT($A131,7),7),'CS8000-P13_Overview'!$B$56:$X$419,$I$2,FALSE)</f>
        <v>53.6203</v>
      </c>
      <c r="J131" s="66">
        <f>K131*(1-'CS8000-P13_Overview'!$B$3)</f>
        <v>82.039059000000009</v>
      </c>
      <c r="K131" s="66">
        <f>VLOOKUP(LEFT($E$3,2)&amp;LEFT($A131,8)&amp;LEFT(RIGHT($A131,7),7),'CS8000-P13_Overview'!$B$56:$X$419,$I$2,FALSE)</f>
        <v>96.516540000000006</v>
      </c>
      <c r="L131" s="67">
        <f>VLOOKUP(LEFT($L$3,2)&amp;LEFT($A131,8)&amp;LEFT(RIGHT($A131,7),7),'CS8000-P13_Overview'!$B$56:$X$419,$L$2,FALSE)</f>
        <v>75.797600000000003</v>
      </c>
      <c r="M131" s="67">
        <f>N131*(1-'CS8000-P13_Overview'!$B$3)</f>
        <v>115.97032799999999</v>
      </c>
      <c r="N131" s="67">
        <f>VLOOKUP(LEFT($E$3,2)&amp;LEFT($A131,8)&amp;LEFT(RIGHT($A131,7),7),'CS8000-P13_Overview'!$B$56:$X$419,$L$2,FALSE)</f>
        <v>136.43567999999999</v>
      </c>
      <c r="O131" s="68">
        <f>VLOOKUP(LEFT($O$3,2)&amp;LEFT($A131,8)&amp;LEFT(RIGHT($A131,7),7),'CS8000-P13_Overview'!$B$56:$X$419,$O$2,FALSE)</f>
        <v>81.819999999999993</v>
      </c>
      <c r="P131" s="68">
        <f>Q131*(1-'CS8000-P13_Overview'!$B$3)</f>
        <v>132.13929999999996</v>
      </c>
      <c r="Q131" s="68">
        <f>VLOOKUP(LEFT($E$3,2)&amp;LEFT($A131,8)&amp;LEFT(RIGHT($A131,7),7),'CS8000-P13_Overview'!$B$56:$X$419,$O$2,FALSE)</f>
        <v>155.45799999999997</v>
      </c>
      <c r="R131" s="69">
        <f>VLOOKUP(LEFT($R$3,2)&amp;LEFT($A131,8)&amp;LEFT(RIGHT($A131,7),7),'CS8000-P13_Overview'!$B$56:$X$419,$R$2,FALSE)</f>
        <v>81.819999999999993</v>
      </c>
      <c r="S131" s="69">
        <f>T131*(1-'CS8000-P13_Overview'!$B$3)</f>
        <v>132.13929999999996</v>
      </c>
      <c r="T131" s="69">
        <f>VLOOKUP(LEFT($E$3,2)&amp;LEFT($A131,8)&amp;LEFT(RIGHT($A131,7),7),'CS8000-P13_Overview'!$B$56:$X$419,$R$2,FALSE)</f>
        <v>155.45799999999997</v>
      </c>
      <c r="U131" s="65">
        <f>VLOOKUP(LEFT($U$3,2)&amp;LEFT($A131,8)&amp;LEFT(RIGHT($A131,7),7),'CS8000-P13_Overview'!$B$56:$X$419,$U$2,FALSE)</f>
        <v>108.92140000000001</v>
      </c>
      <c r="V131" s="65">
        <f>W131*(1-'CS8000-P13_Overview'!$B$3)</f>
        <v>185.16638</v>
      </c>
      <c r="W131" s="50">
        <f>VLOOKUP(LEFT($E$3,2)&amp;LEFT($A131,8)&amp;LEFT(RIGHT($A131,7),7),'CS8000-P13_Overview'!$B$56:$X$419,$U$2,FALSE)</f>
        <v>217.84280000000001</v>
      </c>
      <c r="X131" s="33" t="s">
        <v>1146</v>
      </c>
    </row>
    <row r="132" spans="1:24">
      <c r="A132" s="43" t="s">
        <v>758</v>
      </c>
      <c r="B132" s="43" t="s">
        <v>759</v>
      </c>
      <c r="C132" s="63">
        <f>VLOOKUP(LEFT($C$3,2)&amp;LEFT($A132,8)&amp;LEFT(RIGHT($A132,7),7),'CS8000-P13_Overview'!$B$56:$X$419,$C$2,FALSE)</f>
        <v>18.825600000000001</v>
      </c>
      <c r="D132" s="64">
        <f>E132*(1-'CS8000-P13_Overview'!$B$3)</f>
        <v>27.202992000000002</v>
      </c>
      <c r="E132" s="64">
        <f>VLOOKUP(LEFT($E$3,2)&amp;LEFT($A132,8)&amp;LEFT(RIGHT($A132,7),7),'CS8000-P13_Overview'!$B$56:$X$419,$C$2,FALSE)</f>
        <v>32.003520000000002</v>
      </c>
      <c r="F132" s="65">
        <f>VLOOKUP(LEFT($F$3,2)&amp;LEFT($A132,8)&amp;LEFT(RIGHT($A132,7),7),'CS8000-P13_Overview'!$B$56:$X$419,$F$2,FALSE)</f>
        <v>18.825600000000001</v>
      </c>
      <c r="G132" s="65">
        <f>H132*(1-'CS8000-P13_Overview'!$B$3)</f>
        <v>27.202992000000002</v>
      </c>
      <c r="H132" s="65">
        <f>VLOOKUP(LEFT($E$3,2)&amp;LEFT($A132,8)&amp;LEFT(RIGHT($A132,7),7),'CS8000-P13_Overview'!$B$56:$X$419,$F$2,FALSE)</f>
        <v>32.003520000000002</v>
      </c>
      <c r="I132" s="66">
        <f>VLOOKUP(LEFT($I$3,2)&amp;LEFT($A132,8)&amp;LEFT(RIGHT($A132,7),7),'CS8000-P13_Overview'!$B$56:$X$419,$I$2,FALSE)</f>
        <v>53.6203</v>
      </c>
      <c r="J132" s="66">
        <f>K132*(1-'CS8000-P13_Overview'!$B$3)</f>
        <v>82.039059000000009</v>
      </c>
      <c r="K132" s="66">
        <f>VLOOKUP(LEFT($E$3,2)&amp;LEFT($A132,8)&amp;LEFT(RIGHT($A132,7),7),'CS8000-P13_Overview'!$B$56:$X$419,$I$2,FALSE)</f>
        <v>96.516540000000006</v>
      </c>
      <c r="L132" s="67">
        <f>VLOOKUP(LEFT($L$3,2)&amp;LEFT($A132,8)&amp;LEFT(RIGHT($A132,7),7),'CS8000-P13_Overview'!$B$56:$X$419,$L$2,FALSE)</f>
        <v>75.797600000000003</v>
      </c>
      <c r="M132" s="67">
        <f>N132*(1-'CS8000-P13_Overview'!$B$3)</f>
        <v>115.97032799999999</v>
      </c>
      <c r="N132" s="67">
        <f>VLOOKUP(LEFT($E$3,2)&amp;LEFT($A132,8)&amp;LEFT(RIGHT($A132,7),7),'CS8000-P13_Overview'!$B$56:$X$419,$L$2,FALSE)</f>
        <v>136.43567999999999</v>
      </c>
      <c r="O132" s="68">
        <f>VLOOKUP(LEFT($O$3,2)&amp;LEFT($A132,8)&amp;LEFT(RIGHT($A132,7),7),'CS8000-P13_Overview'!$B$56:$X$419,$O$2,FALSE)</f>
        <v>81.819999999999993</v>
      </c>
      <c r="P132" s="68">
        <f>Q132*(1-'CS8000-P13_Overview'!$B$3)</f>
        <v>132.13929999999996</v>
      </c>
      <c r="Q132" s="68">
        <f>VLOOKUP(LEFT($E$3,2)&amp;LEFT($A132,8)&amp;LEFT(RIGHT($A132,7),7),'CS8000-P13_Overview'!$B$56:$X$419,$O$2,FALSE)</f>
        <v>155.45799999999997</v>
      </c>
      <c r="R132" s="69">
        <f>VLOOKUP(LEFT($R$3,2)&amp;LEFT($A132,8)&amp;LEFT(RIGHT($A132,7),7),'CS8000-P13_Overview'!$B$56:$X$419,$R$2,FALSE)</f>
        <v>81.819999999999993</v>
      </c>
      <c r="S132" s="69">
        <f>T132*(1-'CS8000-P13_Overview'!$B$3)</f>
        <v>132.13929999999996</v>
      </c>
      <c r="T132" s="69">
        <f>VLOOKUP(LEFT($E$3,2)&amp;LEFT($A132,8)&amp;LEFT(RIGHT($A132,7),7),'CS8000-P13_Overview'!$B$56:$X$419,$R$2,FALSE)</f>
        <v>155.45799999999997</v>
      </c>
      <c r="U132" s="65">
        <f>VLOOKUP(LEFT($U$3,2)&amp;LEFT($A132,8)&amp;LEFT(RIGHT($A132,7),7),'CS8000-P13_Overview'!$B$56:$X$419,$U$2,FALSE)</f>
        <v>108.92140000000001</v>
      </c>
      <c r="V132" s="65">
        <f>W132*(1-'CS8000-P13_Overview'!$B$3)</f>
        <v>185.16638</v>
      </c>
      <c r="W132" s="50">
        <f>VLOOKUP(LEFT($E$3,2)&amp;LEFT($A132,8)&amp;LEFT(RIGHT($A132,7),7),'CS8000-P13_Overview'!$B$56:$X$419,$U$2,FALSE)</f>
        <v>217.84280000000001</v>
      </c>
      <c r="X132" s="33" t="s">
        <v>1146</v>
      </c>
    </row>
    <row r="133" spans="1:24">
      <c r="A133" s="43" t="s">
        <v>760</v>
      </c>
      <c r="B133" s="43" t="s">
        <v>761</v>
      </c>
      <c r="C133" s="63">
        <f>VLOOKUP(LEFT($C$3,2)&amp;LEFT($A133,8)&amp;LEFT(RIGHT($A133,7),7),'CS8000-P13_Overview'!$B$56:$X$419,$C$2,FALSE)</f>
        <v>8.0376999999999992</v>
      </c>
      <c r="D133" s="64">
        <f>E133*(1-'CS8000-P13_Overview'!$B$3)</f>
        <v>11.614476499999999</v>
      </c>
      <c r="E133" s="64">
        <f>VLOOKUP(LEFT($E$3,2)&amp;LEFT($A133,8)&amp;LEFT(RIGHT($A133,7),7),'CS8000-P13_Overview'!$B$56:$X$419,$C$2,FALSE)</f>
        <v>13.664089999999998</v>
      </c>
      <c r="F133" s="65">
        <f>VLOOKUP(LEFT($F$3,2)&amp;LEFT($A133,8)&amp;LEFT(RIGHT($A133,7),7),'CS8000-P13_Overview'!$B$56:$X$419,$F$2,FALSE)</f>
        <v>8.0376999999999992</v>
      </c>
      <c r="G133" s="65">
        <f>H133*(1-'CS8000-P13_Overview'!$B$3)</f>
        <v>11.614476499999999</v>
      </c>
      <c r="H133" s="65">
        <f>VLOOKUP(LEFT($E$3,2)&amp;LEFT($A133,8)&amp;LEFT(RIGHT($A133,7),7),'CS8000-P13_Overview'!$B$56:$X$419,$F$2,FALSE)</f>
        <v>13.664089999999998</v>
      </c>
      <c r="I133" s="66">
        <f>VLOOKUP(LEFT($I$3,2)&amp;LEFT($A133,8)&amp;LEFT(RIGHT($A133,7),7),'CS8000-P13_Overview'!$B$56:$X$419,$I$2,FALSE)</f>
        <v>35.494900000000001</v>
      </c>
      <c r="J133" s="66">
        <f>K133*(1-'CS8000-P13_Overview'!$B$3)</f>
        <v>54.307197000000002</v>
      </c>
      <c r="K133" s="66">
        <f>VLOOKUP(LEFT($E$3,2)&amp;LEFT($A133,8)&amp;LEFT(RIGHT($A133,7),7),'CS8000-P13_Overview'!$B$56:$X$419,$I$2,FALSE)</f>
        <v>63.890820000000005</v>
      </c>
      <c r="L133" s="67">
        <f>VLOOKUP(LEFT($L$3,2)&amp;LEFT($A133,8)&amp;LEFT(RIGHT($A133,7),7),'CS8000-P13_Overview'!$B$56:$X$419,$L$2,FALSE)</f>
        <v>51.038400000000003</v>
      </c>
      <c r="M133" s="67">
        <f>N133*(1-'CS8000-P13_Overview'!$B$3)</f>
        <v>78.088751999999999</v>
      </c>
      <c r="N133" s="67">
        <f>VLOOKUP(LEFT($E$3,2)&amp;LEFT($A133,8)&amp;LEFT(RIGHT($A133,7),7),'CS8000-P13_Overview'!$B$56:$X$419,$L$2,FALSE)</f>
        <v>91.869120000000009</v>
      </c>
      <c r="O133" s="68">
        <f>VLOOKUP(LEFT($O$3,2)&amp;LEFT($A133,8)&amp;LEFT(RIGHT($A133,7),7),'CS8000-P13_Overview'!$B$56:$X$419,$O$2,FALSE)</f>
        <v>56.295299999999997</v>
      </c>
      <c r="P133" s="68">
        <f>Q133*(1-'CS8000-P13_Overview'!$B$3)</f>
        <v>90.916909500000003</v>
      </c>
      <c r="Q133" s="68">
        <f>VLOOKUP(LEFT($E$3,2)&amp;LEFT($A133,8)&amp;LEFT(RIGHT($A133,7),7),'CS8000-P13_Overview'!$B$56:$X$419,$O$2,FALSE)</f>
        <v>106.96107000000001</v>
      </c>
      <c r="R133" s="69">
        <f>VLOOKUP(LEFT($R$3,2)&amp;LEFT($A133,8)&amp;LEFT(RIGHT($A133,7),7),'CS8000-P13_Overview'!$B$56:$X$419,$R$2,FALSE)</f>
        <v>56.295299999999997</v>
      </c>
      <c r="S133" s="69">
        <f>T133*(1-'CS8000-P13_Overview'!$B$3)</f>
        <v>90.916909500000003</v>
      </c>
      <c r="T133" s="69">
        <f>VLOOKUP(LEFT($E$3,2)&amp;LEFT($A133,8)&amp;LEFT(RIGHT($A133,7),7),'CS8000-P13_Overview'!$B$56:$X$419,$R$2,FALSE)</f>
        <v>106.96107000000001</v>
      </c>
      <c r="U133" s="65">
        <f>VLOOKUP(LEFT($U$3,2)&amp;LEFT($A133,8)&amp;LEFT(RIGHT($A133,7),7),'CS8000-P13_Overview'!$B$56:$X$419,$U$2,FALSE)</f>
        <v>79.951599999999999</v>
      </c>
      <c r="V133" s="65">
        <f>W133*(1-'CS8000-P13_Overview'!$B$3)</f>
        <v>135.91772</v>
      </c>
      <c r="W133" s="50">
        <f>VLOOKUP(LEFT($E$3,2)&amp;LEFT($A133,8)&amp;LEFT(RIGHT($A133,7),7),'CS8000-P13_Overview'!$B$56:$X$419,$U$2,FALSE)</f>
        <v>159.9032</v>
      </c>
      <c r="X133" s="33" t="s">
        <v>1146</v>
      </c>
    </row>
    <row r="134" spans="1:24">
      <c r="A134" s="43" t="s">
        <v>762</v>
      </c>
      <c r="B134" s="43" t="s">
        <v>691</v>
      </c>
      <c r="C134" s="63">
        <f>VLOOKUP(LEFT($C$3,2)&amp;LEFT($A134,8)&amp;LEFT(RIGHT($A134,7),7),'CS8000-P13_Overview'!$B$56:$X$419,$C$2,FALSE)</f>
        <v>8.0376999999999992</v>
      </c>
      <c r="D134" s="64">
        <f>E134*(1-'CS8000-P13_Overview'!$B$3)</f>
        <v>11.614476499999999</v>
      </c>
      <c r="E134" s="64">
        <f>VLOOKUP(LEFT($E$3,2)&amp;LEFT($A134,8)&amp;LEFT(RIGHT($A134,7),7),'CS8000-P13_Overview'!$B$56:$X$419,$C$2,FALSE)</f>
        <v>13.664089999999998</v>
      </c>
      <c r="F134" s="65">
        <f>VLOOKUP(LEFT($F$3,2)&amp;LEFT($A134,8)&amp;LEFT(RIGHT($A134,7),7),'CS8000-P13_Overview'!$B$56:$X$419,$F$2,FALSE)</f>
        <v>8.0376999999999992</v>
      </c>
      <c r="G134" s="65">
        <f>H134*(1-'CS8000-P13_Overview'!$B$3)</f>
        <v>11.614476499999999</v>
      </c>
      <c r="H134" s="65">
        <f>VLOOKUP(LEFT($E$3,2)&amp;LEFT($A134,8)&amp;LEFT(RIGHT($A134,7),7),'CS8000-P13_Overview'!$B$56:$X$419,$F$2,FALSE)</f>
        <v>13.664089999999998</v>
      </c>
      <c r="I134" s="66">
        <f>VLOOKUP(LEFT($I$3,2)&amp;LEFT($A134,8)&amp;LEFT(RIGHT($A134,7),7),'CS8000-P13_Overview'!$B$56:$X$419,$I$2,FALSE)</f>
        <v>35.494900000000001</v>
      </c>
      <c r="J134" s="66">
        <f>K134*(1-'CS8000-P13_Overview'!$B$3)</f>
        <v>54.307197000000002</v>
      </c>
      <c r="K134" s="66">
        <f>VLOOKUP(LEFT($E$3,2)&amp;LEFT($A134,8)&amp;LEFT(RIGHT($A134,7),7),'CS8000-P13_Overview'!$B$56:$X$419,$I$2,FALSE)</f>
        <v>63.890820000000005</v>
      </c>
      <c r="L134" s="67">
        <f>VLOOKUP(LEFT($L$3,2)&amp;LEFT($A134,8)&amp;LEFT(RIGHT($A134,7),7),'CS8000-P13_Overview'!$B$56:$X$419,$L$2,FALSE)</f>
        <v>51.038400000000003</v>
      </c>
      <c r="M134" s="67">
        <f>N134*(1-'CS8000-P13_Overview'!$B$3)</f>
        <v>78.088751999999999</v>
      </c>
      <c r="N134" s="67">
        <f>VLOOKUP(LEFT($E$3,2)&amp;LEFT($A134,8)&amp;LEFT(RIGHT($A134,7),7),'CS8000-P13_Overview'!$B$56:$X$419,$L$2,FALSE)</f>
        <v>91.869120000000009</v>
      </c>
      <c r="O134" s="68">
        <f>VLOOKUP(LEFT($O$3,2)&amp;LEFT($A134,8)&amp;LEFT(RIGHT($A134,7),7),'CS8000-P13_Overview'!$B$56:$X$419,$O$2,FALSE)</f>
        <v>56.295299999999997</v>
      </c>
      <c r="P134" s="68">
        <f>Q134*(1-'CS8000-P13_Overview'!$B$3)</f>
        <v>90.916909500000003</v>
      </c>
      <c r="Q134" s="68">
        <f>VLOOKUP(LEFT($E$3,2)&amp;LEFT($A134,8)&amp;LEFT(RIGHT($A134,7),7),'CS8000-P13_Overview'!$B$56:$X$419,$O$2,FALSE)</f>
        <v>106.96107000000001</v>
      </c>
      <c r="R134" s="69">
        <f>VLOOKUP(LEFT($R$3,2)&amp;LEFT($A134,8)&amp;LEFT(RIGHT($A134,7),7),'CS8000-P13_Overview'!$B$56:$X$419,$R$2,FALSE)</f>
        <v>56.295299999999997</v>
      </c>
      <c r="S134" s="69">
        <f>T134*(1-'CS8000-P13_Overview'!$B$3)</f>
        <v>90.916909500000003</v>
      </c>
      <c r="T134" s="69">
        <f>VLOOKUP(LEFT($E$3,2)&amp;LEFT($A134,8)&amp;LEFT(RIGHT($A134,7),7),'CS8000-P13_Overview'!$B$56:$X$419,$R$2,FALSE)</f>
        <v>106.96107000000001</v>
      </c>
      <c r="U134" s="65">
        <f>VLOOKUP(LEFT($U$3,2)&amp;LEFT($A134,8)&amp;LEFT(RIGHT($A134,7),7),'CS8000-P13_Overview'!$B$56:$X$419,$U$2,FALSE)</f>
        <v>79.951599999999999</v>
      </c>
      <c r="V134" s="65">
        <f>W134*(1-'CS8000-P13_Overview'!$B$3)</f>
        <v>135.91772</v>
      </c>
      <c r="W134" s="50">
        <f>VLOOKUP(LEFT($E$3,2)&amp;LEFT($A134,8)&amp;LEFT(RIGHT($A134,7),7),'CS8000-P13_Overview'!$B$56:$X$419,$U$2,FALSE)</f>
        <v>159.9032</v>
      </c>
      <c r="X134" s="33" t="s">
        <v>1146</v>
      </c>
    </row>
    <row r="135" spans="1:24">
      <c r="A135" s="43" t="s">
        <v>763</v>
      </c>
      <c r="B135" s="43" t="s">
        <v>764</v>
      </c>
      <c r="C135" s="63">
        <f>VLOOKUP(LEFT(C$3,2)&amp;$A135,'CS8000-P14_Overview'!$B$56:$X$818,$C$2,FALSE)</f>
        <v>27.537300000000002</v>
      </c>
      <c r="D135" s="64">
        <f>E135*(1-'CS8000-P14_Overview'!$B$3)</f>
        <v>39.7913985</v>
      </c>
      <c r="E135" s="64">
        <f>VLOOKUP(LEFT($E$3,2)&amp;$A135,'CS8000-P14_Overview'!$B$56:$X$818,$C$2,FALSE)</f>
        <v>46.813410000000005</v>
      </c>
      <c r="F135" s="65">
        <f>VLOOKUP(LEFT(F$3,2)&amp;$A135,'CS8000-P14_Overview'!$B$56:$X$818,$F$2,FALSE)</f>
        <v>27.537300000000002</v>
      </c>
      <c r="G135" s="65">
        <f>H135*(1-'CS8000-P14_Overview'!$B$3)</f>
        <v>39.7913985</v>
      </c>
      <c r="H135" s="65">
        <f>VLOOKUP(LEFT($E$3,2)&amp;$A135,'CS8000-P14_Overview'!$B$56:$X$818,$F$2,FALSE)</f>
        <v>46.813410000000005</v>
      </c>
      <c r="I135" s="66">
        <f>VLOOKUP(LEFT(I$3,2)&amp;$A135,'CS8000-P14_Overview'!$B$56:$X$818,$I$2,FALSE)</f>
        <v>47.909499999999994</v>
      </c>
      <c r="J135" s="66">
        <f>K135*(1-'CS8000-P14_Overview'!$B$3)</f>
        <v>73.301535000000001</v>
      </c>
      <c r="K135" s="66">
        <f>VLOOKUP(LEFT($E$3,2)&amp;$A135,'CS8000-P14_Overview'!$B$56:$X$818,$I$2,FALSE)</f>
        <v>86.237099999999998</v>
      </c>
      <c r="L135" s="67">
        <f>VLOOKUP(LEFT(L$3,2)&amp;$A135,'CS8000-P14_Overview'!$B$56:$X$818,$L$2,FALSE)</f>
        <v>59.485799999999998</v>
      </c>
      <c r="M135" s="67">
        <f>N135*(1-'CS8000-P14_Overview'!$B$3)</f>
        <v>91.013273999999996</v>
      </c>
      <c r="N135" s="67">
        <f>VLOOKUP(LEFT($E$3,2)&amp;$A135,'CS8000-P14_Overview'!$B$56:$X$818,$L$2,FALSE)</f>
        <v>107.07444</v>
      </c>
      <c r="O135" s="68">
        <f>VLOOKUP(LEFT(O$3,2)&amp;$A135,'CS8000-P14_Overview'!$B$56:$X$818,$O$2,FALSE)</f>
        <v>61.782499999999999</v>
      </c>
      <c r="P135" s="68">
        <f>Q135*(1-'CS8000-P14_Overview'!$B$3)</f>
        <v>99.778737500000005</v>
      </c>
      <c r="Q135" s="68">
        <f>VLOOKUP(LEFT($E$3,2)&amp;$A135,'CS8000-P14_Overview'!$B$56:$X$818,$O$2,FALSE)</f>
        <v>117.38675000000001</v>
      </c>
      <c r="R135" s="69">
        <f>VLOOKUP(LEFT(R$3,2)&amp;$A135,'CS8000-P14_Overview'!$B$56:$X$818,$R$2,FALSE)</f>
        <v>61.782499999999999</v>
      </c>
      <c r="S135" s="69">
        <f>T135*(1-'CS8000-P14_Overview'!$B$3)</f>
        <v>99.778737500000005</v>
      </c>
      <c r="T135" s="69">
        <f>VLOOKUP(LEFT($E$3,2)&amp;$A135,'CS8000-P14_Overview'!$B$56:$X$818,$R$2,FALSE)</f>
        <v>117.38675000000001</v>
      </c>
      <c r="U135" s="65">
        <f>VLOOKUP(LEFT(U$3,2)&amp;$A135,'CS8000-P14_Overview'!$B$56:$X$818,$U$2,FALSE)</f>
        <v>72.117800000000003</v>
      </c>
      <c r="V135" s="65">
        <f>W135*(1-'CS8000-P14_Overview'!$B$3)</f>
        <v>122.60026000000001</v>
      </c>
      <c r="W135" s="50">
        <f>VLOOKUP(LEFT($E$3,2)&amp;$A135,'CS8000-P14_Overview'!$B$56:$X$818,$U$2,FALSE)</f>
        <v>144.23560000000001</v>
      </c>
      <c r="X135" s="33" t="s">
        <v>1147</v>
      </c>
    </row>
    <row r="136" spans="1:24">
      <c r="A136" s="43" t="s">
        <v>765</v>
      </c>
      <c r="B136" s="43" t="s">
        <v>766</v>
      </c>
      <c r="C136" s="63">
        <f>VLOOKUP(LEFT(C$3,2)&amp;$A136,'CS8000-P14_Overview'!$B$56:$X$818,$C$2,FALSE)</f>
        <v>27.537300000000002</v>
      </c>
      <c r="D136" s="64">
        <f>E136*(1-'CS8000-P14_Overview'!$B$3)</f>
        <v>39.7913985</v>
      </c>
      <c r="E136" s="64">
        <f>VLOOKUP(LEFT($E$3,2)&amp;$A136,'CS8000-P14_Overview'!$B$56:$X$818,$C$2,FALSE)</f>
        <v>46.813410000000005</v>
      </c>
      <c r="F136" s="65">
        <f>VLOOKUP(LEFT(F$3,2)&amp;$A136,'CS8000-P14_Overview'!$B$56:$X$818,$F$2,FALSE)</f>
        <v>27.537300000000002</v>
      </c>
      <c r="G136" s="65">
        <f>H136*(1-'CS8000-P14_Overview'!$B$3)</f>
        <v>39.7913985</v>
      </c>
      <c r="H136" s="65">
        <f>VLOOKUP(LEFT($E$3,2)&amp;$A136,'CS8000-P14_Overview'!$B$56:$X$818,$F$2,FALSE)</f>
        <v>46.813410000000005</v>
      </c>
      <c r="I136" s="66">
        <f>VLOOKUP(LEFT(I$3,2)&amp;$A136,'CS8000-P14_Overview'!$B$56:$X$818,$I$2,FALSE)</f>
        <v>47.909499999999994</v>
      </c>
      <c r="J136" s="66">
        <f>K136*(1-'CS8000-P14_Overview'!$B$3)</f>
        <v>73.301535000000001</v>
      </c>
      <c r="K136" s="66">
        <f>VLOOKUP(LEFT($E$3,2)&amp;$A136,'CS8000-P14_Overview'!$B$56:$X$818,$I$2,FALSE)</f>
        <v>86.237099999999998</v>
      </c>
      <c r="L136" s="67">
        <f>VLOOKUP(LEFT(L$3,2)&amp;$A136,'CS8000-P14_Overview'!$B$56:$X$818,$L$2,FALSE)</f>
        <v>59.485799999999998</v>
      </c>
      <c r="M136" s="67">
        <f>N136*(1-'CS8000-P14_Overview'!$B$3)</f>
        <v>91.013273999999996</v>
      </c>
      <c r="N136" s="67">
        <f>VLOOKUP(LEFT($E$3,2)&amp;$A136,'CS8000-P14_Overview'!$B$56:$X$818,$L$2,FALSE)</f>
        <v>107.07444</v>
      </c>
      <c r="O136" s="68">
        <f>VLOOKUP(LEFT(O$3,2)&amp;$A136,'CS8000-P14_Overview'!$B$56:$X$818,$O$2,FALSE)</f>
        <v>61.782499999999999</v>
      </c>
      <c r="P136" s="68">
        <f>Q136*(1-'CS8000-P14_Overview'!$B$3)</f>
        <v>99.778737500000005</v>
      </c>
      <c r="Q136" s="68">
        <f>VLOOKUP(LEFT($E$3,2)&amp;$A136,'CS8000-P14_Overview'!$B$56:$X$818,$O$2,FALSE)</f>
        <v>117.38675000000001</v>
      </c>
      <c r="R136" s="69">
        <f>VLOOKUP(LEFT(R$3,2)&amp;$A136,'CS8000-P14_Overview'!$B$56:$X$818,$R$2,FALSE)</f>
        <v>61.782499999999999</v>
      </c>
      <c r="S136" s="69">
        <f>T136*(1-'CS8000-P14_Overview'!$B$3)</f>
        <v>99.778737500000005</v>
      </c>
      <c r="T136" s="69">
        <f>VLOOKUP(LEFT($E$3,2)&amp;$A136,'CS8000-P14_Overview'!$B$56:$X$818,$R$2,FALSE)</f>
        <v>117.38675000000001</v>
      </c>
      <c r="U136" s="65">
        <f>VLOOKUP(LEFT(U$3,2)&amp;$A136,'CS8000-P14_Overview'!$B$56:$X$818,$U$2,FALSE)</f>
        <v>72.117800000000003</v>
      </c>
      <c r="V136" s="65">
        <f>W136*(1-'CS8000-P14_Overview'!$B$3)</f>
        <v>122.60026000000001</v>
      </c>
      <c r="W136" s="50">
        <f>VLOOKUP(LEFT($E$3,2)&amp;$A136,'CS8000-P14_Overview'!$B$56:$X$818,$U$2,FALSE)</f>
        <v>144.23560000000001</v>
      </c>
      <c r="X136" s="33" t="s">
        <v>1147</v>
      </c>
    </row>
    <row r="137" spans="1:24">
      <c r="A137" s="43" t="s">
        <v>767</v>
      </c>
      <c r="B137" s="43" t="s">
        <v>768</v>
      </c>
      <c r="C137" s="63">
        <f>VLOOKUP(LEFT(C$3,2)&amp;$A137,'CS8000-P14_Overview'!$B$56:$X$818,$C$2,FALSE)</f>
        <v>27.537300000000002</v>
      </c>
      <c r="D137" s="64">
        <f>E137*(1-'CS8000-P14_Overview'!$B$3)</f>
        <v>39.7913985</v>
      </c>
      <c r="E137" s="64">
        <f>VLOOKUP(LEFT($E$3,2)&amp;$A137,'CS8000-P14_Overview'!$B$56:$X$818,$C$2,FALSE)</f>
        <v>46.813410000000005</v>
      </c>
      <c r="F137" s="65">
        <f>VLOOKUP(LEFT(F$3,2)&amp;$A137,'CS8000-P14_Overview'!$B$56:$X$818,$F$2,FALSE)</f>
        <v>27.537300000000002</v>
      </c>
      <c r="G137" s="65">
        <f>H137*(1-'CS8000-P14_Overview'!$B$3)</f>
        <v>39.7913985</v>
      </c>
      <c r="H137" s="65">
        <f>VLOOKUP(LEFT($E$3,2)&amp;$A137,'CS8000-P14_Overview'!$B$56:$X$818,$F$2,FALSE)</f>
        <v>46.813410000000005</v>
      </c>
      <c r="I137" s="66">
        <f>VLOOKUP(LEFT(I$3,2)&amp;$A137,'CS8000-P14_Overview'!$B$56:$X$818,$I$2,FALSE)</f>
        <v>47.909499999999994</v>
      </c>
      <c r="J137" s="66">
        <f>K137*(1-'CS8000-P14_Overview'!$B$3)</f>
        <v>73.301535000000001</v>
      </c>
      <c r="K137" s="66">
        <f>VLOOKUP(LEFT($E$3,2)&amp;$A137,'CS8000-P14_Overview'!$B$56:$X$818,$I$2,FALSE)</f>
        <v>86.237099999999998</v>
      </c>
      <c r="L137" s="67">
        <f>VLOOKUP(LEFT(L$3,2)&amp;$A137,'CS8000-P14_Overview'!$B$56:$X$818,$L$2,FALSE)</f>
        <v>59.485799999999998</v>
      </c>
      <c r="M137" s="67">
        <f>N137*(1-'CS8000-P14_Overview'!$B$3)</f>
        <v>91.013273999999996</v>
      </c>
      <c r="N137" s="67">
        <f>VLOOKUP(LEFT($E$3,2)&amp;$A137,'CS8000-P14_Overview'!$B$56:$X$818,$L$2,FALSE)</f>
        <v>107.07444</v>
      </c>
      <c r="O137" s="68">
        <f>VLOOKUP(LEFT(O$3,2)&amp;$A137,'CS8000-P14_Overview'!$B$56:$X$818,$O$2,FALSE)</f>
        <v>61.782499999999999</v>
      </c>
      <c r="P137" s="68">
        <f>Q137*(1-'CS8000-P14_Overview'!$B$3)</f>
        <v>99.778737500000005</v>
      </c>
      <c r="Q137" s="68">
        <f>VLOOKUP(LEFT($E$3,2)&amp;$A137,'CS8000-P14_Overview'!$B$56:$X$818,$O$2,FALSE)</f>
        <v>117.38675000000001</v>
      </c>
      <c r="R137" s="69">
        <f>VLOOKUP(LEFT(R$3,2)&amp;$A137,'CS8000-P14_Overview'!$B$56:$X$818,$R$2,FALSE)</f>
        <v>61.782499999999999</v>
      </c>
      <c r="S137" s="69">
        <f>T137*(1-'CS8000-P14_Overview'!$B$3)</f>
        <v>99.778737500000005</v>
      </c>
      <c r="T137" s="69">
        <f>VLOOKUP(LEFT($E$3,2)&amp;$A137,'CS8000-P14_Overview'!$B$56:$X$818,$R$2,FALSE)</f>
        <v>117.38675000000001</v>
      </c>
      <c r="U137" s="65">
        <f>VLOOKUP(LEFT(U$3,2)&amp;$A137,'CS8000-P14_Overview'!$B$56:$X$818,$U$2,FALSE)</f>
        <v>72.117800000000003</v>
      </c>
      <c r="V137" s="65">
        <f>W137*(1-'CS8000-P14_Overview'!$B$3)</f>
        <v>122.60026000000001</v>
      </c>
      <c r="W137" s="50">
        <f>VLOOKUP(LEFT($E$3,2)&amp;$A137,'CS8000-P14_Overview'!$B$56:$X$818,$U$2,FALSE)</f>
        <v>144.23560000000001</v>
      </c>
      <c r="X137" s="33" t="s">
        <v>1147</v>
      </c>
    </row>
    <row r="138" spans="1:24">
      <c r="A138" s="43" t="s">
        <v>769</v>
      </c>
      <c r="B138" s="43" t="s">
        <v>770</v>
      </c>
      <c r="C138" s="63">
        <f>VLOOKUP(LEFT(C$3,2)&amp;$A138,'CS8000-P14_Overview'!$B$56:$X$818,$C$2,FALSE)</f>
        <v>27.537300000000002</v>
      </c>
      <c r="D138" s="64">
        <f>E138*(1-'CS8000-P14_Overview'!$B$3)</f>
        <v>39.7913985</v>
      </c>
      <c r="E138" s="64">
        <f>VLOOKUP(LEFT($E$3,2)&amp;$A138,'CS8000-P14_Overview'!$B$56:$X$818,$C$2,FALSE)</f>
        <v>46.813410000000005</v>
      </c>
      <c r="F138" s="65">
        <f>VLOOKUP(LEFT(F$3,2)&amp;$A138,'CS8000-P14_Overview'!$B$56:$X$818,$F$2,FALSE)</f>
        <v>27.537300000000002</v>
      </c>
      <c r="G138" s="65">
        <f>H138*(1-'CS8000-P14_Overview'!$B$3)</f>
        <v>39.7913985</v>
      </c>
      <c r="H138" s="65">
        <f>VLOOKUP(LEFT($E$3,2)&amp;$A138,'CS8000-P14_Overview'!$B$56:$X$818,$F$2,FALSE)</f>
        <v>46.813410000000005</v>
      </c>
      <c r="I138" s="66">
        <f>VLOOKUP(LEFT(I$3,2)&amp;$A138,'CS8000-P14_Overview'!$B$56:$X$818,$I$2,FALSE)</f>
        <v>47.909499999999994</v>
      </c>
      <c r="J138" s="66">
        <f>K138*(1-'CS8000-P14_Overview'!$B$3)</f>
        <v>73.301535000000001</v>
      </c>
      <c r="K138" s="66">
        <f>VLOOKUP(LEFT($E$3,2)&amp;$A138,'CS8000-P14_Overview'!$B$56:$X$818,$I$2,FALSE)</f>
        <v>86.237099999999998</v>
      </c>
      <c r="L138" s="67">
        <f>VLOOKUP(LEFT(L$3,2)&amp;$A138,'CS8000-P14_Overview'!$B$56:$X$818,$L$2,FALSE)</f>
        <v>59.485799999999998</v>
      </c>
      <c r="M138" s="67">
        <f>N138*(1-'CS8000-P14_Overview'!$B$3)</f>
        <v>91.013273999999996</v>
      </c>
      <c r="N138" s="67">
        <f>VLOOKUP(LEFT($E$3,2)&amp;$A138,'CS8000-P14_Overview'!$B$56:$X$818,$L$2,FALSE)</f>
        <v>107.07444</v>
      </c>
      <c r="O138" s="68">
        <f>VLOOKUP(LEFT(O$3,2)&amp;$A138,'CS8000-P14_Overview'!$B$56:$X$818,$O$2,FALSE)</f>
        <v>61.782499999999999</v>
      </c>
      <c r="P138" s="68">
        <f>Q138*(1-'CS8000-P14_Overview'!$B$3)</f>
        <v>99.778737500000005</v>
      </c>
      <c r="Q138" s="68">
        <f>VLOOKUP(LEFT($E$3,2)&amp;$A138,'CS8000-P14_Overview'!$B$56:$X$818,$O$2,FALSE)</f>
        <v>117.38675000000001</v>
      </c>
      <c r="R138" s="69">
        <f>VLOOKUP(LEFT(R$3,2)&amp;$A138,'CS8000-P14_Overview'!$B$56:$X$818,$R$2,FALSE)</f>
        <v>61.782499999999999</v>
      </c>
      <c r="S138" s="69">
        <f>T138*(1-'CS8000-P14_Overview'!$B$3)</f>
        <v>99.778737500000005</v>
      </c>
      <c r="T138" s="69">
        <f>VLOOKUP(LEFT($E$3,2)&amp;$A138,'CS8000-P14_Overview'!$B$56:$X$818,$R$2,FALSE)</f>
        <v>117.38675000000001</v>
      </c>
      <c r="U138" s="65">
        <f>VLOOKUP(LEFT(U$3,2)&amp;$A138,'CS8000-P14_Overview'!$B$56:$X$818,$U$2,FALSE)</f>
        <v>72.117800000000003</v>
      </c>
      <c r="V138" s="65">
        <f>W138*(1-'CS8000-P14_Overview'!$B$3)</f>
        <v>122.60026000000001</v>
      </c>
      <c r="W138" s="50">
        <f>VLOOKUP(LEFT($E$3,2)&amp;$A138,'CS8000-P14_Overview'!$B$56:$X$818,$U$2,FALSE)</f>
        <v>144.23560000000001</v>
      </c>
      <c r="X138" s="33" t="s">
        <v>1147</v>
      </c>
    </row>
    <row r="139" spans="1:24">
      <c r="A139" s="43" t="s">
        <v>771</v>
      </c>
      <c r="B139" s="43" t="s">
        <v>772</v>
      </c>
      <c r="C139" s="63">
        <f>VLOOKUP(LEFT(C$3,2)&amp;$A139,'CS8000-P14_Overview'!$B$56:$X$818,$C$2,FALSE)</f>
        <v>27.537300000000002</v>
      </c>
      <c r="D139" s="64">
        <f>E139*(1-'CS8000-P14_Overview'!$B$3)</f>
        <v>39.7913985</v>
      </c>
      <c r="E139" s="64">
        <f>VLOOKUP(LEFT($E$3,2)&amp;$A139,'CS8000-P14_Overview'!$B$56:$X$818,$C$2,FALSE)</f>
        <v>46.813410000000005</v>
      </c>
      <c r="F139" s="65">
        <f>VLOOKUP(LEFT(F$3,2)&amp;$A139,'CS8000-P14_Overview'!$B$56:$X$818,$F$2,FALSE)</f>
        <v>27.537300000000002</v>
      </c>
      <c r="G139" s="65">
        <f>H139*(1-'CS8000-P14_Overview'!$B$3)</f>
        <v>39.7913985</v>
      </c>
      <c r="H139" s="65">
        <f>VLOOKUP(LEFT($E$3,2)&amp;$A139,'CS8000-P14_Overview'!$B$56:$X$818,$F$2,FALSE)</f>
        <v>46.813410000000005</v>
      </c>
      <c r="I139" s="66">
        <f>VLOOKUP(LEFT(I$3,2)&amp;$A139,'CS8000-P14_Overview'!$B$56:$X$818,$I$2,FALSE)</f>
        <v>47.909499999999994</v>
      </c>
      <c r="J139" s="66">
        <f>K139*(1-'CS8000-P14_Overview'!$B$3)</f>
        <v>73.301535000000001</v>
      </c>
      <c r="K139" s="66">
        <f>VLOOKUP(LEFT($E$3,2)&amp;$A139,'CS8000-P14_Overview'!$B$56:$X$818,$I$2,FALSE)</f>
        <v>86.237099999999998</v>
      </c>
      <c r="L139" s="67">
        <f>VLOOKUP(LEFT(L$3,2)&amp;$A139,'CS8000-P14_Overview'!$B$56:$X$818,$L$2,FALSE)</f>
        <v>59.485799999999998</v>
      </c>
      <c r="M139" s="67">
        <f>N139*(1-'CS8000-P14_Overview'!$B$3)</f>
        <v>91.013273999999996</v>
      </c>
      <c r="N139" s="67">
        <f>VLOOKUP(LEFT($E$3,2)&amp;$A139,'CS8000-P14_Overview'!$B$56:$X$818,$L$2,FALSE)</f>
        <v>107.07444</v>
      </c>
      <c r="O139" s="68">
        <f>VLOOKUP(LEFT(O$3,2)&amp;$A139,'CS8000-P14_Overview'!$B$56:$X$818,$O$2,FALSE)</f>
        <v>61.782499999999999</v>
      </c>
      <c r="P139" s="68">
        <f>Q139*(1-'CS8000-P14_Overview'!$B$3)</f>
        <v>99.778737500000005</v>
      </c>
      <c r="Q139" s="68">
        <f>VLOOKUP(LEFT($E$3,2)&amp;$A139,'CS8000-P14_Overview'!$B$56:$X$818,$O$2,FALSE)</f>
        <v>117.38675000000001</v>
      </c>
      <c r="R139" s="69">
        <f>VLOOKUP(LEFT(R$3,2)&amp;$A139,'CS8000-P14_Overview'!$B$56:$X$818,$R$2,FALSE)</f>
        <v>61.782499999999999</v>
      </c>
      <c r="S139" s="69">
        <f>T139*(1-'CS8000-P14_Overview'!$B$3)</f>
        <v>99.778737500000005</v>
      </c>
      <c r="T139" s="69">
        <f>VLOOKUP(LEFT($E$3,2)&amp;$A139,'CS8000-P14_Overview'!$B$56:$X$818,$R$2,FALSE)</f>
        <v>117.38675000000001</v>
      </c>
      <c r="U139" s="65">
        <f>VLOOKUP(LEFT(U$3,2)&amp;$A139,'CS8000-P14_Overview'!$B$56:$X$818,$U$2,FALSE)</f>
        <v>72.117800000000003</v>
      </c>
      <c r="V139" s="65">
        <f>W139*(1-'CS8000-P14_Overview'!$B$3)</f>
        <v>122.60026000000001</v>
      </c>
      <c r="W139" s="50">
        <f>VLOOKUP(LEFT($E$3,2)&amp;$A139,'CS8000-P14_Overview'!$B$56:$X$818,$U$2,FALSE)</f>
        <v>144.23560000000001</v>
      </c>
      <c r="X139" s="33" t="s">
        <v>1147</v>
      </c>
    </row>
    <row r="140" spans="1:24">
      <c r="A140" s="43" t="s">
        <v>773</v>
      </c>
      <c r="B140" s="43" t="s">
        <v>774</v>
      </c>
      <c r="C140" s="63">
        <f>VLOOKUP(LEFT(C$3,2)&amp;$A140,'CS8000-P14_Overview'!$B$56:$X$818,$C$2,FALSE)</f>
        <v>27.537300000000002</v>
      </c>
      <c r="D140" s="64">
        <f>E140*(1-'CS8000-P14_Overview'!$B$3)</f>
        <v>39.7913985</v>
      </c>
      <c r="E140" s="64">
        <f>VLOOKUP(LEFT($E$3,2)&amp;$A140,'CS8000-P14_Overview'!$B$56:$X$818,$C$2,FALSE)</f>
        <v>46.813410000000005</v>
      </c>
      <c r="F140" s="65">
        <f>VLOOKUP(LEFT(F$3,2)&amp;$A140,'CS8000-P14_Overview'!$B$56:$X$818,$F$2,FALSE)</f>
        <v>27.537300000000002</v>
      </c>
      <c r="G140" s="65">
        <f>H140*(1-'CS8000-P14_Overview'!$B$3)</f>
        <v>39.7913985</v>
      </c>
      <c r="H140" s="65">
        <f>VLOOKUP(LEFT($E$3,2)&amp;$A140,'CS8000-P14_Overview'!$B$56:$X$818,$F$2,FALSE)</f>
        <v>46.813410000000005</v>
      </c>
      <c r="I140" s="66">
        <f>VLOOKUP(LEFT(I$3,2)&amp;$A140,'CS8000-P14_Overview'!$B$56:$X$818,$I$2,FALSE)</f>
        <v>47.909499999999994</v>
      </c>
      <c r="J140" s="66">
        <f>K140*(1-'CS8000-P14_Overview'!$B$3)</f>
        <v>73.301535000000001</v>
      </c>
      <c r="K140" s="66">
        <f>VLOOKUP(LEFT($E$3,2)&amp;$A140,'CS8000-P14_Overview'!$B$56:$X$818,$I$2,FALSE)</f>
        <v>86.237099999999998</v>
      </c>
      <c r="L140" s="67">
        <f>VLOOKUP(LEFT(L$3,2)&amp;$A140,'CS8000-P14_Overview'!$B$56:$X$818,$L$2,FALSE)</f>
        <v>59.485799999999998</v>
      </c>
      <c r="M140" s="67">
        <f>N140*(1-'CS8000-P14_Overview'!$B$3)</f>
        <v>91.013273999999996</v>
      </c>
      <c r="N140" s="67">
        <f>VLOOKUP(LEFT($E$3,2)&amp;$A140,'CS8000-P14_Overview'!$B$56:$X$818,$L$2,FALSE)</f>
        <v>107.07444</v>
      </c>
      <c r="O140" s="68">
        <f>VLOOKUP(LEFT(O$3,2)&amp;$A140,'CS8000-P14_Overview'!$B$56:$X$818,$O$2,FALSE)</f>
        <v>61.782499999999999</v>
      </c>
      <c r="P140" s="68">
        <f>Q140*(1-'CS8000-P14_Overview'!$B$3)</f>
        <v>99.778737500000005</v>
      </c>
      <c r="Q140" s="68">
        <f>VLOOKUP(LEFT($E$3,2)&amp;$A140,'CS8000-P14_Overview'!$B$56:$X$818,$O$2,FALSE)</f>
        <v>117.38675000000001</v>
      </c>
      <c r="R140" s="69">
        <f>VLOOKUP(LEFT(R$3,2)&amp;$A140,'CS8000-P14_Overview'!$B$56:$X$818,$R$2,FALSE)</f>
        <v>61.782499999999999</v>
      </c>
      <c r="S140" s="69">
        <f>T140*(1-'CS8000-P14_Overview'!$B$3)</f>
        <v>99.778737500000005</v>
      </c>
      <c r="T140" s="69">
        <f>VLOOKUP(LEFT($E$3,2)&amp;$A140,'CS8000-P14_Overview'!$B$56:$X$818,$R$2,FALSE)</f>
        <v>117.38675000000001</v>
      </c>
      <c r="U140" s="65">
        <f>VLOOKUP(LEFT(U$3,2)&amp;$A140,'CS8000-P14_Overview'!$B$56:$X$818,$U$2,FALSE)</f>
        <v>72.117800000000003</v>
      </c>
      <c r="V140" s="65">
        <f>W140*(1-'CS8000-P14_Overview'!$B$3)</f>
        <v>122.60026000000001</v>
      </c>
      <c r="W140" s="50">
        <f>VLOOKUP(LEFT($E$3,2)&amp;$A140,'CS8000-P14_Overview'!$B$56:$X$818,$U$2,FALSE)</f>
        <v>144.23560000000001</v>
      </c>
      <c r="X140" s="33" t="s">
        <v>1147</v>
      </c>
    </row>
    <row r="141" spans="1:24">
      <c r="A141" s="43" t="s">
        <v>775</v>
      </c>
      <c r="B141" s="43" t="s">
        <v>776</v>
      </c>
      <c r="C141" s="63">
        <f>VLOOKUP(LEFT(C$3,2)&amp;$A141,'CS8000-P14_Overview'!$B$56:$X$818,$C$2,FALSE)</f>
        <v>27.537300000000002</v>
      </c>
      <c r="D141" s="64">
        <f>E141*(1-'CS8000-P14_Overview'!$B$3)</f>
        <v>39.7913985</v>
      </c>
      <c r="E141" s="64">
        <f>VLOOKUP(LEFT($E$3,2)&amp;$A141,'CS8000-P14_Overview'!$B$56:$X$818,$C$2,FALSE)</f>
        <v>46.813410000000005</v>
      </c>
      <c r="F141" s="65">
        <f>VLOOKUP(LEFT(F$3,2)&amp;$A141,'CS8000-P14_Overview'!$B$56:$X$818,$F$2,FALSE)</f>
        <v>27.537300000000002</v>
      </c>
      <c r="G141" s="65">
        <f>H141*(1-'CS8000-P14_Overview'!$B$3)</f>
        <v>39.7913985</v>
      </c>
      <c r="H141" s="65">
        <f>VLOOKUP(LEFT($E$3,2)&amp;$A141,'CS8000-P14_Overview'!$B$56:$X$818,$F$2,FALSE)</f>
        <v>46.813410000000005</v>
      </c>
      <c r="I141" s="66">
        <f>VLOOKUP(LEFT(I$3,2)&amp;$A141,'CS8000-P14_Overview'!$B$56:$X$818,$I$2,FALSE)</f>
        <v>47.909499999999994</v>
      </c>
      <c r="J141" s="66">
        <f>K141*(1-'CS8000-P14_Overview'!$B$3)</f>
        <v>73.301535000000001</v>
      </c>
      <c r="K141" s="66">
        <f>VLOOKUP(LEFT($E$3,2)&amp;$A141,'CS8000-P14_Overview'!$B$56:$X$818,$I$2,FALSE)</f>
        <v>86.237099999999998</v>
      </c>
      <c r="L141" s="67">
        <f>VLOOKUP(LEFT(L$3,2)&amp;$A141,'CS8000-P14_Overview'!$B$56:$X$818,$L$2,FALSE)</f>
        <v>59.485799999999998</v>
      </c>
      <c r="M141" s="67">
        <f>N141*(1-'CS8000-P14_Overview'!$B$3)</f>
        <v>91.013273999999996</v>
      </c>
      <c r="N141" s="67">
        <f>VLOOKUP(LEFT($E$3,2)&amp;$A141,'CS8000-P14_Overview'!$B$56:$X$818,$L$2,FALSE)</f>
        <v>107.07444</v>
      </c>
      <c r="O141" s="68">
        <f>VLOOKUP(LEFT(O$3,2)&amp;$A141,'CS8000-P14_Overview'!$B$56:$X$818,$O$2,FALSE)</f>
        <v>61.782499999999999</v>
      </c>
      <c r="P141" s="68">
        <f>Q141*(1-'CS8000-P14_Overview'!$B$3)</f>
        <v>99.778737500000005</v>
      </c>
      <c r="Q141" s="68">
        <f>VLOOKUP(LEFT($E$3,2)&amp;$A141,'CS8000-P14_Overview'!$B$56:$X$818,$O$2,FALSE)</f>
        <v>117.38675000000001</v>
      </c>
      <c r="R141" s="69">
        <f>VLOOKUP(LEFT(R$3,2)&amp;$A141,'CS8000-P14_Overview'!$B$56:$X$818,$R$2,FALSE)</f>
        <v>61.782499999999999</v>
      </c>
      <c r="S141" s="69">
        <f>T141*(1-'CS8000-P14_Overview'!$B$3)</f>
        <v>99.778737500000005</v>
      </c>
      <c r="T141" s="69">
        <f>VLOOKUP(LEFT($E$3,2)&amp;$A141,'CS8000-P14_Overview'!$B$56:$X$818,$R$2,FALSE)</f>
        <v>117.38675000000001</v>
      </c>
      <c r="U141" s="65">
        <f>VLOOKUP(LEFT(U$3,2)&amp;$A141,'CS8000-P14_Overview'!$B$56:$X$818,$U$2,FALSE)</f>
        <v>72.117800000000003</v>
      </c>
      <c r="V141" s="65">
        <f>W141*(1-'CS8000-P14_Overview'!$B$3)</f>
        <v>122.60026000000001</v>
      </c>
      <c r="W141" s="50">
        <f>VLOOKUP(LEFT($E$3,2)&amp;$A141,'CS8000-P14_Overview'!$B$56:$X$818,$U$2,FALSE)</f>
        <v>144.23560000000001</v>
      </c>
      <c r="X141" s="33" t="s">
        <v>1147</v>
      </c>
    </row>
    <row r="142" spans="1:24">
      <c r="A142" s="43" t="s">
        <v>777</v>
      </c>
      <c r="B142" s="43" t="s">
        <v>778</v>
      </c>
      <c r="C142" s="63">
        <f>VLOOKUP(LEFT(C$3,2)&amp;$A142,'CS8000-P14_Overview'!$B$56:$X$818,$C$2,FALSE)</f>
        <v>10.7879</v>
      </c>
      <c r="D142" s="64">
        <f>E142*(1-'CS8000-P14_Overview'!$B$3)</f>
        <v>15.5885155</v>
      </c>
      <c r="E142" s="64">
        <f>VLOOKUP(LEFT($E$3,2)&amp;$A142,'CS8000-P14_Overview'!$B$56:$X$818,$C$2,FALSE)</f>
        <v>18.33943</v>
      </c>
      <c r="F142" s="65">
        <f>VLOOKUP(LEFT(F$3,2)&amp;$A142,'CS8000-P14_Overview'!$B$56:$X$818,$F$2,FALSE)</f>
        <v>10.7879</v>
      </c>
      <c r="G142" s="65">
        <f>H142*(1-'CS8000-P14_Overview'!$B$3)</f>
        <v>15.5885155</v>
      </c>
      <c r="H142" s="65">
        <f>VLOOKUP(LEFT($E$3,2)&amp;$A142,'CS8000-P14_Overview'!$B$56:$X$818,$F$2,FALSE)</f>
        <v>18.33943</v>
      </c>
      <c r="I142" s="66">
        <f>VLOOKUP(LEFT(I$3,2)&amp;$A142,'CS8000-P14_Overview'!$B$56:$X$818,$I$2,FALSE)</f>
        <v>18.125399999999999</v>
      </c>
      <c r="J142" s="66">
        <f>K142*(1-'CS8000-P14_Overview'!$B$3)</f>
        <v>27.731862</v>
      </c>
      <c r="K142" s="66">
        <f>VLOOKUP(LEFT($E$3,2)&amp;$A142,'CS8000-P14_Overview'!$B$56:$X$818,$I$2,FALSE)</f>
        <v>32.625720000000001</v>
      </c>
      <c r="L142" s="67">
        <f>VLOOKUP(LEFT(L$3,2)&amp;$A142,'CS8000-P14_Overview'!$B$56:$X$818,$L$2,FALSE)</f>
        <v>24.7592</v>
      </c>
      <c r="M142" s="67">
        <f>N142*(1-'CS8000-P14_Overview'!$B$3)</f>
        <v>37.881576000000003</v>
      </c>
      <c r="N142" s="67">
        <f>VLOOKUP(LEFT($E$3,2)&amp;$A142,'CS8000-P14_Overview'!$B$56:$X$818,$L$2,FALSE)</f>
        <v>44.566560000000003</v>
      </c>
      <c r="O142" s="68">
        <f>VLOOKUP(LEFT(O$3,2)&amp;$A142,'CS8000-P14_Overview'!$B$56:$X$818,$O$2,FALSE)</f>
        <v>25.524699999999999</v>
      </c>
      <c r="P142" s="68">
        <f>Q142*(1-'CS8000-P14_Overview'!$B$3)</f>
        <v>41.222390499999996</v>
      </c>
      <c r="Q142" s="68">
        <f>VLOOKUP(LEFT($E$3,2)&amp;$A142,'CS8000-P14_Overview'!$B$56:$X$818,$O$2,FALSE)</f>
        <v>48.496929999999999</v>
      </c>
      <c r="R142" s="69">
        <f>VLOOKUP(LEFT(R$3,2)&amp;$A142,'CS8000-P14_Overview'!$B$56:$X$818,$R$2,FALSE)</f>
        <v>25.524699999999999</v>
      </c>
      <c r="S142" s="69">
        <f>T142*(1-'CS8000-P14_Overview'!$B$3)</f>
        <v>41.222390499999996</v>
      </c>
      <c r="T142" s="69">
        <f>VLOOKUP(LEFT($E$3,2)&amp;$A142,'CS8000-P14_Overview'!$B$56:$X$818,$R$2,FALSE)</f>
        <v>48.496929999999999</v>
      </c>
      <c r="U142" s="65">
        <f>VLOOKUP(LEFT(U$3,2)&amp;$A142,'CS8000-P14_Overview'!$B$56:$X$818,$U$2,FALSE)</f>
        <v>28.969799999999999</v>
      </c>
      <c r="V142" s="65">
        <f>W142*(1-'CS8000-P14_Overview'!$B$3)</f>
        <v>49.248660000000001</v>
      </c>
      <c r="W142" s="50">
        <f>VLOOKUP(LEFT($E$3,2)&amp;$A142,'CS8000-P14_Overview'!$B$56:$X$818,$U$2,FALSE)</f>
        <v>57.939599999999999</v>
      </c>
      <c r="X142" s="33" t="s">
        <v>1147</v>
      </c>
    </row>
    <row r="143" spans="1:24">
      <c r="A143" s="43" t="s">
        <v>779</v>
      </c>
      <c r="B143" s="43" t="s">
        <v>780</v>
      </c>
      <c r="C143" s="63">
        <f>VLOOKUP(LEFT(C$3,2)&amp;$A143,'CS8000-P14_Overview'!$B$56:$X$818,$C$2,FALSE)</f>
        <v>8.0376999999999992</v>
      </c>
      <c r="D143" s="64">
        <f>E143*(1-'CS8000-P14_Overview'!$B$3)</f>
        <v>11.614476499999999</v>
      </c>
      <c r="E143" s="64">
        <f>VLOOKUP(LEFT($E$3,2)&amp;$A143,'CS8000-P14_Overview'!$B$56:$X$818,$C$2,FALSE)</f>
        <v>13.664089999999998</v>
      </c>
      <c r="F143" s="65">
        <f>VLOOKUP(LEFT(F$3,2)&amp;$A143,'CS8000-P14_Overview'!$B$56:$X$818,$F$2,FALSE)</f>
        <v>8.0376999999999992</v>
      </c>
      <c r="G143" s="65">
        <f>H143*(1-'CS8000-P14_Overview'!$B$3)</f>
        <v>11.614476499999999</v>
      </c>
      <c r="H143" s="65">
        <f>VLOOKUP(LEFT($E$3,2)&amp;$A143,'CS8000-P14_Overview'!$B$56:$X$818,$F$2,FALSE)</f>
        <v>13.664089999999998</v>
      </c>
      <c r="I143" s="66">
        <f>VLOOKUP(LEFT(I$3,2)&amp;$A143,'CS8000-P14_Overview'!$B$56:$X$818,$I$2,FALSE)</f>
        <v>35.494900000000001</v>
      </c>
      <c r="J143" s="66">
        <f>K143*(1-'CS8000-P14_Overview'!$B$3)</f>
        <v>54.307197000000002</v>
      </c>
      <c r="K143" s="66">
        <f>VLOOKUP(LEFT($E$3,2)&amp;$A143,'CS8000-P14_Overview'!$B$56:$X$818,$I$2,FALSE)</f>
        <v>63.890820000000005</v>
      </c>
      <c r="L143" s="67">
        <f>VLOOKUP(LEFT(L$3,2)&amp;$A143,'CS8000-P14_Overview'!$B$56:$X$818,$L$2,FALSE)</f>
        <v>51.038400000000003</v>
      </c>
      <c r="M143" s="67">
        <f>N143*(1-'CS8000-P14_Overview'!$B$3)</f>
        <v>78.088751999999999</v>
      </c>
      <c r="N143" s="67">
        <f>VLOOKUP(LEFT($E$3,2)&amp;$A143,'CS8000-P14_Overview'!$B$56:$X$818,$L$2,FALSE)</f>
        <v>91.869120000000009</v>
      </c>
      <c r="O143" s="68">
        <f>VLOOKUP(LEFT(O$3,2)&amp;$A143,'CS8000-P14_Overview'!$B$56:$X$818,$O$2,FALSE)</f>
        <v>56.295299999999997</v>
      </c>
      <c r="P143" s="68">
        <f>Q143*(1-'CS8000-P14_Overview'!$B$3)</f>
        <v>90.916909500000003</v>
      </c>
      <c r="Q143" s="68">
        <f>VLOOKUP(LEFT($E$3,2)&amp;$A143,'CS8000-P14_Overview'!$B$56:$X$818,$O$2,FALSE)</f>
        <v>106.96107000000001</v>
      </c>
      <c r="R143" s="69">
        <f>VLOOKUP(LEFT(R$3,2)&amp;$A143,'CS8000-P14_Overview'!$B$56:$X$818,$R$2,FALSE)</f>
        <v>56.295299999999997</v>
      </c>
      <c r="S143" s="69">
        <f>T143*(1-'CS8000-P14_Overview'!$B$3)</f>
        <v>90.916909500000003</v>
      </c>
      <c r="T143" s="69">
        <f>VLOOKUP(LEFT($E$3,2)&amp;$A143,'CS8000-P14_Overview'!$B$56:$X$818,$R$2,FALSE)</f>
        <v>106.96107000000001</v>
      </c>
      <c r="U143" s="65">
        <f>VLOOKUP(LEFT(U$3,2)&amp;$A143,'CS8000-P14_Overview'!$B$56:$X$818,$U$2,FALSE)</f>
        <v>79.951599999999999</v>
      </c>
      <c r="V143" s="65">
        <f>W143*(1-'CS8000-P14_Overview'!$B$3)</f>
        <v>135.91772</v>
      </c>
      <c r="W143" s="50">
        <f>VLOOKUP(LEFT($E$3,2)&amp;$A143,'CS8000-P14_Overview'!$B$56:$X$818,$U$2,FALSE)</f>
        <v>159.9032</v>
      </c>
      <c r="X143" s="33" t="s">
        <v>1147</v>
      </c>
    </row>
    <row r="144" spans="1:24">
      <c r="A144" s="43" t="s">
        <v>781</v>
      </c>
      <c r="B144" s="43" t="s">
        <v>782</v>
      </c>
      <c r="C144" s="63">
        <f>VLOOKUP(LEFT(C$3,2)&amp;$A144,'CS8000-P14_Overview'!$B$56:$X$818,$C$2,FALSE)</f>
        <v>8.0376999999999992</v>
      </c>
      <c r="D144" s="64">
        <f>E144*(1-'CS8000-P14_Overview'!$B$3)</f>
        <v>11.614476499999999</v>
      </c>
      <c r="E144" s="64">
        <f>VLOOKUP(LEFT($E$3,2)&amp;$A144,'CS8000-P14_Overview'!$B$56:$X$818,$C$2,FALSE)</f>
        <v>13.664089999999998</v>
      </c>
      <c r="F144" s="65">
        <f>VLOOKUP(LEFT(F$3,2)&amp;$A144,'CS8000-P14_Overview'!$B$56:$X$818,$F$2,FALSE)</f>
        <v>8.0376999999999992</v>
      </c>
      <c r="G144" s="65">
        <f>H144*(1-'CS8000-P14_Overview'!$B$3)</f>
        <v>11.614476499999999</v>
      </c>
      <c r="H144" s="65">
        <f>VLOOKUP(LEFT($E$3,2)&amp;$A144,'CS8000-P14_Overview'!$B$56:$X$818,$F$2,FALSE)</f>
        <v>13.664089999999998</v>
      </c>
      <c r="I144" s="66">
        <f>VLOOKUP(LEFT(I$3,2)&amp;$A144,'CS8000-P14_Overview'!$B$56:$X$818,$I$2,FALSE)</f>
        <v>35.494900000000001</v>
      </c>
      <c r="J144" s="66">
        <f>K144*(1-'CS8000-P14_Overview'!$B$3)</f>
        <v>54.307197000000002</v>
      </c>
      <c r="K144" s="66">
        <f>VLOOKUP(LEFT($E$3,2)&amp;$A144,'CS8000-P14_Overview'!$B$56:$X$818,$I$2,FALSE)</f>
        <v>63.890820000000005</v>
      </c>
      <c r="L144" s="67">
        <f>VLOOKUP(LEFT(L$3,2)&amp;$A144,'CS8000-P14_Overview'!$B$56:$X$818,$L$2,FALSE)</f>
        <v>51.038400000000003</v>
      </c>
      <c r="M144" s="67">
        <f>N144*(1-'CS8000-P14_Overview'!$B$3)</f>
        <v>78.088751999999999</v>
      </c>
      <c r="N144" s="67">
        <f>VLOOKUP(LEFT($E$3,2)&amp;$A144,'CS8000-P14_Overview'!$B$56:$X$818,$L$2,FALSE)</f>
        <v>91.869120000000009</v>
      </c>
      <c r="O144" s="68">
        <f>VLOOKUP(LEFT(O$3,2)&amp;$A144,'CS8000-P14_Overview'!$B$56:$X$818,$O$2,FALSE)</f>
        <v>56.295299999999997</v>
      </c>
      <c r="P144" s="68">
        <f>Q144*(1-'CS8000-P14_Overview'!$B$3)</f>
        <v>90.916909500000003</v>
      </c>
      <c r="Q144" s="68">
        <f>VLOOKUP(LEFT($E$3,2)&amp;$A144,'CS8000-P14_Overview'!$B$56:$X$818,$O$2,FALSE)</f>
        <v>106.96107000000001</v>
      </c>
      <c r="R144" s="69">
        <f>VLOOKUP(LEFT(R$3,2)&amp;$A144,'CS8000-P14_Overview'!$B$56:$X$818,$R$2,FALSE)</f>
        <v>56.295299999999997</v>
      </c>
      <c r="S144" s="69">
        <f>T144*(1-'CS8000-P14_Overview'!$B$3)</f>
        <v>90.916909500000003</v>
      </c>
      <c r="T144" s="69">
        <f>VLOOKUP(LEFT($E$3,2)&amp;$A144,'CS8000-P14_Overview'!$B$56:$X$818,$R$2,FALSE)</f>
        <v>106.96107000000001</v>
      </c>
      <c r="U144" s="65">
        <f>VLOOKUP(LEFT(U$3,2)&amp;$A144,'CS8000-P14_Overview'!$B$56:$X$818,$U$2,FALSE)</f>
        <v>79.951599999999999</v>
      </c>
      <c r="V144" s="65">
        <f>W144*(1-'CS8000-P14_Overview'!$B$3)</f>
        <v>135.91772</v>
      </c>
      <c r="W144" s="50">
        <f>VLOOKUP(LEFT($E$3,2)&amp;$A144,'CS8000-P14_Overview'!$B$56:$X$818,$U$2,FALSE)</f>
        <v>159.9032</v>
      </c>
      <c r="X144" s="33" t="s">
        <v>1147</v>
      </c>
    </row>
    <row r="145" spans="1:24">
      <c r="A145" s="43" t="s">
        <v>783</v>
      </c>
      <c r="B145" s="43" t="s">
        <v>776</v>
      </c>
      <c r="C145" s="63">
        <f>VLOOKUP(LEFT($C$3,2)&amp;LEFT($A145,11)&amp;"xx",'CS8000-P14_Overview'!$B$56:$X$849,$C$2,FALSE)</f>
        <v>16.749400000000001</v>
      </c>
      <c r="D145" s="64">
        <f>E145*(1-'CS8000-P14_Overview'!$B$3)</f>
        <v>24.202883</v>
      </c>
      <c r="E145" s="64">
        <f>VLOOKUP(LEFT($E$3,2)&amp;LEFT($A145,11)&amp;"xx",'CS8000-P14_Overview'!$B$56:$X$849,$C$2,FALSE)</f>
        <v>28.473980000000001</v>
      </c>
      <c r="F145" s="65">
        <f>VLOOKUP(LEFT($F$3,2)&amp;LEFT($A145,11)&amp;"xx",'CS8000-P14_Overview'!$B$56:$X$849,$F$2,FALSE)</f>
        <v>16.749400000000001</v>
      </c>
      <c r="G145" s="65">
        <f>H145*(1-'CS8000-P14_Overview'!$B$3)</f>
        <v>24.202883</v>
      </c>
      <c r="H145" s="65">
        <f>VLOOKUP(LEFT($E$3,2)&amp;LEFT($A145,11)&amp;"xx",'CS8000-P14_Overview'!$B$56:$X$849,$F$2,FALSE)</f>
        <v>28.473980000000001</v>
      </c>
      <c r="I145" s="66">
        <f>VLOOKUP(LEFT($I$3,2)&amp;LEFT($A145,11)&amp;"xx",'CS8000-P14_Overview'!$B$56:$X$849,$I$2,FALSE)</f>
        <v>29.784099999999999</v>
      </c>
      <c r="J145" s="66">
        <f>K145*(1-'CS8000-P14_Overview'!$B$3)</f>
        <v>45.569672999999995</v>
      </c>
      <c r="K145" s="66">
        <f>VLOOKUP(LEFT($E$3,2)&amp;LEFT($A145,11)&amp;"xx",'CS8000-P14_Overview'!$B$56:$X$849,$I$2,FALSE)</f>
        <v>53.611379999999997</v>
      </c>
      <c r="L145" s="67">
        <f>VLOOKUP(LEFT($L$3,2)&amp;LEFT($A145,11)&amp;"xx",'CS8000-P14_Overview'!$B$56:$X$849,$L$2,FALSE)</f>
        <v>34.726599999999998</v>
      </c>
      <c r="M145" s="67">
        <f>N145*(1-'CS8000-P14_Overview'!$B$3)</f>
        <v>53.131698</v>
      </c>
      <c r="N145" s="67">
        <f>VLOOKUP(LEFT($E$3,2)&amp;LEFT($A145,11)&amp;"xx",'CS8000-P14_Overview'!$B$56:$X$849,$L$2,FALSE)</f>
        <v>62.50788</v>
      </c>
      <c r="O145" s="68">
        <f>VLOOKUP(LEFT($O$3,2)&amp;LEFT($A145,11)&amp;"xx",'CS8000-P14_Overview'!$B$56:$X$849,$O$2,FALSE)</f>
        <v>36.257800000000003</v>
      </c>
      <c r="P145" s="68">
        <f>Q145*(1-'CS8000-P14_Overview'!$B$3)</f>
        <v>58.556347000000009</v>
      </c>
      <c r="Q145" s="68">
        <f>VLOOKUP(LEFT($E$3,2)&amp;LEFT($A145,11)&amp;"xx",'CS8000-P14_Overview'!$B$56:$X$849,$O$2,FALSE)</f>
        <v>68.889820000000014</v>
      </c>
      <c r="R145" s="69">
        <f>VLOOKUP(LEFT($R$3,2)&amp;LEFT($A145,11)&amp;"xx",'CS8000-P14_Overview'!$B$56:$X$849,$R$2,FALSE)</f>
        <v>36.257800000000003</v>
      </c>
      <c r="S145" s="69">
        <f>T145*(1-'CS8000-P14_Overview'!$B$3)</f>
        <v>58.556347000000009</v>
      </c>
      <c r="T145" s="69">
        <f>VLOOKUP(LEFT($E$3,2)&amp;LEFT($A145,11)&amp;"xx",'CS8000-P14_Overview'!$B$56:$X$849,$R$2,FALSE)</f>
        <v>68.889820000000014</v>
      </c>
      <c r="U145" s="65">
        <f>VLOOKUP(LEFT($U$3,2)&amp;LEFT($A145,11)&amp;"xx",'CS8000-P14_Overview'!$B$56:$X$849,$U$2,FALSE)</f>
        <v>43.148000000000003</v>
      </c>
      <c r="V145" s="65">
        <f>W145*(1-'CS8000-P14_Overview'!$B$3)</f>
        <v>73.351600000000005</v>
      </c>
      <c r="W145" s="50">
        <f>VLOOKUP(LEFT($E$3,2)&amp;LEFT($A145,11)&amp;"xx",'CS8000-P14_Overview'!$B$56:$X$849,$U$2,FALSE)</f>
        <v>86.296000000000006</v>
      </c>
      <c r="X145" s="33" t="s">
        <v>1147</v>
      </c>
    </row>
    <row r="146" spans="1:24">
      <c r="A146" s="43" t="s">
        <v>784</v>
      </c>
      <c r="B146" s="43" t="s">
        <v>776</v>
      </c>
      <c r="C146" s="63">
        <f>VLOOKUP(LEFT($C$3,2)&amp;LEFT($A146,11)&amp;"xx",'CS8000-P14_Overview'!$B$56:$X$849,$C$2,FALSE)</f>
        <v>16.749400000000001</v>
      </c>
      <c r="D146" s="64">
        <f>E146*(1-'CS8000-P14_Overview'!$B$3)</f>
        <v>24.202883</v>
      </c>
      <c r="E146" s="64">
        <f>VLOOKUP(LEFT($E$3,2)&amp;LEFT($A146,11)&amp;"xx",'CS8000-P14_Overview'!$B$56:$X$849,$C$2,FALSE)</f>
        <v>28.473980000000001</v>
      </c>
      <c r="F146" s="65">
        <f>VLOOKUP(LEFT($F$3,2)&amp;LEFT($A146,11)&amp;"xx",'CS8000-P14_Overview'!$B$56:$X$849,$F$2,FALSE)</f>
        <v>16.749400000000001</v>
      </c>
      <c r="G146" s="65">
        <f>H146*(1-'CS8000-P14_Overview'!$B$3)</f>
        <v>24.202883</v>
      </c>
      <c r="H146" s="65">
        <f>VLOOKUP(LEFT($E$3,2)&amp;LEFT($A146,11)&amp;"xx",'CS8000-P14_Overview'!$B$56:$X$849,$F$2,FALSE)</f>
        <v>28.473980000000001</v>
      </c>
      <c r="I146" s="66">
        <f>VLOOKUP(LEFT($I$3,2)&amp;LEFT($A146,11)&amp;"xx",'CS8000-P14_Overview'!$B$56:$X$849,$I$2,FALSE)</f>
        <v>29.784099999999999</v>
      </c>
      <c r="J146" s="66">
        <f>K146*(1-'CS8000-P14_Overview'!$B$3)</f>
        <v>45.569672999999995</v>
      </c>
      <c r="K146" s="66">
        <f>VLOOKUP(LEFT($E$3,2)&amp;LEFT($A146,11)&amp;"xx",'CS8000-P14_Overview'!$B$56:$X$849,$I$2,FALSE)</f>
        <v>53.611379999999997</v>
      </c>
      <c r="L146" s="67">
        <f>VLOOKUP(LEFT($L$3,2)&amp;LEFT($A146,11)&amp;"xx",'CS8000-P14_Overview'!$B$56:$X$849,$L$2,FALSE)</f>
        <v>34.726599999999998</v>
      </c>
      <c r="M146" s="67">
        <f>N146*(1-'CS8000-P14_Overview'!$B$3)</f>
        <v>53.131698</v>
      </c>
      <c r="N146" s="67">
        <f>VLOOKUP(LEFT($E$3,2)&amp;LEFT($A146,11)&amp;"xx",'CS8000-P14_Overview'!$B$56:$X$849,$L$2,FALSE)</f>
        <v>62.50788</v>
      </c>
      <c r="O146" s="68">
        <f>VLOOKUP(LEFT($O$3,2)&amp;LEFT($A146,11)&amp;"xx",'CS8000-P14_Overview'!$B$56:$X$849,$O$2,FALSE)</f>
        <v>36.257800000000003</v>
      </c>
      <c r="P146" s="68">
        <f>Q146*(1-'CS8000-P14_Overview'!$B$3)</f>
        <v>58.556347000000009</v>
      </c>
      <c r="Q146" s="68">
        <f>VLOOKUP(LEFT($E$3,2)&amp;LEFT($A146,11)&amp;"xx",'CS8000-P14_Overview'!$B$56:$X$849,$O$2,FALSE)</f>
        <v>68.889820000000014</v>
      </c>
      <c r="R146" s="69">
        <f>VLOOKUP(LEFT($R$3,2)&amp;LEFT($A146,11)&amp;"xx",'CS8000-P14_Overview'!$B$56:$X$849,$R$2,FALSE)</f>
        <v>36.257800000000003</v>
      </c>
      <c r="S146" s="69">
        <f>T146*(1-'CS8000-P14_Overview'!$B$3)</f>
        <v>58.556347000000009</v>
      </c>
      <c r="T146" s="69">
        <f>VLOOKUP(LEFT($E$3,2)&amp;LEFT($A146,11)&amp;"xx",'CS8000-P14_Overview'!$B$56:$X$849,$R$2,FALSE)</f>
        <v>68.889820000000014</v>
      </c>
      <c r="U146" s="65">
        <f>VLOOKUP(LEFT($U$3,2)&amp;LEFT($A146,11)&amp;"xx",'CS8000-P14_Overview'!$B$56:$X$849,$U$2,FALSE)</f>
        <v>43.148000000000003</v>
      </c>
      <c r="V146" s="65">
        <f>W146*(1-'CS8000-P14_Overview'!$B$3)</f>
        <v>73.351600000000005</v>
      </c>
      <c r="W146" s="50">
        <f>VLOOKUP(LEFT($E$3,2)&amp;LEFT($A146,11)&amp;"xx",'CS8000-P14_Overview'!$B$56:$X$849,$U$2,FALSE)</f>
        <v>86.296000000000006</v>
      </c>
      <c r="X146" s="33" t="s">
        <v>1147</v>
      </c>
    </row>
    <row r="147" spans="1:24">
      <c r="A147" s="43" t="s">
        <v>785</v>
      </c>
      <c r="B147" s="43" t="s">
        <v>776</v>
      </c>
      <c r="C147" s="63">
        <f>VLOOKUP(LEFT($C$3,2)&amp;LEFT($A147,11)&amp;"xx",'CS8000-P14_Overview'!$B$56:$X$849,$C$2,FALSE)</f>
        <v>16.749400000000001</v>
      </c>
      <c r="D147" s="64">
        <f>E147*(1-'CS8000-P14_Overview'!$B$3)</f>
        <v>24.202883</v>
      </c>
      <c r="E147" s="64">
        <f>VLOOKUP(LEFT($E$3,2)&amp;LEFT($A147,11)&amp;"xx",'CS8000-P14_Overview'!$B$56:$X$849,$C$2,FALSE)</f>
        <v>28.473980000000001</v>
      </c>
      <c r="F147" s="65">
        <f>VLOOKUP(LEFT($F$3,2)&amp;LEFT($A147,11)&amp;"xx",'CS8000-P14_Overview'!$B$56:$X$849,$F$2,FALSE)</f>
        <v>16.749400000000001</v>
      </c>
      <c r="G147" s="65">
        <f>H147*(1-'CS8000-P14_Overview'!$B$3)</f>
        <v>24.202883</v>
      </c>
      <c r="H147" s="65">
        <f>VLOOKUP(LEFT($E$3,2)&amp;LEFT($A147,11)&amp;"xx",'CS8000-P14_Overview'!$B$56:$X$849,$F$2,FALSE)</f>
        <v>28.473980000000001</v>
      </c>
      <c r="I147" s="66">
        <f>VLOOKUP(LEFT($I$3,2)&amp;LEFT($A147,11)&amp;"xx",'CS8000-P14_Overview'!$B$56:$X$849,$I$2,FALSE)</f>
        <v>29.784099999999999</v>
      </c>
      <c r="J147" s="66">
        <f>K147*(1-'CS8000-P14_Overview'!$B$3)</f>
        <v>45.569672999999995</v>
      </c>
      <c r="K147" s="66">
        <f>VLOOKUP(LEFT($E$3,2)&amp;LEFT($A147,11)&amp;"xx",'CS8000-P14_Overview'!$B$56:$X$849,$I$2,FALSE)</f>
        <v>53.611379999999997</v>
      </c>
      <c r="L147" s="67">
        <f>VLOOKUP(LEFT($L$3,2)&amp;LEFT($A147,11)&amp;"xx",'CS8000-P14_Overview'!$B$56:$X$849,$L$2,FALSE)</f>
        <v>34.726599999999998</v>
      </c>
      <c r="M147" s="67">
        <f>N147*(1-'CS8000-P14_Overview'!$B$3)</f>
        <v>53.131698</v>
      </c>
      <c r="N147" s="67">
        <f>VLOOKUP(LEFT($E$3,2)&amp;LEFT($A147,11)&amp;"xx",'CS8000-P14_Overview'!$B$56:$X$849,$L$2,FALSE)</f>
        <v>62.50788</v>
      </c>
      <c r="O147" s="68">
        <f>VLOOKUP(LEFT($O$3,2)&amp;LEFT($A147,11)&amp;"xx",'CS8000-P14_Overview'!$B$56:$X$849,$O$2,FALSE)</f>
        <v>36.257800000000003</v>
      </c>
      <c r="P147" s="68">
        <f>Q147*(1-'CS8000-P14_Overview'!$B$3)</f>
        <v>58.556347000000009</v>
      </c>
      <c r="Q147" s="68">
        <f>VLOOKUP(LEFT($E$3,2)&amp;LEFT($A147,11)&amp;"xx",'CS8000-P14_Overview'!$B$56:$X$849,$O$2,FALSE)</f>
        <v>68.889820000000014</v>
      </c>
      <c r="R147" s="69">
        <f>VLOOKUP(LEFT($R$3,2)&amp;LEFT($A147,11)&amp;"xx",'CS8000-P14_Overview'!$B$56:$X$849,$R$2,FALSE)</f>
        <v>36.257800000000003</v>
      </c>
      <c r="S147" s="69">
        <f>T147*(1-'CS8000-P14_Overview'!$B$3)</f>
        <v>58.556347000000009</v>
      </c>
      <c r="T147" s="69">
        <f>VLOOKUP(LEFT($E$3,2)&amp;LEFT($A147,11)&amp;"xx",'CS8000-P14_Overview'!$B$56:$X$849,$R$2,FALSE)</f>
        <v>68.889820000000014</v>
      </c>
      <c r="U147" s="65">
        <f>VLOOKUP(LEFT($U$3,2)&amp;LEFT($A147,11)&amp;"xx",'CS8000-P14_Overview'!$B$56:$X$849,$U$2,FALSE)</f>
        <v>43.148000000000003</v>
      </c>
      <c r="V147" s="65">
        <f>W147*(1-'CS8000-P14_Overview'!$B$3)</f>
        <v>73.351600000000005</v>
      </c>
      <c r="W147" s="50">
        <f>VLOOKUP(LEFT($E$3,2)&amp;LEFT($A147,11)&amp;"xx",'CS8000-P14_Overview'!$B$56:$X$849,$U$2,FALSE)</f>
        <v>86.296000000000006</v>
      </c>
      <c r="X147" s="33" t="s">
        <v>1147</v>
      </c>
    </row>
    <row r="148" spans="1:24">
      <c r="A148" s="43" t="s">
        <v>786</v>
      </c>
      <c r="B148" s="43" t="s">
        <v>776</v>
      </c>
      <c r="C148" s="63">
        <f>VLOOKUP(LEFT($C$3,2)&amp;LEFT($A148,11)&amp;"xx",'CS8000-P14_Overview'!$B$56:$X$849,$C$2,FALSE)</f>
        <v>16.749400000000001</v>
      </c>
      <c r="D148" s="64">
        <f>E148*(1-'CS8000-P14_Overview'!$B$3)</f>
        <v>24.202883</v>
      </c>
      <c r="E148" s="64">
        <f>VLOOKUP(LEFT($E$3,2)&amp;LEFT($A148,11)&amp;"xx",'CS8000-P14_Overview'!$B$56:$X$849,$C$2,FALSE)</f>
        <v>28.473980000000001</v>
      </c>
      <c r="F148" s="65">
        <f>VLOOKUP(LEFT($F$3,2)&amp;LEFT($A148,11)&amp;"xx",'CS8000-P14_Overview'!$B$56:$X$849,$F$2,FALSE)</f>
        <v>16.749400000000001</v>
      </c>
      <c r="G148" s="65">
        <f>H148*(1-'CS8000-P14_Overview'!$B$3)</f>
        <v>24.202883</v>
      </c>
      <c r="H148" s="65">
        <f>VLOOKUP(LEFT($E$3,2)&amp;LEFT($A148,11)&amp;"xx",'CS8000-P14_Overview'!$B$56:$X$849,$F$2,FALSE)</f>
        <v>28.473980000000001</v>
      </c>
      <c r="I148" s="66">
        <f>VLOOKUP(LEFT($I$3,2)&amp;LEFT($A148,11)&amp;"xx",'CS8000-P14_Overview'!$B$56:$X$849,$I$2,FALSE)</f>
        <v>29.784099999999999</v>
      </c>
      <c r="J148" s="66">
        <f>K148*(1-'CS8000-P14_Overview'!$B$3)</f>
        <v>45.569672999999995</v>
      </c>
      <c r="K148" s="66">
        <f>VLOOKUP(LEFT($E$3,2)&amp;LEFT($A148,11)&amp;"xx",'CS8000-P14_Overview'!$B$56:$X$849,$I$2,FALSE)</f>
        <v>53.611379999999997</v>
      </c>
      <c r="L148" s="67">
        <f>VLOOKUP(LEFT($L$3,2)&amp;LEFT($A148,11)&amp;"xx",'CS8000-P14_Overview'!$B$56:$X$849,$L$2,FALSE)</f>
        <v>34.726599999999998</v>
      </c>
      <c r="M148" s="67">
        <f>N148*(1-'CS8000-P14_Overview'!$B$3)</f>
        <v>53.131698</v>
      </c>
      <c r="N148" s="67">
        <f>VLOOKUP(LEFT($E$3,2)&amp;LEFT($A148,11)&amp;"xx",'CS8000-P14_Overview'!$B$56:$X$849,$L$2,FALSE)</f>
        <v>62.50788</v>
      </c>
      <c r="O148" s="68">
        <f>VLOOKUP(LEFT($O$3,2)&amp;LEFT($A148,11)&amp;"xx",'CS8000-P14_Overview'!$B$56:$X$849,$O$2,FALSE)</f>
        <v>36.257800000000003</v>
      </c>
      <c r="P148" s="68">
        <f>Q148*(1-'CS8000-P14_Overview'!$B$3)</f>
        <v>58.556347000000009</v>
      </c>
      <c r="Q148" s="68">
        <f>VLOOKUP(LEFT($E$3,2)&amp;LEFT($A148,11)&amp;"xx",'CS8000-P14_Overview'!$B$56:$X$849,$O$2,FALSE)</f>
        <v>68.889820000000014</v>
      </c>
      <c r="R148" s="69">
        <f>VLOOKUP(LEFT($R$3,2)&amp;LEFT($A148,11)&amp;"xx",'CS8000-P14_Overview'!$B$56:$X$849,$R$2,FALSE)</f>
        <v>36.257800000000003</v>
      </c>
      <c r="S148" s="69">
        <f>T148*(1-'CS8000-P14_Overview'!$B$3)</f>
        <v>58.556347000000009</v>
      </c>
      <c r="T148" s="69">
        <f>VLOOKUP(LEFT($E$3,2)&amp;LEFT($A148,11)&amp;"xx",'CS8000-P14_Overview'!$B$56:$X$849,$R$2,FALSE)</f>
        <v>68.889820000000014</v>
      </c>
      <c r="U148" s="65">
        <f>VLOOKUP(LEFT($U$3,2)&amp;LEFT($A148,11)&amp;"xx",'CS8000-P14_Overview'!$B$56:$X$849,$U$2,FALSE)</f>
        <v>43.148000000000003</v>
      </c>
      <c r="V148" s="65">
        <f>W148*(1-'CS8000-P14_Overview'!$B$3)</f>
        <v>73.351600000000005</v>
      </c>
      <c r="W148" s="50">
        <f>VLOOKUP(LEFT($E$3,2)&amp;LEFT($A148,11)&amp;"xx",'CS8000-P14_Overview'!$B$56:$X$849,$U$2,FALSE)</f>
        <v>86.296000000000006</v>
      </c>
      <c r="X148" s="33" t="s">
        <v>1147</v>
      </c>
    </row>
    <row r="149" spans="1:24">
      <c r="A149" s="43" t="s">
        <v>787</v>
      </c>
      <c r="B149" s="43" t="s">
        <v>788</v>
      </c>
      <c r="C149" s="63">
        <f>VLOOKUP(LEFT($C$3,2)&amp;LEFT($A149,11)&amp;"xx",'CS8000-P14_Overview'!$B$56:$X$849,$C$2,FALSE)</f>
        <v>16.749400000000001</v>
      </c>
      <c r="D149" s="64">
        <f>E149*(1-'CS8000-P14_Overview'!$B$3)</f>
        <v>24.202883</v>
      </c>
      <c r="E149" s="64">
        <f>VLOOKUP(LEFT($E$3,2)&amp;LEFT($A149,11)&amp;"xx",'CS8000-P14_Overview'!$B$56:$X$849,$C$2,FALSE)</f>
        <v>28.473980000000001</v>
      </c>
      <c r="F149" s="65">
        <f>VLOOKUP(LEFT($F$3,2)&amp;LEFT($A149,11)&amp;"xx",'CS8000-P14_Overview'!$B$56:$X$849,$F$2,FALSE)</f>
        <v>16.749400000000001</v>
      </c>
      <c r="G149" s="65">
        <f>H149*(1-'CS8000-P14_Overview'!$B$3)</f>
        <v>24.202883</v>
      </c>
      <c r="H149" s="65">
        <f>VLOOKUP(LEFT($E$3,2)&amp;LEFT($A149,11)&amp;"xx",'CS8000-P14_Overview'!$B$56:$X$849,$F$2,FALSE)</f>
        <v>28.473980000000001</v>
      </c>
      <c r="I149" s="66">
        <f>VLOOKUP(LEFT($I$3,2)&amp;LEFT($A149,11)&amp;"xx",'CS8000-P14_Overview'!$B$56:$X$849,$I$2,FALSE)</f>
        <v>29.784099999999999</v>
      </c>
      <c r="J149" s="66">
        <f>K149*(1-'CS8000-P14_Overview'!$B$3)</f>
        <v>45.569672999999995</v>
      </c>
      <c r="K149" s="66">
        <f>VLOOKUP(LEFT($E$3,2)&amp;LEFT($A149,11)&amp;"xx",'CS8000-P14_Overview'!$B$56:$X$849,$I$2,FALSE)</f>
        <v>53.611379999999997</v>
      </c>
      <c r="L149" s="67">
        <f>VLOOKUP(LEFT($L$3,2)&amp;LEFT($A149,11)&amp;"xx",'CS8000-P14_Overview'!$B$56:$X$849,$L$2,FALSE)</f>
        <v>34.726599999999998</v>
      </c>
      <c r="M149" s="67">
        <f>N149*(1-'CS8000-P14_Overview'!$B$3)</f>
        <v>53.131698</v>
      </c>
      <c r="N149" s="67">
        <f>VLOOKUP(LEFT($E$3,2)&amp;LEFT($A149,11)&amp;"xx",'CS8000-P14_Overview'!$B$56:$X$849,$L$2,FALSE)</f>
        <v>62.50788</v>
      </c>
      <c r="O149" s="68">
        <f>VLOOKUP(LEFT($O$3,2)&amp;LEFT($A149,11)&amp;"xx",'CS8000-P14_Overview'!$B$56:$X$849,$O$2,FALSE)</f>
        <v>36.257800000000003</v>
      </c>
      <c r="P149" s="68">
        <f>Q149*(1-'CS8000-P14_Overview'!$B$3)</f>
        <v>58.556347000000009</v>
      </c>
      <c r="Q149" s="68">
        <f>VLOOKUP(LEFT($E$3,2)&amp;LEFT($A149,11)&amp;"xx",'CS8000-P14_Overview'!$B$56:$X$849,$O$2,FALSE)</f>
        <v>68.889820000000014</v>
      </c>
      <c r="R149" s="69">
        <f>VLOOKUP(LEFT($R$3,2)&amp;LEFT($A149,11)&amp;"xx",'CS8000-P14_Overview'!$B$56:$X$849,$R$2,FALSE)</f>
        <v>36.257800000000003</v>
      </c>
      <c r="S149" s="69">
        <f>T149*(1-'CS8000-P14_Overview'!$B$3)</f>
        <v>58.556347000000009</v>
      </c>
      <c r="T149" s="69">
        <f>VLOOKUP(LEFT($E$3,2)&amp;LEFT($A149,11)&amp;"xx",'CS8000-P14_Overview'!$B$56:$X$849,$R$2,FALSE)</f>
        <v>68.889820000000014</v>
      </c>
      <c r="U149" s="65">
        <f>VLOOKUP(LEFT($U$3,2)&amp;LEFT($A149,11)&amp;"xx",'CS8000-P14_Overview'!$B$56:$X$849,$U$2,FALSE)</f>
        <v>43.148000000000003</v>
      </c>
      <c r="V149" s="65">
        <f>W149*(1-'CS8000-P14_Overview'!$B$3)</f>
        <v>73.351600000000005</v>
      </c>
      <c r="W149" s="50">
        <f>VLOOKUP(LEFT($E$3,2)&amp;LEFT($A149,11)&amp;"xx",'CS8000-P14_Overview'!$B$56:$X$849,$U$2,FALSE)</f>
        <v>86.296000000000006</v>
      </c>
      <c r="X149" s="33" t="s">
        <v>1147</v>
      </c>
    </row>
    <row r="150" spans="1:24" ht="15.75" thickBot="1">
      <c r="A150" s="43" t="s">
        <v>789</v>
      </c>
      <c r="B150" s="43" t="s">
        <v>790</v>
      </c>
      <c r="C150" s="63">
        <f>VLOOKUP(LEFT($C$3,2)&amp;LEFT($A150,11)&amp;"xxx",'CS8000-P14_Overview'!$B$56:$X$849,$C$2,FALSE)</f>
        <v>27.537300000000002</v>
      </c>
      <c r="D150" s="64">
        <f>E150*(1-'CS8000-P14_Overview'!$B$3)</f>
        <v>39.7913985</v>
      </c>
      <c r="E150" s="64">
        <f>VLOOKUP(LEFT($E$3,2)&amp;LEFT($A150,11)&amp;"xxx",'CS8000-P14_Overview'!$B$56:$X$849,$C$2,FALSE)</f>
        <v>46.813410000000005</v>
      </c>
      <c r="F150" s="65">
        <f>VLOOKUP(LEFT($F$3,2)&amp;LEFT($A150,11)&amp;"xxx",'CS8000-P14_Overview'!$B$56:$X$849,$F$2,FALSE)</f>
        <v>27.537300000000002</v>
      </c>
      <c r="G150" s="65">
        <f>H150*(1-'CS8000-P14_Overview'!$B$3)</f>
        <v>39.7913985</v>
      </c>
      <c r="H150" s="65">
        <f>VLOOKUP(LEFT($E$3,2)&amp;LEFT($A150,11)&amp;"xxx",'CS8000-P14_Overview'!$B$56:$X$849,$F$2,FALSE)</f>
        <v>46.813410000000005</v>
      </c>
      <c r="I150" s="66">
        <f>VLOOKUP(LEFT($I$3,2)&amp;LEFT($A150,11)&amp;"xxx",'CS8000-P14_Overview'!$B$56:$X$849,$I$2,FALSE)</f>
        <v>47.909499999999994</v>
      </c>
      <c r="J150" s="66">
        <f>K150*(1-'CS8000-P14_Overview'!$B$3)</f>
        <v>73.301535000000001</v>
      </c>
      <c r="K150" s="66">
        <f>VLOOKUP(LEFT($E$3,2)&amp;LEFT($A150,11)&amp;"xxx",'CS8000-P14_Overview'!$B$56:$X$849,$I$2,FALSE)</f>
        <v>86.237099999999998</v>
      </c>
      <c r="L150" s="67">
        <f>VLOOKUP(LEFT($L$3,2)&amp;LEFT($A150,11)&amp;"xxx",'CS8000-P14_Overview'!$B$56:$X$849,$L$2,FALSE)</f>
        <v>59.485799999999998</v>
      </c>
      <c r="M150" s="67">
        <f>N150*(1-'CS8000-P14_Overview'!$B$3)</f>
        <v>91.013273999999996</v>
      </c>
      <c r="N150" s="67">
        <f>VLOOKUP(LEFT($E$3,2)&amp;LEFT($A150,11)&amp;"xxx",'CS8000-P14_Overview'!$B$56:$X$849,$L$2,FALSE)</f>
        <v>107.07444</v>
      </c>
      <c r="O150" s="68">
        <f>VLOOKUP(LEFT($O$3,2)&amp;LEFT($A150,11)&amp;"xxx",'CS8000-P14_Overview'!$B$56:$X$849,$O$2,FALSE)</f>
        <v>61.782499999999999</v>
      </c>
      <c r="P150" s="68">
        <f>Q150*(1-'CS8000-P14_Overview'!$B$3)</f>
        <v>99.778737500000005</v>
      </c>
      <c r="Q150" s="68">
        <f>VLOOKUP(LEFT($E$3,2)&amp;LEFT($A150,11)&amp;"xxx",'CS8000-P14_Overview'!$B$56:$X$849,$O$2,FALSE)</f>
        <v>117.38675000000001</v>
      </c>
      <c r="R150" s="69">
        <f>VLOOKUP(LEFT($R$3,2)&amp;LEFT($A150,11)&amp;"xxx",'CS8000-P14_Overview'!$B$56:$X$849,$R$2,FALSE)</f>
        <v>61.782499999999999</v>
      </c>
      <c r="S150" s="69">
        <f>T150*(1-'CS8000-P14_Overview'!$B$3)</f>
        <v>99.778737500000005</v>
      </c>
      <c r="T150" s="69">
        <f>VLOOKUP(LEFT($E$3,2)&amp;LEFT($A150,11)&amp;"xxx",'CS8000-P14_Overview'!$B$56:$X$849,$R$2,FALSE)</f>
        <v>117.38675000000001</v>
      </c>
      <c r="U150" s="65">
        <f>VLOOKUP(LEFT($U$3,2)&amp;LEFT($A150,11)&amp;"xxx",'CS8000-P14_Overview'!$B$56:$X$849,$U$2,FALSE)</f>
        <v>72.117800000000003</v>
      </c>
      <c r="V150" s="65">
        <f>W150*(1-'CS8000-P14_Overview'!$B$3)</f>
        <v>122.60026000000001</v>
      </c>
      <c r="W150" s="50">
        <f>VLOOKUP(LEFT($E$3,2)&amp;LEFT($A150,11)&amp;"xxx",'CS8000-P14_Overview'!$B$56:$X$849,$U$2,FALSE)</f>
        <v>144.23560000000001</v>
      </c>
      <c r="X150" s="33" t="s">
        <v>1147</v>
      </c>
    </row>
    <row r="151" spans="1:24" ht="19.899999999999999" customHeight="1" thickBot="1">
      <c r="A151" s="42" t="s">
        <v>791</v>
      </c>
      <c r="B151" s="53"/>
      <c r="C151" s="72" t="s">
        <v>792</v>
      </c>
      <c r="D151" s="72" t="s">
        <v>792</v>
      </c>
      <c r="E151" s="72" t="s">
        <v>792</v>
      </c>
      <c r="F151" s="72" t="s">
        <v>1148</v>
      </c>
      <c r="G151" s="72" t="s">
        <v>1148</v>
      </c>
      <c r="H151" s="72" t="s">
        <v>1148</v>
      </c>
      <c r="I151" s="72" t="s">
        <v>888</v>
      </c>
      <c r="J151" s="72" t="s">
        <v>888</v>
      </c>
      <c r="K151" s="72" t="s">
        <v>888</v>
      </c>
      <c r="L151" s="72" t="s">
        <v>1149</v>
      </c>
      <c r="M151" s="72" t="s">
        <v>1149</v>
      </c>
      <c r="N151" s="72" t="s">
        <v>1149</v>
      </c>
      <c r="O151" s="72" t="s">
        <v>889</v>
      </c>
      <c r="P151" s="72" t="s">
        <v>889</v>
      </c>
      <c r="Q151" s="72" t="s">
        <v>889</v>
      </c>
      <c r="R151" s="72" t="s">
        <v>1150</v>
      </c>
      <c r="S151" s="72" t="s">
        <v>1150</v>
      </c>
      <c r="T151" s="72" t="s">
        <v>1150</v>
      </c>
      <c r="U151" s="72" t="s">
        <v>1151</v>
      </c>
      <c r="V151" s="72" t="s">
        <v>1151</v>
      </c>
      <c r="W151" s="72" t="s">
        <v>1151</v>
      </c>
    </row>
    <row r="152" spans="1:24">
      <c r="A152" s="43" t="s">
        <v>793</v>
      </c>
      <c r="B152" s="43" t="s">
        <v>794</v>
      </c>
      <c r="C152" s="170">
        <v>0</v>
      </c>
      <c r="D152" s="170">
        <v>0</v>
      </c>
      <c r="E152" s="170">
        <v>0</v>
      </c>
      <c r="F152" s="172">
        <v>0</v>
      </c>
      <c r="G152" s="172">
        <v>0</v>
      </c>
      <c r="H152" s="172">
        <v>0</v>
      </c>
      <c r="I152" s="173">
        <v>0</v>
      </c>
      <c r="J152" s="173">
        <v>0</v>
      </c>
      <c r="K152" s="173">
        <v>0</v>
      </c>
      <c r="L152" s="174">
        <v>0</v>
      </c>
      <c r="M152" s="174">
        <v>0</v>
      </c>
      <c r="N152" s="174">
        <v>0</v>
      </c>
      <c r="O152" s="175">
        <v>0</v>
      </c>
      <c r="P152" s="175">
        <v>0</v>
      </c>
      <c r="Q152" s="175">
        <v>0</v>
      </c>
      <c r="R152" s="176">
        <v>0</v>
      </c>
      <c r="S152" s="176">
        <v>0</v>
      </c>
      <c r="T152" s="176">
        <v>0</v>
      </c>
      <c r="U152" s="172">
        <v>0</v>
      </c>
      <c r="V152" s="172">
        <v>0</v>
      </c>
      <c r="W152" s="177">
        <v>0</v>
      </c>
    </row>
    <row r="153" spans="1:24">
      <c r="A153" s="43" t="s">
        <v>795</v>
      </c>
      <c r="B153" s="43" t="s">
        <v>796</v>
      </c>
      <c r="C153" s="170">
        <v>0</v>
      </c>
      <c r="D153" s="170">
        <v>0</v>
      </c>
      <c r="E153" s="170">
        <v>0</v>
      </c>
      <c r="F153" s="172">
        <v>0</v>
      </c>
      <c r="G153" s="172">
        <v>0</v>
      </c>
      <c r="H153" s="172">
        <v>0</v>
      </c>
      <c r="I153" s="173">
        <v>0</v>
      </c>
      <c r="J153" s="173">
        <v>0</v>
      </c>
      <c r="K153" s="173">
        <v>0</v>
      </c>
      <c r="L153" s="174">
        <v>0</v>
      </c>
      <c r="M153" s="174">
        <v>0</v>
      </c>
      <c r="N153" s="174">
        <v>0</v>
      </c>
      <c r="O153" s="175">
        <v>0</v>
      </c>
      <c r="P153" s="175">
        <v>0</v>
      </c>
      <c r="Q153" s="175">
        <v>0</v>
      </c>
      <c r="R153" s="176">
        <v>0</v>
      </c>
      <c r="S153" s="176">
        <v>0</v>
      </c>
      <c r="T153" s="176">
        <v>0</v>
      </c>
      <c r="U153" s="172">
        <v>0</v>
      </c>
      <c r="V153" s="172">
        <v>0</v>
      </c>
      <c r="W153" s="177">
        <v>0</v>
      </c>
    </row>
    <row r="154" spans="1:24">
      <c r="A154" s="43" t="s">
        <v>1138</v>
      </c>
      <c r="B154" s="43" t="s">
        <v>1139</v>
      </c>
      <c r="C154" s="170">
        <v>0</v>
      </c>
      <c r="D154" s="170">
        <v>0</v>
      </c>
      <c r="E154" s="170">
        <v>0</v>
      </c>
      <c r="F154" s="172">
        <v>0</v>
      </c>
      <c r="G154" s="172">
        <v>0</v>
      </c>
      <c r="H154" s="172">
        <v>0</v>
      </c>
      <c r="I154" s="173">
        <v>0</v>
      </c>
      <c r="J154" s="173">
        <v>0</v>
      </c>
      <c r="K154" s="173">
        <v>0</v>
      </c>
      <c r="L154" s="174">
        <v>0</v>
      </c>
      <c r="M154" s="174">
        <v>0</v>
      </c>
      <c r="N154" s="174">
        <v>0</v>
      </c>
      <c r="O154" s="175">
        <v>0</v>
      </c>
      <c r="P154" s="175">
        <v>0</v>
      </c>
      <c r="Q154" s="175">
        <v>0</v>
      </c>
      <c r="R154" s="176">
        <v>0</v>
      </c>
      <c r="S154" s="176">
        <v>0</v>
      </c>
      <c r="T154" s="176">
        <v>0</v>
      </c>
      <c r="U154" s="172">
        <v>0</v>
      </c>
      <c r="V154" s="172">
        <v>0</v>
      </c>
      <c r="W154" s="177">
        <v>0</v>
      </c>
    </row>
    <row r="155" spans="1:24">
      <c r="A155" s="43" t="s">
        <v>797</v>
      </c>
      <c r="B155" s="43" t="s">
        <v>798</v>
      </c>
      <c r="C155" s="170">
        <v>0</v>
      </c>
      <c r="D155" s="170">
        <v>0</v>
      </c>
      <c r="E155" s="170">
        <v>0</v>
      </c>
      <c r="F155" s="172">
        <v>0</v>
      </c>
      <c r="G155" s="172">
        <v>0</v>
      </c>
      <c r="H155" s="172">
        <v>0</v>
      </c>
      <c r="I155" s="173">
        <v>0</v>
      </c>
      <c r="J155" s="173">
        <v>0</v>
      </c>
      <c r="K155" s="173">
        <v>0</v>
      </c>
      <c r="L155" s="174">
        <v>0</v>
      </c>
      <c r="M155" s="174">
        <v>0</v>
      </c>
      <c r="N155" s="174">
        <v>0</v>
      </c>
      <c r="O155" s="175">
        <v>0</v>
      </c>
      <c r="P155" s="175">
        <v>0</v>
      </c>
      <c r="Q155" s="175">
        <v>0</v>
      </c>
      <c r="R155" s="176">
        <v>0</v>
      </c>
      <c r="S155" s="176">
        <v>0</v>
      </c>
      <c r="T155" s="176">
        <v>0</v>
      </c>
      <c r="U155" s="172">
        <v>0</v>
      </c>
      <c r="V155" s="172">
        <v>0</v>
      </c>
      <c r="W155" s="177">
        <v>0</v>
      </c>
    </row>
    <row r="156" spans="1:24">
      <c r="A156" s="43" t="s">
        <v>799</v>
      </c>
      <c r="B156" s="43" t="s">
        <v>800</v>
      </c>
      <c r="C156" s="170">
        <v>0</v>
      </c>
      <c r="D156" s="170">
        <v>0</v>
      </c>
      <c r="E156" s="170">
        <v>0</v>
      </c>
      <c r="F156" s="172">
        <v>0</v>
      </c>
      <c r="G156" s="172">
        <v>0</v>
      </c>
      <c r="H156" s="172">
        <v>0</v>
      </c>
      <c r="I156" s="173">
        <v>0</v>
      </c>
      <c r="J156" s="173">
        <v>0</v>
      </c>
      <c r="K156" s="173">
        <v>0</v>
      </c>
      <c r="L156" s="174">
        <v>0</v>
      </c>
      <c r="M156" s="174">
        <v>0</v>
      </c>
      <c r="N156" s="174">
        <v>0</v>
      </c>
      <c r="O156" s="175">
        <v>0</v>
      </c>
      <c r="P156" s="175">
        <v>0</v>
      </c>
      <c r="Q156" s="175">
        <v>0</v>
      </c>
      <c r="R156" s="176">
        <v>0</v>
      </c>
      <c r="S156" s="176">
        <v>0</v>
      </c>
      <c r="T156" s="176">
        <v>0</v>
      </c>
      <c r="U156" s="172">
        <v>0</v>
      </c>
      <c r="V156" s="172">
        <v>0</v>
      </c>
      <c r="W156" s="177">
        <v>0</v>
      </c>
    </row>
    <row r="157" spans="1:24">
      <c r="A157" s="43" t="s">
        <v>801</v>
      </c>
      <c r="B157" s="43" t="s">
        <v>802</v>
      </c>
      <c r="C157" s="170">
        <v>0</v>
      </c>
      <c r="D157" s="170">
        <v>0</v>
      </c>
      <c r="E157" s="170">
        <v>0</v>
      </c>
      <c r="F157" s="172">
        <v>0</v>
      </c>
      <c r="G157" s="172">
        <v>0</v>
      </c>
      <c r="H157" s="172">
        <v>0</v>
      </c>
      <c r="I157" s="173">
        <v>0</v>
      </c>
      <c r="J157" s="173">
        <v>0</v>
      </c>
      <c r="K157" s="173">
        <v>0</v>
      </c>
      <c r="L157" s="174">
        <v>0</v>
      </c>
      <c r="M157" s="174">
        <v>0</v>
      </c>
      <c r="N157" s="174">
        <v>0</v>
      </c>
      <c r="O157" s="175">
        <v>0</v>
      </c>
      <c r="P157" s="175">
        <v>0</v>
      </c>
      <c r="Q157" s="175">
        <v>0</v>
      </c>
      <c r="R157" s="176">
        <v>0</v>
      </c>
      <c r="S157" s="176">
        <v>0</v>
      </c>
      <c r="T157" s="176">
        <v>0</v>
      </c>
      <c r="U157" s="172">
        <v>0</v>
      </c>
      <c r="V157" s="172">
        <v>0</v>
      </c>
      <c r="W157" s="177">
        <v>0</v>
      </c>
    </row>
    <row r="158" spans="1:24">
      <c r="A158" s="43" t="s">
        <v>803</v>
      </c>
      <c r="B158" s="43" t="s">
        <v>804</v>
      </c>
      <c r="C158" s="170">
        <v>0</v>
      </c>
      <c r="D158" s="170">
        <v>0</v>
      </c>
      <c r="E158" s="170">
        <v>0</v>
      </c>
      <c r="F158" s="172">
        <v>0</v>
      </c>
      <c r="G158" s="172">
        <v>0</v>
      </c>
      <c r="H158" s="172">
        <v>0</v>
      </c>
      <c r="I158" s="173">
        <v>0</v>
      </c>
      <c r="J158" s="173">
        <v>0</v>
      </c>
      <c r="K158" s="173">
        <v>0</v>
      </c>
      <c r="L158" s="174">
        <v>0</v>
      </c>
      <c r="M158" s="174">
        <v>0</v>
      </c>
      <c r="N158" s="174">
        <v>0</v>
      </c>
      <c r="O158" s="175">
        <v>0</v>
      </c>
      <c r="P158" s="175">
        <v>0</v>
      </c>
      <c r="Q158" s="175">
        <v>0</v>
      </c>
      <c r="R158" s="176">
        <v>0</v>
      </c>
      <c r="S158" s="176">
        <v>0</v>
      </c>
      <c r="T158" s="176">
        <v>0</v>
      </c>
      <c r="U158" s="172">
        <v>0</v>
      </c>
      <c r="V158" s="172">
        <v>0</v>
      </c>
      <c r="W158" s="177">
        <v>0</v>
      </c>
    </row>
    <row r="159" spans="1:24">
      <c r="A159" s="43" t="s">
        <v>805</v>
      </c>
      <c r="B159" s="43" t="s">
        <v>806</v>
      </c>
      <c r="C159" s="170">
        <v>0</v>
      </c>
      <c r="D159" s="170">
        <v>0</v>
      </c>
      <c r="E159" s="170">
        <v>0</v>
      </c>
      <c r="F159" s="172">
        <v>0</v>
      </c>
      <c r="G159" s="172">
        <v>0</v>
      </c>
      <c r="H159" s="172">
        <v>0</v>
      </c>
      <c r="I159" s="173">
        <v>0</v>
      </c>
      <c r="J159" s="173">
        <v>0</v>
      </c>
      <c r="K159" s="173">
        <v>0</v>
      </c>
      <c r="L159" s="174">
        <v>0</v>
      </c>
      <c r="M159" s="174">
        <v>0</v>
      </c>
      <c r="N159" s="174">
        <v>0</v>
      </c>
      <c r="O159" s="175">
        <v>0</v>
      </c>
      <c r="P159" s="175">
        <v>0</v>
      </c>
      <c r="Q159" s="175">
        <v>0</v>
      </c>
      <c r="R159" s="176">
        <v>0</v>
      </c>
      <c r="S159" s="176">
        <v>0</v>
      </c>
      <c r="T159" s="176">
        <v>0</v>
      </c>
      <c r="U159" s="172">
        <v>0</v>
      </c>
      <c r="V159" s="172">
        <v>0</v>
      </c>
      <c r="W159" s="177">
        <v>0</v>
      </c>
    </row>
    <row r="160" spans="1:24">
      <c r="A160" s="43" t="s">
        <v>807</v>
      </c>
      <c r="B160" s="43" t="s">
        <v>808</v>
      </c>
      <c r="C160" s="170">
        <v>0</v>
      </c>
      <c r="D160" s="170">
        <v>0</v>
      </c>
      <c r="E160" s="170">
        <v>0</v>
      </c>
      <c r="F160" s="172">
        <v>0</v>
      </c>
      <c r="G160" s="172">
        <v>0</v>
      </c>
      <c r="H160" s="172">
        <v>0</v>
      </c>
      <c r="I160" s="173">
        <v>0</v>
      </c>
      <c r="J160" s="173">
        <v>0</v>
      </c>
      <c r="K160" s="173">
        <v>0</v>
      </c>
      <c r="L160" s="174">
        <v>0</v>
      </c>
      <c r="M160" s="174">
        <v>0</v>
      </c>
      <c r="N160" s="174">
        <v>0</v>
      </c>
      <c r="O160" s="175">
        <v>0</v>
      </c>
      <c r="P160" s="175">
        <v>0</v>
      </c>
      <c r="Q160" s="175">
        <v>0</v>
      </c>
      <c r="R160" s="176">
        <v>0</v>
      </c>
      <c r="S160" s="176">
        <v>0</v>
      </c>
      <c r="T160" s="176">
        <v>0</v>
      </c>
      <c r="U160" s="172">
        <v>0</v>
      </c>
      <c r="V160" s="172">
        <v>0</v>
      </c>
      <c r="W160" s="177">
        <v>0</v>
      </c>
    </row>
    <row r="161" spans="1:23">
      <c r="A161" s="43" t="s">
        <v>809</v>
      </c>
      <c r="B161" s="43" t="s">
        <v>810</v>
      </c>
      <c r="C161" s="170">
        <v>0</v>
      </c>
      <c r="D161" s="170">
        <v>0</v>
      </c>
      <c r="E161" s="170">
        <v>0</v>
      </c>
      <c r="F161" s="172">
        <v>0</v>
      </c>
      <c r="G161" s="172">
        <v>0</v>
      </c>
      <c r="H161" s="172">
        <v>0</v>
      </c>
      <c r="I161" s="173">
        <v>0</v>
      </c>
      <c r="J161" s="173">
        <v>0</v>
      </c>
      <c r="K161" s="173">
        <v>0</v>
      </c>
      <c r="L161" s="174">
        <v>0</v>
      </c>
      <c r="M161" s="174">
        <v>0</v>
      </c>
      <c r="N161" s="174">
        <v>0</v>
      </c>
      <c r="O161" s="175">
        <v>0</v>
      </c>
      <c r="P161" s="175">
        <v>0</v>
      </c>
      <c r="Q161" s="175">
        <v>0</v>
      </c>
      <c r="R161" s="176">
        <v>0</v>
      </c>
      <c r="S161" s="176">
        <v>0</v>
      </c>
      <c r="T161" s="176">
        <v>0</v>
      </c>
      <c r="U161" s="172">
        <v>0</v>
      </c>
      <c r="V161" s="172">
        <v>0</v>
      </c>
      <c r="W161" s="177">
        <v>0</v>
      </c>
    </row>
    <row r="162" spans="1:23">
      <c r="A162" s="43" t="s">
        <v>811</v>
      </c>
      <c r="B162" s="43" t="s">
        <v>812</v>
      </c>
      <c r="C162" s="170">
        <v>0</v>
      </c>
      <c r="D162" s="170">
        <v>0</v>
      </c>
      <c r="E162" s="170">
        <v>0</v>
      </c>
      <c r="F162" s="172">
        <v>0</v>
      </c>
      <c r="G162" s="172">
        <v>0</v>
      </c>
      <c r="H162" s="172">
        <v>0</v>
      </c>
      <c r="I162" s="173">
        <v>0</v>
      </c>
      <c r="J162" s="173">
        <v>0</v>
      </c>
      <c r="K162" s="173">
        <v>0</v>
      </c>
      <c r="L162" s="174">
        <v>0</v>
      </c>
      <c r="M162" s="174">
        <v>0</v>
      </c>
      <c r="N162" s="174">
        <v>0</v>
      </c>
      <c r="O162" s="175">
        <v>0</v>
      </c>
      <c r="P162" s="175">
        <v>0</v>
      </c>
      <c r="Q162" s="175">
        <v>0</v>
      </c>
      <c r="R162" s="176">
        <v>0</v>
      </c>
      <c r="S162" s="176">
        <v>0</v>
      </c>
      <c r="T162" s="176">
        <v>0</v>
      </c>
      <c r="U162" s="172">
        <v>0</v>
      </c>
      <c r="V162" s="172">
        <v>0</v>
      </c>
      <c r="W162" s="177">
        <v>0</v>
      </c>
    </row>
    <row r="163" spans="1:23">
      <c r="A163" s="43" t="s">
        <v>813</v>
      </c>
      <c r="B163" s="43" t="s">
        <v>814</v>
      </c>
      <c r="C163" s="170">
        <v>0</v>
      </c>
      <c r="D163" s="170">
        <v>0</v>
      </c>
      <c r="E163" s="170">
        <v>0</v>
      </c>
      <c r="F163" s="172">
        <v>0</v>
      </c>
      <c r="G163" s="172">
        <v>0</v>
      </c>
      <c r="H163" s="172">
        <v>0</v>
      </c>
      <c r="I163" s="173">
        <v>0</v>
      </c>
      <c r="J163" s="173">
        <v>0</v>
      </c>
      <c r="K163" s="173">
        <v>0</v>
      </c>
      <c r="L163" s="174">
        <v>0</v>
      </c>
      <c r="M163" s="174">
        <v>0</v>
      </c>
      <c r="N163" s="174">
        <v>0</v>
      </c>
      <c r="O163" s="175">
        <v>0</v>
      </c>
      <c r="P163" s="175">
        <v>0</v>
      </c>
      <c r="Q163" s="175">
        <v>0</v>
      </c>
      <c r="R163" s="176">
        <v>0</v>
      </c>
      <c r="S163" s="176">
        <v>0</v>
      </c>
      <c r="T163" s="176">
        <v>0</v>
      </c>
      <c r="U163" s="172">
        <v>0</v>
      </c>
      <c r="V163" s="172">
        <v>0</v>
      </c>
      <c r="W163" s="177">
        <v>0</v>
      </c>
    </row>
    <row r="164" spans="1:23">
      <c r="A164" s="43" t="s">
        <v>815</v>
      </c>
      <c r="B164" s="43" t="s">
        <v>816</v>
      </c>
      <c r="C164" s="170">
        <v>0</v>
      </c>
      <c r="D164" s="170">
        <v>0</v>
      </c>
      <c r="E164" s="170">
        <v>0</v>
      </c>
      <c r="F164" s="172">
        <v>0</v>
      </c>
      <c r="G164" s="172">
        <v>0</v>
      </c>
      <c r="H164" s="172">
        <v>0</v>
      </c>
      <c r="I164" s="173">
        <v>0</v>
      </c>
      <c r="J164" s="173">
        <v>0</v>
      </c>
      <c r="K164" s="173">
        <v>0</v>
      </c>
      <c r="L164" s="174">
        <v>0</v>
      </c>
      <c r="M164" s="174">
        <v>0</v>
      </c>
      <c r="N164" s="174">
        <v>0</v>
      </c>
      <c r="O164" s="175">
        <v>0</v>
      </c>
      <c r="P164" s="175">
        <v>0</v>
      </c>
      <c r="Q164" s="175">
        <v>0</v>
      </c>
      <c r="R164" s="176">
        <v>0</v>
      </c>
      <c r="S164" s="176">
        <v>0</v>
      </c>
      <c r="T164" s="176">
        <v>0</v>
      </c>
      <c r="U164" s="172">
        <v>0</v>
      </c>
      <c r="V164" s="172">
        <v>0</v>
      </c>
      <c r="W164" s="177">
        <v>0</v>
      </c>
    </row>
    <row r="165" spans="1:23">
      <c r="A165" s="43" t="s">
        <v>817</v>
      </c>
      <c r="B165" s="43" t="s">
        <v>818</v>
      </c>
      <c r="C165" s="170">
        <v>0</v>
      </c>
      <c r="D165" s="170">
        <v>0</v>
      </c>
      <c r="E165" s="170">
        <v>0</v>
      </c>
      <c r="F165" s="172">
        <v>0</v>
      </c>
      <c r="G165" s="172">
        <v>0</v>
      </c>
      <c r="H165" s="172">
        <v>0</v>
      </c>
      <c r="I165" s="173">
        <v>0</v>
      </c>
      <c r="J165" s="173">
        <v>0</v>
      </c>
      <c r="K165" s="173">
        <v>0</v>
      </c>
      <c r="L165" s="174">
        <v>0</v>
      </c>
      <c r="M165" s="174">
        <v>0</v>
      </c>
      <c r="N165" s="174">
        <v>0</v>
      </c>
      <c r="O165" s="175">
        <v>0</v>
      </c>
      <c r="P165" s="175">
        <v>0</v>
      </c>
      <c r="Q165" s="175">
        <v>0</v>
      </c>
      <c r="R165" s="176">
        <v>0</v>
      </c>
      <c r="S165" s="176">
        <v>0</v>
      </c>
      <c r="T165" s="176">
        <v>0</v>
      </c>
      <c r="U165" s="172">
        <v>0</v>
      </c>
      <c r="V165" s="172">
        <v>0</v>
      </c>
      <c r="W165" s="177">
        <v>0</v>
      </c>
    </row>
    <row r="166" spans="1:23">
      <c r="A166" s="43" t="s">
        <v>819</v>
      </c>
      <c r="B166" s="43" t="s">
        <v>820</v>
      </c>
      <c r="C166" s="170">
        <v>0</v>
      </c>
      <c r="D166" s="170">
        <v>0</v>
      </c>
      <c r="E166" s="170">
        <v>0</v>
      </c>
      <c r="F166" s="172">
        <v>0</v>
      </c>
      <c r="G166" s="172">
        <v>0</v>
      </c>
      <c r="H166" s="172">
        <v>0</v>
      </c>
      <c r="I166" s="173">
        <v>0</v>
      </c>
      <c r="J166" s="173">
        <v>0</v>
      </c>
      <c r="K166" s="173">
        <v>0</v>
      </c>
      <c r="L166" s="174">
        <v>0</v>
      </c>
      <c r="M166" s="174">
        <v>0</v>
      </c>
      <c r="N166" s="174">
        <v>0</v>
      </c>
      <c r="O166" s="175">
        <v>0</v>
      </c>
      <c r="P166" s="175">
        <v>0</v>
      </c>
      <c r="Q166" s="175">
        <v>0</v>
      </c>
      <c r="R166" s="176">
        <v>0</v>
      </c>
      <c r="S166" s="176">
        <v>0</v>
      </c>
      <c r="T166" s="176">
        <v>0</v>
      </c>
      <c r="U166" s="172">
        <v>0</v>
      </c>
      <c r="V166" s="172">
        <v>0</v>
      </c>
      <c r="W166" s="177">
        <v>0</v>
      </c>
    </row>
    <row r="167" spans="1:23">
      <c r="A167" s="43" t="s">
        <v>821</v>
      </c>
      <c r="B167" s="43" t="s">
        <v>822</v>
      </c>
      <c r="C167" s="170">
        <v>0</v>
      </c>
      <c r="D167" s="170">
        <v>0</v>
      </c>
      <c r="E167" s="170">
        <v>0</v>
      </c>
      <c r="F167" s="172">
        <v>0</v>
      </c>
      <c r="G167" s="172">
        <v>0</v>
      </c>
      <c r="H167" s="172">
        <v>0</v>
      </c>
      <c r="I167" s="173">
        <v>0</v>
      </c>
      <c r="J167" s="173">
        <v>0</v>
      </c>
      <c r="K167" s="173">
        <v>0</v>
      </c>
      <c r="L167" s="174">
        <v>0</v>
      </c>
      <c r="M167" s="174">
        <v>0</v>
      </c>
      <c r="N167" s="174">
        <v>0</v>
      </c>
      <c r="O167" s="175">
        <v>0</v>
      </c>
      <c r="P167" s="175">
        <v>0</v>
      </c>
      <c r="Q167" s="175">
        <v>0</v>
      </c>
      <c r="R167" s="176">
        <v>0</v>
      </c>
      <c r="S167" s="176">
        <v>0</v>
      </c>
      <c r="T167" s="176">
        <v>0</v>
      </c>
      <c r="U167" s="172">
        <v>0</v>
      </c>
      <c r="V167" s="172">
        <v>0</v>
      </c>
      <c r="W167" s="177">
        <v>0</v>
      </c>
    </row>
    <row r="168" spans="1:23">
      <c r="A168" s="43" t="s">
        <v>823</v>
      </c>
      <c r="B168" s="43" t="s">
        <v>824</v>
      </c>
      <c r="C168" s="170">
        <v>0</v>
      </c>
      <c r="D168" s="170">
        <v>0</v>
      </c>
      <c r="E168" s="170">
        <v>0</v>
      </c>
      <c r="F168" s="172">
        <v>0</v>
      </c>
      <c r="G168" s="172">
        <v>0</v>
      </c>
      <c r="H168" s="172">
        <v>0</v>
      </c>
      <c r="I168" s="173">
        <v>0</v>
      </c>
      <c r="J168" s="173">
        <v>0</v>
      </c>
      <c r="K168" s="173">
        <v>0</v>
      </c>
      <c r="L168" s="174">
        <v>0</v>
      </c>
      <c r="M168" s="174">
        <v>0</v>
      </c>
      <c r="N168" s="174">
        <v>0</v>
      </c>
      <c r="O168" s="175">
        <v>0</v>
      </c>
      <c r="P168" s="175">
        <v>0</v>
      </c>
      <c r="Q168" s="175">
        <v>0</v>
      </c>
      <c r="R168" s="176">
        <v>0</v>
      </c>
      <c r="S168" s="176">
        <v>0</v>
      </c>
      <c r="T168" s="176">
        <v>0</v>
      </c>
      <c r="U168" s="172">
        <v>0</v>
      </c>
      <c r="V168" s="172">
        <v>0</v>
      </c>
      <c r="W168" s="177">
        <v>0</v>
      </c>
    </row>
    <row r="169" spans="1:23">
      <c r="A169" s="43" t="s">
        <v>825</v>
      </c>
      <c r="B169" s="43" t="s">
        <v>826</v>
      </c>
      <c r="C169" s="170">
        <v>0</v>
      </c>
      <c r="D169" s="170">
        <v>0</v>
      </c>
      <c r="E169" s="170">
        <v>0</v>
      </c>
      <c r="F169" s="172">
        <v>0</v>
      </c>
      <c r="G169" s="172">
        <v>0</v>
      </c>
      <c r="H169" s="172">
        <v>0</v>
      </c>
      <c r="I169" s="173">
        <v>0</v>
      </c>
      <c r="J169" s="173">
        <v>0</v>
      </c>
      <c r="K169" s="173">
        <v>0</v>
      </c>
      <c r="L169" s="174">
        <v>0</v>
      </c>
      <c r="M169" s="174">
        <v>0</v>
      </c>
      <c r="N169" s="174">
        <v>0</v>
      </c>
      <c r="O169" s="175">
        <v>0</v>
      </c>
      <c r="P169" s="175">
        <v>0</v>
      </c>
      <c r="Q169" s="175">
        <v>0</v>
      </c>
      <c r="R169" s="176">
        <v>0</v>
      </c>
      <c r="S169" s="176">
        <v>0</v>
      </c>
      <c r="T169" s="176">
        <v>0</v>
      </c>
      <c r="U169" s="172">
        <v>0</v>
      </c>
      <c r="V169" s="172">
        <v>0</v>
      </c>
      <c r="W169" s="177">
        <v>0</v>
      </c>
    </row>
    <row r="170" spans="1:23">
      <c r="A170" s="43" t="s">
        <v>827</v>
      </c>
      <c r="B170" s="43" t="s">
        <v>828</v>
      </c>
      <c r="C170" s="170">
        <v>0</v>
      </c>
      <c r="D170" s="170">
        <v>0</v>
      </c>
      <c r="E170" s="170">
        <v>0</v>
      </c>
      <c r="F170" s="172">
        <v>0</v>
      </c>
      <c r="G170" s="172">
        <v>0</v>
      </c>
      <c r="H170" s="172">
        <v>0</v>
      </c>
      <c r="I170" s="173">
        <v>0</v>
      </c>
      <c r="J170" s="173">
        <v>0</v>
      </c>
      <c r="K170" s="173">
        <v>0</v>
      </c>
      <c r="L170" s="174">
        <v>0</v>
      </c>
      <c r="M170" s="174">
        <v>0</v>
      </c>
      <c r="N170" s="174">
        <v>0</v>
      </c>
      <c r="O170" s="175">
        <v>0</v>
      </c>
      <c r="P170" s="175">
        <v>0</v>
      </c>
      <c r="Q170" s="175">
        <v>0</v>
      </c>
      <c r="R170" s="176">
        <v>0</v>
      </c>
      <c r="S170" s="176">
        <v>0</v>
      </c>
      <c r="T170" s="176">
        <v>0</v>
      </c>
      <c r="U170" s="172">
        <v>0</v>
      </c>
      <c r="V170" s="172">
        <v>0</v>
      </c>
      <c r="W170" s="177">
        <v>0</v>
      </c>
    </row>
    <row r="171" spans="1:23">
      <c r="A171" s="43" t="s">
        <v>829</v>
      </c>
      <c r="B171" s="43" t="s">
        <v>830</v>
      </c>
      <c r="C171" s="170">
        <v>0</v>
      </c>
      <c r="D171" s="170">
        <v>0</v>
      </c>
      <c r="E171" s="170">
        <v>0</v>
      </c>
      <c r="F171" s="172">
        <v>0</v>
      </c>
      <c r="G171" s="172">
        <v>0</v>
      </c>
      <c r="H171" s="172">
        <v>0</v>
      </c>
      <c r="I171" s="173">
        <v>0</v>
      </c>
      <c r="J171" s="173">
        <v>0</v>
      </c>
      <c r="K171" s="173">
        <v>0</v>
      </c>
      <c r="L171" s="174">
        <v>0</v>
      </c>
      <c r="M171" s="174">
        <v>0</v>
      </c>
      <c r="N171" s="174">
        <v>0</v>
      </c>
      <c r="O171" s="175">
        <v>0</v>
      </c>
      <c r="P171" s="175">
        <v>0</v>
      </c>
      <c r="Q171" s="175">
        <v>0</v>
      </c>
      <c r="R171" s="176">
        <v>0</v>
      </c>
      <c r="S171" s="176">
        <v>0</v>
      </c>
      <c r="T171" s="176">
        <v>0</v>
      </c>
      <c r="U171" s="172">
        <v>0</v>
      </c>
      <c r="V171" s="172">
        <v>0</v>
      </c>
      <c r="W171" s="177">
        <v>0</v>
      </c>
    </row>
    <row r="172" spans="1:23">
      <c r="A172" s="43" t="s">
        <v>831</v>
      </c>
      <c r="B172" s="43" t="s">
        <v>832</v>
      </c>
      <c r="C172" s="170">
        <v>0</v>
      </c>
      <c r="D172" s="170">
        <v>0</v>
      </c>
      <c r="E172" s="170">
        <v>0</v>
      </c>
      <c r="F172" s="172">
        <v>0</v>
      </c>
      <c r="G172" s="172">
        <v>0</v>
      </c>
      <c r="H172" s="172">
        <v>0</v>
      </c>
      <c r="I172" s="173">
        <v>0</v>
      </c>
      <c r="J172" s="173">
        <v>0</v>
      </c>
      <c r="K172" s="173">
        <v>0</v>
      </c>
      <c r="L172" s="174">
        <v>0</v>
      </c>
      <c r="M172" s="174">
        <v>0</v>
      </c>
      <c r="N172" s="174">
        <v>0</v>
      </c>
      <c r="O172" s="175">
        <v>0</v>
      </c>
      <c r="P172" s="175">
        <v>0</v>
      </c>
      <c r="Q172" s="175">
        <v>0</v>
      </c>
      <c r="R172" s="176">
        <v>0</v>
      </c>
      <c r="S172" s="176">
        <v>0</v>
      </c>
      <c r="T172" s="176">
        <v>0</v>
      </c>
      <c r="U172" s="172">
        <v>0</v>
      </c>
      <c r="V172" s="172">
        <v>0</v>
      </c>
      <c r="W172" s="177">
        <v>0</v>
      </c>
    </row>
    <row r="173" spans="1:23">
      <c r="A173" s="43" t="s">
        <v>833</v>
      </c>
      <c r="B173" s="43" t="s">
        <v>834</v>
      </c>
      <c r="C173" s="170">
        <v>0</v>
      </c>
      <c r="D173" s="170">
        <v>0</v>
      </c>
      <c r="E173" s="170">
        <v>0</v>
      </c>
      <c r="F173" s="172">
        <v>0</v>
      </c>
      <c r="G173" s="172">
        <v>0</v>
      </c>
      <c r="H173" s="172">
        <v>0</v>
      </c>
      <c r="I173" s="173">
        <v>0</v>
      </c>
      <c r="J173" s="173">
        <v>0</v>
      </c>
      <c r="K173" s="173">
        <v>0</v>
      </c>
      <c r="L173" s="174">
        <v>0</v>
      </c>
      <c r="M173" s="174">
        <v>0</v>
      </c>
      <c r="N173" s="174">
        <v>0</v>
      </c>
      <c r="O173" s="175">
        <v>0</v>
      </c>
      <c r="P173" s="175">
        <v>0</v>
      </c>
      <c r="Q173" s="175">
        <v>0</v>
      </c>
      <c r="R173" s="176">
        <v>0</v>
      </c>
      <c r="S173" s="176">
        <v>0</v>
      </c>
      <c r="T173" s="176">
        <v>0</v>
      </c>
      <c r="U173" s="172">
        <v>0</v>
      </c>
      <c r="V173" s="172">
        <v>0</v>
      </c>
      <c r="W173" s="177">
        <v>0</v>
      </c>
    </row>
    <row r="174" spans="1:23">
      <c r="A174" s="43" t="s">
        <v>835</v>
      </c>
      <c r="B174" s="43" t="s">
        <v>836</v>
      </c>
      <c r="C174" s="170">
        <v>0</v>
      </c>
      <c r="D174" s="170">
        <v>0</v>
      </c>
      <c r="E174" s="170">
        <v>0</v>
      </c>
      <c r="F174" s="172">
        <v>0</v>
      </c>
      <c r="G174" s="172">
        <v>0</v>
      </c>
      <c r="H174" s="172">
        <v>0</v>
      </c>
      <c r="I174" s="173">
        <v>0</v>
      </c>
      <c r="J174" s="173">
        <v>0</v>
      </c>
      <c r="K174" s="173">
        <v>0</v>
      </c>
      <c r="L174" s="174">
        <v>0</v>
      </c>
      <c r="M174" s="174">
        <v>0</v>
      </c>
      <c r="N174" s="174">
        <v>0</v>
      </c>
      <c r="O174" s="175">
        <v>0</v>
      </c>
      <c r="P174" s="175">
        <v>0</v>
      </c>
      <c r="Q174" s="175">
        <v>0</v>
      </c>
      <c r="R174" s="176">
        <v>0</v>
      </c>
      <c r="S174" s="176">
        <v>0</v>
      </c>
      <c r="T174" s="176">
        <v>0</v>
      </c>
      <c r="U174" s="172">
        <v>0</v>
      </c>
      <c r="V174" s="172">
        <v>0</v>
      </c>
      <c r="W174" s="177">
        <v>0</v>
      </c>
    </row>
    <row r="175" spans="1:23">
      <c r="A175" s="43" t="s">
        <v>837</v>
      </c>
      <c r="B175" s="43" t="s">
        <v>838</v>
      </c>
      <c r="C175" s="170">
        <v>0</v>
      </c>
      <c r="D175" s="170">
        <v>0</v>
      </c>
      <c r="E175" s="170">
        <v>0</v>
      </c>
      <c r="F175" s="172">
        <v>0</v>
      </c>
      <c r="G175" s="172">
        <v>0</v>
      </c>
      <c r="H175" s="172">
        <v>0</v>
      </c>
      <c r="I175" s="173">
        <v>0</v>
      </c>
      <c r="J175" s="173">
        <v>0</v>
      </c>
      <c r="K175" s="173">
        <v>0</v>
      </c>
      <c r="L175" s="174">
        <v>0</v>
      </c>
      <c r="M175" s="174">
        <v>0</v>
      </c>
      <c r="N175" s="174">
        <v>0</v>
      </c>
      <c r="O175" s="175">
        <v>0</v>
      </c>
      <c r="P175" s="175">
        <v>0</v>
      </c>
      <c r="Q175" s="175">
        <v>0</v>
      </c>
      <c r="R175" s="176">
        <v>0</v>
      </c>
      <c r="S175" s="176">
        <v>0</v>
      </c>
      <c r="T175" s="176">
        <v>0</v>
      </c>
      <c r="U175" s="172">
        <v>0</v>
      </c>
      <c r="V175" s="172">
        <v>0</v>
      </c>
      <c r="W175" s="177">
        <v>0</v>
      </c>
    </row>
    <row r="176" spans="1:23">
      <c r="A176" s="43" t="s">
        <v>839</v>
      </c>
      <c r="B176" s="43" t="s">
        <v>840</v>
      </c>
      <c r="C176" s="170">
        <v>0</v>
      </c>
      <c r="D176" s="170">
        <v>0</v>
      </c>
      <c r="E176" s="170">
        <v>0</v>
      </c>
      <c r="F176" s="172">
        <v>0</v>
      </c>
      <c r="G176" s="172">
        <v>0</v>
      </c>
      <c r="H176" s="172">
        <v>0</v>
      </c>
      <c r="I176" s="173">
        <v>0</v>
      </c>
      <c r="J176" s="173">
        <v>0</v>
      </c>
      <c r="K176" s="173">
        <v>0</v>
      </c>
      <c r="L176" s="174">
        <v>0</v>
      </c>
      <c r="M176" s="174">
        <v>0</v>
      </c>
      <c r="N176" s="174">
        <v>0</v>
      </c>
      <c r="O176" s="175">
        <v>0</v>
      </c>
      <c r="P176" s="175">
        <v>0</v>
      </c>
      <c r="Q176" s="175">
        <v>0</v>
      </c>
      <c r="R176" s="176">
        <v>0</v>
      </c>
      <c r="S176" s="176">
        <v>0</v>
      </c>
      <c r="T176" s="176">
        <v>0</v>
      </c>
      <c r="U176" s="172">
        <v>0</v>
      </c>
      <c r="V176" s="172">
        <v>0</v>
      </c>
      <c r="W176" s="177">
        <v>0</v>
      </c>
    </row>
    <row r="177" spans="1:23">
      <c r="A177" s="43" t="s">
        <v>841</v>
      </c>
      <c r="B177" s="43" t="s">
        <v>842</v>
      </c>
      <c r="C177" s="170">
        <v>0</v>
      </c>
      <c r="D177" s="170">
        <v>0</v>
      </c>
      <c r="E177" s="170">
        <v>0</v>
      </c>
      <c r="F177" s="172">
        <v>0</v>
      </c>
      <c r="G177" s="172">
        <v>0</v>
      </c>
      <c r="H177" s="172">
        <v>0</v>
      </c>
      <c r="I177" s="173">
        <v>0</v>
      </c>
      <c r="J177" s="173">
        <v>0</v>
      </c>
      <c r="K177" s="173">
        <v>0</v>
      </c>
      <c r="L177" s="174">
        <v>0</v>
      </c>
      <c r="M177" s="174">
        <v>0</v>
      </c>
      <c r="N177" s="174">
        <v>0</v>
      </c>
      <c r="O177" s="175">
        <v>0</v>
      </c>
      <c r="P177" s="175">
        <v>0</v>
      </c>
      <c r="Q177" s="175">
        <v>0</v>
      </c>
      <c r="R177" s="176">
        <v>0</v>
      </c>
      <c r="S177" s="176">
        <v>0</v>
      </c>
      <c r="T177" s="176">
        <v>0</v>
      </c>
      <c r="U177" s="172">
        <v>0</v>
      </c>
      <c r="V177" s="172">
        <v>0</v>
      </c>
      <c r="W177" s="177">
        <v>0</v>
      </c>
    </row>
    <row r="178" spans="1:23">
      <c r="A178" s="43" t="s">
        <v>843</v>
      </c>
      <c r="B178" s="43" t="s">
        <v>844</v>
      </c>
      <c r="C178" s="170">
        <v>0</v>
      </c>
      <c r="D178" s="170">
        <v>0</v>
      </c>
      <c r="E178" s="170">
        <v>0</v>
      </c>
      <c r="F178" s="172">
        <v>0</v>
      </c>
      <c r="G178" s="172">
        <v>0</v>
      </c>
      <c r="H178" s="172">
        <v>0</v>
      </c>
      <c r="I178" s="173">
        <v>0</v>
      </c>
      <c r="J178" s="173">
        <v>0</v>
      </c>
      <c r="K178" s="173">
        <v>0</v>
      </c>
      <c r="L178" s="174">
        <v>0</v>
      </c>
      <c r="M178" s="174">
        <v>0</v>
      </c>
      <c r="N178" s="174">
        <v>0</v>
      </c>
      <c r="O178" s="175">
        <v>0</v>
      </c>
      <c r="P178" s="175">
        <v>0</v>
      </c>
      <c r="Q178" s="175">
        <v>0</v>
      </c>
      <c r="R178" s="176">
        <v>0</v>
      </c>
      <c r="S178" s="176">
        <v>0</v>
      </c>
      <c r="T178" s="176">
        <v>0</v>
      </c>
      <c r="U178" s="172">
        <v>0</v>
      </c>
      <c r="V178" s="172">
        <v>0</v>
      </c>
      <c r="W178" s="177">
        <v>0</v>
      </c>
    </row>
    <row r="179" spans="1:23">
      <c r="A179" s="43" t="s">
        <v>845</v>
      </c>
      <c r="B179" s="43" t="s">
        <v>846</v>
      </c>
      <c r="C179" s="170">
        <v>0</v>
      </c>
      <c r="D179" s="170">
        <v>0</v>
      </c>
      <c r="E179" s="170">
        <v>0</v>
      </c>
      <c r="F179" s="172">
        <v>0</v>
      </c>
      <c r="G179" s="172">
        <v>0</v>
      </c>
      <c r="H179" s="172">
        <v>0</v>
      </c>
      <c r="I179" s="173">
        <v>0</v>
      </c>
      <c r="J179" s="173">
        <v>0</v>
      </c>
      <c r="K179" s="173">
        <v>0</v>
      </c>
      <c r="L179" s="174">
        <v>0</v>
      </c>
      <c r="M179" s="174">
        <v>0</v>
      </c>
      <c r="N179" s="174">
        <v>0</v>
      </c>
      <c r="O179" s="175">
        <v>0</v>
      </c>
      <c r="P179" s="175">
        <v>0</v>
      </c>
      <c r="Q179" s="175">
        <v>0</v>
      </c>
      <c r="R179" s="176">
        <v>0</v>
      </c>
      <c r="S179" s="176">
        <v>0</v>
      </c>
      <c r="T179" s="176">
        <v>0</v>
      </c>
      <c r="U179" s="172">
        <v>0</v>
      </c>
      <c r="V179" s="172">
        <v>0</v>
      </c>
      <c r="W179" s="177">
        <v>0</v>
      </c>
    </row>
    <row r="180" spans="1:23">
      <c r="A180" s="43" t="s">
        <v>847</v>
      </c>
      <c r="B180" s="43" t="s">
        <v>848</v>
      </c>
      <c r="C180" s="170">
        <v>0</v>
      </c>
      <c r="D180" s="170">
        <v>0</v>
      </c>
      <c r="E180" s="170">
        <v>0</v>
      </c>
      <c r="F180" s="172">
        <v>0</v>
      </c>
      <c r="G180" s="172">
        <v>0</v>
      </c>
      <c r="H180" s="172">
        <v>0</v>
      </c>
      <c r="I180" s="173">
        <v>0</v>
      </c>
      <c r="J180" s="173">
        <v>0</v>
      </c>
      <c r="K180" s="173">
        <v>0</v>
      </c>
      <c r="L180" s="174">
        <v>0</v>
      </c>
      <c r="M180" s="174">
        <v>0</v>
      </c>
      <c r="N180" s="174">
        <v>0</v>
      </c>
      <c r="O180" s="175">
        <v>0</v>
      </c>
      <c r="P180" s="175">
        <v>0</v>
      </c>
      <c r="Q180" s="175">
        <v>0</v>
      </c>
      <c r="R180" s="176">
        <v>0</v>
      </c>
      <c r="S180" s="176">
        <v>0</v>
      </c>
      <c r="T180" s="176">
        <v>0</v>
      </c>
      <c r="U180" s="172">
        <v>0</v>
      </c>
      <c r="V180" s="172">
        <v>0</v>
      </c>
      <c r="W180" s="177">
        <v>0</v>
      </c>
    </row>
    <row r="181" spans="1:23">
      <c r="A181" s="43" t="s">
        <v>849</v>
      </c>
      <c r="B181" s="43" t="s">
        <v>850</v>
      </c>
      <c r="C181" s="170">
        <v>0</v>
      </c>
      <c r="D181" s="170">
        <v>0</v>
      </c>
      <c r="E181" s="170">
        <v>0</v>
      </c>
      <c r="F181" s="172">
        <v>0</v>
      </c>
      <c r="G181" s="172">
        <v>0</v>
      </c>
      <c r="H181" s="172">
        <v>0</v>
      </c>
      <c r="I181" s="173">
        <v>0</v>
      </c>
      <c r="J181" s="173">
        <v>0</v>
      </c>
      <c r="K181" s="173">
        <v>0</v>
      </c>
      <c r="L181" s="174">
        <v>0</v>
      </c>
      <c r="M181" s="174">
        <v>0</v>
      </c>
      <c r="N181" s="174">
        <v>0</v>
      </c>
      <c r="O181" s="175">
        <v>0</v>
      </c>
      <c r="P181" s="175">
        <v>0</v>
      </c>
      <c r="Q181" s="175">
        <v>0</v>
      </c>
      <c r="R181" s="176">
        <v>0</v>
      </c>
      <c r="S181" s="176">
        <v>0</v>
      </c>
      <c r="T181" s="176">
        <v>0</v>
      </c>
      <c r="U181" s="172">
        <v>0</v>
      </c>
      <c r="V181" s="172">
        <v>0</v>
      </c>
      <c r="W181" s="177">
        <v>0</v>
      </c>
    </row>
    <row r="182" spans="1:23">
      <c r="A182" s="43" t="s">
        <v>851</v>
      </c>
      <c r="B182" s="43" t="s">
        <v>852</v>
      </c>
      <c r="C182" s="170">
        <v>0</v>
      </c>
      <c r="D182" s="170">
        <v>0</v>
      </c>
      <c r="E182" s="170">
        <v>0</v>
      </c>
      <c r="F182" s="172">
        <v>0</v>
      </c>
      <c r="G182" s="172">
        <v>0</v>
      </c>
      <c r="H182" s="172">
        <v>0</v>
      </c>
      <c r="I182" s="173">
        <v>0</v>
      </c>
      <c r="J182" s="173">
        <v>0</v>
      </c>
      <c r="K182" s="173">
        <v>0</v>
      </c>
      <c r="L182" s="174">
        <v>0</v>
      </c>
      <c r="M182" s="174">
        <v>0</v>
      </c>
      <c r="N182" s="174">
        <v>0</v>
      </c>
      <c r="O182" s="175">
        <v>0</v>
      </c>
      <c r="P182" s="175">
        <v>0</v>
      </c>
      <c r="Q182" s="175">
        <v>0</v>
      </c>
      <c r="R182" s="176">
        <v>0</v>
      </c>
      <c r="S182" s="176">
        <v>0</v>
      </c>
      <c r="T182" s="176">
        <v>0</v>
      </c>
      <c r="U182" s="172">
        <v>0</v>
      </c>
      <c r="V182" s="172">
        <v>0</v>
      </c>
      <c r="W182" s="177">
        <v>0</v>
      </c>
    </row>
    <row r="183" spans="1:23">
      <c r="A183" s="43" t="s">
        <v>853</v>
      </c>
      <c r="B183" s="43" t="s">
        <v>854</v>
      </c>
      <c r="C183" s="170">
        <v>0</v>
      </c>
      <c r="D183" s="170">
        <v>0</v>
      </c>
      <c r="E183" s="170">
        <v>0</v>
      </c>
      <c r="F183" s="172">
        <v>0</v>
      </c>
      <c r="G183" s="172">
        <v>0</v>
      </c>
      <c r="H183" s="172">
        <v>0</v>
      </c>
      <c r="I183" s="173">
        <v>0</v>
      </c>
      <c r="J183" s="173">
        <v>0</v>
      </c>
      <c r="K183" s="173">
        <v>0</v>
      </c>
      <c r="L183" s="174">
        <v>0</v>
      </c>
      <c r="M183" s="174">
        <v>0</v>
      </c>
      <c r="N183" s="174">
        <v>0</v>
      </c>
      <c r="O183" s="175">
        <v>0</v>
      </c>
      <c r="P183" s="175">
        <v>0</v>
      </c>
      <c r="Q183" s="175">
        <v>0</v>
      </c>
      <c r="R183" s="176">
        <v>0</v>
      </c>
      <c r="S183" s="176">
        <v>0</v>
      </c>
      <c r="T183" s="176">
        <v>0</v>
      </c>
      <c r="U183" s="172">
        <v>0</v>
      </c>
      <c r="V183" s="172">
        <v>0</v>
      </c>
      <c r="W183" s="177">
        <v>0</v>
      </c>
    </row>
    <row r="184" spans="1:23">
      <c r="A184" s="43" t="s">
        <v>855</v>
      </c>
      <c r="B184" s="43" t="s">
        <v>856</v>
      </c>
      <c r="C184" s="170">
        <v>0</v>
      </c>
      <c r="D184" s="170">
        <v>0</v>
      </c>
      <c r="E184" s="170">
        <v>0</v>
      </c>
      <c r="F184" s="172">
        <v>0</v>
      </c>
      <c r="G184" s="172">
        <v>0</v>
      </c>
      <c r="H184" s="172">
        <v>0</v>
      </c>
      <c r="I184" s="173">
        <v>0</v>
      </c>
      <c r="J184" s="173">
        <v>0</v>
      </c>
      <c r="K184" s="173">
        <v>0</v>
      </c>
      <c r="L184" s="174">
        <v>0</v>
      </c>
      <c r="M184" s="174">
        <v>0</v>
      </c>
      <c r="N184" s="174">
        <v>0</v>
      </c>
      <c r="O184" s="175">
        <v>0</v>
      </c>
      <c r="P184" s="175">
        <v>0</v>
      </c>
      <c r="Q184" s="175">
        <v>0</v>
      </c>
      <c r="R184" s="176">
        <v>0</v>
      </c>
      <c r="S184" s="176">
        <v>0</v>
      </c>
      <c r="T184" s="176">
        <v>0</v>
      </c>
      <c r="U184" s="172">
        <v>0</v>
      </c>
      <c r="V184" s="172">
        <v>0</v>
      </c>
      <c r="W184" s="177">
        <v>0</v>
      </c>
    </row>
    <row r="185" spans="1:23">
      <c r="A185" s="43" t="s">
        <v>857</v>
      </c>
      <c r="B185" s="43" t="s">
        <v>858</v>
      </c>
      <c r="C185" s="170">
        <v>0</v>
      </c>
      <c r="D185" s="170">
        <v>0</v>
      </c>
      <c r="E185" s="170">
        <v>0</v>
      </c>
      <c r="F185" s="172">
        <v>0</v>
      </c>
      <c r="G185" s="172">
        <v>0</v>
      </c>
      <c r="H185" s="172">
        <v>0</v>
      </c>
      <c r="I185" s="173">
        <v>0</v>
      </c>
      <c r="J185" s="173">
        <v>0</v>
      </c>
      <c r="K185" s="173">
        <v>0</v>
      </c>
      <c r="L185" s="174">
        <v>0</v>
      </c>
      <c r="M185" s="174">
        <v>0</v>
      </c>
      <c r="N185" s="174">
        <v>0</v>
      </c>
      <c r="O185" s="175">
        <v>0</v>
      </c>
      <c r="P185" s="175">
        <v>0</v>
      </c>
      <c r="Q185" s="175">
        <v>0</v>
      </c>
      <c r="R185" s="176">
        <v>0</v>
      </c>
      <c r="S185" s="176">
        <v>0</v>
      </c>
      <c r="T185" s="176">
        <v>0</v>
      </c>
      <c r="U185" s="172">
        <v>0</v>
      </c>
      <c r="V185" s="172">
        <v>0</v>
      </c>
      <c r="W185" s="177">
        <v>0</v>
      </c>
    </row>
    <row r="186" spans="1:23">
      <c r="A186" s="43" t="s">
        <v>859</v>
      </c>
      <c r="B186" s="43" t="s">
        <v>860</v>
      </c>
      <c r="C186" s="170">
        <v>0</v>
      </c>
      <c r="D186" s="170">
        <v>0</v>
      </c>
      <c r="E186" s="170">
        <v>0</v>
      </c>
      <c r="F186" s="172">
        <v>0</v>
      </c>
      <c r="G186" s="172">
        <v>0</v>
      </c>
      <c r="H186" s="172">
        <v>0</v>
      </c>
      <c r="I186" s="173">
        <v>0</v>
      </c>
      <c r="J186" s="173">
        <v>0</v>
      </c>
      <c r="K186" s="173">
        <v>0</v>
      </c>
      <c r="L186" s="174">
        <v>0</v>
      </c>
      <c r="M186" s="174">
        <v>0</v>
      </c>
      <c r="N186" s="174">
        <v>0</v>
      </c>
      <c r="O186" s="175">
        <v>0</v>
      </c>
      <c r="P186" s="175">
        <v>0</v>
      </c>
      <c r="Q186" s="175">
        <v>0</v>
      </c>
      <c r="R186" s="176">
        <v>0</v>
      </c>
      <c r="S186" s="176">
        <v>0</v>
      </c>
      <c r="T186" s="176">
        <v>0</v>
      </c>
      <c r="U186" s="172">
        <v>0</v>
      </c>
      <c r="V186" s="172">
        <v>0</v>
      </c>
      <c r="W186" s="177">
        <v>0</v>
      </c>
    </row>
    <row r="187" spans="1:23">
      <c r="A187" s="43" t="s">
        <v>861</v>
      </c>
      <c r="B187" s="43" t="s">
        <v>862</v>
      </c>
      <c r="C187" s="170">
        <v>0</v>
      </c>
      <c r="D187" s="170">
        <v>0</v>
      </c>
      <c r="E187" s="170">
        <v>0</v>
      </c>
      <c r="F187" s="172">
        <v>0</v>
      </c>
      <c r="G187" s="172">
        <v>0</v>
      </c>
      <c r="H187" s="172">
        <v>0</v>
      </c>
      <c r="I187" s="173">
        <v>0</v>
      </c>
      <c r="J187" s="173">
        <v>0</v>
      </c>
      <c r="K187" s="173">
        <v>0</v>
      </c>
      <c r="L187" s="174">
        <v>0</v>
      </c>
      <c r="M187" s="174">
        <v>0</v>
      </c>
      <c r="N187" s="174">
        <v>0</v>
      </c>
      <c r="O187" s="175">
        <v>0</v>
      </c>
      <c r="P187" s="175">
        <v>0</v>
      </c>
      <c r="Q187" s="175">
        <v>0</v>
      </c>
      <c r="R187" s="176">
        <v>0</v>
      </c>
      <c r="S187" s="176">
        <v>0</v>
      </c>
      <c r="T187" s="176">
        <v>0</v>
      </c>
      <c r="U187" s="172">
        <v>0</v>
      </c>
      <c r="V187" s="172">
        <v>0</v>
      </c>
      <c r="W187" s="177">
        <v>0</v>
      </c>
    </row>
    <row r="188" spans="1:23">
      <c r="A188" s="43" t="s">
        <v>863</v>
      </c>
      <c r="B188" s="43" t="s">
        <v>864</v>
      </c>
      <c r="C188" s="170">
        <v>0</v>
      </c>
      <c r="D188" s="170">
        <v>0</v>
      </c>
      <c r="E188" s="170">
        <v>0</v>
      </c>
      <c r="F188" s="172">
        <v>0</v>
      </c>
      <c r="G188" s="172">
        <v>0</v>
      </c>
      <c r="H188" s="172">
        <v>0</v>
      </c>
      <c r="I188" s="173">
        <v>0</v>
      </c>
      <c r="J188" s="173">
        <v>0</v>
      </c>
      <c r="K188" s="173">
        <v>0</v>
      </c>
      <c r="L188" s="174">
        <v>0</v>
      </c>
      <c r="M188" s="174">
        <v>0</v>
      </c>
      <c r="N188" s="174">
        <v>0</v>
      </c>
      <c r="O188" s="175">
        <v>0</v>
      </c>
      <c r="P188" s="175">
        <v>0</v>
      </c>
      <c r="Q188" s="175">
        <v>0</v>
      </c>
      <c r="R188" s="176">
        <v>0</v>
      </c>
      <c r="S188" s="176">
        <v>0</v>
      </c>
      <c r="T188" s="176">
        <v>0</v>
      </c>
      <c r="U188" s="172">
        <v>0</v>
      </c>
      <c r="V188" s="172">
        <v>0</v>
      </c>
      <c r="W188" s="177">
        <v>0</v>
      </c>
    </row>
    <row r="189" spans="1:23" ht="15.75" thickBot="1">
      <c r="A189" s="62" t="s">
        <v>865</v>
      </c>
      <c r="B189" s="62" t="s">
        <v>866</v>
      </c>
      <c r="C189" s="171">
        <v>0</v>
      </c>
      <c r="D189" s="171">
        <v>0</v>
      </c>
      <c r="E189" s="171">
        <v>0</v>
      </c>
      <c r="F189" s="178">
        <v>0</v>
      </c>
      <c r="G189" s="178">
        <v>0</v>
      </c>
      <c r="H189" s="178">
        <v>0</v>
      </c>
      <c r="I189" s="179">
        <v>0</v>
      </c>
      <c r="J189" s="179">
        <v>0</v>
      </c>
      <c r="K189" s="179">
        <v>0</v>
      </c>
      <c r="L189" s="180">
        <v>0</v>
      </c>
      <c r="M189" s="180">
        <v>0</v>
      </c>
      <c r="N189" s="180">
        <v>0</v>
      </c>
      <c r="O189" s="181">
        <v>0</v>
      </c>
      <c r="P189" s="181">
        <v>0</v>
      </c>
      <c r="Q189" s="181">
        <v>0</v>
      </c>
      <c r="R189" s="182">
        <v>0</v>
      </c>
      <c r="S189" s="182">
        <v>0</v>
      </c>
      <c r="T189" s="182">
        <v>0</v>
      </c>
      <c r="U189" s="178">
        <v>0</v>
      </c>
      <c r="V189" s="178">
        <v>0</v>
      </c>
      <c r="W189" s="183">
        <v>0</v>
      </c>
    </row>
  </sheetData>
  <mergeCells count="1">
    <mergeCell ref="C1:W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71"/>
  <sheetViews>
    <sheetView showGridLines="0" zoomScale="80" zoomScaleNormal="80" workbookViewId="0">
      <pane xSplit="3" ySplit="12" topLeftCell="D52" activePane="bottomRight" state="frozen"/>
      <selection activeCell="J1" sqref="J1:K5"/>
      <selection pane="topRight" activeCell="J1" sqref="J1:K5"/>
      <selection pane="bottomLeft" activeCell="J1" sqref="J1:K5"/>
      <selection pane="bottomRight" activeCell="B4" sqref="B4"/>
    </sheetView>
  </sheetViews>
  <sheetFormatPr defaultColWidth="9.140625" defaultRowHeight="15" outlineLevelRow="1" outlineLevelCol="1"/>
  <cols>
    <col min="1" max="1" width="9.140625" style="73" hidden="1" customWidth="1" outlineLevel="1"/>
    <col min="2" max="2" width="20.28515625" style="33" customWidth="1" collapsed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74">
        <f>E5</f>
        <v>0.85</v>
      </c>
      <c r="E1" s="74">
        <f>E5</f>
        <v>0.85</v>
      </c>
      <c r="F1" s="73"/>
      <c r="G1" s="165">
        <f>H5</f>
        <v>1.05</v>
      </c>
      <c r="H1" s="165">
        <f>H5</f>
        <v>1.05</v>
      </c>
      <c r="I1" s="73"/>
      <c r="J1" s="165">
        <f>K5</f>
        <v>0.9</v>
      </c>
      <c r="K1" s="165">
        <f>K5</f>
        <v>0.9</v>
      </c>
      <c r="L1" s="73"/>
      <c r="M1" s="74">
        <f>N5</f>
        <v>0.85</v>
      </c>
      <c r="N1" s="74">
        <f>N5</f>
        <v>0.85</v>
      </c>
      <c r="O1" s="73"/>
      <c r="P1" s="74">
        <f>Q5</f>
        <v>1.05</v>
      </c>
      <c r="Q1" s="74">
        <f>Q5</f>
        <v>1.05</v>
      </c>
      <c r="R1" s="73"/>
      <c r="S1" s="165">
        <f>T5</f>
        <v>1.1000000000000001</v>
      </c>
      <c r="T1" s="165">
        <f>T5</f>
        <v>1.1000000000000001</v>
      </c>
      <c r="U1" s="73"/>
      <c r="V1" s="74">
        <f>W5</f>
        <v>1.3</v>
      </c>
      <c r="W1" s="74">
        <f>W5</f>
        <v>1.3</v>
      </c>
    </row>
    <row r="2" spans="1:23" outlineLevel="1">
      <c r="D2" s="164">
        <v>12</v>
      </c>
      <c r="E2" s="164">
        <v>13</v>
      </c>
      <c r="F2" s="73"/>
      <c r="G2" s="166">
        <v>12</v>
      </c>
      <c r="H2" s="166">
        <v>13</v>
      </c>
      <c r="I2" s="73"/>
      <c r="J2" s="166">
        <v>12</v>
      </c>
      <c r="K2" s="166">
        <v>13</v>
      </c>
      <c r="L2" s="73"/>
      <c r="M2" s="166">
        <v>12</v>
      </c>
      <c r="N2" s="166">
        <v>13</v>
      </c>
      <c r="O2" s="73"/>
      <c r="P2" s="166">
        <v>12</v>
      </c>
      <c r="Q2" s="166">
        <v>13</v>
      </c>
      <c r="R2" s="73"/>
      <c r="S2" s="166">
        <v>12</v>
      </c>
      <c r="T2" s="166">
        <v>13</v>
      </c>
      <c r="U2" s="73"/>
      <c r="V2" s="166">
        <v>12</v>
      </c>
      <c r="W2" s="166">
        <v>13</v>
      </c>
    </row>
    <row r="3" spans="1:23">
      <c r="B3" s="75">
        <v>0.15</v>
      </c>
      <c r="C3" s="76" t="s">
        <v>867</v>
      </c>
      <c r="D3" s="160" t="s">
        <v>508</v>
      </c>
      <c r="E3" s="160" t="s">
        <v>508</v>
      </c>
      <c r="G3" s="167" t="s">
        <v>508</v>
      </c>
      <c r="H3" s="167" t="s">
        <v>508</v>
      </c>
      <c r="J3" s="167" t="s">
        <v>512</v>
      </c>
      <c r="K3" s="167" t="s">
        <v>512</v>
      </c>
      <c r="M3" s="167" t="s">
        <v>508</v>
      </c>
      <c r="N3" s="167" t="s">
        <v>508</v>
      </c>
      <c r="P3" s="167" t="s">
        <v>514</v>
      </c>
      <c r="Q3" s="167" t="s">
        <v>514</v>
      </c>
      <c r="S3" s="167" t="s">
        <v>512</v>
      </c>
      <c r="T3" s="167" t="s">
        <v>512</v>
      </c>
      <c r="V3" s="73" t="s">
        <v>514</v>
      </c>
      <c r="W3" s="73" t="s">
        <v>514</v>
      </c>
    </row>
    <row r="4" spans="1:23">
      <c r="B4" s="77" t="str">
        <f>IF(Input_MCT_CD_CS_WGs!$B$2="Great Britain","GBP",IF(Input_MCT_CD_CS_WGs!$B$2="Switzerland","CHF",IF(Input_MCT_CD_CS_WGs!$B$2="Brazil","USD",IF(Input_MCT_CD_CS_WGs!$B$2="United States","USD","EUR"))))</f>
        <v>EUR</v>
      </c>
      <c r="C4" s="76" t="s">
        <v>516</v>
      </c>
      <c r="D4" s="160" t="s">
        <v>509</v>
      </c>
      <c r="E4" s="160" t="s">
        <v>509</v>
      </c>
      <c r="G4" s="167" t="s">
        <v>509</v>
      </c>
      <c r="H4" s="167" t="s">
        <v>509</v>
      </c>
      <c r="J4" s="167" t="s">
        <v>513</v>
      </c>
      <c r="K4" s="167" t="s">
        <v>513</v>
      </c>
      <c r="M4" s="167" t="s">
        <v>509</v>
      </c>
      <c r="N4" s="167" t="s">
        <v>509</v>
      </c>
      <c r="P4" s="167" t="s">
        <v>509</v>
      </c>
      <c r="Q4" s="167" t="s">
        <v>509</v>
      </c>
      <c r="S4" s="167" t="s">
        <v>513</v>
      </c>
      <c r="T4" s="167" t="s">
        <v>513</v>
      </c>
      <c r="V4" s="73" t="s">
        <v>513</v>
      </c>
      <c r="W4" s="73" t="s">
        <v>513</v>
      </c>
    </row>
    <row r="5" spans="1:23" ht="18.75">
      <c r="C5" s="193" t="s">
        <v>868</v>
      </c>
      <c r="D5" s="78" t="s">
        <v>869</v>
      </c>
      <c r="E5" s="79">
        <v>0.85</v>
      </c>
      <c r="G5" s="78" t="s">
        <v>869</v>
      </c>
      <c r="H5" s="79">
        <v>1.05</v>
      </c>
      <c r="J5" s="78" t="s">
        <v>870</v>
      </c>
      <c r="K5" s="79">
        <v>0.9</v>
      </c>
      <c r="M5" s="78" t="s">
        <v>871</v>
      </c>
      <c r="N5" s="79">
        <v>0.85</v>
      </c>
      <c r="P5" s="78" t="s">
        <v>871</v>
      </c>
      <c r="Q5" s="79">
        <v>1.05</v>
      </c>
      <c r="S5" s="78" t="s">
        <v>872</v>
      </c>
      <c r="T5" s="79">
        <v>1.1000000000000001</v>
      </c>
      <c r="V5" s="78" t="s">
        <v>873</v>
      </c>
      <c r="W5" s="79">
        <v>1.3</v>
      </c>
    </row>
    <row r="6" spans="1:23">
      <c r="C6" s="193"/>
      <c r="D6" s="158" t="s">
        <v>874</v>
      </c>
      <c r="E6" s="158" t="s">
        <v>875</v>
      </c>
      <c r="G6" s="158" t="s">
        <v>876</v>
      </c>
      <c r="H6" s="158" t="s">
        <v>877</v>
      </c>
      <c r="J6" s="158" t="s">
        <v>878</v>
      </c>
      <c r="K6" s="158" t="s">
        <v>879</v>
      </c>
      <c r="M6" s="158" t="s">
        <v>880</v>
      </c>
      <c r="N6" s="158" t="s">
        <v>881</v>
      </c>
      <c r="P6" s="158" t="s">
        <v>882</v>
      </c>
      <c r="Q6" s="158" t="s">
        <v>883</v>
      </c>
      <c r="S6" s="158" t="s">
        <v>884</v>
      </c>
      <c r="T6" s="158" t="s">
        <v>879</v>
      </c>
      <c r="V6" s="158" t="s">
        <v>885</v>
      </c>
      <c r="W6" s="158" t="s">
        <v>886</v>
      </c>
    </row>
    <row r="7" spans="1:23">
      <c r="C7" s="193"/>
      <c r="D7" s="158" t="s">
        <v>887</v>
      </c>
      <c r="E7" s="158"/>
      <c r="G7" s="158" t="s">
        <v>888</v>
      </c>
      <c r="H7" s="158"/>
      <c r="J7" s="158" t="s">
        <v>889</v>
      </c>
      <c r="K7" s="158"/>
      <c r="M7" s="158" t="s">
        <v>890</v>
      </c>
      <c r="N7" s="158"/>
      <c r="P7" s="158" t="s">
        <v>891</v>
      </c>
      <c r="Q7" s="158"/>
      <c r="S7" s="158" t="s">
        <v>892</v>
      </c>
      <c r="T7" s="158"/>
      <c r="V7" s="158" t="s">
        <v>893</v>
      </c>
      <c r="W7" s="158"/>
    </row>
    <row r="8" spans="1:23">
      <c r="C8" s="193"/>
      <c r="D8" s="80" t="s">
        <v>894</v>
      </c>
      <c r="E8" s="80" t="s">
        <v>895</v>
      </c>
      <c r="G8" s="80" t="s">
        <v>894</v>
      </c>
      <c r="H8" s="80" t="s">
        <v>895</v>
      </c>
      <c r="J8" s="80" t="s">
        <v>894</v>
      </c>
      <c r="K8" s="80" t="s">
        <v>895</v>
      </c>
      <c r="M8" s="80" t="s">
        <v>894</v>
      </c>
      <c r="N8" s="80" t="s">
        <v>895</v>
      </c>
      <c r="P8" s="80" t="s">
        <v>894</v>
      </c>
      <c r="Q8" s="80" t="s">
        <v>895</v>
      </c>
      <c r="S8" s="80" t="s">
        <v>894</v>
      </c>
      <c r="T8" s="80" t="s">
        <v>895</v>
      </c>
      <c r="V8" s="80" t="s">
        <v>894</v>
      </c>
      <c r="W8" s="80" t="s">
        <v>895</v>
      </c>
    </row>
    <row r="9" spans="1:23">
      <c r="C9" s="81" t="s">
        <v>896</v>
      </c>
      <c r="D9" s="80" t="s">
        <v>897</v>
      </c>
      <c r="E9" s="80" t="s">
        <v>897</v>
      </c>
      <c r="G9" s="80" t="s">
        <v>511</v>
      </c>
      <c r="H9" s="80" t="s">
        <v>511</v>
      </c>
      <c r="J9" s="80" t="s">
        <v>511</v>
      </c>
      <c r="K9" s="80" t="s">
        <v>511</v>
      </c>
      <c r="M9" s="80" t="s">
        <v>897</v>
      </c>
      <c r="N9" s="80" t="s">
        <v>897</v>
      </c>
      <c r="P9" s="80" t="s">
        <v>511</v>
      </c>
      <c r="Q9" s="80" t="s">
        <v>511</v>
      </c>
      <c r="S9" s="80" t="s">
        <v>511</v>
      </c>
      <c r="T9" s="80" t="s">
        <v>511</v>
      </c>
      <c r="V9" s="80" t="s">
        <v>511</v>
      </c>
      <c r="W9" s="80" t="s">
        <v>511</v>
      </c>
    </row>
    <row r="10" spans="1:23" s="83" customFormat="1" ht="25.5">
      <c r="A10" s="82"/>
      <c r="C10" s="84" t="s">
        <v>898</v>
      </c>
      <c r="D10" s="85" t="s">
        <v>899</v>
      </c>
      <c r="E10" s="85" t="s">
        <v>899</v>
      </c>
      <c r="G10" s="85" t="s">
        <v>899</v>
      </c>
      <c r="H10" s="85" t="s">
        <v>899</v>
      </c>
      <c r="J10" s="85" t="s">
        <v>900</v>
      </c>
      <c r="K10" s="85" t="s">
        <v>900</v>
      </c>
      <c r="M10" s="85" t="s">
        <v>899</v>
      </c>
      <c r="N10" s="85" t="s">
        <v>899</v>
      </c>
      <c r="P10" s="85" t="s">
        <v>899</v>
      </c>
      <c r="Q10" s="85" t="s">
        <v>899</v>
      </c>
      <c r="S10" s="85" t="s">
        <v>900</v>
      </c>
      <c r="T10" s="85" t="s">
        <v>900</v>
      </c>
      <c r="V10" s="85" t="s">
        <v>901</v>
      </c>
      <c r="W10" s="85" t="s">
        <v>901</v>
      </c>
    </row>
    <row r="11" spans="1:23">
      <c r="C11" s="81" t="s">
        <v>902</v>
      </c>
      <c r="D11" s="80" t="s">
        <v>903</v>
      </c>
      <c r="E11" s="80" t="s">
        <v>903</v>
      </c>
      <c r="G11" s="80" t="s">
        <v>903</v>
      </c>
      <c r="H11" s="80" t="s">
        <v>903</v>
      </c>
      <c r="J11" s="80" t="s">
        <v>903</v>
      </c>
      <c r="K11" s="80" t="s">
        <v>903</v>
      </c>
      <c r="M11" s="80" t="s">
        <v>903</v>
      </c>
      <c r="N11" s="80" t="s">
        <v>903</v>
      </c>
      <c r="P11" s="80" t="s">
        <v>903</v>
      </c>
      <c r="Q11" s="80" t="s">
        <v>903</v>
      </c>
      <c r="S11" s="80" t="s">
        <v>903</v>
      </c>
      <c r="T11" s="80" t="s">
        <v>903</v>
      </c>
      <c r="V11" s="80" t="s">
        <v>903</v>
      </c>
      <c r="W11" s="80" t="s">
        <v>903</v>
      </c>
    </row>
    <row r="12" spans="1:23">
      <c r="C12" s="81" t="s">
        <v>904</v>
      </c>
      <c r="D12" s="192" t="s">
        <v>905</v>
      </c>
      <c r="E12" s="192"/>
      <c r="G12" s="192" t="s">
        <v>905</v>
      </c>
      <c r="H12" s="192" t="s">
        <v>906</v>
      </c>
      <c r="J12" s="192" t="s">
        <v>905</v>
      </c>
      <c r="K12" s="192"/>
      <c r="M12" s="192" t="s">
        <v>907</v>
      </c>
      <c r="N12" s="192"/>
      <c r="P12" s="192" t="s">
        <v>907</v>
      </c>
      <c r="Q12" s="192"/>
      <c r="S12" s="192" t="s">
        <v>907</v>
      </c>
      <c r="T12" s="192"/>
      <c r="V12" s="192" t="s">
        <v>908</v>
      </c>
      <c r="W12" s="192"/>
    </row>
    <row r="14" spans="1:23" ht="18.75" customHeight="1">
      <c r="C14" s="76" t="s">
        <v>909</v>
      </c>
      <c r="D14" s="86" t="s">
        <v>910</v>
      </c>
      <c r="E14" s="86" t="s">
        <v>906</v>
      </c>
      <c r="G14" s="86" t="s">
        <v>910</v>
      </c>
      <c r="H14" s="86" t="s">
        <v>906</v>
      </c>
      <c r="J14" s="86" t="s">
        <v>910</v>
      </c>
      <c r="K14" s="86" t="s">
        <v>906</v>
      </c>
      <c r="M14" s="86" t="s">
        <v>910</v>
      </c>
      <c r="N14" s="86" t="s">
        <v>906</v>
      </c>
      <c r="P14" s="86" t="s">
        <v>910</v>
      </c>
      <c r="Q14" s="86" t="s">
        <v>906</v>
      </c>
      <c r="S14" s="86" t="s">
        <v>910</v>
      </c>
      <c r="T14" s="86" t="s">
        <v>906</v>
      </c>
      <c r="V14" s="86" t="s">
        <v>910</v>
      </c>
      <c r="W14" s="86" t="s">
        <v>906</v>
      </c>
    </row>
    <row r="15" spans="1:23">
      <c r="B15" s="87" t="s">
        <v>911</v>
      </c>
    </row>
    <row r="16" spans="1:23">
      <c r="A16" s="88" t="s">
        <v>78</v>
      </c>
      <c r="B16" s="89">
        <v>1</v>
      </c>
      <c r="C16" s="90" t="s">
        <v>78</v>
      </c>
      <c r="D16" s="91">
        <f>VLOOKUP(D$3&amp;D$4&amp;D$9&amp;$A16,Input_MCT_CD_CS_WGs!$A:$O,D$2,0)</f>
        <v>41.4129</v>
      </c>
      <c r="E16" s="92">
        <f>VLOOKUP(E$3&amp;E$4&amp;E$9&amp;$A16,Input_MCT_CD_CS_WGs!$A:$O,E$2,0)</f>
        <v>74.857500000000002</v>
      </c>
      <c r="G16" s="91">
        <f>VLOOKUP(G$3&amp;G$4&amp;G$9&amp;$A16,Input_MCT_CD_CS_WGs!$A:$O,G$2,0)</f>
        <v>67.100899999999996</v>
      </c>
      <c r="H16" s="92">
        <f>VLOOKUP(H$3&amp;H$4&amp;H$9&amp;$A16,Input_MCT_CD_CS_WGs!$A:$O,H$2,0)</f>
        <v>100.5454</v>
      </c>
      <c r="J16" s="91">
        <f>VLOOKUP(J$3&amp;J$4&amp;J$9&amp;$A16,Input_MCT_CD_CS_WGs!$A:$O,J$2,0)</f>
        <v>91.6404</v>
      </c>
      <c r="K16" s="92">
        <f>VLOOKUP(K$3&amp;K$4&amp;K$9&amp;$A16,Input_MCT_CD_CS_WGs!$A:$O,K$2,0)</f>
        <v>125.0849</v>
      </c>
      <c r="M16" s="91">
        <f>VLOOKUP(M$3&amp;M$4&amp;M$9&amp;$A16,Input_MCT_CD_CS_WGs!$A:$O,M$2,0)</f>
        <v>41.4129</v>
      </c>
      <c r="N16" s="92">
        <f>VLOOKUP(N$3&amp;N$4&amp;N$9&amp;$A16,Input_MCT_CD_CS_WGs!$A:$O,N$2,0)</f>
        <v>74.857500000000002</v>
      </c>
      <c r="P16" s="91">
        <f>VLOOKUP(P$3&amp;P$4&amp;P$9&amp;$A16,Input_MCT_CD_CS_WGs!$A:$O,P$2,0)</f>
        <v>88.693299999999994</v>
      </c>
      <c r="Q16" s="92">
        <f>VLOOKUP(Q$3&amp;Q$4&amp;Q$9&amp;$A16,Input_MCT_CD_CS_WGs!$A:$O,Q$2,0)</f>
        <v>122.1378</v>
      </c>
      <c r="S16" s="91">
        <f>VLOOKUP(S$3&amp;S$4&amp;S$9&amp;$A16,Input_MCT_CD_CS_WGs!$A:$O,S$2,0)</f>
        <v>91.6404</v>
      </c>
      <c r="T16" s="92">
        <f>VLOOKUP(T$3&amp;T$4&amp;T$9&amp;$A16,Input_MCT_CD_CS_WGs!$A:$O,T$2,0)</f>
        <v>125.0849</v>
      </c>
      <c r="V16" s="91">
        <f>VLOOKUP(V$3&amp;V$4&amp;V$9&amp;$A16,Input_MCT_CD_CS_WGs!$A:$O,V$2,0)</f>
        <v>104.9024</v>
      </c>
      <c r="W16" s="92">
        <f>VLOOKUP(W$3&amp;W$4&amp;W$9&amp;$A16,Input_MCT_CD_CS_WGs!$A:$O,W$2,0)</f>
        <v>138.34690000000001</v>
      </c>
    </row>
    <row r="17" spans="1:23">
      <c r="A17" s="33"/>
      <c r="C17" s="93"/>
      <c r="D17" s="94"/>
      <c r="E17" s="95"/>
      <c r="G17" s="94"/>
      <c r="H17" s="95"/>
      <c r="J17" s="94"/>
      <c r="K17" s="95"/>
      <c r="M17" s="94"/>
      <c r="N17" s="95"/>
      <c r="P17" s="94"/>
      <c r="Q17" s="95"/>
      <c r="S17" s="94"/>
      <c r="T17" s="95"/>
      <c r="V17" s="94"/>
      <c r="W17" s="95"/>
    </row>
    <row r="18" spans="1:23">
      <c r="A18" s="96" t="s">
        <v>78</v>
      </c>
      <c r="B18" s="97">
        <v>1</v>
      </c>
      <c r="C18" s="98" t="s">
        <v>912</v>
      </c>
      <c r="D18" s="99">
        <v>0</v>
      </c>
      <c r="E18" s="100">
        <v>0</v>
      </c>
      <c r="G18" s="99">
        <v>0</v>
      </c>
      <c r="H18" s="100">
        <v>0</v>
      </c>
      <c r="J18" s="99">
        <v>0</v>
      </c>
      <c r="K18" s="100">
        <v>0</v>
      </c>
      <c r="M18" s="99">
        <f>VLOOKUP($A18,ProActive_SCD_Output!$A:$F,2,0)/12+VLOOKUP($A18,ProActive_SCD_Output!$A:$F,4,0)/24</f>
        <v>94.724999999999994</v>
      </c>
      <c r="N18" s="100">
        <f>VLOOKUP($A18,ProActive_SCD_Output!$A:$F,2,0)/12</f>
        <v>75.024999999999991</v>
      </c>
      <c r="P18" s="99">
        <f>VLOOKUP($A18,ProActive_SCD_Output!$A:$F,2,0)/12+VLOOKUP($A18,ProActive_SCD_Output!$A:$F,4,0)/24</f>
        <v>94.724999999999994</v>
      </c>
      <c r="Q18" s="100">
        <f>VLOOKUP($A18,ProActive_SCD_Output!$A:$F,2,0)/12</f>
        <v>75.024999999999991</v>
      </c>
      <c r="S18" s="99">
        <f>VLOOKUP($A18,ProActive_SCD_Output!$A:$F,2,0)/12+VLOOKUP($A18,ProActive_SCD_Output!$A:$F,4,0)/24</f>
        <v>94.724999999999994</v>
      </c>
      <c r="T18" s="100">
        <f>VLOOKUP($A18,ProActive_SCD_Output!$A:$F,2,0)/12</f>
        <v>75.024999999999991</v>
      </c>
      <c r="V18" s="99">
        <f>VLOOKUP($A18,ProActive_SCD_Output!$A:$F,3,0)/12+VLOOKUP($A18,ProActive_SCD_Output!$A:$F,4,0)/24</f>
        <v>169.74999999999997</v>
      </c>
      <c r="W18" s="100">
        <f>VLOOKUP($A18,ProActive_SCD_Output!$A:$F,3,0)/12</f>
        <v>150.04999999999998</v>
      </c>
    </row>
    <row r="19" spans="1:23" ht="15" customHeight="1">
      <c r="B19" s="101"/>
      <c r="C19" s="93"/>
      <c r="D19" s="94"/>
      <c r="E19" s="95"/>
      <c r="G19" s="94"/>
      <c r="H19" s="95"/>
      <c r="J19" s="94"/>
      <c r="K19" s="95"/>
      <c r="M19" s="94"/>
      <c r="N19" s="95"/>
      <c r="P19" s="94"/>
      <c r="Q19" s="95"/>
      <c r="S19" s="94"/>
      <c r="T19" s="95"/>
      <c r="V19" s="94"/>
      <c r="W19" s="95"/>
    </row>
    <row r="20" spans="1:23" ht="15" customHeight="1" thickBot="1">
      <c r="B20" s="101"/>
      <c r="C20" s="102" t="s">
        <v>913</v>
      </c>
      <c r="D20" s="103">
        <f>SUM(D16:D18)</f>
        <v>41.4129</v>
      </c>
      <c r="E20" s="104">
        <f>SUM(E16:E18)</f>
        <v>74.857500000000002</v>
      </c>
      <c r="F20" s="105"/>
      <c r="G20" s="103">
        <f>SUM(G16:G18)</f>
        <v>67.100899999999996</v>
      </c>
      <c r="H20" s="104">
        <f>SUM(H16:H18)</f>
        <v>100.5454</v>
      </c>
      <c r="I20" s="105"/>
      <c r="J20" s="103">
        <f>SUM(J16:J18)</f>
        <v>91.6404</v>
      </c>
      <c r="K20" s="104">
        <f>SUM(K16:K18)</f>
        <v>125.0849</v>
      </c>
      <c r="L20" s="105"/>
      <c r="M20" s="103">
        <f>SUM(M16:M18)</f>
        <v>136.1379</v>
      </c>
      <c r="N20" s="104">
        <f>SUM(N16:N18)</f>
        <v>149.88249999999999</v>
      </c>
      <c r="O20" s="105"/>
      <c r="P20" s="103">
        <f>SUM(P16:P18)</f>
        <v>183.41829999999999</v>
      </c>
      <c r="Q20" s="104">
        <f>SUM(Q16:Q18)</f>
        <v>197.1628</v>
      </c>
      <c r="R20" s="105"/>
      <c r="S20" s="103">
        <f>SUM(S16:S18)</f>
        <v>186.36539999999999</v>
      </c>
      <c r="T20" s="104">
        <f>SUM(T16:T18)</f>
        <v>200.10989999999998</v>
      </c>
      <c r="U20" s="105"/>
      <c r="V20" s="103">
        <f>SUM(V16:V18)</f>
        <v>274.65239999999994</v>
      </c>
      <c r="W20" s="104">
        <f>SUM(W16:W18)</f>
        <v>288.39689999999996</v>
      </c>
    </row>
    <row r="21" spans="1:23" ht="15" customHeight="1" thickTop="1">
      <c r="B21" s="101"/>
      <c r="C21" s="106" t="s">
        <v>914</v>
      </c>
      <c r="D21" s="107">
        <f>D20*24</f>
        <v>993.90959999999995</v>
      </c>
      <c r="E21" s="108">
        <f>E20*12</f>
        <v>898.29</v>
      </c>
      <c r="F21" s="105"/>
      <c r="G21" s="107">
        <f>G20*24</f>
        <v>1610.4215999999999</v>
      </c>
      <c r="H21" s="108">
        <f>H20*12</f>
        <v>1206.5448000000001</v>
      </c>
      <c r="I21" s="105"/>
      <c r="J21" s="107">
        <f>J20*24</f>
        <v>2199.3696</v>
      </c>
      <c r="K21" s="108">
        <f>K20*12</f>
        <v>1501.0188000000001</v>
      </c>
      <c r="L21" s="105"/>
      <c r="M21" s="107">
        <f>M20*24</f>
        <v>3267.3096</v>
      </c>
      <c r="N21" s="108">
        <f>N20*12</f>
        <v>1798.59</v>
      </c>
      <c r="O21" s="105"/>
      <c r="P21" s="107">
        <f>P20*24</f>
        <v>4402.0391999999993</v>
      </c>
      <c r="Q21" s="108">
        <f>Q20*12</f>
        <v>2365.9535999999998</v>
      </c>
      <c r="R21" s="105"/>
      <c r="S21" s="107">
        <f>S20*24</f>
        <v>4472.7695999999996</v>
      </c>
      <c r="T21" s="108">
        <f>T20*12</f>
        <v>2401.3188</v>
      </c>
      <c r="U21" s="105"/>
      <c r="V21" s="107">
        <f>V20*24</f>
        <v>6591.6575999999986</v>
      </c>
      <c r="W21" s="108">
        <f>W20*12</f>
        <v>3460.7627999999995</v>
      </c>
    </row>
    <row r="22" spans="1:23" ht="15" customHeight="1" thickBot="1">
      <c r="B22" s="101"/>
      <c r="C22" s="109" t="s">
        <v>915</v>
      </c>
      <c r="D22" s="110">
        <f>D20+(D20*D$1)</f>
        <v>76.613865000000004</v>
      </c>
      <c r="E22" s="111">
        <f>E20+(E20*E$1)</f>
        <v>138.48637500000001</v>
      </c>
      <c r="F22" s="105"/>
      <c r="G22" s="110">
        <f>G20+(G20*G$1)</f>
        <v>137.55684500000001</v>
      </c>
      <c r="H22" s="111">
        <f>H20+(H20*H$1)</f>
        <v>206.11806999999999</v>
      </c>
      <c r="I22" s="105"/>
      <c r="J22" s="110">
        <f>J20+(J20*J$1)</f>
        <v>174.11676</v>
      </c>
      <c r="K22" s="111">
        <f>K20+(K20*K$1)</f>
        <v>237.66131000000001</v>
      </c>
      <c r="L22" s="105"/>
      <c r="M22" s="110">
        <f>M20+(M20*M$1)</f>
        <v>251.85511500000001</v>
      </c>
      <c r="N22" s="111">
        <f>N20+(N20*N$1)</f>
        <v>277.282625</v>
      </c>
      <c r="O22" s="105"/>
      <c r="P22" s="110">
        <f>P20+(P20*P$1)</f>
        <v>376.00751500000001</v>
      </c>
      <c r="Q22" s="111">
        <f>Q20+(Q20*Q$1)</f>
        <v>404.18374000000006</v>
      </c>
      <c r="R22" s="105"/>
      <c r="S22" s="110">
        <f>S20+(S20*S$1)</f>
        <v>391.36734000000001</v>
      </c>
      <c r="T22" s="111">
        <f>T20+(T20*T$1)</f>
        <v>420.23078999999996</v>
      </c>
      <c r="U22" s="105"/>
      <c r="V22" s="110">
        <f>V20+(V20*V$1)</f>
        <v>631.70051999999987</v>
      </c>
      <c r="W22" s="111">
        <f>W20+(W20*W$1)</f>
        <v>663.31286999999998</v>
      </c>
    </row>
    <row r="23" spans="1:23" ht="15" customHeight="1" thickTop="1">
      <c r="B23" s="101"/>
      <c r="C23" s="112" t="s">
        <v>916</v>
      </c>
      <c r="D23" s="113">
        <f>(D22-D20)/D20</f>
        <v>0.85000000000000009</v>
      </c>
      <c r="E23" s="114">
        <f>(E22-E20)/E20</f>
        <v>0.85000000000000009</v>
      </c>
      <c r="F23" s="105"/>
      <c r="G23" s="113">
        <f>(G22-G20)/G20</f>
        <v>1.0500000000000003</v>
      </c>
      <c r="H23" s="114">
        <f>(H22-H20)/H20</f>
        <v>1.0499999999999998</v>
      </c>
      <c r="I23" s="105"/>
      <c r="J23" s="113">
        <f>(J22-J20)/J20</f>
        <v>0.9</v>
      </c>
      <c r="K23" s="114">
        <f>(K22-K20)/K20</f>
        <v>0.9</v>
      </c>
      <c r="L23" s="105"/>
      <c r="M23" s="113">
        <f>(M22-M20)/M20</f>
        <v>0.85000000000000009</v>
      </c>
      <c r="N23" s="114">
        <f>(N22-N20)/N20</f>
        <v>0.85000000000000009</v>
      </c>
      <c r="O23" s="105"/>
      <c r="P23" s="113">
        <f>(P22-P20)/P20</f>
        <v>1.0500000000000003</v>
      </c>
      <c r="Q23" s="114">
        <f>(Q22-Q20)/Q20</f>
        <v>1.0500000000000003</v>
      </c>
      <c r="R23" s="105"/>
      <c r="S23" s="113">
        <f>(S22-S20)/S20</f>
        <v>1.1000000000000001</v>
      </c>
      <c r="T23" s="114">
        <f>(T22-T20)/T20</f>
        <v>1.0999999999999999</v>
      </c>
      <c r="U23" s="105"/>
      <c r="V23" s="113">
        <f>(V22-V20)/V20</f>
        <v>1.3</v>
      </c>
      <c r="W23" s="114">
        <f>(W22-W20)/W20</f>
        <v>1.3000000000000003</v>
      </c>
    </row>
    <row r="24" spans="1:23" ht="15" customHeight="1">
      <c r="B24" s="101"/>
      <c r="C24" s="115" t="s">
        <v>917</v>
      </c>
      <c r="D24" s="116">
        <f>D21+(D21*D$1)</f>
        <v>1838.7327599999999</v>
      </c>
      <c r="E24" s="117">
        <f>E21+(E21*E$1)</f>
        <v>1661.8364999999999</v>
      </c>
      <c r="F24" s="105"/>
      <c r="G24" s="116">
        <f>G21+(G21*G$1)</f>
        <v>3301.3642799999998</v>
      </c>
      <c r="H24" s="117">
        <f>H21+(H21*H$1)</f>
        <v>2473.4168400000003</v>
      </c>
      <c r="I24" s="105"/>
      <c r="J24" s="116">
        <f>J21+(J21*J$1)</f>
        <v>4178.80224</v>
      </c>
      <c r="K24" s="117">
        <f>K21+(K21*K$1)</f>
        <v>2851.9357200000004</v>
      </c>
      <c r="L24" s="105"/>
      <c r="M24" s="116">
        <f>M21+(M21*M$1)</f>
        <v>6044.5227599999998</v>
      </c>
      <c r="N24" s="117">
        <f>N21+(N21*N$1)</f>
        <v>3327.3914999999997</v>
      </c>
      <c r="O24" s="105"/>
      <c r="P24" s="116">
        <f>P21+(P21*P$1)</f>
        <v>9024.1803599999985</v>
      </c>
      <c r="Q24" s="117">
        <f>Q21+(Q21*Q$1)</f>
        <v>4850.2048799999993</v>
      </c>
      <c r="R24" s="105"/>
      <c r="S24" s="116">
        <f>S21+(S21*S$1)</f>
        <v>9392.8161599999985</v>
      </c>
      <c r="T24" s="117">
        <f>T21+(T21*T$1)</f>
        <v>5042.7694800000008</v>
      </c>
      <c r="U24" s="105"/>
      <c r="V24" s="116">
        <f>V21+(V21*V$1)</f>
        <v>15160.812479999997</v>
      </c>
      <c r="W24" s="117">
        <f>W21+(W21*W$1)</f>
        <v>7959.7544399999988</v>
      </c>
    </row>
    <row r="25" spans="1:23" customFormat="1" ht="12.75"/>
    <row r="26" spans="1:23" hidden="1" outlineLevel="1">
      <c r="D26" s="73">
        <v>4</v>
      </c>
      <c r="E26" s="73">
        <v>5</v>
      </c>
      <c r="G26" s="73">
        <v>7</v>
      </c>
      <c r="H26" s="73">
        <v>8</v>
      </c>
      <c r="J26" s="73">
        <v>10</v>
      </c>
      <c r="K26" s="73">
        <v>11</v>
      </c>
      <c r="M26" s="73">
        <v>13</v>
      </c>
      <c r="N26" s="73">
        <v>14</v>
      </c>
      <c r="P26" s="73">
        <v>16</v>
      </c>
      <c r="Q26" s="73">
        <v>17</v>
      </c>
      <c r="S26" s="73">
        <v>19</v>
      </c>
      <c r="T26" s="73">
        <v>20</v>
      </c>
      <c r="V26" s="73">
        <v>22</v>
      </c>
      <c r="W26" s="73">
        <v>23</v>
      </c>
    </row>
    <row r="27" spans="1:23" collapsed="1">
      <c r="C27" s="118" t="s">
        <v>918</v>
      </c>
    </row>
    <row r="28" spans="1:23">
      <c r="B28" s="87" t="s">
        <v>919</v>
      </c>
      <c r="C28" s="119" t="s">
        <v>541</v>
      </c>
      <c r="D28" s="86" t="s">
        <v>910</v>
      </c>
      <c r="E28" s="86" t="s">
        <v>906</v>
      </c>
      <c r="G28" s="86" t="s">
        <v>910</v>
      </c>
      <c r="H28" s="86" t="s">
        <v>906</v>
      </c>
      <c r="J28" s="86" t="s">
        <v>910</v>
      </c>
      <c r="K28" s="86" t="s">
        <v>906</v>
      </c>
      <c r="M28" s="86" t="s">
        <v>910</v>
      </c>
      <c r="N28" s="86" t="s">
        <v>906</v>
      </c>
      <c r="P28" s="86" t="s">
        <v>910</v>
      </c>
      <c r="Q28" s="86" t="s">
        <v>906</v>
      </c>
      <c r="S28" s="86" t="s">
        <v>910</v>
      </c>
      <c r="T28" s="86" t="s">
        <v>906</v>
      </c>
      <c r="V28" s="86" t="s">
        <v>910</v>
      </c>
      <c r="W28" s="86" t="s">
        <v>906</v>
      </c>
    </row>
    <row r="29" spans="1:23">
      <c r="B29" s="87" t="s">
        <v>911</v>
      </c>
      <c r="C29" s="87" t="s">
        <v>920</v>
      </c>
    </row>
    <row r="30" spans="1:23">
      <c r="A30" s="88" t="s">
        <v>78</v>
      </c>
      <c r="B30" s="89">
        <v>1</v>
      </c>
      <c r="C30" s="120" t="s">
        <v>921</v>
      </c>
      <c r="D30" s="91">
        <f>VLOOKUP($A30,$A$16:$W$18,D$26,0)*$B30</f>
        <v>41.4129</v>
      </c>
      <c r="E30" s="92">
        <f>VLOOKUP($A30,$A$16:$W$18,E$26,0)*$B30</f>
        <v>74.857500000000002</v>
      </c>
      <c r="G30" s="91">
        <f>VLOOKUP($A30,$A$16:$W$18,G$26,0)*$B30</f>
        <v>67.100899999999996</v>
      </c>
      <c r="H30" s="92">
        <f>VLOOKUP($A30,$A$16:$W$18,H$26,0)*$B30</f>
        <v>100.5454</v>
      </c>
      <c r="J30" s="91">
        <f>VLOOKUP($A30,$A$16:$W$18,J$26,0)*$B30</f>
        <v>91.6404</v>
      </c>
      <c r="K30" s="92">
        <f>VLOOKUP($A30,$A$16:$W$18,K$26,0)*$B30</f>
        <v>125.0849</v>
      </c>
      <c r="M30" s="91">
        <f>VLOOKUP($A30,$A$16:$W$18,M$26,0)*$B30</f>
        <v>41.4129</v>
      </c>
      <c r="N30" s="92">
        <f>VLOOKUP($A30,$A$16:$W$18,N$26,0)*$B30</f>
        <v>74.857500000000002</v>
      </c>
      <c r="P30" s="91">
        <f>VLOOKUP($A30,$A$16:$W$18,P$26,0)*$B30</f>
        <v>88.693299999999994</v>
      </c>
      <c r="Q30" s="92">
        <f>VLOOKUP($A30,$A$16:$W$18,Q$26,0)*$B30</f>
        <v>122.1378</v>
      </c>
      <c r="S30" s="91">
        <f>VLOOKUP($A30,$A$16:$W$18,S$26,0)*$B30</f>
        <v>91.6404</v>
      </c>
      <c r="T30" s="92">
        <f>VLOOKUP($A30,$A$16:$W$18,T$26,0)*$B30</f>
        <v>125.0849</v>
      </c>
      <c r="V30" s="91">
        <f>VLOOKUP($A30,$A$16:$W$18,V$26,0)*$B30</f>
        <v>104.9024</v>
      </c>
      <c r="W30" s="92">
        <f>VLOOKUP($A30,$A$16:$W$18,W$26,0)*$B30</f>
        <v>138.34690000000001</v>
      </c>
    </row>
    <row r="31" spans="1:23">
      <c r="C31" s="94"/>
      <c r="D31" s="94"/>
      <c r="E31" s="95"/>
      <c r="G31" s="94"/>
      <c r="H31" s="95"/>
      <c r="J31" s="94"/>
      <c r="K31" s="95"/>
      <c r="M31" s="94"/>
      <c r="N31" s="95"/>
      <c r="P31" s="94"/>
      <c r="Q31" s="95"/>
      <c r="S31" s="94"/>
      <c r="T31" s="95"/>
      <c r="V31" s="94"/>
      <c r="W31" s="95"/>
    </row>
    <row r="32" spans="1:23">
      <c r="A32" s="96"/>
      <c r="B32" s="97">
        <v>1</v>
      </c>
      <c r="C32" s="121" t="s">
        <v>912</v>
      </c>
      <c r="D32" s="99">
        <f>VLOOKUP($C32,$C$16:$W$18,D$26-2,0)*$B32</f>
        <v>0</v>
      </c>
      <c r="E32" s="100">
        <f>VLOOKUP($C32,$C$16:$W$18,E$26-2,0)*$B32</f>
        <v>0</v>
      </c>
      <c r="G32" s="99">
        <f>VLOOKUP($C32,$C$16:$W$18,G$26-2,0)*$B32</f>
        <v>0</v>
      </c>
      <c r="H32" s="100">
        <f>VLOOKUP($C32,$C$16:$W$18,H$26-2,0)*$B32</f>
        <v>0</v>
      </c>
      <c r="J32" s="99">
        <f>VLOOKUP($C32,$C$16:$W$18,J$26-2,0)*$B32</f>
        <v>0</v>
      </c>
      <c r="K32" s="100">
        <f>VLOOKUP($C32,$C$16:$W$18,K$26-2,0)*$B32</f>
        <v>0</v>
      </c>
      <c r="M32" s="99">
        <f>VLOOKUP($C32,$C$16:$W$18,M$26-2,0)*$B32</f>
        <v>94.724999999999994</v>
      </c>
      <c r="N32" s="100">
        <f>VLOOKUP($C32,$C$16:$W$18,N$26-2,0)*$B32</f>
        <v>75.024999999999991</v>
      </c>
      <c r="P32" s="99">
        <f>VLOOKUP($C32,$C$16:$W$18,P$26-2,0)*$B32</f>
        <v>94.724999999999994</v>
      </c>
      <c r="Q32" s="100">
        <f>VLOOKUP($C32,$C$16:$W$18,Q$26-2,0)*$B32</f>
        <v>75.024999999999991</v>
      </c>
      <c r="S32" s="99">
        <f>VLOOKUP($C32,$C$16:$W$18,S$26-2,0)*$B32</f>
        <v>94.724999999999994</v>
      </c>
      <c r="T32" s="100">
        <f>VLOOKUP($C32,$C$16:$W$18,T$26-2,0)*$B32</f>
        <v>75.024999999999991</v>
      </c>
      <c r="V32" s="99">
        <f>VLOOKUP($C32,$C$16:$W$18,V$26-2,0)*$B32</f>
        <v>169.74999999999997</v>
      </c>
      <c r="W32" s="100">
        <f>VLOOKUP($C32,$C$16:$W$18,W$26-2,0)*$B32</f>
        <v>150.04999999999998</v>
      </c>
    </row>
    <row r="33" spans="1:23">
      <c r="C33" s="94"/>
      <c r="D33" s="94"/>
      <c r="E33" s="95"/>
      <c r="G33" s="94"/>
      <c r="H33" s="95"/>
      <c r="J33" s="94"/>
      <c r="K33" s="95"/>
      <c r="M33" s="94"/>
      <c r="N33" s="95"/>
      <c r="P33" s="94"/>
      <c r="Q33" s="95"/>
      <c r="S33" s="94"/>
      <c r="T33" s="95"/>
      <c r="V33" s="94"/>
      <c r="W33" s="95"/>
    </row>
    <row r="34" spans="1:23" ht="15" customHeight="1" thickBot="1">
      <c r="B34" s="87" t="str">
        <f>"TC"&amp;$C$28</f>
        <v>TCCS-900ENTRY-S12</v>
      </c>
      <c r="C34" s="122" t="s">
        <v>913</v>
      </c>
      <c r="D34" s="103">
        <f>SUM(D30:D32)</f>
        <v>41.4129</v>
      </c>
      <c r="E34" s="104">
        <f>SUM(E30:E32)</f>
        <v>74.857500000000002</v>
      </c>
      <c r="F34" s="105"/>
      <c r="G34" s="103">
        <f>SUM(G30:G32)</f>
        <v>67.100899999999996</v>
      </c>
      <c r="H34" s="104">
        <f>SUM(H30:H32)</f>
        <v>100.5454</v>
      </c>
      <c r="I34" s="105"/>
      <c r="J34" s="103">
        <f>SUM(J30:J32)</f>
        <v>91.6404</v>
      </c>
      <c r="K34" s="104">
        <f>SUM(K30:K32)</f>
        <v>125.0849</v>
      </c>
      <c r="L34" s="105"/>
      <c r="M34" s="103">
        <f>SUM(M30:M32)</f>
        <v>136.1379</v>
      </c>
      <c r="N34" s="104">
        <f>SUM(N30:N32)</f>
        <v>149.88249999999999</v>
      </c>
      <c r="O34" s="105"/>
      <c r="P34" s="103">
        <f>SUM(P30:P32)</f>
        <v>183.41829999999999</v>
      </c>
      <c r="Q34" s="104">
        <f>SUM(Q30:Q32)</f>
        <v>197.1628</v>
      </c>
      <c r="R34" s="105"/>
      <c r="S34" s="103">
        <f>SUM(S30:S32)</f>
        <v>186.36539999999999</v>
      </c>
      <c r="T34" s="104">
        <f>SUM(T30:T32)</f>
        <v>200.10989999999998</v>
      </c>
      <c r="U34" s="105"/>
      <c r="V34" s="103">
        <f>SUM(V30:V32)</f>
        <v>274.65239999999994</v>
      </c>
      <c r="W34" s="104">
        <f>SUM(W30:W32)</f>
        <v>288.39689999999996</v>
      </c>
    </row>
    <row r="35" spans="1:23" ht="15" customHeight="1" thickTop="1">
      <c r="C35" s="123" t="s">
        <v>914</v>
      </c>
      <c r="D35" s="107">
        <f>D34*24</f>
        <v>993.90959999999995</v>
      </c>
      <c r="E35" s="108">
        <f>E34*12</f>
        <v>898.29</v>
      </c>
      <c r="F35" s="105"/>
      <c r="G35" s="107">
        <f>G34*24</f>
        <v>1610.4215999999999</v>
      </c>
      <c r="H35" s="108">
        <f>H34*12</f>
        <v>1206.5448000000001</v>
      </c>
      <c r="I35" s="105"/>
      <c r="J35" s="107">
        <f>J34*24</f>
        <v>2199.3696</v>
      </c>
      <c r="K35" s="108">
        <f>K34*12</f>
        <v>1501.0188000000001</v>
      </c>
      <c r="L35" s="105"/>
      <c r="M35" s="107">
        <f>M34*24</f>
        <v>3267.3096</v>
      </c>
      <c r="N35" s="108">
        <f>N34*12</f>
        <v>1798.59</v>
      </c>
      <c r="O35" s="105"/>
      <c r="P35" s="107">
        <f>P34*24</f>
        <v>4402.0391999999993</v>
      </c>
      <c r="Q35" s="108">
        <f>Q34*12</f>
        <v>2365.9535999999998</v>
      </c>
      <c r="R35" s="105"/>
      <c r="S35" s="107">
        <f>S34*24</f>
        <v>4472.7695999999996</v>
      </c>
      <c r="T35" s="108">
        <f>T34*12</f>
        <v>2401.3188</v>
      </c>
      <c r="U35" s="105"/>
      <c r="V35" s="107">
        <f>V34*24</f>
        <v>6591.6575999999986</v>
      </c>
      <c r="W35" s="108">
        <f>W34*12</f>
        <v>3460.7627999999995</v>
      </c>
    </row>
    <row r="36" spans="1:23" ht="15" customHeight="1" thickBot="1">
      <c r="B36" s="87" t="str">
        <f>"RL"&amp;$C$28</f>
        <v>RLCS-900ENTRY-S12</v>
      </c>
      <c r="C36" s="124" t="s">
        <v>915</v>
      </c>
      <c r="D36" s="110">
        <f>D34+(D34*D$1)</f>
        <v>76.613865000000004</v>
      </c>
      <c r="E36" s="111">
        <f>E34+(E34*E$1)</f>
        <v>138.48637500000001</v>
      </c>
      <c r="F36" s="105"/>
      <c r="G36" s="110">
        <f>G34+(G34*G$1)</f>
        <v>137.55684500000001</v>
      </c>
      <c r="H36" s="111">
        <f>H34+(H34*H$1)</f>
        <v>206.11806999999999</v>
      </c>
      <c r="I36" s="105"/>
      <c r="J36" s="110">
        <f>J34+(J34*J$1)</f>
        <v>174.11676</v>
      </c>
      <c r="K36" s="111">
        <f>K34+(K34*K$1)</f>
        <v>237.66131000000001</v>
      </c>
      <c r="L36" s="105"/>
      <c r="M36" s="110">
        <f>M34+(M34*M$1)</f>
        <v>251.85511500000001</v>
      </c>
      <c r="N36" s="111">
        <f>N34+(N34*N$1)</f>
        <v>277.282625</v>
      </c>
      <c r="O36" s="105"/>
      <c r="P36" s="110">
        <f>P34+(P34*P$1)</f>
        <v>376.00751500000001</v>
      </c>
      <c r="Q36" s="111">
        <f>Q34+(Q34*Q$1)</f>
        <v>404.18374000000006</v>
      </c>
      <c r="R36" s="105"/>
      <c r="S36" s="110">
        <f>S34+(S34*S$1)</f>
        <v>391.36734000000001</v>
      </c>
      <c r="T36" s="111">
        <f>T34+(T34*T$1)</f>
        <v>420.23078999999996</v>
      </c>
      <c r="U36" s="105"/>
      <c r="V36" s="110">
        <f>V34+(V34*V$1)</f>
        <v>631.70051999999987</v>
      </c>
      <c r="W36" s="111">
        <f>W34+(W34*W$1)</f>
        <v>663.31286999999998</v>
      </c>
    </row>
    <row r="37" spans="1:23" ht="15" customHeight="1" thickTop="1">
      <c r="C37" s="125" t="s">
        <v>916</v>
      </c>
      <c r="D37" s="113">
        <f>(D36-D34)/D34</f>
        <v>0.85000000000000009</v>
      </c>
      <c r="E37" s="114">
        <f>(E36-E34)/E34</f>
        <v>0.85000000000000009</v>
      </c>
      <c r="F37" s="105"/>
      <c r="G37" s="113">
        <f>(G36-G34)/G34</f>
        <v>1.0500000000000003</v>
      </c>
      <c r="H37" s="114">
        <f>(H36-H34)/H34</f>
        <v>1.0499999999999998</v>
      </c>
      <c r="I37" s="105"/>
      <c r="J37" s="113">
        <f>(J36-J34)/J34</f>
        <v>0.9</v>
      </c>
      <c r="K37" s="114">
        <f>(K36-K34)/K34</f>
        <v>0.9</v>
      </c>
      <c r="L37" s="105"/>
      <c r="M37" s="113">
        <f>(M36-M34)/M34</f>
        <v>0.85000000000000009</v>
      </c>
      <c r="N37" s="114">
        <f>(N36-N34)/N34</f>
        <v>0.85000000000000009</v>
      </c>
      <c r="O37" s="105"/>
      <c r="P37" s="113">
        <f>(P36-P34)/P34</f>
        <v>1.0500000000000003</v>
      </c>
      <c r="Q37" s="114">
        <f>(Q36-Q34)/Q34</f>
        <v>1.0500000000000003</v>
      </c>
      <c r="R37" s="105"/>
      <c r="S37" s="113">
        <f>(S36-S34)/S34</f>
        <v>1.1000000000000001</v>
      </c>
      <c r="T37" s="114">
        <f>(T36-T34)/T34</f>
        <v>1.0999999999999999</v>
      </c>
      <c r="U37" s="105"/>
      <c r="V37" s="113">
        <f>(V36-V34)/V34</f>
        <v>1.3</v>
      </c>
      <c r="W37" s="114">
        <f>(W36-W34)/W34</f>
        <v>1.3000000000000003</v>
      </c>
    </row>
    <row r="38" spans="1:23" ht="15" customHeight="1">
      <c r="C38" s="126" t="s">
        <v>917</v>
      </c>
      <c r="D38" s="116">
        <f>D35+(D35*D$1)</f>
        <v>1838.7327599999999</v>
      </c>
      <c r="E38" s="117">
        <f>E35+(E35*E$1)</f>
        <v>1661.8364999999999</v>
      </c>
      <c r="F38" s="105"/>
      <c r="G38" s="116">
        <f>G35+(G35*G$1)</f>
        <v>3301.3642799999998</v>
      </c>
      <c r="H38" s="117">
        <f>H35+(H35*H$1)</f>
        <v>2473.4168400000003</v>
      </c>
      <c r="I38" s="105"/>
      <c r="J38" s="116">
        <f>J35+(J35*J$1)</f>
        <v>4178.80224</v>
      </c>
      <c r="K38" s="117">
        <f>K35+(K35*K$1)</f>
        <v>2851.9357200000004</v>
      </c>
      <c r="L38" s="105"/>
      <c r="M38" s="116">
        <f>M35+(M35*M$1)</f>
        <v>6044.5227599999998</v>
      </c>
      <c r="N38" s="117">
        <f>N35+(N35*N$1)</f>
        <v>3327.3914999999997</v>
      </c>
      <c r="O38" s="105"/>
      <c r="P38" s="116">
        <f>P35+(P35*P$1)</f>
        <v>9024.1803599999985</v>
      </c>
      <c r="Q38" s="117">
        <f>Q35+(Q35*Q$1)</f>
        <v>4850.2048799999993</v>
      </c>
      <c r="R38" s="105"/>
      <c r="S38" s="116">
        <f>S35+(S35*S$1)</f>
        <v>9392.8161599999985</v>
      </c>
      <c r="T38" s="117">
        <f>T35+(T35*T$1)</f>
        <v>5042.7694800000008</v>
      </c>
      <c r="U38" s="105"/>
      <c r="V38" s="116">
        <f>V35+(V35*V$1)</f>
        <v>15160.812479999997</v>
      </c>
      <c r="W38" s="117">
        <f>W35+(W35*W$1)</f>
        <v>7959.7544399999988</v>
      </c>
    </row>
    <row r="40" spans="1:23">
      <c r="C40" s="118" t="s">
        <v>918</v>
      </c>
    </row>
    <row r="41" spans="1:23">
      <c r="B41" s="87" t="s">
        <v>919</v>
      </c>
      <c r="C41" s="119" t="s">
        <v>543</v>
      </c>
      <c r="D41" s="86" t="s">
        <v>910</v>
      </c>
      <c r="E41" s="86" t="s">
        <v>906</v>
      </c>
      <c r="G41" s="86" t="s">
        <v>910</v>
      </c>
      <c r="H41" s="86" t="s">
        <v>906</v>
      </c>
      <c r="J41" s="86" t="s">
        <v>910</v>
      </c>
      <c r="K41" s="86" t="s">
        <v>906</v>
      </c>
      <c r="M41" s="86" t="s">
        <v>910</v>
      </c>
      <c r="N41" s="86" t="s">
        <v>906</v>
      </c>
      <c r="P41" s="86" t="s">
        <v>910</v>
      </c>
      <c r="Q41" s="86" t="s">
        <v>906</v>
      </c>
      <c r="S41" s="86" t="s">
        <v>910</v>
      </c>
      <c r="T41" s="86" t="s">
        <v>906</v>
      </c>
      <c r="V41" s="86" t="s">
        <v>910</v>
      </c>
      <c r="W41" s="86" t="s">
        <v>906</v>
      </c>
    </row>
    <row r="42" spans="1:23">
      <c r="B42" s="87" t="s">
        <v>911</v>
      </c>
      <c r="C42" s="87" t="s">
        <v>920</v>
      </c>
    </row>
    <row r="43" spans="1:23">
      <c r="A43" s="88" t="s">
        <v>78</v>
      </c>
      <c r="B43" s="89">
        <v>1</v>
      </c>
      <c r="C43" s="120" t="s">
        <v>543</v>
      </c>
      <c r="D43" s="91">
        <f>VLOOKUP($A43,$A$16:$W$18,D$26,0)*$B43</f>
        <v>41.4129</v>
      </c>
      <c r="E43" s="92">
        <f>VLOOKUP($A43,$A$16:$W$18,E$26,0)*$B43</f>
        <v>74.857500000000002</v>
      </c>
      <c r="G43" s="91">
        <f>VLOOKUP($A43,$A$16:$W$18,G$26,0)*$B43</f>
        <v>67.100899999999996</v>
      </c>
      <c r="H43" s="92">
        <f>VLOOKUP($A43,$A$16:$W$18,H$26,0)*$B43</f>
        <v>100.5454</v>
      </c>
      <c r="J43" s="91">
        <f>VLOOKUP($A43,$A$16:$W$18,J$26,0)*$B43</f>
        <v>91.6404</v>
      </c>
      <c r="K43" s="92">
        <f>VLOOKUP($A43,$A$16:$W$18,K$26,0)*$B43</f>
        <v>125.0849</v>
      </c>
      <c r="M43" s="91">
        <f>VLOOKUP($A43,$A$16:$W$18,M$26,0)*$B43</f>
        <v>41.4129</v>
      </c>
      <c r="N43" s="92">
        <f>VLOOKUP($A43,$A$16:$W$18,N$26,0)*$B43</f>
        <v>74.857500000000002</v>
      </c>
      <c r="P43" s="91">
        <f>VLOOKUP($A43,$A$16:$W$18,P$26,0)*$B43</f>
        <v>88.693299999999994</v>
      </c>
      <c r="Q43" s="92">
        <f>VLOOKUP($A43,$A$16:$W$18,Q$26,0)*$B43</f>
        <v>122.1378</v>
      </c>
      <c r="S43" s="91">
        <f>VLOOKUP($A43,$A$16:$W$18,S$26,0)*$B43</f>
        <v>91.6404</v>
      </c>
      <c r="T43" s="92">
        <f>VLOOKUP($A43,$A$16:$W$18,T$26,0)*$B43</f>
        <v>125.0849</v>
      </c>
      <c r="V43" s="91">
        <f>VLOOKUP($A43,$A$16:$W$18,V$26,0)*$B43</f>
        <v>104.9024</v>
      </c>
      <c r="W43" s="92">
        <f>VLOOKUP($A43,$A$16:$W$18,W$26,0)*$B43</f>
        <v>138.34690000000001</v>
      </c>
    </row>
    <row r="44" spans="1:23">
      <c r="C44" s="94"/>
      <c r="D44" s="127"/>
      <c r="E44" s="95"/>
      <c r="G44" s="94"/>
      <c r="H44" s="95"/>
      <c r="J44" s="94"/>
      <c r="K44" s="95"/>
      <c r="M44" s="94"/>
      <c r="N44" s="95"/>
      <c r="P44" s="94"/>
      <c r="Q44" s="95"/>
      <c r="S44" s="94"/>
      <c r="T44" s="95"/>
      <c r="V44" s="94"/>
      <c r="W44" s="95"/>
    </row>
    <row r="45" spans="1:23">
      <c r="A45" s="96"/>
      <c r="B45" s="97">
        <v>1</v>
      </c>
      <c r="C45" s="121" t="s">
        <v>912</v>
      </c>
      <c r="D45" s="99">
        <f>VLOOKUP($C45,$C$16:$W$18,D$26-2,0)*$B45</f>
        <v>0</v>
      </c>
      <c r="E45" s="100">
        <f>VLOOKUP($C45,$C$16:$W$18,E$26-2,0)*$B45</f>
        <v>0</v>
      </c>
      <c r="G45" s="99">
        <f>VLOOKUP($C45,$C$16:$W$18,G$26-2,0)*$B45</f>
        <v>0</v>
      </c>
      <c r="H45" s="100">
        <f>VLOOKUP($C45,$C$16:$W$18,H$26-2,0)*$B45</f>
        <v>0</v>
      </c>
      <c r="J45" s="99">
        <f>VLOOKUP($C45,$C$16:$W$18,J$26-2,0)*$B45</f>
        <v>0</v>
      </c>
      <c r="K45" s="100">
        <f>VLOOKUP($C45,$C$16:$W$18,K$26-2,0)*$B45</f>
        <v>0</v>
      </c>
      <c r="M45" s="99">
        <f>VLOOKUP($C45,$C$16:$W$18,M$26-2,0)*$B45</f>
        <v>94.724999999999994</v>
      </c>
      <c r="N45" s="100">
        <f>VLOOKUP($C45,$C$16:$W$18,N$26-2,0)*$B45</f>
        <v>75.024999999999991</v>
      </c>
      <c r="P45" s="99">
        <f>VLOOKUP($C45,$C$16:$W$18,P$26-2,0)*$B45</f>
        <v>94.724999999999994</v>
      </c>
      <c r="Q45" s="100">
        <f>VLOOKUP($C45,$C$16:$W$18,Q$26-2,0)*$B45</f>
        <v>75.024999999999991</v>
      </c>
      <c r="S45" s="99">
        <f>VLOOKUP($C45,$C$16:$W$18,S$26-2,0)*$B45</f>
        <v>94.724999999999994</v>
      </c>
      <c r="T45" s="100">
        <f>VLOOKUP($C45,$C$16:$W$18,T$26-2,0)*$B45</f>
        <v>75.024999999999991</v>
      </c>
      <c r="V45" s="99">
        <f>VLOOKUP($C45,$C$16:$W$18,V$26-2,0)*$B45</f>
        <v>169.74999999999997</v>
      </c>
      <c r="W45" s="100">
        <f>VLOOKUP($C45,$C$16:$W$18,W$26-2,0)*$B45</f>
        <v>150.04999999999998</v>
      </c>
    </row>
    <row r="46" spans="1:23">
      <c r="C46" s="94"/>
      <c r="D46" s="127"/>
      <c r="E46" s="95"/>
      <c r="G46" s="94"/>
      <c r="H46" s="95"/>
      <c r="J46" s="94"/>
      <c r="K46" s="95"/>
      <c r="M46" s="94"/>
      <c r="N46" s="95"/>
      <c r="P46" s="94"/>
      <c r="Q46" s="95"/>
      <c r="S46" s="94"/>
      <c r="T46" s="95"/>
      <c r="V46" s="94"/>
      <c r="W46" s="95"/>
    </row>
    <row r="47" spans="1:23" ht="15.75" thickBot="1">
      <c r="B47" s="87" t="str">
        <f>"TC"&amp;$C$41</f>
        <v>TCCS-900ENTRY-S13</v>
      </c>
      <c r="C47" s="122" t="s">
        <v>913</v>
      </c>
      <c r="D47" s="103">
        <f>SUM(D43:D45)</f>
        <v>41.4129</v>
      </c>
      <c r="E47" s="104">
        <f>SUM(E43:E45)</f>
        <v>74.857500000000002</v>
      </c>
      <c r="F47" s="105"/>
      <c r="G47" s="103">
        <f>SUM(G43:G45)</f>
        <v>67.100899999999996</v>
      </c>
      <c r="H47" s="104">
        <f>SUM(H43:H45)</f>
        <v>100.5454</v>
      </c>
      <c r="I47" s="105"/>
      <c r="J47" s="103">
        <f>SUM(J43:J45)</f>
        <v>91.6404</v>
      </c>
      <c r="K47" s="104">
        <f>SUM(K43:K45)</f>
        <v>125.0849</v>
      </c>
      <c r="L47" s="105"/>
      <c r="M47" s="103">
        <f>SUM(M43:M45)</f>
        <v>136.1379</v>
      </c>
      <c r="N47" s="104">
        <f>SUM(N43:N45)</f>
        <v>149.88249999999999</v>
      </c>
      <c r="O47" s="105"/>
      <c r="P47" s="103">
        <f>SUM(P43:P45)</f>
        <v>183.41829999999999</v>
      </c>
      <c r="Q47" s="104">
        <f>SUM(Q43:Q45)</f>
        <v>197.1628</v>
      </c>
      <c r="R47" s="105"/>
      <c r="S47" s="103">
        <f>SUM(S43:S45)</f>
        <v>186.36539999999999</v>
      </c>
      <c r="T47" s="104">
        <f>SUM(T43:T45)</f>
        <v>200.10989999999998</v>
      </c>
      <c r="U47" s="105"/>
      <c r="V47" s="103">
        <f>SUM(V43:V45)</f>
        <v>274.65239999999994</v>
      </c>
      <c r="W47" s="104">
        <f>SUM(W43:W45)</f>
        <v>288.39689999999996</v>
      </c>
    </row>
    <row r="48" spans="1:23" ht="15.75" thickTop="1">
      <c r="C48" s="123" t="s">
        <v>914</v>
      </c>
      <c r="D48" s="107">
        <f>D47*24</f>
        <v>993.90959999999995</v>
      </c>
      <c r="E48" s="108">
        <f>E47*12</f>
        <v>898.29</v>
      </c>
      <c r="F48" s="105"/>
      <c r="G48" s="107">
        <f>G47*24</f>
        <v>1610.4215999999999</v>
      </c>
      <c r="H48" s="108">
        <f>H47*12</f>
        <v>1206.5448000000001</v>
      </c>
      <c r="I48" s="105"/>
      <c r="J48" s="107">
        <f>J47*24</f>
        <v>2199.3696</v>
      </c>
      <c r="K48" s="108">
        <f>K47*12</f>
        <v>1501.0188000000001</v>
      </c>
      <c r="L48" s="105"/>
      <c r="M48" s="107">
        <f>M47*24</f>
        <v>3267.3096</v>
      </c>
      <c r="N48" s="108">
        <f>N47*12</f>
        <v>1798.59</v>
      </c>
      <c r="O48" s="105"/>
      <c r="P48" s="107">
        <f>P47*24</f>
        <v>4402.0391999999993</v>
      </c>
      <c r="Q48" s="108">
        <f>Q47*12</f>
        <v>2365.9535999999998</v>
      </c>
      <c r="R48" s="105"/>
      <c r="S48" s="107">
        <f>S47*24</f>
        <v>4472.7695999999996</v>
      </c>
      <c r="T48" s="108">
        <f>T47*12</f>
        <v>2401.3188</v>
      </c>
      <c r="U48" s="105"/>
      <c r="V48" s="107">
        <f>V47*24</f>
        <v>6591.6575999999986</v>
      </c>
      <c r="W48" s="108">
        <f>W47*12</f>
        <v>3460.7627999999995</v>
      </c>
    </row>
    <row r="49" spans="1:23" ht="15.75" thickBot="1">
      <c r="B49" s="87" t="str">
        <f>"RL"&amp;$C$41</f>
        <v>RLCS-900ENTRY-S13</v>
      </c>
      <c r="C49" s="124" t="s">
        <v>915</v>
      </c>
      <c r="D49" s="110">
        <f>D47+(D47*D$1)</f>
        <v>76.613865000000004</v>
      </c>
      <c r="E49" s="111">
        <f>E47+(E47*E$1)</f>
        <v>138.48637500000001</v>
      </c>
      <c r="F49" s="105"/>
      <c r="G49" s="110">
        <f>G47+(G47*G$1)</f>
        <v>137.55684500000001</v>
      </c>
      <c r="H49" s="111">
        <f>H47+(H47*H$1)</f>
        <v>206.11806999999999</v>
      </c>
      <c r="I49" s="105"/>
      <c r="J49" s="110">
        <f>J47+(J47*J$1)</f>
        <v>174.11676</v>
      </c>
      <c r="K49" s="111">
        <f>K47+(K47*K$1)</f>
        <v>237.66131000000001</v>
      </c>
      <c r="L49" s="105"/>
      <c r="M49" s="110">
        <f>M47+(M47*M$1)</f>
        <v>251.85511500000001</v>
      </c>
      <c r="N49" s="111">
        <f>N47+(N47*N$1)</f>
        <v>277.282625</v>
      </c>
      <c r="O49" s="105"/>
      <c r="P49" s="110">
        <f>P47+(P47*P$1)</f>
        <v>376.00751500000001</v>
      </c>
      <c r="Q49" s="111">
        <f>Q47+(Q47*Q$1)</f>
        <v>404.18374000000006</v>
      </c>
      <c r="R49" s="105"/>
      <c r="S49" s="110">
        <f>S47+(S47*S$1)</f>
        <v>391.36734000000001</v>
      </c>
      <c r="T49" s="111">
        <f>T47+(T47*T$1)</f>
        <v>420.23078999999996</v>
      </c>
      <c r="U49" s="105"/>
      <c r="V49" s="110">
        <f>V47+(V47*V$1)</f>
        <v>631.70051999999987</v>
      </c>
      <c r="W49" s="111">
        <f>W47+(W47*W$1)</f>
        <v>663.31286999999998</v>
      </c>
    </row>
    <row r="50" spans="1:23" ht="15.75" thickTop="1">
      <c r="C50" s="125" t="s">
        <v>916</v>
      </c>
      <c r="D50" s="113">
        <f>(D49-D47)/D47</f>
        <v>0.85000000000000009</v>
      </c>
      <c r="E50" s="114">
        <f>(E49-E47)/E47</f>
        <v>0.85000000000000009</v>
      </c>
      <c r="F50" s="105"/>
      <c r="G50" s="113">
        <f>(G49-G47)/G47</f>
        <v>1.0500000000000003</v>
      </c>
      <c r="H50" s="114">
        <f>(H49-H47)/H47</f>
        <v>1.0499999999999998</v>
      </c>
      <c r="I50" s="105"/>
      <c r="J50" s="113">
        <f>(J49-J47)/J47</f>
        <v>0.9</v>
      </c>
      <c r="K50" s="114">
        <f>(K49-K47)/K47</f>
        <v>0.9</v>
      </c>
      <c r="L50" s="105"/>
      <c r="M50" s="113">
        <f>(M49-M47)/M47</f>
        <v>0.85000000000000009</v>
      </c>
      <c r="N50" s="114">
        <f>(N49-N47)/N47</f>
        <v>0.85000000000000009</v>
      </c>
      <c r="O50" s="105"/>
      <c r="P50" s="113">
        <f>(P49-P47)/P47</f>
        <v>1.0500000000000003</v>
      </c>
      <c r="Q50" s="114">
        <f>(Q49-Q47)/Q47</f>
        <v>1.0500000000000003</v>
      </c>
      <c r="R50" s="105"/>
      <c r="S50" s="113">
        <f>(S49-S47)/S47</f>
        <v>1.1000000000000001</v>
      </c>
      <c r="T50" s="114">
        <f>(T49-T47)/T47</f>
        <v>1.0999999999999999</v>
      </c>
      <c r="U50" s="105"/>
      <c r="V50" s="113">
        <f>(V49-V47)/V47</f>
        <v>1.3</v>
      </c>
      <c r="W50" s="114">
        <f>(W49-W47)/W47</f>
        <v>1.3000000000000003</v>
      </c>
    </row>
    <row r="51" spans="1:23">
      <c r="C51" s="126" t="s">
        <v>917</v>
      </c>
      <c r="D51" s="116">
        <f>D48+(D48*D$1)</f>
        <v>1838.7327599999999</v>
      </c>
      <c r="E51" s="117">
        <f>E48+(E48*E$1)</f>
        <v>1661.8364999999999</v>
      </c>
      <c r="F51" s="105"/>
      <c r="G51" s="116">
        <f>G48+(G48*G$1)</f>
        <v>3301.3642799999998</v>
      </c>
      <c r="H51" s="117">
        <f>H48+(H48*H$1)</f>
        <v>2473.4168400000003</v>
      </c>
      <c r="I51" s="105"/>
      <c r="J51" s="116">
        <f>J48+(J48*J$1)</f>
        <v>4178.80224</v>
      </c>
      <c r="K51" s="117">
        <f>K48+(K48*K$1)</f>
        <v>2851.9357200000004</v>
      </c>
      <c r="L51" s="105"/>
      <c r="M51" s="116">
        <f>M48+(M48*M$1)</f>
        <v>6044.5227599999998</v>
      </c>
      <c r="N51" s="117">
        <f>N48+(N48*N$1)</f>
        <v>3327.3914999999997</v>
      </c>
      <c r="O51" s="105"/>
      <c r="P51" s="116">
        <f>P48+(P48*P$1)</f>
        <v>9024.1803599999985</v>
      </c>
      <c r="Q51" s="117">
        <f>Q48+(Q48*Q$1)</f>
        <v>4850.2048799999993</v>
      </c>
      <c r="R51" s="105"/>
      <c r="S51" s="116">
        <f>S48+(S48*S$1)</f>
        <v>9392.8161599999985</v>
      </c>
      <c r="T51" s="117">
        <f>T48+(T48*T$1)</f>
        <v>5042.7694800000008</v>
      </c>
      <c r="U51" s="105"/>
      <c r="V51" s="116">
        <f>V48+(V48*V$1)</f>
        <v>15160.812479999997</v>
      </c>
      <c r="W51" s="117">
        <f>W48+(W48*W$1)</f>
        <v>7959.7544399999988</v>
      </c>
    </row>
    <row r="53" spans="1:23">
      <c r="C53" s="118" t="s">
        <v>922</v>
      </c>
    </row>
    <row r="54" spans="1:23">
      <c r="B54" s="87" t="s">
        <v>919</v>
      </c>
      <c r="C54" s="119" t="s">
        <v>544</v>
      </c>
      <c r="D54" s="86" t="s">
        <v>910</v>
      </c>
      <c r="E54" s="86" t="s">
        <v>906</v>
      </c>
      <c r="G54" s="86" t="s">
        <v>910</v>
      </c>
      <c r="H54" s="86" t="s">
        <v>906</v>
      </c>
      <c r="J54" s="86" t="s">
        <v>910</v>
      </c>
      <c r="K54" s="86" t="s">
        <v>906</v>
      </c>
      <c r="M54" s="86" t="s">
        <v>910</v>
      </c>
      <c r="N54" s="86" t="s">
        <v>906</v>
      </c>
      <c r="P54" s="86" t="s">
        <v>910</v>
      </c>
      <c r="Q54" s="86" t="s">
        <v>906</v>
      </c>
      <c r="S54" s="86" t="s">
        <v>910</v>
      </c>
      <c r="T54" s="86" t="s">
        <v>906</v>
      </c>
      <c r="V54" s="86" t="s">
        <v>910</v>
      </c>
      <c r="W54" s="86" t="s">
        <v>906</v>
      </c>
    </row>
    <row r="55" spans="1:23">
      <c r="B55" s="87" t="s">
        <v>911</v>
      </c>
      <c r="C55" s="87" t="s">
        <v>920</v>
      </c>
    </row>
    <row r="56" spans="1:23">
      <c r="A56" s="88" t="s">
        <v>78</v>
      </c>
      <c r="B56" s="89">
        <v>1</v>
      </c>
      <c r="C56" s="120" t="s">
        <v>544</v>
      </c>
      <c r="D56" s="91">
        <f>VLOOKUP($A56,$A$16:$W$18,D$26,0)*$B56</f>
        <v>41.4129</v>
      </c>
      <c r="E56" s="92">
        <f>VLOOKUP($A56,$A$16:$W$18,E$26,0)*$B56</f>
        <v>74.857500000000002</v>
      </c>
      <c r="G56" s="91">
        <f>VLOOKUP($A56,$A$16:$W$18,G$26,0)*$B56</f>
        <v>67.100899999999996</v>
      </c>
      <c r="H56" s="92">
        <f>VLOOKUP($A56,$A$16:$W$18,H$26,0)*$B56</f>
        <v>100.5454</v>
      </c>
      <c r="J56" s="91">
        <f>VLOOKUP($A56,$A$16:$W$18,J$26,0)*$B56</f>
        <v>91.6404</v>
      </c>
      <c r="K56" s="92">
        <f>VLOOKUP($A56,$A$16:$W$18,K$26,0)*$B56</f>
        <v>125.0849</v>
      </c>
      <c r="M56" s="91">
        <f>VLOOKUP($A56,$A$16:$W$18,M$26,0)*$B56</f>
        <v>41.4129</v>
      </c>
      <c r="N56" s="92">
        <f>VLOOKUP($A56,$A$16:$W$18,N$26,0)*$B56</f>
        <v>74.857500000000002</v>
      </c>
      <c r="P56" s="91">
        <f>VLOOKUP($A56,$A$16:$W$18,P$26,0)*$B56</f>
        <v>88.693299999999994</v>
      </c>
      <c r="Q56" s="92">
        <f>VLOOKUP($A56,$A$16:$W$18,Q$26,0)*$B56</f>
        <v>122.1378</v>
      </c>
      <c r="S56" s="91">
        <f>VLOOKUP($A56,$A$16:$W$18,S$26,0)*$B56</f>
        <v>91.6404</v>
      </c>
      <c r="T56" s="92">
        <f>VLOOKUP($A56,$A$16:$W$18,T$26,0)*$B56</f>
        <v>125.0849</v>
      </c>
      <c r="V56" s="91">
        <f>VLOOKUP($A56,$A$16:$W$18,V$26,0)*$B56</f>
        <v>104.9024</v>
      </c>
      <c r="W56" s="92">
        <f>VLOOKUP($A56,$A$16:$W$18,W$26,0)*$B56</f>
        <v>138.34690000000001</v>
      </c>
    </row>
    <row r="57" spans="1:23">
      <c r="C57" s="94"/>
      <c r="D57" s="94"/>
      <c r="E57" s="95"/>
      <c r="G57" s="94"/>
      <c r="H57" s="95"/>
      <c r="J57" s="94"/>
      <c r="K57" s="95"/>
      <c r="M57" s="94"/>
      <c r="N57" s="95"/>
      <c r="P57" s="94"/>
      <c r="Q57" s="95"/>
      <c r="S57" s="94"/>
      <c r="T57" s="95"/>
      <c r="V57" s="94"/>
      <c r="W57" s="95"/>
    </row>
    <row r="58" spans="1:23">
      <c r="A58" s="96"/>
      <c r="B58" s="97">
        <v>1</v>
      </c>
      <c r="C58" s="121" t="s">
        <v>912</v>
      </c>
      <c r="D58" s="99">
        <f>VLOOKUP($C58,$C$16:$W$18,D$26-2,0)*$B58</f>
        <v>0</v>
      </c>
      <c r="E58" s="100">
        <f>VLOOKUP($C58,$C$16:$W$18,E$26-2,0)*$B58</f>
        <v>0</v>
      </c>
      <c r="G58" s="99">
        <f>VLOOKUP($C58,$C$16:$W$18,G$26-2,0)*$B58</f>
        <v>0</v>
      </c>
      <c r="H58" s="100">
        <f>VLOOKUP($C58,$C$16:$W$18,H$26-2,0)*$B58</f>
        <v>0</v>
      </c>
      <c r="J58" s="99">
        <f>VLOOKUP($C58,$C$16:$W$18,J$26-2,0)*$B58</f>
        <v>0</v>
      </c>
      <c r="K58" s="100">
        <f>VLOOKUP($C58,$C$16:$W$18,K$26-2,0)*$B58</f>
        <v>0</v>
      </c>
      <c r="M58" s="99">
        <f>VLOOKUP($C58,$C$16:$W$18,M$26-2,0)*$B58</f>
        <v>94.724999999999994</v>
      </c>
      <c r="N58" s="100">
        <f>VLOOKUP($C58,$C$16:$W$18,N$26-2,0)*$B58</f>
        <v>75.024999999999991</v>
      </c>
      <c r="P58" s="99">
        <f>VLOOKUP($C58,$C$16:$W$18,P$26-2,0)*$B58</f>
        <v>94.724999999999994</v>
      </c>
      <c r="Q58" s="100">
        <f>VLOOKUP($C58,$C$16:$W$18,Q$26-2,0)*$B58</f>
        <v>75.024999999999991</v>
      </c>
      <c r="S58" s="99">
        <f>VLOOKUP($C58,$C$16:$W$18,S$26-2,0)*$B58</f>
        <v>94.724999999999994</v>
      </c>
      <c r="T58" s="100">
        <f>VLOOKUP($C58,$C$16:$W$18,T$26-2,0)*$B58</f>
        <v>75.024999999999991</v>
      </c>
      <c r="V58" s="99">
        <f>VLOOKUP($C58,$C$16:$W$18,V$26-2,0)*$B58</f>
        <v>169.74999999999997</v>
      </c>
      <c r="W58" s="100">
        <f>VLOOKUP($C58,$C$16:$W$18,W$26-2,0)*$B58</f>
        <v>150.04999999999998</v>
      </c>
    </row>
    <row r="59" spans="1:23">
      <c r="C59" s="94"/>
      <c r="D59" s="94"/>
      <c r="E59" s="95"/>
      <c r="G59" s="94"/>
      <c r="H59" s="95"/>
      <c r="J59" s="94"/>
      <c r="K59" s="95"/>
      <c r="M59" s="94"/>
      <c r="N59" s="95"/>
      <c r="P59" s="94"/>
      <c r="Q59" s="95"/>
      <c r="S59" s="94"/>
      <c r="T59" s="95"/>
      <c r="V59" s="94"/>
      <c r="W59" s="95"/>
    </row>
    <row r="60" spans="1:23" ht="15.75" thickBot="1">
      <c r="B60" s="87" t="str">
        <f>"TC"&amp;$C$54</f>
        <v>TCCS-8050-S13</v>
      </c>
      <c r="C60" s="122" t="s">
        <v>913</v>
      </c>
      <c r="D60" s="103">
        <f>SUM(D56:D58)</f>
        <v>41.4129</v>
      </c>
      <c r="E60" s="104">
        <f>SUM(E56:E58)</f>
        <v>74.857500000000002</v>
      </c>
      <c r="F60" s="105"/>
      <c r="G60" s="103">
        <f>SUM(G56:G58)</f>
        <v>67.100899999999996</v>
      </c>
      <c r="H60" s="104">
        <f>SUM(H56:H58)</f>
        <v>100.5454</v>
      </c>
      <c r="I60" s="105"/>
      <c r="J60" s="103">
        <f>SUM(J56:J58)</f>
        <v>91.6404</v>
      </c>
      <c r="K60" s="104">
        <f>SUM(K56:K58)</f>
        <v>125.0849</v>
      </c>
      <c r="L60" s="105"/>
      <c r="M60" s="103">
        <f>SUM(M56:M58)</f>
        <v>136.1379</v>
      </c>
      <c r="N60" s="104">
        <f>SUM(N56:N58)</f>
        <v>149.88249999999999</v>
      </c>
      <c r="O60" s="105"/>
      <c r="P60" s="103">
        <f>SUM(P56:P58)</f>
        <v>183.41829999999999</v>
      </c>
      <c r="Q60" s="104">
        <f>SUM(Q56:Q58)</f>
        <v>197.1628</v>
      </c>
      <c r="R60" s="105"/>
      <c r="S60" s="103">
        <f>SUM(S56:S58)</f>
        <v>186.36539999999999</v>
      </c>
      <c r="T60" s="104">
        <f>SUM(T56:T58)</f>
        <v>200.10989999999998</v>
      </c>
      <c r="U60" s="105"/>
      <c r="V60" s="103">
        <f>SUM(V56:V58)</f>
        <v>274.65239999999994</v>
      </c>
      <c r="W60" s="104">
        <f>SUM(W56:W58)</f>
        <v>288.39689999999996</v>
      </c>
    </row>
    <row r="61" spans="1:23" ht="15.75" thickTop="1">
      <c r="C61" s="123" t="s">
        <v>914</v>
      </c>
      <c r="D61" s="107">
        <f>D60*24</f>
        <v>993.90959999999995</v>
      </c>
      <c r="E61" s="108">
        <f>E60*12</f>
        <v>898.29</v>
      </c>
      <c r="F61" s="105"/>
      <c r="G61" s="107">
        <f>G60*24</f>
        <v>1610.4215999999999</v>
      </c>
      <c r="H61" s="108">
        <f>H60*12</f>
        <v>1206.5448000000001</v>
      </c>
      <c r="I61" s="105"/>
      <c r="J61" s="107">
        <f>J60*24</f>
        <v>2199.3696</v>
      </c>
      <c r="K61" s="108">
        <f>K60*12</f>
        <v>1501.0188000000001</v>
      </c>
      <c r="L61" s="105"/>
      <c r="M61" s="107">
        <f>M60*24</f>
        <v>3267.3096</v>
      </c>
      <c r="N61" s="108">
        <f>N60*12</f>
        <v>1798.59</v>
      </c>
      <c r="O61" s="105"/>
      <c r="P61" s="107">
        <f>P60*24</f>
        <v>4402.0391999999993</v>
      </c>
      <c r="Q61" s="108">
        <f>Q60*12</f>
        <v>2365.9535999999998</v>
      </c>
      <c r="R61" s="105"/>
      <c r="S61" s="107">
        <f>S60*24</f>
        <v>4472.7695999999996</v>
      </c>
      <c r="T61" s="108">
        <f>T60*12</f>
        <v>2401.3188</v>
      </c>
      <c r="U61" s="105"/>
      <c r="V61" s="107">
        <f>V60*24</f>
        <v>6591.6575999999986</v>
      </c>
      <c r="W61" s="108">
        <f>W60*12</f>
        <v>3460.7627999999995</v>
      </c>
    </row>
    <row r="62" spans="1:23" ht="15.75" thickBot="1">
      <c r="B62" s="87" t="str">
        <f>"RL"&amp;$C$54</f>
        <v>RLCS-8050-S13</v>
      </c>
      <c r="C62" s="124" t="s">
        <v>915</v>
      </c>
      <c r="D62" s="110">
        <f>D60+(D60*D$1)</f>
        <v>76.613865000000004</v>
      </c>
      <c r="E62" s="111">
        <f>E60+(E60*E$1)</f>
        <v>138.48637500000001</v>
      </c>
      <c r="F62" s="105"/>
      <c r="G62" s="110">
        <f>G60+(G60*G$1)</f>
        <v>137.55684500000001</v>
      </c>
      <c r="H62" s="111">
        <f>H60+(H60*H$1)</f>
        <v>206.11806999999999</v>
      </c>
      <c r="I62" s="105"/>
      <c r="J62" s="110">
        <f>J60+(J60*J$1)</f>
        <v>174.11676</v>
      </c>
      <c r="K62" s="111">
        <f>K60+(K60*K$1)</f>
        <v>237.66131000000001</v>
      </c>
      <c r="L62" s="105"/>
      <c r="M62" s="110">
        <f>M60+(M60*M$1)</f>
        <v>251.85511500000001</v>
      </c>
      <c r="N62" s="111">
        <f>N60+(N60*N$1)</f>
        <v>277.282625</v>
      </c>
      <c r="O62" s="105"/>
      <c r="P62" s="110">
        <f>P60+(P60*P$1)</f>
        <v>376.00751500000001</v>
      </c>
      <c r="Q62" s="111">
        <f>Q60+(Q60*Q$1)</f>
        <v>404.18374000000006</v>
      </c>
      <c r="R62" s="105"/>
      <c r="S62" s="110">
        <f>S60+(S60*S$1)</f>
        <v>391.36734000000001</v>
      </c>
      <c r="T62" s="111">
        <f>T60+(T60*T$1)</f>
        <v>420.23078999999996</v>
      </c>
      <c r="U62" s="105"/>
      <c r="V62" s="110">
        <f>V60+(V60*V$1)</f>
        <v>631.70051999999987</v>
      </c>
      <c r="W62" s="111">
        <f>W60+(W60*W$1)</f>
        <v>663.31286999999998</v>
      </c>
    </row>
    <row r="63" spans="1:23" ht="15.75" thickTop="1">
      <c r="C63" s="125" t="s">
        <v>916</v>
      </c>
      <c r="D63" s="113">
        <f>(D62-D60)/D60</f>
        <v>0.85000000000000009</v>
      </c>
      <c r="E63" s="114">
        <f>(E62-E60)/E60</f>
        <v>0.85000000000000009</v>
      </c>
      <c r="F63" s="105"/>
      <c r="G63" s="113">
        <f>(G62-G60)/G60</f>
        <v>1.0500000000000003</v>
      </c>
      <c r="H63" s="114">
        <f>(H62-H60)/H60</f>
        <v>1.0499999999999998</v>
      </c>
      <c r="I63" s="105"/>
      <c r="J63" s="113">
        <f>(J62-J60)/J60</f>
        <v>0.9</v>
      </c>
      <c r="K63" s="114">
        <f>(K62-K60)/K60</f>
        <v>0.9</v>
      </c>
      <c r="L63" s="105"/>
      <c r="M63" s="113">
        <f>(M62-M60)/M60</f>
        <v>0.85000000000000009</v>
      </c>
      <c r="N63" s="114">
        <f>(N62-N60)/N60</f>
        <v>0.85000000000000009</v>
      </c>
      <c r="O63" s="105"/>
      <c r="P63" s="113">
        <f>(P62-P60)/P60</f>
        <v>1.0500000000000003</v>
      </c>
      <c r="Q63" s="114">
        <f>(Q62-Q60)/Q60</f>
        <v>1.0500000000000003</v>
      </c>
      <c r="R63" s="105"/>
      <c r="S63" s="113">
        <f>(S62-S60)/S60</f>
        <v>1.1000000000000001</v>
      </c>
      <c r="T63" s="114">
        <f>(T62-T60)/T60</f>
        <v>1.0999999999999999</v>
      </c>
      <c r="U63" s="105"/>
      <c r="V63" s="113">
        <f>(V62-V60)/V60</f>
        <v>1.3</v>
      </c>
      <c r="W63" s="114">
        <f>(W62-W60)/W60</f>
        <v>1.3000000000000003</v>
      </c>
    </row>
    <row r="64" spans="1:23">
      <c r="C64" s="126" t="s">
        <v>917</v>
      </c>
      <c r="D64" s="116">
        <f>D61+(D61*D$1)</f>
        <v>1838.7327599999999</v>
      </c>
      <c r="E64" s="117">
        <f>E61+(E61*E$1)</f>
        <v>1661.8364999999999</v>
      </c>
      <c r="F64" s="105"/>
      <c r="G64" s="116">
        <f>G61+(G61*G$1)</f>
        <v>3301.3642799999998</v>
      </c>
      <c r="H64" s="117">
        <f>H61+(H61*H$1)</f>
        <v>2473.4168400000003</v>
      </c>
      <c r="I64" s="105"/>
      <c r="J64" s="116">
        <f>J61+(J61*J$1)</f>
        <v>4178.80224</v>
      </c>
      <c r="K64" s="117">
        <f>K61+(K61*K$1)</f>
        <v>2851.9357200000004</v>
      </c>
      <c r="L64" s="105"/>
      <c r="M64" s="116">
        <f>M61+(M61*M$1)</f>
        <v>6044.5227599999998</v>
      </c>
      <c r="N64" s="117">
        <f>N61+(N61*N$1)</f>
        <v>3327.3914999999997</v>
      </c>
      <c r="O64" s="105"/>
      <c r="P64" s="116">
        <f>P61+(P61*P$1)</f>
        <v>9024.1803599999985</v>
      </c>
      <c r="Q64" s="117">
        <f>Q61+(Q61*Q$1)</f>
        <v>4850.2048799999993</v>
      </c>
      <c r="R64" s="105"/>
      <c r="S64" s="116">
        <f>S61+(S61*S$1)</f>
        <v>9392.8161599999985</v>
      </c>
      <c r="T64" s="117">
        <f>T61+(T61*T$1)</f>
        <v>5042.7694800000008</v>
      </c>
      <c r="U64" s="105"/>
      <c r="V64" s="116">
        <f>V61+(V61*V$1)</f>
        <v>15160.812479999997</v>
      </c>
      <c r="W64" s="117">
        <f>W61+(W61*W$1)</f>
        <v>7959.7544399999988</v>
      </c>
    </row>
    <row r="66" spans="1:23">
      <c r="C66" s="118" t="s">
        <v>923</v>
      </c>
    </row>
    <row r="67" spans="1:23">
      <c r="B67" s="87" t="s">
        <v>919</v>
      </c>
      <c r="C67" s="119" t="s">
        <v>546</v>
      </c>
      <c r="D67" s="86" t="s">
        <v>910</v>
      </c>
      <c r="E67" s="86" t="s">
        <v>906</v>
      </c>
      <c r="G67" s="86" t="s">
        <v>910</v>
      </c>
      <c r="H67" s="86" t="s">
        <v>906</v>
      </c>
      <c r="J67" s="86" t="s">
        <v>910</v>
      </c>
      <c r="K67" s="86" t="s">
        <v>906</v>
      </c>
      <c r="M67" s="86" t="s">
        <v>910</v>
      </c>
      <c r="N67" s="86" t="s">
        <v>906</v>
      </c>
      <c r="P67" s="86" t="s">
        <v>910</v>
      </c>
      <c r="Q67" s="86" t="s">
        <v>906</v>
      </c>
      <c r="S67" s="86" t="s">
        <v>910</v>
      </c>
      <c r="T67" s="86" t="s">
        <v>906</v>
      </c>
      <c r="V67" s="86" t="s">
        <v>910</v>
      </c>
      <c r="W67" s="86" t="s">
        <v>906</v>
      </c>
    </row>
    <row r="68" spans="1:23">
      <c r="B68" s="87" t="s">
        <v>911</v>
      </c>
      <c r="C68" s="87" t="s">
        <v>920</v>
      </c>
    </row>
    <row r="69" spans="1:23">
      <c r="A69" s="88" t="s">
        <v>78</v>
      </c>
      <c r="B69" s="89">
        <v>1</v>
      </c>
      <c r="C69" s="120" t="s">
        <v>546</v>
      </c>
      <c r="D69" s="91">
        <f>VLOOKUP($A69,$A$16:$W$18,D$26,0)*$B69</f>
        <v>41.4129</v>
      </c>
      <c r="E69" s="92">
        <f>VLOOKUP($A69,$A$16:$W$18,E$26,0)*$B69</f>
        <v>74.857500000000002</v>
      </c>
      <c r="G69" s="91">
        <f>VLOOKUP($A69,$A$16:$W$18,G$26,0)*$B69</f>
        <v>67.100899999999996</v>
      </c>
      <c r="H69" s="92">
        <f>VLOOKUP($A69,$A$16:$W$18,H$26,0)*$B69</f>
        <v>100.5454</v>
      </c>
      <c r="J69" s="91">
        <f>VLOOKUP($A69,$A$16:$W$18,J$26,0)*$B69</f>
        <v>91.6404</v>
      </c>
      <c r="K69" s="92">
        <f>VLOOKUP($A69,$A$16:$W$18,K$26,0)*$B69</f>
        <v>125.0849</v>
      </c>
      <c r="M69" s="91">
        <f>VLOOKUP($A69,$A$16:$W$18,M$26,0)*$B69</f>
        <v>41.4129</v>
      </c>
      <c r="N69" s="92">
        <f>VLOOKUP($A69,$A$16:$W$18,N$26,0)*$B69</f>
        <v>74.857500000000002</v>
      </c>
      <c r="P69" s="91">
        <f>VLOOKUP($A69,$A$16:$W$18,P$26,0)*$B69</f>
        <v>88.693299999999994</v>
      </c>
      <c r="Q69" s="92">
        <f>VLOOKUP($A69,$A$16:$W$18,Q$26,0)*$B69</f>
        <v>122.1378</v>
      </c>
      <c r="S69" s="91">
        <f>VLOOKUP($A69,$A$16:$W$18,S$26,0)*$B69</f>
        <v>91.6404</v>
      </c>
      <c r="T69" s="92">
        <f>VLOOKUP($A69,$A$16:$W$18,T$26,0)*$B69</f>
        <v>125.0849</v>
      </c>
      <c r="V69" s="91">
        <f>VLOOKUP($A69,$A$16:$W$18,V$26,0)*$B69</f>
        <v>104.9024</v>
      </c>
      <c r="W69" s="92">
        <f>VLOOKUP($A69,$A$16:$W$18,W$26,0)*$B69</f>
        <v>138.34690000000001</v>
      </c>
    </row>
    <row r="70" spans="1:23">
      <c r="C70" s="94"/>
      <c r="D70" s="94"/>
      <c r="E70" s="95"/>
      <c r="G70" s="94"/>
      <c r="H70" s="95"/>
      <c r="J70" s="94"/>
      <c r="K70" s="95"/>
      <c r="M70" s="94"/>
      <c r="N70" s="95"/>
      <c r="P70" s="94"/>
      <c r="Q70" s="95"/>
      <c r="S70" s="94"/>
      <c r="T70" s="95"/>
      <c r="V70" s="94"/>
      <c r="W70" s="95"/>
    </row>
    <row r="71" spans="1:23">
      <c r="A71" s="96"/>
      <c r="B71" s="97">
        <v>1</v>
      </c>
      <c r="C71" s="121" t="s">
        <v>912</v>
      </c>
      <c r="D71" s="99">
        <f>VLOOKUP($C71,$C$16:$W$18,D$26-2,0)*$B71</f>
        <v>0</v>
      </c>
      <c r="E71" s="100">
        <f>VLOOKUP($C71,$C$16:$W$18,E$26-2,0)*$B71</f>
        <v>0</v>
      </c>
      <c r="G71" s="99">
        <f>VLOOKUP($C71,$C$16:$W$18,G$26-2,0)*$B71</f>
        <v>0</v>
      </c>
      <c r="H71" s="100">
        <f>VLOOKUP($C71,$C$16:$W$18,H$26-2,0)*$B71</f>
        <v>0</v>
      </c>
      <c r="J71" s="99">
        <f>VLOOKUP($C71,$C$16:$W$18,J$26-2,0)*$B71</f>
        <v>0</v>
      </c>
      <c r="K71" s="100">
        <f>VLOOKUP($C71,$C$16:$W$18,K$26-2,0)*$B71</f>
        <v>0</v>
      </c>
      <c r="M71" s="99">
        <f>VLOOKUP($C71,$C$16:$W$18,M$26-2,0)*$B71</f>
        <v>94.724999999999994</v>
      </c>
      <c r="N71" s="100">
        <f>VLOOKUP($C71,$C$16:$W$18,N$26-2,0)*$B71</f>
        <v>75.024999999999991</v>
      </c>
      <c r="P71" s="99">
        <f>VLOOKUP($C71,$C$16:$W$18,P$26-2,0)*$B71</f>
        <v>94.724999999999994</v>
      </c>
      <c r="Q71" s="100">
        <f>VLOOKUP($C71,$C$16:$W$18,Q$26-2,0)*$B71</f>
        <v>75.024999999999991</v>
      </c>
      <c r="S71" s="99">
        <f>VLOOKUP($C71,$C$16:$W$18,S$26-2,0)*$B71</f>
        <v>94.724999999999994</v>
      </c>
      <c r="T71" s="100">
        <f>VLOOKUP($C71,$C$16:$W$18,T$26-2,0)*$B71</f>
        <v>75.024999999999991</v>
      </c>
      <c r="V71" s="99">
        <f>VLOOKUP($C71,$C$16:$W$18,V$26-2,0)*$B71</f>
        <v>169.74999999999997</v>
      </c>
      <c r="W71" s="100">
        <f>VLOOKUP($C71,$C$16:$W$18,W$26-2,0)*$B71</f>
        <v>150.04999999999998</v>
      </c>
    </row>
    <row r="72" spans="1:23">
      <c r="C72" s="94"/>
      <c r="D72" s="94"/>
      <c r="E72" s="95"/>
      <c r="G72" s="94"/>
      <c r="H72" s="95"/>
      <c r="J72" s="94"/>
      <c r="K72" s="95"/>
      <c r="M72" s="94"/>
      <c r="N72" s="95"/>
      <c r="P72" s="94"/>
      <c r="Q72" s="95"/>
      <c r="S72" s="94"/>
      <c r="T72" s="95"/>
      <c r="V72" s="94"/>
      <c r="W72" s="95"/>
    </row>
    <row r="73" spans="1:23" ht="15.75" thickBot="1">
      <c r="B73" s="87" t="str">
        <f>"TC"&amp;$C$67</f>
        <v>TCCS-8050-S14</v>
      </c>
      <c r="C73" s="122" t="s">
        <v>913</v>
      </c>
      <c r="D73" s="103">
        <f>SUM(D69:D71)</f>
        <v>41.4129</v>
      </c>
      <c r="E73" s="104">
        <f>SUM(E69:E71)</f>
        <v>74.857500000000002</v>
      </c>
      <c r="F73" s="105"/>
      <c r="G73" s="103">
        <f>SUM(G69:G71)</f>
        <v>67.100899999999996</v>
      </c>
      <c r="H73" s="104">
        <f>SUM(H69:H71)</f>
        <v>100.5454</v>
      </c>
      <c r="I73" s="105"/>
      <c r="J73" s="103">
        <f>SUM(J69:J71)</f>
        <v>91.6404</v>
      </c>
      <c r="K73" s="104">
        <f>SUM(K69:K71)</f>
        <v>125.0849</v>
      </c>
      <c r="L73" s="105"/>
      <c r="M73" s="103">
        <f>SUM(M69:M71)</f>
        <v>136.1379</v>
      </c>
      <c r="N73" s="104">
        <f>SUM(N69:N71)</f>
        <v>149.88249999999999</v>
      </c>
      <c r="O73" s="105"/>
      <c r="P73" s="103">
        <f>SUM(P69:P71)</f>
        <v>183.41829999999999</v>
      </c>
      <c r="Q73" s="104">
        <f>SUM(Q69:Q71)</f>
        <v>197.1628</v>
      </c>
      <c r="R73" s="105"/>
      <c r="S73" s="103">
        <f>SUM(S69:S71)</f>
        <v>186.36539999999999</v>
      </c>
      <c r="T73" s="104">
        <f>SUM(T69:T71)</f>
        <v>200.10989999999998</v>
      </c>
      <c r="U73" s="105"/>
      <c r="V73" s="103">
        <f>SUM(V69:V71)</f>
        <v>274.65239999999994</v>
      </c>
      <c r="W73" s="104">
        <f>SUM(W69:W71)</f>
        <v>288.39689999999996</v>
      </c>
    </row>
    <row r="74" spans="1:23" ht="15.75" thickTop="1">
      <c r="C74" s="123" t="s">
        <v>914</v>
      </c>
      <c r="D74" s="107">
        <f>D73*24</f>
        <v>993.90959999999995</v>
      </c>
      <c r="E74" s="108">
        <f>E73*12</f>
        <v>898.29</v>
      </c>
      <c r="F74" s="105"/>
      <c r="G74" s="107">
        <f>G73*24</f>
        <v>1610.4215999999999</v>
      </c>
      <c r="H74" s="108">
        <f>H73*12</f>
        <v>1206.5448000000001</v>
      </c>
      <c r="I74" s="105"/>
      <c r="J74" s="107">
        <f>J73*24</f>
        <v>2199.3696</v>
      </c>
      <c r="K74" s="108">
        <f>K73*12</f>
        <v>1501.0188000000001</v>
      </c>
      <c r="L74" s="105"/>
      <c r="M74" s="107">
        <f>M73*24</f>
        <v>3267.3096</v>
      </c>
      <c r="N74" s="108">
        <f>N73*12</f>
        <v>1798.59</v>
      </c>
      <c r="O74" s="105"/>
      <c r="P74" s="107">
        <f>P73*24</f>
        <v>4402.0391999999993</v>
      </c>
      <c r="Q74" s="108">
        <f>Q73*12</f>
        <v>2365.9535999999998</v>
      </c>
      <c r="R74" s="105"/>
      <c r="S74" s="107">
        <f>S73*24</f>
        <v>4472.7695999999996</v>
      </c>
      <c r="T74" s="108">
        <f>T73*12</f>
        <v>2401.3188</v>
      </c>
      <c r="U74" s="105"/>
      <c r="V74" s="107">
        <f>V73*24</f>
        <v>6591.6575999999986</v>
      </c>
      <c r="W74" s="108">
        <f>W73*12</f>
        <v>3460.7627999999995</v>
      </c>
    </row>
    <row r="75" spans="1:23" ht="15.75" thickBot="1">
      <c r="B75" s="87" t="str">
        <f>"RL"&amp;$C$67</f>
        <v>RLCS-8050-S14</v>
      </c>
      <c r="C75" s="124" t="s">
        <v>915</v>
      </c>
      <c r="D75" s="110">
        <f>D73+(D73*D$1)</f>
        <v>76.613865000000004</v>
      </c>
      <c r="E75" s="111">
        <f>E73+(E73*E$1)</f>
        <v>138.48637500000001</v>
      </c>
      <c r="F75" s="105"/>
      <c r="G75" s="110">
        <f>G73+(G73*G$1)</f>
        <v>137.55684500000001</v>
      </c>
      <c r="H75" s="111">
        <f>H73+(H73*H$1)</f>
        <v>206.11806999999999</v>
      </c>
      <c r="I75" s="105"/>
      <c r="J75" s="110">
        <f>J73+(J73*J$1)</f>
        <v>174.11676</v>
      </c>
      <c r="K75" s="111">
        <f>K73+(K73*K$1)</f>
        <v>237.66131000000001</v>
      </c>
      <c r="L75" s="105"/>
      <c r="M75" s="110">
        <f>M73+(M73*M$1)</f>
        <v>251.85511500000001</v>
      </c>
      <c r="N75" s="111">
        <f>N73+(N73*N$1)</f>
        <v>277.282625</v>
      </c>
      <c r="O75" s="105"/>
      <c r="P75" s="110">
        <f>P73+(P73*P$1)</f>
        <v>376.00751500000001</v>
      </c>
      <c r="Q75" s="111">
        <f>Q73+(Q73*Q$1)</f>
        <v>404.18374000000006</v>
      </c>
      <c r="R75" s="105"/>
      <c r="S75" s="110">
        <f>S73+(S73*S$1)</f>
        <v>391.36734000000001</v>
      </c>
      <c r="T75" s="111">
        <f>T73+(T73*T$1)</f>
        <v>420.23078999999996</v>
      </c>
      <c r="U75" s="105"/>
      <c r="V75" s="110">
        <f>V73+(V73*V$1)</f>
        <v>631.70051999999987</v>
      </c>
      <c r="W75" s="111">
        <f>W73+(W73*W$1)</f>
        <v>663.31286999999998</v>
      </c>
    </row>
    <row r="76" spans="1:23" ht="15.75" thickTop="1">
      <c r="C76" s="125" t="s">
        <v>916</v>
      </c>
      <c r="D76" s="113">
        <f>(D75-D73)/D73</f>
        <v>0.85000000000000009</v>
      </c>
      <c r="E76" s="114">
        <f>(E75-E73)/E73</f>
        <v>0.85000000000000009</v>
      </c>
      <c r="F76" s="105"/>
      <c r="G76" s="113">
        <f>(G75-G73)/G73</f>
        <v>1.0500000000000003</v>
      </c>
      <c r="H76" s="114">
        <f>(H75-H73)/H73</f>
        <v>1.0499999999999998</v>
      </c>
      <c r="I76" s="105"/>
      <c r="J76" s="113">
        <f>(J75-J73)/J73</f>
        <v>0.9</v>
      </c>
      <c r="K76" s="114">
        <f>(K75-K73)/K73</f>
        <v>0.9</v>
      </c>
      <c r="L76" s="105"/>
      <c r="M76" s="113">
        <f>(M75-M73)/M73</f>
        <v>0.85000000000000009</v>
      </c>
      <c r="N76" s="114">
        <f>(N75-N73)/N73</f>
        <v>0.85000000000000009</v>
      </c>
      <c r="O76" s="105"/>
      <c r="P76" s="113">
        <f>(P75-P73)/P73</f>
        <v>1.0500000000000003</v>
      </c>
      <c r="Q76" s="114">
        <f>(Q75-Q73)/Q73</f>
        <v>1.0500000000000003</v>
      </c>
      <c r="R76" s="105"/>
      <c r="S76" s="113">
        <f>(S75-S73)/S73</f>
        <v>1.1000000000000001</v>
      </c>
      <c r="T76" s="114">
        <f>(T75-T73)/T73</f>
        <v>1.0999999999999999</v>
      </c>
      <c r="U76" s="105"/>
      <c r="V76" s="113">
        <f>(V75-V73)/V73</f>
        <v>1.3</v>
      </c>
      <c r="W76" s="114">
        <f>(W75-W73)/W73</f>
        <v>1.3000000000000003</v>
      </c>
    </row>
    <row r="77" spans="1:23">
      <c r="C77" s="126" t="s">
        <v>917</v>
      </c>
      <c r="D77" s="116">
        <f>D74+(D74*D$1)</f>
        <v>1838.7327599999999</v>
      </c>
      <c r="E77" s="117">
        <f>E74+(E74*E$1)</f>
        <v>1661.8364999999999</v>
      </c>
      <c r="F77" s="105"/>
      <c r="G77" s="116">
        <f>G74+(G74*G$1)</f>
        <v>3301.3642799999998</v>
      </c>
      <c r="H77" s="117">
        <f>H74+(H74*H$1)</f>
        <v>2473.4168400000003</v>
      </c>
      <c r="I77" s="105"/>
      <c r="J77" s="116">
        <f>J74+(J74*J$1)</f>
        <v>4178.80224</v>
      </c>
      <c r="K77" s="117">
        <f>K74+(K74*K$1)</f>
        <v>2851.9357200000004</v>
      </c>
      <c r="L77" s="105"/>
      <c r="M77" s="116">
        <f>M74+(M74*M$1)</f>
        <v>6044.5227599999998</v>
      </c>
      <c r="N77" s="117">
        <f>N74+(N74*N$1)</f>
        <v>3327.3914999999997</v>
      </c>
      <c r="O77" s="105"/>
      <c r="P77" s="116">
        <f>P74+(P74*P$1)</f>
        <v>9024.1803599999985</v>
      </c>
      <c r="Q77" s="117">
        <f>Q74+(Q74*Q$1)</f>
        <v>4850.2048799999993</v>
      </c>
      <c r="R77" s="105"/>
      <c r="S77" s="116">
        <f>S74+(S74*S$1)</f>
        <v>9392.8161599999985</v>
      </c>
      <c r="T77" s="117">
        <f>T74+(T74*T$1)</f>
        <v>5042.7694800000008</v>
      </c>
      <c r="U77" s="105"/>
      <c r="V77" s="116">
        <f>V74+(V74*V$1)</f>
        <v>15160.812479999997</v>
      </c>
      <c r="W77" s="117">
        <f>W74+(W74*W$1)</f>
        <v>7959.7544399999988</v>
      </c>
    </row>
    <row r="79" spans="1:23">
      <c r="C79" s="118" t="s">
        <v>549</v>
      </c>
    </row>
    <row r="80" spans="1:23">
      <c r="B80" s="87" t="s">
        <v>919</v>
      </c>
      <c r="C80" s="119" t="s">
        <v>548</v>
      </c>
      <c r="D80" s="86" t="s">
        <v>910</v>
      </c>
      <c r="E80" s="86" t="s">
        <v>906</v>
      </c>
      <c r="G80" s="86" t="s">
        <v>910</v>
      </c>
      <c r="H80" s="86" t="s">
        <v>906</v>
      </c>
      <c r="J80" s="86" t="s">
        <v>910</v>
      </c>
      <c r="K80" s="86" t="s">
        <v>906</v>
      </c>
      <c r="M80" s="86" t="s">
        <v>910</v>
      </c>
      <c r="N80" s="86" t="s">
        <v>906</v>
      </c>
      <c r="P80" s="86" t="s">
        <v>910</v>
      </c>
      <c r="Q80" s="86" t="s">
        <v>906</v>
      </c>
      <c r="S80" s="86" t="s">
        <v>910</v>
      </c>
      <c r="T80" s="86" t="s">
        <v>906</v>
      </c>
      <c r="V80" s="86" t="s">
        <v>910</v>
      </c>
      <c r="W80" s="86" t="s">
        <v>906</v>
      </c>
    </row>
    <row r="81" spans="1:23">
      <c r="B81" s="87" t="s">
        <v>911</v>
      </c>
      <c r="C81" s="87" t="s">
        <v>920</v>
      </c>
    </row>
    <row r="82" spans="1:23">
      <c r="A82" s="88" t="s">
        <v>78</v>
      </c>
      <c r="B82" s="89">
        <v>1</v>
      </c>
      <c r="C82" s="120" t="s">
        <v>548</v>
      </c>
      <c r="D82" s="91">
        <f>VLOOKUP($A82,$A$16:$W$18,D$26,0)*$B82</f>
        <v>41.4129</v>
      </c>
      <c r="E82" s="92">
        <f>VLOOKUP($A82,$A$16:$W$18,E$26,0)*$B82</f>
        <v>74.857500000000002</v>
      </c>
      <c r="G82" s="91">
        <f>VLOOKUP($A82,$A$16:$W$18,G$26,0)*$B82</f>
        <v>67.100899999999996</v>
      </c>
      <c r="H82" s="92">
        <f>VLOOKUP($A82,$A$16:$W$18,H$26,0)*$B82</f>
        <v>100.5454</v>
      </c>
      <c r="J82" s="91">
        <f>VLOOKUP($A82,$A$16:$W$18,J$26,0)*$B82</f>
        <v>91.6404</v>
      </c>
      <c r="K82" s="92">
        <f>VLOOKUP($A82,$A$16:$W$18,K$26,0)*$B82</f>
        <v>125.0849</v>
      </c>
      <c r="M82" s="91">
        <f>VLOOKUP($A82,$A$16:$W$18,M$26,0)*$B82</f>
        <v>41.4129</v>
      </c>
      <c r="N82" s="92">
        <f>VLOOKUP($A82,$A$16:$W$18,N$26,0)*$B82</f>
        <v>74.857500000000002</v>
      </c>
      <c r="P82" s="91">
        <f>VLOOKUP($A82,$A$16:$W$18,P$26,0)*$B82</f>
        <v>88.693299999999994</v>
      </c>
      <c r="Q82" s="92">
        <f>VLOOKUP($A82,$A$16:$W$18,Q$26,0)*$B82</f>
        <v>122.1378</v>
      </c>
      <c r="S82" s="91">
        <f>VLOOKUP($A82,$A$16:$W$18,S$26,0)*$B82</f>
        <v>91.6404</v>
      </c>
      <c r="T82" s="92">
        <f>VLOOKUP($A82,$A$16:$W$18,T$26,0)*$B82</f>
        <v>125.0849</v>
      </c>
      <c r="V82" s="91">
        <f>VLOOKUP($A82,$A$16:$W$18,V$26,0)*$B82</f>
        <v>104.9024</v>
      </c>
      <c r="W82" s="92">
        <f>VLOOKUP($A82,$A$16:$W$18,W$26,0)*$B82</f>
        <v>138.34690000000001</v>
      </c>
    </row>
    <row r="83" spans="1:23">
      <c r="C83" s="94"/>
      <c r="D83" s="94"/>
      <c r="E83" s="95"/>
      <c r="G83" s="94"/>
      <c r="H83" s="95"/>
      <c r="J83" s="94"/>
      <c r="K83" s="95"/>
      <c r="M83" s="94"/>
      <c r="N83" s="95"/>
      <c r="P83" s="94"/>
      <c r="Q83" s="95"/>
      <c r="S83" s="94"/>
      <c r="T83" s="95"/>
      <c r="V83" s="94"/>
      <c r="W83" s="95"/>
    </row>
    <row r="84" spans="1:23">
      <c r="A84" s="96"/>
      <c r="B84" s="97">
        <v>1</v>
      </c>
      <c r="C84" s="121" t="s">
        <v>912</v>
      </c>
      <c r="D84" s="99">
        <f>VLOOKUP($C84,$C$16:$W$18,D$26-2,0)*$B84</f>
        <v>0</v>
      </c>
      <c r="E84" s="100">
        <f>VLOOKUP($C84,$C$16:$W$18,E$26-2,0)*$B84</f>
        <v>0</v>
      </c>
      <c r="G84" s="99">
        <f>VLOOKUP($C84,$C$16:$W$18,G$26-2,0)*$B84</f>
        <v>0</v>
      </c>
      <c r="H84" s="100">
        <f>VLOOKUP($C84,$C$16:$W$18,H$26-2,0)*$B84</f>
        <v>0</v>
      </c>
      <c r="J84" s="99">
        <f>VLOOKUP($C84,$C$16:$W$18,J$26-2,0)*$B84</f>
        <v>0</v>
      </c>
      <c r="K84" s="100">
        <f>VLOOKUP($C84,$C$16:$W$18,K$26-2,0)*$B84</f>
        <v>0</v>
      </c>
      <c r="M84" s="99">
        <f>VLOOKUP($C84,$C$16:$W$18,M$26-2,0)*$B84</f>
        <v>94.724999999999994</v>
      </c>
      <c r="N84" s="100">
        <f>VLOOKUP($C84,$C$16:$W$18,N$26-2,0)*$B84</f>
        <v>75.024999999999991</v>
      </c>
      <c r="P84" s="99">
        <f>VLOOKUP($C84,$C$16:$W$18,P$26-2,0)*$B84</f>
        <v>94.724999999999994</v>
      </c>
      <c r="Q84" s="100">
        <f>VLOOKUP($C84,$C$16:$W$18,Q$26-2,0)*$B84</f>
        <v>75.024999999999991</v>
      </c>
      <c r="S84" s="99">
        <f>VLOOKUP($C84,$C$16:$W$18,S$26-2,0)*$B84</f>
        <v>94.724999999999994</v>
      </c>
      <c r="T84" s="100">
        <f>VLOOKUP($C84,$C$16:$W$18,T$26-2,0)*$B84</f>
        <v>75.024999999999991</v>
      </c>
      <c r="V84" s="99">
        <f>VLOOKUP($C84,$C$16:$W$18,V$26-2,0)*$B84</f>
        <v>169.74999999999997</v>
      </c>
      <c r="W84" s="100">
        <f>VLOOKUP($C84,$C$16:$W$18,W$26-2,0)*$B84</f>
        <v>150.04999999999998</v>
      </c>
    </row>
    <row r="85" spans="1:23">
      <c r="C85" s="94"/>
      <c r="D85" s="94"/>
      <c r="E85" s="95"/>
      <c r="G85" s="94"/>
      <c r="H85" s="95"/>
      <c r="J85" s="94"/>
      <c r="K85" s="95"/>
      <c r="M85" s="94"/>
      <c r="N85" s="95"/>
      <c r="P85" s="94"/>
      <c r="Q85" s="95"/>
      <c r="S85" s="94"/>
      <c r="T85" s="95"/>
      <c r="V85" s="94"/>
      <c r="W85" s="95"/>
    </row>
    <row r="86" spans="1:23" ht="15.75" thickBot="1">
      <c r="B86" s="87" t="str">
        <f>"TC"&amp;$C$80</f>
        <v>TCCS-8050VINS-S14</v>
      </c>
      <c r="C86" s="122" t="s">
        <v>913</v>
      </c>
      <c r="D86" s="103">
        <f>SUM(D82:D84)</f>
        <v>41.4129</v>
      </c>
      <c r="E86" s="104">
        <f>SUM(E82:E84)</f>
        <v>74.857500000000002</v>
      </c>
      <c r="F86" s="105"/>
      <c r="G86" s="103">
        <f>SUM(G82:G84)</f>
        <v>67.100899999999996</v>
      </c>
      <c r="H86" s="104">
        <f>SUM(H82:H84)</f>
        <v>100.5454</v>
      </c>
      <c r="I86" s="105"/>
      <c r="J86" s="103">
        <f>SUM(J82:J84)</f>
        <v>91.6404</v>
      </c>
      <c r="K86" s="104">
        <f>SUM(K82:K84)</f>
        <v>125.0849</v>
      </c>
      <c r="L86" s="105"/>
      <c r="M86" s="103">
        <f>SUM(M82:M84)</f>
        <v>136.1379</v>
      </c>
      <c r="N86" s="104">
        <f>SUM(N82:N84)</f>
        <v>149.88249999999999</v>
      </c>
      <c r="O86" s="105"/>
      <c r="P86" s="103">
        <f>SUM(P82:P84)</f>
        <v>183.41829999999999</v>
      </c>
      <c r="Q86" s="104">
        <f>SUM(Q82:Q84)</f>
        <v>197.1628</v>
      </c>
      <c r="R86" s="105"/>
      <c r="S86" s="103">
        <f>SUM(S82:S84)</f>
        <v>186.36539999999999</v>
      </c>
      <c r="T86" s="104">
        <f>SUM(T82:T84)</f>
        <v>200.10989999999998</v>
      </c>
      <c r="U86" s="105"/>
      <c r="V86" s="103">
        <f>SUM(V82:V84)</f>
        <v>274.65239999999994</v>
      </c>
      <c r="W86" s="104">
        <f>SUM(W82:W84)</f>
        <v>288.39689999999996</v>
      </c>
    </row>
    <row r="87" spans="1:23" ht="15.75" thickTop="1">
      <c r="C87" s="123" t="s">
        <v>914</v>
      </c>
      <c r="D87" s="107">
        <f>D86*24</f>
        <v>993.90959999999995</v>
      </c>
      <c r="E87" s="108">
        <f>E86*12</f>
        <v>898.29</v>
      </c>
      <c r="F87" s="105"/>
      <c r="G87" s="107">
        <f>G86*24</f>
        <v>1610.4215999999999</v>
      </c>
      <c r="H87" s="108">
        <f>H86*12</f>
        <v>1206.5448000000001</v>
      </c>
      <c r="I87" s="105"/>
      <c r="J87" s="107">
        <f>J86*24</f>
        <v>2199.3696</v>
      </c>
      <c r="K87" s="108">
        <f>K86*12</f>
        <v>1501.0188000000001</v>
      </c>
      <c r="L87" s="105"/>
      <c r="M87" s="107">
        <f>M86*24</f>
        <v>3267.3096</v>
      </c>
      <c r="N87" s="108">
        <f>N86*12</f>
        <v>1798.59</v>
      </c>
      <c r="O87" s="105"/>
      <c r="P87" s="107">
        <f>P86*24</f>
        <v>4402.0391999999993</v>
      </c>
      <c r="Q87" s="108">
        <f>Q86*12</f>
        <v>2365.9535999999998</v>
      </c>
      <c r="R87" s="105"/>
      <c r="S87" s="107">
        <f>S86*24</f>
        <v>4472.7695999999996</v>
      </c>
      <c r="T87" s="108">
        <f>T86*12</f>
        <v>2401.3188</v>
      </c>
      <c r="U87" s="105"/>
      <c r="V87" s="107">
        <f>V86*24</f>
        <v>6591.6575999999986</v>
      </c>
      <c r="W87" s="108">
        <f>W86*12</f>
        <v>3460.7627999999995</v>
      </c>
    </row>
    <row r="88" spans="1:23" ht="15.75" thickBot="1">
      <c r="B88" s="87" t="str">
        <f>"RL"&amp;$C$80</f>
        <v>RLCS-8050VINS-S14</v>
      </c>
      <c r="C88" s="124" t="s">
        <v>915</v>
      </c>
      <c r="D88" s="110">
        <f>D86+(D86*D$1)</f>
        <v>76.613865000000004</v>
      </c>
      <c r="E88" s="111">
        <f>E86+(E86*E$1)</f>
        <v>138.48637500000001</v>
      </c>
      <c r="F88" s="105"/>
      <c r="G88" s="110">
        <f>G86+(G86*G$1)</f>
        <v>137.55684500000001</v>
      </c>
      <c r="H88" s="111">
        <f>H86+(H86*H$1)</f>
        <v>206.11806999999999</v>
      </c>
      <c r="I88" s="105"/>
      <c r="J88" s="110">
        <f>J86+(J86*J$1)</f>
        <v>174.11676</v>
      </c>
      <c r="K88" s="111">
        <f>K86+(K86*K$1)</f>
        <v>237.66131000000001</v>
      </c>
      <c r="L88" s="105"/>
      <c r="M88" s="110">
        <f>M86+(M86*M$1)</f>
        <v>251.85511500000001</v>
      </c>
      <c r="N88" s="111">
        <f>N86+(N86*N$1)</f>
        <v>277.282625</v>
      </c>
      <c r="O88" s="105"/>
      <c r="P88" s="110">
        <f>P86+(P86*P$1)</f>
        <v>376.00751500000001</v>
      </c>
      <c r="Q88" s="111">
        <f>Q86+(Q86*Q$1)</f>
        <v>404.18374000000006</v>
      </c>
      <c r="R88" s="105"/>
      <c r="S88" s="110">
        <f>S86+(S86*S$1)</f>
        <v>391.36734000000001</v>
      </c>
      <c r="T88" s="111">
        <f>T86+(T86*T$1)</f>
        <v>420.23078999999996</v>
      </c>
      <c r="U88" s="105"/>
      <c r="V88" s="110">
        <f>V86+(V86*V$1)</f>
        <v>631.70051999999987</v>
      </c>
      <c r="W88" s="111">
        <f>W86+(W86*W$1)</f>
        <v>663.31286999999998</v>
      </c>
    </row>
    <row r="89" spans="1:23" ht="15.75" thickTop="1">
      <c r="C89" s="125" t="s">
        <v>916</v>
      </c>
      <c r="D89" s="113">
        <f>(D88-D86)/D86</f>
        <v>0.85000000000000009</v>
      </c>
      <c r="E89" s="114">
        <f>(E88-E86)/E86</f>
        <v>0.85000000000000009</v>
      </c>
      <c r="F89" s="105"/>
      <c r="G89" s="113">
        <f>(G88-G86)/G86</f>
        <v>1.0500000000000003</v>
      </c>
      <c r="H89" s="114">
        <f>(H88-H86)/H86</f>
        <v>1.0499999999999998</v>
      </c>
      <c r="I89" s="105"/>
      <c r="J89" s="113">
        <f>(J88-J86)/J86</f>
        <v>0.9</v>
      </c>
      <c r="K89" s="114">
        <f>(K88-K86)/K86</f>
        <v>0.9</v>
      </c>
      <c r="L89" s="105"/>
      <c r="M89" s="113">
        <f>(M88-M86)/M86</f>
        <v>0.85000000000000009</v>
      </c>
      <c r="N89" s="114">
        <f>(N88-N86)/N86</f>
        <v>0.85000000000000009</v>
      </c>
      <c r="O89" s="105"/>
      <c r="P89" s="113">
        <f>(P88-P86)/P86</f>
        <v>1.0500000000000003</v>
      </c>
      <c r="Q89" s="114">
        <f>(Q88-Q86)/Q86</f>
        <v>1.0500000000000003</v>
      </c>
      <c r="R89" s="105"/>
      <c r="S89" s="113">
        <f>(S88-S86)/S86</f>
        <v>1.1000000000000001</v>
      </c>
      <c r="T89" s="114">
        <f>(T88-T86)/T86</f>
        <v>1.0999999999999999</v>
      </c>
      <c r="U89" s="105"/>
      <c r="V89" s="113">
        <f>(V88-V86)/V86</f>
        <v>1.3</v>
      </c>
      <c r="W89" s="114">
        <f>(W88-W86)/W86</f>
        <v>1.3000000000000003</v>
      </c>
    </row>
    <row r="90" spans="1:23">
      <c r="C90" s="126" t="s">
        <v>917</v>
      </c>
      <c r="D90" s="116">
        <f>D87+(D87*D$1)</f>
        <v>1838.7327599999999</v>
      </c>
      <c r="E90" s="117">
        <f>E87+(E87*E$1)</f>
        <v>1661.8364999999999</v>
      </c>
      <c r="F90" s="105"/>
      <c r="G90" s="116">
        <f>G87+(G87*G$1)</f>
        <v>3301.3642799999998</v>
      </c>
      <c r="H90" s="117">
        <f>H87+(H87*H$1)</f>
        <v>2473.4168400000003</v>
      </c>
      <c r="I90" s="105"/>
      <c r="J90" s="116">
        <f>J87+(J87*J$1)</f>
        <v>4178.80224</v>
      </c>
      <c r="K90" s="117">
        <f>K87+(K87*K$1)</f>
        <v>2851.9357200000004</v>
      </c>
      <c r="L90" s="105"/>
      <c r="M90" s="116">
        <f>M87+(M87*M$1)</f>
        <v>6044.5227599999998</v>
      </c>
      <c r="N90" s="117">
        <f>N87+(N87*N$1)</f>
        <v>3327.3914999999997</v>
      </c>
      <c r="O90" s="105"/>
      <c r="P90" s="116">
        <f>P87+(P87*P$1)</f>
        <v>9024.1803599999985</v>
      </c>
      <c r="Q90" s="117">
        <f>Q87+(Q87*Q$1)</f>
        <v>4850.2048799999993</v>
      </c>
      <c r="R90" s="105"/>
      <c r="S90" s="116">
        <f>S87+(S87*S$1)</f>
        <v>9392.8161599999985</v>
      </c>
      <c r="T90" s="117">
        <f>T87+(T87*T$1)</f>
        <v>5042.7694800000008</v>
      </c>
      <c r="U90" s="105"/>
      <c r="V90" s="116">
        <f>V87+(V87*V$1)</f>
        <v>15160.812479999997</v>
      </c>
      <c r="W90" s="117">
        <f>W87+(W87*W$1)</f>
        <v>7959.7544399999988</v>
      </c>
    </row>
    <row r="92" spans="1:23" customFormat="1" ht="12.75"/>
    <row r="93" spans="1:23" hidden="1" outlineLevel="1">
      <c r="C93" s="118"/>
    </row>
    <row r="94" spans="1:23" hidden="1" outlineLevel="1">
      <c r="B94" s="87" t="s">
        <v>919</v>
      </c>
      <c r="C94" s="119"/>
      <c r="D94" s="86" t="s">
        <v>910</v>
      </c>
      <c r="E94" s="86" t="s">
        <v>906</v>
      </c>
      <c r="G94" s="86" t="s">
        <v>910</v>
      </c>
      <c r="H94" s="86" t="s">
        <v>906</v>
      </c>
      <c r="J94" s="86" t="s">
        <v>910</v>
      </c>
      <c r="K94" s="86" t="s">
        <v>906</v>
      </c>
      <c r="M94" s="86" t="s">
        <v>910</v>
      </c>
      <c r="N94" s="86" t="s">
        <v>906</v>
      </c>
      <c r="P94" s="86" t="s">
        <v>910</v>
      </c>
      <c r="Q94" s="86" t="s">
        <v>906</v>
      </c>
      <c r="S94" s="86" t="s">
        <v>910</v>
      </c>
      <c r="T94" s="86" t="s">
        <v>906</v>
      </c>
      <c r="V94" s="86" t="s">
        <v>910</v>
      </c>
      <c r="W94" s="86" t="s">
        <v>906</v>
      </c>
    </row>
    <row r="95" spans="1:23" hidden="1" outlineLevel="1">
      <c r="B95" s="87" t="s">
        <v>911</v>
      </c>
      <c r="C95" s="87" t="s">
        <v>920</v>
      </c>
    </row>
    <row r="96" spans="1:23" hidden="1" outlineLevel="1">
      <c r="A96" s="88"/>
      <c r="B96" s="89"/>
      <c r="C96" s="120"/>
      <c r="D96" s="91" t="e">
        <f t="shared" ref="D96:E100" si="0">VLOOKUP($A96,$A$16:$W$18,D$26,0)*$B96</f>
        <v>#N/A</v>
      </c>
      <c r="E96" s="92" t="e">
        <f t="shared" si="0"/>
        <v>#N/A</v>
      </c>
      <c r="G96" s="91" t="e">
        <f t="shared" ref="G96:H100" si="1">VLOOKUP($A96,$A$16:$W$18,G$26,0)*$B96</f>
        <v>#N/A</v>
      </c>
      <c r="H96" s="92" t="e">
        <f t="shared" si="1"/>
        <v>#N/A</v>
      </c>
      <c r="J96" s="91" t="e">
        <f t="shared" ref="J96:K100" si="2">VLOOKUP($A96,$A$16:$W$18,J$26,0)*$B96</f>
        <v>#N/A</v>
      </c>
      <c r="K96" s="92" t="e">
        <f t="shared" si="2"/>
        <v>#N/A</v>
      </c>
      <c r="M96" s="91" t="e">
        <f t="shared" ref="M96:N100" si="3">VLOOKUP($A96,$A$16:$W$18,M$26,0)*$B96</f>
        <v>#N/A</v>
      </c>
      <c r="N96" s="92" t="e">
        <f t="shared" si="3"/>
        <v>#N/A</v>
      </c>
      <c r="P96" s="91" t="e">
        <f t="shared" ref="P96:Q100" si="4">VLOOKUP($A96,$A$16:$W$18,P$26,0)*$B96</f>
        <v>#N/A</v>
      </c>
      <c r="Q96" s="92" t="e">
        <f t="shared" si="4"/>
        <v>#N/A</v>
      </c>
      <c r="S96" s="91" t="e">
        <f t="shared" ref="S96:T100" si="5">VLOOKUP($A96,$A$16:$W$18,S$26,0)*$B96</f>
        <v>#N/A</v>
      </c>
      <c r="T96" s="92" t="e">
        <f t="shared" si="5"/>
        <v>#N/A</v>
      </c>
      <c r="V96" s="91" t="e">
        <f t="shared" ref="V96:W100" si="6">VLOOKUP($A96,$A$16:$W$18,V$26,0)*$B96</f>
        <v>#N/A</v>
      </c>
      <c r="W96" s="92" t="e">
        <f t="shared" si="6"/>
        <v>#N/A</v>
      </c>
    </row>
    <row r="97" spans="1:23" hidden="1" outlineLevel="1">
      <c r="A97" s="88"/>
      <c r="B97" s="89"/>
      <c r="C97" s="128"/>
      <c r="D97" s="129" t="e">
        <f t="shared" si="0"/>
        <v>#N/A</v>
      </c>
      <c r="E97" s="130" t="e">
        <f t="shared" si="0"/>
        <v>#N/A</v>
      </c>
      <c r="G97" s="129" t="e">
        <f t="shared" si="1"/>
        <v>#N/A</v>
      </c>
      <c r="H97" s="130" t="e">
        <f t="shared" si="1"/>
        <v>#N/A</v>
      </c>
      <c r="J97" s="129" t="e">
        <f t="shared" si="2"/>
        <v>#N/A</v>
      </c>
      <c r="K97" s="130" t="e">
        <f t="shared" si="2"/>
        <v>#N/A</v>
      </c>
      <c r="M97" s="129" t="e">
        <f t="shared" si="3"/>
        <v>#N/A</v>
      </c>
      <c r="N97" s="130" t="e">
        <f t="shared" si="3"/>
        <v>#N/A</v>
      </c>
      <c r="P97" s="129" t="e">
        <f t="shared" si="4"/>
        <v>#N/A</v>
      </c>
      <c r="Q97" s="130" t="e">
        <f t="shared" si="4"/>
        <v>#N/A</v>
      </c>
      <c r="S97" s="129" t="e">
        <f t="shared" si="5"/>
        <v>#N/A</v>
      </c>
      <c r="T97" s="130" t="e">
        <f t="shared" si="5"/>
        <v>#N/A</v>
      </c>
      <c r="V97" s="129" t="e">
        <f t="shared" si="6"/>
        <v>#N/A</v>
      </c>
      <c r="W97" s="130" t="e">
        <f t="shared" si="6"/>
        <v>#N/A</v>
      </c>
    </row>
    <row r="98" spans="1:23" hidden="1" outlineLevel="1">
      <c r="A98" s="88"/>
      <c r="B98" s="89"/>
      <c r="C98" s="128"/>
      <c r="D98" s="129" t="e">
        <f t="shared" si="0"/>
        <v>#N/A</v>
      </c>
      <c r="E98" s="130" t="e">
        <f t="shared" si="0"/>
        <v>#N/A</v>
      </c>
      <c r="G98" s="129" t="e">
        <f t="shared" si="1"/>
        <v>#N/A</v>
      </c>
      <c r="H98" s="130" t="e">
        <f t="shared" si="1"/>
        <v>#N/A</v>
      </c>
      <c r="J98" s="129" t="e">
        <f t="shared" si="2"/>
        <v>#N/A</v>
      </c>
      <c r="K98" s="130" t="e">
        <f t="shared" si="2"/>
        <v>#N/A</v>
      </c>
      <c r="M98" s="129" t="e">
        <f t="shared" si="3"/>
        <v>#N/A</v>
      </c>
      <c r="N98" s="130" t="e">
        <f t="shared" si="3"/>
        <v>#N/A</v>
      </c>
      <c r="P98" s="129" t="e">
        <f t="shared" si="4"/>
        <v>#N/A</v>
      </c>
      <c r="Q98" s="130" t="e">
        <f t="shared" si="4"/>
        <v>#N/A</v>
      </c>
      <c r="S98" s="129" t="e">
        <f t="shared" si="5"/>
        <v>#N/A</v>
      </c>
      <c r="T98" s="130" t="e">
        <f t="shared" si="5"/>
        <v>#N/A</v>
      </c>
      <c r="V98" s="129" t="e">
        <f t="shared" si="6"/>
        <v>#N/A</v>
      </c>
      <c r="W98" s="130" t="e">
        <f t="shared" si="6"/>
        <v>#N/A</v>
      </c>
    </row>
    <row r="99" spans="1:23" hidden="1" outlineLevel="1">
      <c r="A99" s="88"/>
      <c r="B99" s="89"/>
      <c r="C99" s="128"/>
      <c r="D99" s="129" t="e">
        <f t="shared" si="0"/>
        <v>#N/A</v>
      </c>
      <c r="E99" s="130" t="e">
        <f t="shared" si="0"/>
        <v>#N/A</v>
      </c>
      <c r="G99" s="129" t="e">
        <f t="shared" si="1"/>
        <v>#N/A</v>
      </c>
      <c r="H99" s="130" t="e">
        <f t="shared" si="1"/>
        <v>#N/A</v>
      </c>
      <c r="J99" s="129" t="e">
        <f t="shared" si="2"/>
        <v>#N/A</v>
      </c>
      <c r="K99" s="130" t="e">
        <f t="shared" si="2"/>
        <v>#N/A</v>
      </c>
      <c r="M99" s="129" t="e">
        <f t="shared" si="3"/>
        <v>#N/A</v>
      </c>
      <c r="N99" s="130" t="e">
        <f t="shared" si="3"/>
        <v>#N/A</v>
      </c>
      <c r="P99" s="129" t="e">
        <f t="shared" si="4"/>
        <v>#N/A</v>
      </c>
      <c r="Q99" s="130" t="e">
        <f t="shared" si="4"/>
        <v>#N/A</v>
      </c>
      <c r="S99" s="129" t="e">
        <f t="shared" si="5"/>
        <v>#N/A</v>
      </c>
      <c r="T99" s="130" t="e">
        <f t="shared" si="5"/>
        <v>#N/A</v>
      </c>
      <c r="V99" s="129" t="e">
        <f t="shared" si="6"/>
        <v>#N/A</v>
      </c>
      <c r="W99" s="130" t="e">
        <f t="shared" si="6"/>
        <v>#N/A</v>
      </c>
    </row>
    <row r="100" spans="1:23" hidden="1" outlineLevel="1">
      <c r="A100" s="88"/>
      <c r="B100" s="89"/>
      <c r="C100" s="128"/>
      <c r="D100" s="129" t="e">
        <f t="shared" si="0"/>
        <v>#N/A</v>
      </c>
      <c r="E100" s="130" t="e">
        <f t="shared" si="0"/>
        <v>#N/A</v>
      </c>
      <c r="G100" s="129" t="e">
        <f t="shared" si="1"/>
        <v>#N/A</v>
      </c>
      <c r="H100" s="130" t="e">
        <f t="shared" si="1"/>
        <v>#N/A</v>
      </c>
      <c r="J100" s="129" t="e">
        <f t="shared" si="2"/>
        <v>#N/A</v>
      </c>
      <c r="K100" s="130" t="e">
        <f t="shared" si="2"/>
        <v>#N/A</v>
      </c>
      <c r="M100" s="129" t="e">
        <f t="shared" si="3"/>
        <v>#N/A</v>
      </c>
      <c r="N100" s="130" t="e">
        <f t="shared" si="3"/>
        <v>#N/A</v>
      </c>
      <c r="P100" s="129" t="e">
        <f t="shared" si="4"/>
        <v>#N/A</v>
      </c>
      <c r="Q100" s="130" t="e">
        <f t="shared" si="4"/>
        <v>#N/A</v>
      </c>
      <c r="S100" s="129" t="e">
        <f t="shared" si="5"/>
        <v>#N/A</v>
      </c>
      <c r="T100" s="130" t="e">
        <f t="shared" si="5"/>
        <v>#N/A</v>
      </c>
      <c r="V100" s="129" t="e">
        <f t="shared" si="6"/>
        <v>#N/A</v>
      </c>
      <c r="W100" s="130" t="e">
        <f t="shared" si="6"/>
        <v>#N/A</v>
      </c>
    </row>
    <row r="101" spans="1:23" hidden="1" outlineLevel="1">
      <c r="C101" s="94"/>
      <c r="D101" s="94"/>
      <c r="E101" s="95"/>
      <c r="G101" s="94"/>
      <c r="H101" s="95"/>
      <c r="J101" s="94"/>
      <c r="K101" s="95"/>
      <c r="M101" s="94"/>
      <c r="N101" s="95"/>
      <c r="P101" s="94"/>
      <c r="Q101" s="95"/>
      <c r="S101" s="94"/>
      <c r="T101" s="95"/>
      <c r="V101" s="94"/>
      <c r="W101" s="95"/>
    </row>
    <row r="102" spans="1:23" hidden="1" outlineLevel="1">
      <c r="C102" s="94"/>
      <c r="D102" s="94"/>
      <c r="E102" s="95"/>
      <c r="G102" s="94"/>
      <c r="H102" s="95"/>
      <c r="J102" s="94"/>
      <c r="K102" s="95"/>
      <c r="M102" s="94"/>
      <c r="N102" s="95"/>
      <c r="P102" s="94"/>
      <c r="Q102" s="95"/>
      <c r="S102" s="94"/>
      <c r="T102" s="95"/>
      <c r="V102" s="94"/>
      <c r="W102" s="95"/>
    </row>
    <row r="103" spans="1:23" ht="15.75" hidden="1" outlineLevel="1" thickBot="1">
      <c r="B103" s="87"/>
      <c r="C103" s="122" t="s">
        <v>913</v>
      </c>
      <c r="D103" s="103" t="e">
        <f>SUM(D96:D100)</f>
        <v>#N/A</v>
      </c>
      <c r="E103" s="104" t="e">
        <f>SUM(E96:E100)</f>
        <v>#N/A</v>
      </c>
      <c r="F103" s="105"/>
      <c r="G103" s="103" t="e">
        <f>SUM(G96:G100)</f>
        <v>#N/A</v>
      </c>
      <c r="H103" s="104" t="e">
        <f>SUM(H96:H100)</f>
        <v>#N/A</v>
      </c>
      <c r="I103" s="105"/>
      <c r="J103" s="103" t="e">
        <f>SUM(J96:J100)</f>
        <v>#N/A</v>
      </c>
      <c r="K103" s="104" t="e">
        <f>SUM(K96:K100)</f>
        <v>#N/A</v>
      </c>
      <c r="L103" s="105"/>
      <c r="M103" s="103" t="e">
        <f>SUM(M96:M100)</f>
        <v>#N/A</v>
      </c>
      <c r="N103" s="104" t="e">
        <f>SUM(N96:N100)</f>
        <v>#N/A</v>
      </c>
      <c r="O103" s="105"/>
      <c r="P103" s="103" t="e">
        <f>SUM(P96:P100)</f>
        <v>#N/A</v>
      </c>
      <c r="Q103" s="104" t="e">
        <f>SUM(Q96:Q100)</f>
        <v>#N/A</v>
      </c>
      <c r="R103" s="105"/>
      <c r="S103" s="103" t="e">
        <f>SUM(S96:S100)</f>
        <v>#N/A</v>
      </c>
      <c r="T103" s="104" t="e">
        <f>SUM(T96:T100)</f>
        <v>#N/A</v>
      </c>
      <c r="U103" s="105"/>
      <c r="V103" s="103" t="e">
        <f>SUM(V96:V100)</f>
        <v>#N/A</v>
      </c>
      <c r="W103" s="104" t="e">
        <f>SUM(W96:W100)</f>
        <v>#N/A</v>
      </c>
    </row>
    <row r="104" spans="1:23" hidden="1" outlineLevel="1">
      <c r="C104" s="123" t="s">
        <v>914</v>
      </c>
      <c r="D104" s="107" t="e">
        <f>D103*24</f>
        <v>#N/A</v>
      </c>
      <c r="E104" s="108" t="e">
        <f>E103*12</f>
        <v>#N/A</v>
      </c>
      <c r="F104" s="105"/>
      <c r="G104" s="107" t="e">
        <f>G103*24</f>
        <v>#N/A</v>
      </c>
      <c r="H104" s="108" t="e">
        <f>H103*12</f>
        <v>#N/A</v>
      </c>
      <c r="I104" s="105"/>
      <c r="J104" s="107" t="e">
        <f>J103*24</f>
        <v>#N/A</v>
      </c>
      <c r="K104" s="108" t="e">
        <f>K103*12</f>
        <v>#N/A</v>
      </c>
      <c r="L104" s="105"/>
      <c r="M104" s="107" t="e">
        <f>M103*24</f>
        <v>#N/A</v>
      </c>
      <c r="N104" s="108" t="e">
        <f>N103*12</f>
        <v>#N/A</v>
      </c>
      <c r="O104" s="105"/>
      <c r="P104" s="107" t="e">
        <f>P103*24</f>
        <v>#N/A</v>
      </c>
      <c r="Q104" s="108" t="e">
        <f>Q103*12</f>
        <v>#N/A</v>
      </c>
      <c r="R104" s="105"/>
      <c r="S104" s="107" t="e">
        <f>S103*24</f>
        <v>#N/A</v>
      </c>
      <c r="T104" s="108" t="e">
        <f>T103*12</f>
        <v>#N/A</v>
      </c>
      <c r="U104" s="105"/>
      <c r="V104" s="107" t="e">
        <f>V103*24</f>
        <v>#N/A</v>
      </c>
      <c r="W104" s="108" t="e">
        <f>W103*12</f>
        <v>#N/A</v>
      </c>
    </row>
    <row r="105" spans="1:23" ht="15.75" hidden="1" outlineLevel="1" thickBot="1">
      <c r="B105" s="87"/>
      <c r="C105" s="124" t="s">
        <v>915</v>
      </c>
      <c r="D105" s="110" t="e">
        <f>D103+(D103*D$1)</f>
        <v>#N/A</v>
      </c>
      <c r="E105" s="111" t="e">
        <f>E103+(E103*E$1)</f>
        <v>#N/A</v>
      </c>
      <c r="F105" s="105"/>
      <c r="G105" s="110" t="e">
        <f>G103+(G103*G$1)</f>
        <v>#N/A</v>
      </c>
      <c r="H105" s="111" t="e">
        <f>H103+(H103*H$1)</f>
        <v>#N/A</v>
      </c>
      <c r="I105" s="105"/>
      <c r="J105" s="110" t="e">
        <f>J103+(J103*J$1)</f>
        <v>#N/A</v>
      </c>
      <c r="K105" s="111" t="e">
        <f>K103+(K103*K$1)</f>
        <v>#N/A</v>
      </c>
      <c r="L105" s="105"/>
      <c r="M105" s="110" t="e">
        <f>M103+(M103*M$1)</f>
        <v>#N/A</v>
      </c>
      <c r="N105" s="111" t="e">
        <f>N103+(N103*N$1)</f>
        <v>#N/A</v>
      </c>
      <c r="O105" s="105"/>
      <c r="P105" s="110" t="e">
        <f>P103+(P103*P$1)</f>
        <v>#N/A</v>
      </c>
      <c r="Q105" s="111" t="e">
        <f>Q103+(Q103*Q$1)</f>
        <v>#N/A</v>
      </c>
      <c r="R105" s="105"/>
      <c r="S105" s="110" t="e">
        <f>S103+(S103*S$1)</f>
        <v>#N/A</v>
      </c>
      <c r="T105" s="111" t="e">
        <f>T103+(T103*T$1)</f>
        <v>#N/A</v>
      </c>
      <c r="U105" s="105"/>
      <c r="V105" s="110" t="e">
        <f>V103+(V103*V$1)</f>
        <v>#N/A</v>
      </c>
      <c r="W105" s="111" t="e">
        <f>W103+(W103*W$1)</f>
        <v>#N/A</v>
      </c>
    </row>
    <row r="106" spans="1:23" ht="15.75" hidden="1" outlineLevel="1" thickTop="1">
      <c r="C106" s="125" t="s">
        <v>916</v>
      </c>
      <c r="D106" s="113" t="e">
        <f>(D105-D103)/D103</f>
        <v>#N/A</v>
      </c>
      <c r="E106" s="114" t="e">
        <f>(E105-E103)/E103</f>
        <v>#N/A</v>
      </c>
      <c r="F106" s="105"/>
      <c r="G106" s="113" t="e">
        <f>(G105-G103)/G103</f>
        <v>#N/A</v>
      </c>
      <c r="H106" s="114" t="e">
        <f>(H105-H103)/H103</f>
        <v>#N/A</v>
      </c>
      <c r="I106" s="105"/>
      <c r="J106" s="113" t="e">
        <f>(J105-J103)/J103</f>
        <v>#N/A</v>
      </c>
      <c r="K106" s="114" t="e">
        <f>(K105-K103)/K103</f>
        <v>#N/A</v>
      </c>
      <c r="L106" s="105"/>
      <c r="M106" s="113" t="e">
        <f>(M105-M103)/M103</f>
        <v>#N/A</v>
      </c>
      <c r="N106" s="114" t="e">
        <f>(N105-N103)/N103</f>
        <v>#N/A</v>
      </c>
      <c r="O106" s="105"/>
      <c r="P106" s="113" t="e">
        <f>(P105-P103)/P103</f>
        <v>#N/A</v>
      </c>
      <c r="Q106" s="114" t="e">
        <f>(Q105-Q103)/Q103</f>
        <v>#N/A</v>
      </c>
      <c r="R106" s="105"/>
      <c r="S106" s="113" t="e">
        <f>(S105-S103)/S103</f>
        <v>#N/A</v>
      </c>
      <c r="T106" s="114" t="e">
        <f>(T105-T103)/T103</f>
        <v>#N/A</v>
      </c>
      <c r="U106" s="105"/>
      <c r="V106" s="113" t="e">
        <f>(V105-V103)/V103</f>
        <v>#N/A</v>
      </c>
      <c r="W106" s="114" t="e">
        <f>(W105-W103)/W103</f>
        <v>#N/A</v>
      </c>
    </row>
    <row r="107" spans="1:23" hidden="1" outlineLevel="1">
      <c r="C107" s="126" t="s">
        <v>917</v>
      </c>
      <c r="D107" s="116" t="e">
        <f>D104+(D104*D$1)</f>
        <v>#N/A</v>
      </c>
      <c r="E107" s="117" t="e">
        <f>E104+(E104*E$1)</f>
        <v>#N/A</v>
      </c>
      <c r="F107" s="105"/>
      <c r="G107" s="116" t="e">
        <f>G104+(G104*G$1)</f>
        <v>#N/A</v>
      </c>
      <c r="H107" s="117" t="e">
        <f>H104+(H104*H$1)</f>
        <v>#N/A</v>
      </c>
      <c r="I107" s="105"/>
      <c r="J107" s="116" t="e">
        <f>J104+(J104*J$1)</f>
        <v>#N/A</v>
      </c>
      <c r="K107" s="117" t="e">
        <f>K104+(K104*K$1)</f>
        <v>#N/A</v>
      </c>
      <c r="L107" s="105"/>
      <c r="M107" s="116" t="e">
        <f>M104+(M104*M$1)</f>
        <v>#N/A</v>
      </c>
      <c r="N107" s="117" t="e">
        <f>N104+(N104*N$1)</f>
        <v>#N/A</v>
      </c>
      <c r="O107" s="105"/>
      <c r="P107" s="116" t="e">
        <f>P104+(P104*P$1)</f>
        <v>#N/A</v>
      </c>
      <c r="Q107" s="117" t="e">
        <f>Q104+(Q104*Q$1)</f>
        <v>#N/A</v>
      </c>
      <c r="R107" s="105"/>
      <c r="S107" s="116" t="e">
        <f>S104+(S104*S$1)</f>
        <v>#N/A</v>
      </c>
      <c r="T107" s="117" t="e">
        <f>T104+(T104*T$1)</f>
        <v>#N/A</v>
      </c>
      <c r="U107" s="105"/>
      <c r="V107" s="116" t="e">
        <f>V104+(V104*V$1)</f>
        <v>#N/A</v>
      </c>
      <c r="W107" s="117" t="e">
        <f>W104+(W104*W$1)</f>
        <v>#N/A</v>
      </c>
    </row>
    <row r="108" spans="1:23" collapsed="1"/>
    <row r="111" spans="1:23">
      <c r="A111" s="131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</row>
    <row r="112" spans="1:23" customFormat="1" ht="12.75"/>
    <row r="113" spans="1:8" hidden="1" outlineLevel="1">
      <c r="D113" s="73">
        <v>3</v>
      </c>
      <c r="E113" s="73">
        <v>4</v>
      </c>
      <c r="F113" s="73"/>
      <c r="G113" s="73">
        <v>5</v>
      </c>
    </row>
    <row r="114" spans="1:8" collapsed="1">
      <c r="C114" s="133" t="s">
        <v>924</v>
      </c>
      <c r="D114" s="133" t="s">
        <v>500</v>
      </c>
      <c r="E114" s="133" t="s">
        <v>925</v>
      </c>
      <c r="F114" s="133"/>
      <c r="G114" s="133" t="s">
        <v>926</v>
      </c>
      <c r="H114" s="133" t="s">
        <v>927</v>
      </c>
    </row>
    <row r="115" spans="1:8">
      <c r="A115" s="73" t="s">
        <v>78</v>
      </c>
      <c r="B115" s="33" t="str">
        <f>"HDD"&amp;C115</f>
        <v>HDDCS-900ENTRY-S12</v>
      </c>
      <c r="C115" s="134" t="s">
        <v>541</v>
      </c>
      <c r="D115" s="135">
        <f>VLOOKUP($A115,HDD_Retention!$A:$E,D$113,0)*$H115</f>
        <v>165</v>
      </c>
      <c r="E115" s="135">
        <f>VLOOKUP($A115,HDD_Retention!$A:$E,E$113,0)*$H115</f>
        <v>184.8</v>
      </c>
      <c r="F115" s="136"/>
      <c r="G115" s="135">
        <f>VLOOKUP($A115,HDD_Retention!$A:$E,G$113,0)*$H115</f>
        <v>231</v>
      </c>
      <c r="H115" s="137">
        <v>1</v>
      </c>
    </row>
    <row r="116" spans="1:8">
      <c r="A116" s="73" t="s">
        <v>78</v>
      </c>
      <c r="B116" s="33" t="str">
        <f>"HDD"&amp;C116</f>
        <v>HDDCS-900ENTRY-S13</v>
      </c>
      <c r="C116" s="134" t="s">
        <v>543</v>
      </c>
      <c r="D116" s="135">
        <f>VLOOKUP($A116,HDD_Retention!$A:$E,D$113,0)*$H116</f>
        <v>165</v>
      </c>
      <c r="E116" s="135">
        <f>VLOOKUP($A116,HDD_Retention!$A:$E,E$113,0)*$H116</f>
        <v>184.8</v>
      </c>
      <c r="F116" s="138"/>
      <c r="G116" s="135">
        <f>VLOOKUP($A116,HDD_Retention!$A:$E,G$113,0)*$H116</f>
        <v>231</v>
      </c>
      <c r="H116" s="137">
        <v>1</v>
      </c>
    </row>
    <row r="117" spans="1:8">
      <c r="A117" s="73" t="s">
        <v>78</v>
      </c>
      <c r="B117" s="33" t="str">
        <f>"HDD"&amp;C117</f>
        <v>HDDCS-8050VINS-S14</v>
      </c>
      <c r="C117" s="134" t="s">
        <v>548</v>
      </c>
      <c r="D117" s="135">
        <f>VLOOKUP($A117,HDD_Retention!$A:$E,D$113,0)*$H117</f>
        <v>165</v>
      </c>
      <c r="E117" s="135">
        <f>VLOOKUP($A117,HDD_Retention!$A:$E,E$113,0)*$H117</f>
        <v>184.8</v>
      </c>
      <c r="F117" s="138"/>
      <c r="G117" s="135">
        <f>VLOOKUP($A117,HDD_Retention!$A:$E,G$113,0)*$H117</f>
        <v>231</v>
      </c>
      <c r="H117" s="137">
        <v>1</v>
      </c>
    </row>
    <row r="118" spans="1:8">
      <c r="A118" s="73" t="s">
        <v>78</v>
      </c>
      <c r="B118" s="33" t="str">
        <f>"HDD"&amp;C118</f>
        <v>HDDCS-8050-S13</v>
      </c>
      <c r="C118" s="134" t="s">
        <v>544</v>
      </c>
      <c r="D118" s="135">
        <f>VLOOKUP($A118,HDD_Retention!$A:$E,D$113,0)*$H118</f>
        <v>165</v>
      </c>
      <c r="E118" s="135">
        <f>VLOOKUP($A118,HDD_Retention!$A:$E,E$113,0)*$H118</f>
        <v>184.8</v>
      </c>
      <c r="F118" s="138"/>
      <c r="G118" s="135">
        <f>VLOOKUP($A118,HDD_Retention!$A:$E,G$113,0)*$H118</f>
        <v>231</v>
      </c>
      <c r="H118" s="137">
        <v>1</v>
      </c>
    </row>
    <row r="119" spans="1:8">
      <c r="A119" s="73" t="s">
        <v>78</v>
      </c>
      <c r="B119" s="33" t="str">
        <f>"HDD"&amp;C119</f>
        <v>HDDCS-8050-S14</v>
      </c>
      <c r="C119" s="134" t="s">
        <v>546</v>
      </c>
      <c r="D119" s="135">
        <f>VLOOKUP($A119,HDD_Retention!$A:$E,D$113,0)*$H119</f>
        <v>330</v>
      </c>
      <c r="E119" s="135">
        <f>VLOOKUP($A119,HDD_Retention!$A:$E,E$113,0)*$H119</f>
        <v>369.6</v>
      </c>
      <c r="F119" s="138"/>
      <c r="G119" s="135">
        <f>VLOOKUP($A119,HDD_Retention!$A:$E,G$113,0)*$H119</f>
        <v>462</v>
      </c>
      <c r="H119" s="137">
        <v>2</v>
      </c>
    </row>
    <row r="120" spans="1:8">
      <c r="C120" s="134"/>
      <c r="D120" s="135"/>
      <c r="E120" s="135"/>
      <c r="F120" s="138"/>
      <c r="G120" s="135"/>
      <c r="H120" s="137"/>
    </row>
    <row r="121" spans="1:8">
      <c r="C121" s="134"/>
      <c r="D121" s="135"/>
      <c r="E121" s="135"/>
      <c r="F121" s="138"/>
      <c r="G121" s="135"/>
      <c r="H121" s="137"/>
    </row>
    <row r="122" spans="1:8">
      <c r="C122" s="134"/>
      <c r="D122" s="135"/>
      <c r="E122" s="135"/>
      <c r="F122" s="138"/>
      <c r="G122" s="135"/>
      <c r="H122" s="137"/>
    </row>
    <row r="123" spans="1:8">
      <c r="C123" s="134"/>
      <c r="D123" s="135"/>
      <c r="E123" s="135"/>
      <c r="F123" s="138"/>
      <c r="G123" s="135"/>
      <c r="H123" s="137"/>
    </row>
    <row r="124" spans="1:8">
      <c r="C124" s="134"/>
      <c r="D124" s="135"/>
      <c r="E124" s="135"/>
      <c r="F124" s="138"/>
      <c r="G124" s="135"/>
      <c r="H124" s="137"/>
    </row>
    <row r="125" spans="1:8">
      <c r="C125" s="134"/>
      <c r="D125" s="135"/>
      <c r="E125" s="135"/>
      <c r="F125" s="139"/>
      <c r="G125" s="135"/>
      <c r="H125" s="137"/>
    </row>
    <row r="126" spans="1:8">
      <c r="D126" s="140"/>
      <c r="E126" s="140"/>
      <c r="F126" s="140"/>
      <c r="G126" s="140"/>
    </row>
    <row r="127" spans="1:8">
      <c r="D127" s="140"/>
      <c r="E127" s="140"/>
      <c r="F127" s="140"/>
      <c r="G127" s="140"/>
    </row>
    <row r="128" spans="1:8">
      <c r="D128" s="140"/>
      <c r="E128" s="140"/>
      <c r="F128" s="140"/>
      <c r="G128" s="140"/>
    </row>
    <row r="129" spans="4:7">
      <c r="D129" s="140"/>
      <c r="E129" s="140"/>
      <c r="F129" s="140"/>
      <c r="G129" s="140"/>
    </row>
    <row r="130" spans="4:7">
      <c r="D130" s="140"/>
      <c r="E130" s="140"/>
      <c r="F130" s="140"/>
      <c r="G130" s="140"/>
    </row>
    <row r="131" spans="4:7">
      <c r="D131" s="140"/>
      <c r="E131" s="140"/>
      <c r="F131" s="140"/>
      <c r="G131" s="140"/>
    </row>
    <row r="132" spans="4:7">
      <c r="D132" s="140"/>
      <c r="E132" s="140"/>
      <c r="F132" s="140"/>
      <c r="G132" s="140"/>
    </row>
    <row r="133" spans="4:7">
      <c r="D133" s="140"/>
      <c r="E133" s="140"/>
      <c r="F133" s="140"/>
      <c r="G133" s="140"/>
    </row>
    <row r="134" spans="4:7">
      <c r="D134" s="140"/>
      <c r="E134" s="140"/>
      <c r="F134" s="140"/>
      <c r="G134" s="140"/>
    </row>
    <row r="135" spans="4:7">
      <c r="D135" s="140"/>
      <c r="E135" s="140"/>
      <c r="F135" s="140"/>
      <c r="G135" s="140"/>
    </row>
    <row r="136" spans="4:7">
      <c r="D136" s="140"/>
      <c r="E136" s="140"/>
      <c r="F136" s="140"/>
      <c r="G136" s="140"/>
    </row>
    <row r="137" spans="4:7">
      <c r="D137" s="140"/>
      <c r="E137" s="140"/>
      <c r="F137" s="140"/>
      <c r="G137" s="140"/>
    </row>
    <row r="138" spans="4:7">
      <c r="D138" s="140"/>
      <c r="E138" s="140"/>
      <c r="F138" s="140"/>
      <c r="G138" s="140"/>
    </row>
    <row r="139" spans="4:7">
      <c r="D139" s="140"/>
      <c r="E139" s="140"/>
      <c r="F139" s="140"/>
      <c r="G139" s="140"/>
    </row>
    <row r="140" spans="4:7">
      <c r="D140" s="140"/>
      <c r="E140" s="140"/>
      <c r="F140" s="140"/>
      <c r="G140" s="140"/>
    </row>
    <row r="141" spans="4:7">
      <c r="D141" s="140"/>
      <c r="E141" s="140"/>
      <c r="F141" s="140"/>
      <c r="G141" s="140"/>
    </row>
    <row r="142" spans="4:7">
      <c r="D142" s="140"/>
      <c r="E142" s="140"/>
      <c r="F142" s="140"/>
      <c r="G142" s="140"/>
    </row>
    <row r="143" spans="4:7">
      <c r="D143" s="140"/>
      <c r="E143" s="140"/>
      <c r="F143" s="140"/>
      <c r="G143" s="140"/>
    </row>
    <row r="144" spans="4:7">
      <c r="D144" s="140"/>
      <c r="E144" s="140"/>
      <c r="F144" s="140"/>
      <c r="G144" s="140"/>
    </row>
    <row r="145" spans="4:7">
      <c r="D145" s="140"/>
      <c r="E145" s="140"/>
      <c r="F145" s="140"/>
      <c r="G145" s="140"/>
    </row>
    <row r="146" spans="4:7">
      <c r="D146" s="140"/>
      <c r="E146" s="140"/>
      <c r="F146" s="140"/>
      <c r="G146" s="140"/>
    </row>
    <row r="147" spans="4:7">
      <c r="D147" s="140"/>
      <c r="E147" s="140"/>
      <c r="F147" s="140"/>
      <c r="G147" s="140"/>
    </row>
    <row r="148" spans="4:7">
      <c r="D148" s="140"/>
      <c r="E148" s="140"/>
      <c r="F148" s="140"/>
      <c r="G148" s="140"/>
    </row>
    <row r="149" spans="4:7">
      <c r="D149" s="140"/>
      <c r="E149" s="140"/>
      <c r="F149" s="140"/>
      <c r="G149" s="140"/>
    </row>
    <row r="150" spans="4:7">
      <c r="D150" s="140"/>
      <c r="E150" s="140"/>
      <c r="F150" s="140"/>
      <c r="G150" s="140"/>
    </row>
    <row r="151" spans="4:7">
      <c r="D151" s="140"/>
      <c r="E151" s="140"/>
      <c r="F151" s="140"/>
      <c r="G151" s="140"/>
    </row>
    <row r="152" spans="4:7">
      <c r="D152" s="140"/>
      <c r="E152" s="140"/>
      <c r="F152" s="140"/>
      <c r="G152" s="140"/>
    </row>
    <row r="153" spans="4:7">
      <c r="D153" s="140"/>
      <c r="E153" s="140"/>
      <c r="F153" s="140"/>
      <c r="G153" s="140"/>
    </row>
    <row r="154" spans="4:7">
      <c r="D154" s="140"/>
      <c r="E154" s="140"/>
      <c r="F154" s="140"/>
      <c r="G154" s="140"/>
    </row>
    <row r="155" spans="4:7">
      <c r="D155" s="140"/>
      <c r="E155" s="140"/>
      <c r="F155" s="140"/>
      <c r="G155" s="140"/>
    </row>
    <row r="156" spans="4:7">
      <c r="D156" s="140"/>
      <c r="E156" s="140"/>
      <c r="F156" s="140"/>
      <c r="G156" s="140"/>
    </row>
    <row r="157" spans="4:7">
      <c r="D157" s="140"/>
      <c r="E157" s="140"/>
      <c r="F157" s="140"/>
      <c r="G157" s="140"/>
    </row>
    <row r="158" spans="4:7">
      <c r="D158" s="140"/>
      <c r="E158" s="140"/>
      <c r="F158" s="140"/>
      <c r="G158" s="140"/>
    </row>
    <row r="159" spans="4:7">
      <c r="D159" s="140"/>
      <c r="E159" s="140"/>
      <c r="F159" s="140"/>
      <c r="G159" s="140"/>
    </row>
    <row r="160" spans="4:7">
      <c r="D160" s="140"/>
      <c r="E160" s="140"/>
      <c r="F160" s="140"/>
      <c r="G160" s="140"/>
    </row>
    <row r="161" spans="4:7">
      <c r="D161" s="140"/>
      <c r="E161" s="140"/>
      <c r="F161" s="140"/>
      <c r="G161" s="140"/>
    </row>
    <row r="162" spans="4:7">
      <c r="D162" s="140"/>
      <c r="E162" s="140"/>
      <c r="F162" s="140"/>
      <c r="G162" s="140"/>
    </row>
    <row r="163" spans="4:7">
      <c r="D163" s="140"/>
      <c r="E163" s="140"/>
      <c r="F163" s="140"/>
      <c r="G163" s="140"/>
    </row>
    <row r="164" spans="4:7">
      <c r="D164" s="140"/>
      <c r="E164" s="140"/>
      <c r="F164" s="140"/>
      <c r="G164" s="140"/>
    </row>
    <row r="165" spans="4:7">
      <c r="D165" s="140"/>
      <c r="E165" s="140"/>
      <c r="F165" s="140"/>
      <c r="G165" s="140"/>
    </row>
    <row r="166" spans="4:7">
      <c r="D166" s="140"/>
      <c r="E166" s="140"/>
      <c r="F166" s="140"/>
      <c r="G166" s="140"/>
    </row>
    <row r="167" spans="4:7">
      <c r="D167" s="140"/>
      <c r="E167" s="140"/>
      <c r="F167" s="140"/>
      <c r="G167" s="140"/>
    </row>
    <row r="168" spans="4:7">
      <c r="D168" s="140"/>
      <c r="E168" s="140"/>
      <c r="F168" s="140"/>
      <c r="G168" s="140"/>
    </row>
    <row r="169" spans="4:7">
      <c r="D169" s="140"/>
      <c r="E169" s="140"/>
      <c r="F169" s="140"/>
      <c r="G169" s="140"/>
    </row>
    <row r="170" spans="4:7">
      <c r="D170" s="140"/>
      <c r="E170" s="140"/>
      <c r="F170" s="140"/>
      <c r="G170" s="140"/>
    </row>
    <row r="171" spans="4:7">
      <c r="D171" s="140"/>
      <c r="E171" s="140"/>
      <c r="F171" s="140"/>
      <c r="G171" s="140"/>
    </row>
    <row r="172" spans="4:7">
      <c r="D172" s="140"/>
      <c r="E172" s="140"/>
      <c r="F172" s="140"/>
      <c r="G172" s="140"/>
    </row>
    <row r="173" spans="4:7">
      <c r="D173" s="140"/>
      <c r="E173" s="140"/>
      <c r="F173" s="140"/>
      <c r="G173" s="140"/>
    </row>
    <row r="174" spans="4:7">
      <c r="D174" s="140"/>
      <c r="E174" s="140"/>
      <c r="F174" s="140"/>
      <c r="G174" s="140"/>
    </row>
    <row r="175" spans="4:7">
      <c r="D175" s="140"/>
      <c r="E175" s="140"/>
      <c r="F175" s="140"/>
      <c r="G175" s="140"/>
    </row>
    <row r="176" spans="4:7">
      <c r="D176" s="140"/>
      <c r="E176" s="140"/>
      <c r="F176" s="140"/>
      <c r="G176" s="140"/>
    </row>
    <row r="177" spans="4:7">
      <c r="D177" s="140"/>
      <c r="E177" s="140"/>
      <c r="F177" s="140"/>
      <c r="G177" s="140"/>
    </row>
    <row r="178" spans="4:7">
      <c r="D178" s="140"/>
      <c r="E178" s="140"/>
      <c r="F178" s="140"/>
      <c r="G178" s="140"/>
    </row>
    <row r="179" spans="4:7">
      <c r="D179" s="140"/>
      <c r="E179" s="140"/>
      <c r="F179" s="140"/>
      <c r="G179" s="140"/>
    </row>
    <row r="180" spans="4:7">
      <c r="D180" s="140"/>
      <c r="E180" s="140"/>
      <c r="F180" s="140"/>
      <c r="G180" s="140"/>
    </row>
    <row r="181" spans="4:7">
      <c r="D181" s="140"/>
      <c r="E181" s="140"/>
      <c r="F181" s="140"/>
      <c r="G181" s="140"/>
    </row>
    <row r="182" spans="4:7">
      <c r="D182" s="140"/>
      <c r="E182" s="140"/>
      <c r="F182" s="140"/>
      <c r="G182" s="140"/>
    </row>
    <row r="183" spans="4:7">
      <c r="D183" s="140"/>
      <c r="E183" s="140"/>
      <c r="F183" s="140"/>
      <c r="G183" s="140"/>
    </row>
    <row r="184" spans="4:7">
      <c r="D184" s="140"/>
      <c r="E184" s="140"/>
      <c r="F184" s="140"/>
      <c r="G184" s="140"/>
    </row>
    <row r="185" spans="4:7">
      <c r="D185" s="140"/>
      <c r="E185" s="140"/>
      <c r="F185" s="140"/>
      <c r="G185" s="140"/>
    </row>
    <row r="186" spans="4:7">
      <c r="D186" s="140"/>
      <c r="E186" s="140"/>
      <c r="F186" s="140"/>
      <c r="G186" s="140"/>
    </row>
    <row r="187" spans="4:7">
      <c r="D187" s="140"/>
      <c r="E187" s="140"/>
      <c r="F187" s="140"/>
      <c r="G187" s="140"/>
    </row>
    <row r="188" spans="4:7">
      <c r="D188" s="140"/>
      <c r="E188" s="140"/>
      <c r="F188" s="140"/>
      <c r="G188" s="140"/>
    </row>
    <row r="189" spans="4:7">
      <c r="D189" s="140"/>
      <c r="E189" s="140"/>
      <c r="F189" s="140"/>
      <c r="G189" s="140"/>
    </row>
    <row r="190" spans="4:7">
      <c r="D190" s="140"/>
      <c r="E190" s="140"/>
      <c r="F190" s="140"/>
      <c r="G190" s="140"/>
    </row>
    <row r="191" spans="4:7">
      <c r="D191" s="140"/>
      <c r="E191" s="140"/>
      <c r="F191" s="140"/>
      <c r="G191" s="140"/>
    </row>
    <row r="192" spans="4:7">
      <c r="D192" s="140"/>
      <c r="E192" s="140"/>
      <c r="F192" s="140"/>
      <c r="G192" s="140"/>
    </row>
    <row r="193" spans="4:7">
      <c r="D193" s="140"/>
      <c r="E193" s="140"/>
      <c r="F193" s="140"/>
      <c r="G193" s="140"/>
    </row>
    <row r="194" spans="4:7">
      <c r="D194" s="140"/>
      <c r="E194" s="140"/>
      <c r="F194" s="140"/>
      <c r="G194" s="140"/>
    </row>
    <row r="195" spans="4:7">
      <c r="D195" s="140"/>
      <c r="E195" s="140"/>
      <c r="F195" s="140"/>
      <c r="G195" s="140"/>
    </row>
    <row r="196" spans="4:7">
      <c r="D196" s="140"/>
      <c r="E196" s="140"/>
      <c r="F196" s="140"/>
      <c r="G196" s="140"/>
    </row>
    <row r="197" spans="4:7">
      <c r="D197" s="140"/>
      <c r="E197" s="140"/>
      <c r="F197" s="140"/>
      <c r="G197" s="140"/>
    </row>
    <row r="198" spans="4:7">
      <c r="D198" s="140"/>
      <c r="E198" s="140"/>
      <c r="F198" s="140"/>
      <c r="G198" s="140"/>
    </row>
    <row r="199" spans="4:7">
      <c r="D199" s="140"/>
      <c r="E199" s="140"/>
      <c r="F199" s="140"/>
      <c r="G199" s="140"/>
    </row>
    <row r="200" spans="4:7">
      <c r="D200" s="140"/>
      <c r="E200" s="140"/>
      <c r="F200" s="140"/>
      <c r="G200" s="140"/>
    </row>
    <row r="201" spans="4:7">
      <c r="D201" s="140"/>
      <c r="E201" s="140"/>
      <c r="F201" s="140"/>
      <c r="G201" s="140"/>
    </row>
    <row r="202" spans="4:7">
      <c r="D202" s="140"/>
      <c r="E202" s="140"/>
      <c r="F202" s="140"/>
      <c r="G202" s="140"/>
    </row>
    <row r="203" spans="4:7">
      <c r="D203" s="140"/>
      <c r="E203" s="140"/>
      <c r="F203" s="140"/>
      <c r="G203" s="140"/>
    </row>
    <row r="204" spans="4:7">
      <c r="D204" s="140"/>
      <c r="E204" s="140"/>
      <c r="F204" s="140"/>
      <c r="G204" s="140"/>
    </row>
    <row r="205" spans="4:7">
      <c r="D205" s="140"/>
      <c r="E205" s="140"/>
      <c r="F205" s="140"/>
      <c r="G205" s="140"/>
    </row>
    <row r="206" spans="4:7">
      <c r="D206" s="140"/>
      <c r="E206" s="140"/>
      <c r="F206" s="140"/>
      <c r="G206" s="140"/>
    </row>
    <row r="207" spans="4:7">
      <c r="D207" s="140"/>
      <c r="E207" s="140"/>
      <c r="F207" s="140"/>
      <c r="G207" s="140"/>
    </row>
    <row r="208" spans="4:7">
      <c r="D208" s="140"/>
      <c r="E208" s="140"/>
      <c r="F208" s="140"/>
      <c r="G208" s="140"/>
    </row>
    <row r="209" spans="4:7">
      <c r="D209" s="140"/>
      <c r="E209" s="140"/>
      <c r="F209" s="140"/>
      <c r="G209" s="140"/>
    </row>
    <row r="210" spans="4:7">
      <c r="D210" s="140"/>
      <c r="E210" s="140"/>
      <c r="F210" s="140"/>
      <c r="G210" s="140"/>
    </row>
    <row r="211" spans="4:7">
      <c r="D211" s="140"/>
      <c r="E211" s="140"/>
      <c r="F211" s="140"/>
      <c r="G211" s="140"/>
    </row>
    <row r="212" spans="4:7">
      <c r="D212" s="140"/>
      <c r="E212" s="140"/>
      <c r="F212" s="140"/>
      <c r="G212" s="140"/>
    </row>
    <row r="213" spans="4:7">
      <c r="D213" s="140"/>
      <c r="E213" s="140"/>
      <c r="F213" s="140"/>
      <c r="G213" s="140"/>
    </row>
    <row r="214" spans="4:7">
      <c r="D214" s="140"/>
      <c r="E214" s="140"/>
      <c r="F214" s="140"/>
      <c r="G214" s="140"/>
    </row>
    <row r="215" spans="4:7">
      <c r="D215" s="140"/>
      <c r="E215" s="140"/>
      <c r="F215" s="140"/>
      <c r="G215" s="140"/>
    </row>
    <row r="216" spans="4:7">
      <c r="D216" s="140"/>
      <c r="E216" s="140"/>
      <c r="F216" s="140"/>
      <c r="G216" s="140"/>
    </row>
    <row r="217" spans="4:7">
      <c r="D217" s="140"/>
      <c r="E217" s="140"/>
      <c r="F217" s="140"/>
      <c r="G217" s="140"/>
    </row>
    <row r="218" spans="4:7">
      <c r="D218" s="140"/>
      <c r="E218" s="140"/>
      <c r="F218" s="140"/>
      <c r="G218" s="140"/>
    </row>
    <row r="219" spans="4:7">
      <c r="D219" s="140"/>
      <c r="E219" s="140"/>
      <c r="F219" s="140"/>
      <c r="G219" s="140"/>
    </row>
    <row r="220" spans="4:7">
      <c r="D220" s="140"/>
      <c r="E220" s="140"/>
      <c r="F220" s="140"/>
      <c r="G220" s="140"/>
    </row>
    <row r="221" spans="4:7">
      <c r="D221" s="140"/>
      <c r="E221" s="140"/>
      <c r="F221" s="140"/>
      <c r="G221" s="140"/>
    </row>
    <row r="222" spans="4:7">
      <c r="D222" s="140"/>
      <c r="E222" s="140"/>
      <c r="F222" s="140"/>
      <c r="G222" s="140"/>
    </row>
    <row r="223" spans="4:7">
      <c r="D223" s="140"/>
      <c r="E223" s="140"/>
      <c r="F223" s="140"/>
      <c r="G223" s="140"/>
    </row>
    <row r="224" spans="4:7">
      <c r="D224" s="140"/>
      <c r="E224" s="140"/>
      <c r="F224" s="140"/>
      <c r="G224" s="140"/>
    </row>
    <row r="225" spans="4:7">
      <c r="D225" s="140"/>
      <c r="E225" s="140"/>
      <c r="F225" s="140"/>
      <c r="G225" s="140"/>
    </row>
    <row r="226" spans="4:7">
      <c r="D226" s="140"/>
      <c r="E226" s="140"/>
      <c r="F226" s="140"/>
      <c r="G226" s="140"/>
    </row>
    <row r="227" spans="4:7">
      <c r="D227" s="140"/>
      <c r="E227" s="140"/>
      <c r="F227" s="140"/>
      <c r="G227" s="140"/>
    </row>
    <row r="228" spans="4:7">
      <c r="D228" s="140"/>
      <c r="E228" s="140"/>
      <c r="F228" s="140"/>
      <c r="G228" s="140"/>
    </row>
    <row r="229" spans="4:7">
      <c r="D229" s="140"/>
      <c r="E229" s="140"/>
      <c r="F229" s="140"/>
      <c r="G229" s="140"/>
    </row>
    <row r="230" spans="4:7">
      <c r="D230" s="140"/>
      <c r="E230" s="140"/>
      <c r="F230" s="140"/>
      <c r="G230" s="140"/>
    </row>
    <row r="231" spans="4:7">
      <c r="D231" s="140"/>
      <c r="E231" s="140"/>
      <c r="F231" s="140"/>
      <c r="G231" s="140"/>
    </row>
    <row r="232" spans="4:7">
      <c r="D232" s="140"/>
      <c r="E232" s="140"/>
      <c r="F232" s="140"/>
      <c r="G232" s="140"/>
    </row>
    <row r="233" spans="4:7">
      <c r="D233" s="140"/>
      <c r="E233" s="140"/>
      <c r="F233" s="140"/>
      <c r="G233" s="140"/>
    </row>
    <row r="234" spans="4:7">
      <c r="D234" s="140"/>
      <c r="E234" s="140"/>
      <c r="F234" s="140"/>
      <c r="G234" s="140"/>
    </row>
    <row r="235" spans="4:7">
      <c r="D235" s="140"/>
      <c r="E235" s="140"/>
      <c r="F235" s="140"/>
      <c r="G235" s="140"/>
    </row>
    <row r="236" spans="4:7">
      <c r="D236" s="140"/>
      <c r="E236" s="140"/>
      <c r="F236" s="140"/>
      <c r="G236" s="140"/>
    </row>
    <row r="237" spans="4:7">
      <c r="D237" s="140"/>
      <c r="E237" s="140"/>
      <c r="F237" s="140"/>
      <c r="G237" s="140"/>
    </row>
    <row r="238" spans="4:7">
      <c r="D238" s="140"/>
      <c r="E238" s="140"/>
      <c r="F238" s="140"/>
      <c r="G238" s="140"/>
    </row>
    <row r="239" spans="4:7">
      <c r="D239" s="140"/>
      <c r="E239" s="140"/>
      <c r="F239" s="140"/>
      <c r="G239" s="140"/>
    </row>
    <row r="240" spans="4:7">
      <c r="D240" s="140"/>
      <c r="E240" s="140"/>
      <c r="F240" s="140"/>
      <c r="G240" s="140"/>
    </row>
    <row r="241" spans="4:7">
      <c r="D241" s="140"/>
      <c r="E241" s="140"/>
      <c r="F241" s="140"/>
      <c r="G241" s="140"/>
    </row>
    <row r="242" spans="4:7">
      <c r="D242" s="140"/>
      <c r="E242" s="140"/>
      <c r="F242" s="140"/>
      <c r="G242" s="140"/>
    </row>
    <row r="243" spans="4:7">
      <c r="D243" s="140"/>
      <c r="E243" s="140"/>
      <c r="F243" s="140"/>
      <c r="G243" s="140"/>
    </row>
    <row r="244" spans="4:7">
      <c r="D244" s="140"/>
      <c r="E244" s="140"/>
      <c r="F244" s="140"/>
      <c r="G244" s="140"/>
    </row>
    <row r="245" spans="4:7">
      <c r="D245" s="140"/>
      <c r="E245" s="140"/>
      <c r="F245" s="140"/>
      <c r="G245" s="140"/>
    </row>
    <row r="246" spans="4:7">
      <c r="D246" s="140"/>
      <c r="E246" s="140"/>
      <c r="F246" s="140"/>
      <c r="G246" s="140"/>
    </row>
    <row r="247" spans="4:7">
      <c r="D247" s="140"/>
      <c r="E247" s="140"/>
      <c r="F247" s="140"/>
      <c r="G247" s="140"/>
    </row>
    <row r="248" spans="4:7">
      <c r="D248" s="140"/>
      <c r="E248" s="140"/>
      <c r="F248" s="140"/>
      <c r="G248" s="140"/>
    </row>
    <row r="249" spans="4:7">
      <c r="D249" s="140"/>
      <c r="E249" s="140"/>
      <c r="F249" s="140"/>
      <c r="G249" s="140"/>
    </row>
    <row r="250" spans="4:7">
      <c r="D250" s="140"/>
      <c r="E250" s="140"/>
      <c r="F250" s="140"/>
      <c r="G250" s="140"/>
    </row>
    <row r="251" spans="4:7">
      <c r="D251" s="140"/>
      <c r="E251" s="140"/>
      <c r="F251" s="140"/>
      <c r="G251" s="140"/>
    </row>
    <row r="252" spans="4:7">
      <c r="D252" s="140"/>
      <c r="E252" s="140"/>
      <c r="F252" s="140"/>
      <c r="G252" s="140"/>
    </row>
    <row r="253" spans="4:7">
      <c r="D253" s="140"/>
      <c r="E253" s="140"/>
      <c r="F253" s="140"/>
      <c r="G253" s="140"/>
    </row>
    <row r="254" spans="4:7">
      <c r="D254" s="140"/>
      <c r="E254" s="140"/>
      <c r="F254" s="140"/>
      <c r="G254" s="140"/>
    </row>
    <row r="255" spans="4:7">
      <c r="D255" s="140"/>
      <c r="E255" s="140"/>
      <c r="F255" s="140"/>
      <c r="G255" s="140"/>
    </row>
    <row r="256" spans="4:7">
      <c r="D256" s="140"/>
      <c r="E256" s="140"/>
      <c r="F256" s="140"/>
      <c r="G256" s="140"/>
    </row>
    <row r="257" spans="4:7">
      <c r="D257" s="140"/>
      <c r="E257" s="140"/>
      <c r="F257" s="140"/>
      <c r="G257" s="140"/>
    </row>
    <row r="258" spans="4:7">
      <c r="D258" s="140"/>
      <c r="E258" s="140"/>
      <c r="F258" s="140"/>
      <c r="G258" s="140"/>
    </row>
    <row r="259" spans="4:7">
      <c r="D259" s="140"/>
      <c r="E259" s="140"/>
      <c r="F259" s="140"/>
      <c r="G259" s="140"/>
    </row>
    <row r="260" spans="4:7">
      <c r="D260" s="140"/>
      <c r="E260" s="140"/>
      <c r="F260" s="140"/>
      <c r="G260" s="140"/>
    </row>
    <row r="261" spans="4:7">
      <c r="D261" s="140"/>
      <c r="E261" s="140"/>
      <c r="F261" s="140"/>
      <c r="G261" s="140"/>
    </row>
    <row r="262" spans="4:7">
      <c r="D262" s="140"/>
      <c r="E262" s="140"/>
      <c r="F262" s="140"/>
      <c r="G262" s="140"/>
    </row>
    <row r="263" spans="4:7">
      <c r="D263" s="140"/>
      <c r="E263" s="140"/>
      <c r="F263" s="140"/>
      <c r="G263" s="140"/>
    </row>
    <row r="264" spans="4:7">
      <c r="D264" s="140"/>
      <c r="E264" s="140"/>
      <c r="F264" s="140"/>
      <c r="G264" s="140"/>
    </row>
    <row r="265" spans="4:7">
      <c r="D265" s="140"/>
      <c r="E265" s="140"/>
      <c r="F265" s="140"/>
      <c r="G265" s="140"/>
    </row>
    <row r="266" spans="4:7">
      <c r="D266" s="140"/>
      <c r="E266" s="140"/>
      <c r="F266" s="140"/>
      <c r="G266" s="140"/>
    </row>
    <row r="267" spans="4:7">
      <c r="D267" s="140"/>
      <c r="E267" s="140"/>
      <c r="F267" s="140"/>
      <c r="G267" s="140"/>
    </row>
    <row r="268" spans="4:7">
      <c r="D268" s="140"/>
      <c r="E268" s="140"/>
      <c r="F268" s="140"/>
      <c r="G268" s="140"/>
    </row>
    <row r="269" spans="4:7">
      <c r="D269" s="140"/>
      <c r="E269" s="140"/>
      <c r="F269" s="140"/>
      <c r="G269" s="140"/>
    </row>
    <row r="270" spans="4:7">
      <c r="D270" s="140"/>
      <c r="E270" s="140"/>
      <c r="F270" s="140"/>
      <c r="G270" s="140"/>
    </row>
    <row r="271" spans="4:7">
      <c r="D271" s="140"/>
      <c r="E271" s="140"/>
      <c r="F271" s="140"/>
      <c r="G271" s="140"/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354"/>
  <sheetViews>
    <sheetView showGridLines="0" zoomScale="80" zoomScaleNormal="80" workbookViewId="0">
      <pane xSplit="3" ySplit="12" topLeftCell="D13" activePane="bottomRight" state="frozen"/>
      <selection activeCell="J1" sqref="J1:K5"/>
      <selection pane="topRight" activeCell="J1" sqref="J1:K5"/>
      <selection pane="bottomLeft" activeCell="J1" sqref="J1:K5"/>
      <selection pane="bottomRight" activeCell="C14" sqref="C14"/>
    </sheetView>
  </sheetViews>
  <sheetFormatPr defaultColWidth="9.140625" defaultRowHeight="15" outlineLevelRow="1" outlineLevelCol="1"/>
  <cols>
    <col min="1" max="1" width="9.140625" style="73" hidden="1" customWidth="1" outlineLevel="1"/>
    <col min="2" max="2" width="20.28515625" style="33" customWidth="1" collapsed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74">
        <f>E5</f>
        <v>0.7</v>
      </c>
      <c r="E1" s="74">
        <f>E5</f>
        <v>0.7</v>
      </c>
      <c r="F1" s="73"/>
      <c r="G1" s="165">
        <f>H5</f>
        <v>0.8</v>
      </c>
      <c r="H1" s="165">
        <f>H5</f>
        <v>0.8</v>
      </c>
      <c r="I1" s="73"/>
      <c r="J1" s="165">
        <f>K5</f>
        <v>0.9</v>
      </c>
      <c r="K1" s="165">
        <f>K5</f>
        <v>0.9</v>
      </c>
      <c r="L1" s="73"/>
      <c r="M1" s="74">
        <f>N5</f>
        <v>0.7</v>
      </c>
      <c r="N1" s="74">
        <f>N5</f>
        <v>0.7</v>
      </c>
      <c r="O1" s="73"/>
      <c r="P1" s="74">
        <f>Q5</f>
        <v>0.8</v>
      </c>
      <c r="Q1" s="74">
        <f>Q5</f>
        <v>0.8</v>
      </c>
      <c r="R1" s="73"/>
      <c r="S1" s="165">
        <f>T5</f>
        <v>0.9</v>
      </c>
      <c r="T1" s="165">
        <f>T5</f>
        <v>0.9</v>
      </c>
      <c r="U1" s="73"/>
      <c r="V1" s="74">
        <f>W5</f>
        <v>1</v>
      </c>
      <c r="W1" s="74">
        <f>W5</f>
        <v>1</v>
      </c>
    </row>
    <row r="2" spans="1:23" outlineLevel="1">
      <c r="D2" s="164">
        <v>12</v>
      </c>
      <c r="E2" s="164">
        <v>13</v>
      </c>
      <c r="F2" s="73"/>
      <c r="G2" s="166">
        <v>12</v>
      </c>
      <c r="H2" s="166">
        <v>13</v>
      </c>
      <c r="I2" s="73"/>
      <c r="J2" s="166">
        <v>12</v>
      </c>
      <c r="K2" s="166">
        <v>13</v>
      </c>
      <c r="L2" s="73"/>
      <c r="M2" s="166">
        <v>12</v>
      </c>
      <c r="N2" s="166">
        <v>13</v>
      </c>
      <c r="O2" s="73"/>
      <c r="P2" s="166">
        <v>12</v>
      </c>
      <c r="Q2" s="166">
        <v>13</v>
      </c>
      <c r="R2" s="73"/>
      <c r="S2" s="166">
        <v>12</v>
      </c>
      <c r="T2" s="166">
        <v>13</v>
      </c>
      <c r="U2" s="73"/>
      <c r="V2" s="166">
        <v>12</v>
      </c>
      <c r="W2" s="166">
        <v>13</v>
      </c>
    </row>
    <row r="3" spans="1:23">
      <c r="B3" s="75">
        <v>0.15</v>
      </c>
      <c r="C3" s="76" t="s">
        <v>867</v>
      </c>
      <c r="D3" s="160" t="s">
        <v>508</v>
      </c>
      <c r="E3" s="160" t="s">
        <v>508</v>
      </c>
      <c r="G3" s="167" t="s">
        <v>508</v>
      </c>
      <c r="H3" s="167" t="s">
        <v>508</v>
      </c>
      <c r="J3" s="167" t="s">
        <v>512</v>
      </c>
      <c r="K3" s="167" t="s">
        <v>512</v>
      </c>
      <c r="M3" s="167" t="s">
        <v>508</v>
      </c>
      <c r="N3" s="167" t="s">
        <v>508</v>
      </c>
      <c r="P3" s="167" t="s">
        <v>514</v>
      </c>
      <c r="Q3" s="167" t="s">
        <v>514</v>
      </c>
      <c r="S3" s="167" t="s">
        <v>512</v>
      </c>
      <c r="T3" s="167" t="s">
        <v>512</v>
      </c>
      <c r="V3" s="73" t="s">
        <v>514</v>
      </c>
      <c r="W3" s="73" t="s">
        <v>514</v>
      </c>
    </row>
    <row r="4" spans="1:23">
      <c r="B4" s="77" t="str">
        <f>IF(Input_MCT_CD_CS_WGs!$B$2="Great Britain","GBP",IF(Input_MCT_CD_CS_WGs!$B$2="Switzerland","CHF",IF(Input_MCT_CD_CS_WGs!$B$2="Brazil","USD",IF(Input_MCT_CD_CS_WGs!$B$2="United States","USD","EUR"))))</f>
        <v>EUR</v>
      </c>
      <c r="C4" s="76" t="s">
        <v>516</v>
      </c>
      <c r="D4" s="160" t="s">
        <v>509</v>
      </c>
      <c r="E4" s="160" t="s">
        <v>509</v>
      </c>
      <c r="G4" s="167" t="s">
        <v>509</v>
      </c>
      <c r="H4" s="167" t="s">
        <v>509</v>
      </c>
      <c r="J4" s="167" t="s">
        <v>513</v>
      </c>
      <c r="K4" s="167" t="s">
        <v>513</v>
      </c>
      <c r="M4" s="167" t="s">
        <v>509</v>
      </c>
      <c r="N4" s="167" t="s">
        <v>509</v>
      </c>
      <c r="P4" s="167" t="s">
        <v>509</v>
      </c>
      <c r="Q4" s="167" t="s">
        <v>509</v>
      </c>
      <c r="S4" s="167" t="s">
        <v>513</v>
      </c>
      <c r="T4" s="167" t="s">
        <v>513</v>
      </c>
      <c r="V4" s="73" t="s">
        <v>513</v>
      </c>
      <c r="W4" s="73" t="s">
        <v>513</v>
      </c>
    </row>
    <row r="5" spans="1:23" ht="18.75">
      <c r="C5" s="193" t="s">
        <v>928</v>
      </c>
      <c r="D5" s="78" t="s">
        <v>869</v>
      </c>
      <c r="E5" s="79">
        <v>0.7</v>
      </c>
      <c r="G5" s="78" t="s">
        <v>869</v>
      </c>
      <c r="H5" s="79">
        <v>0.8</v>
      </c>
      <c r="J5" s="78" t="s">
        <v>870</v>
      </c>
      <c r="K5" s="79">
        <v>0.9</v>
      </c>
      <c r="M5" s="78" t="s">
        <v>871</v>
      </c>
      <c r="N5" s="79">
        <v>0.7</v>
      </c>
      <c r="P5" s="78" t="s">
        <v>871</v>
      </c>
      <c r="Q5" s="79">
        <v>0.8</v>
      </c>
      <c r="S5" s="78" t="s">
        <v>872</v>
      </c>
      <c r="T5" s="79">
        <v>0.9</v>
      </c>
      <c r="V5" s="78" t="s">
        <v>873</v>
      </c>
      <c r="W5" s="79">
        <v>1</v>
      </c>
    </row>
    <row r="6" spans="1:23">
      <c r="C6" s="193"/>
      <c r="D6" s="159" t="s">
        <v>874</v>
      </c>
      <c r="E6" s="159" t="s">
        <v>875</v>
      </c>
      <c r="G6" s="159" t="s">
        <v>876</v>
      </c>
      <c r="H6" s="159" t="s">
        <v>877</v>
      </c>
      <c r="J6" s="159" t="s">
        <v>878</v>
      </c>
      <c r="K6" s="159" t="s">
        <v>879</v>
      </c>
      <c r="M6" s="159" t="s">
        <v>880</v>
      </c>
      <c r="N6" s="159" t="s">
        <v>881</v>
      </c>
      <c r="P6" s="159" t="s">
        <v>882</v>
      </c>
      <c r="Q6" s="159" t="s">
        <v>883</v>
      </c>
      <c r="S6" s="159" t="s">
        <v>884</v>
      </c>
      <c r="T6" s="159" t="s">
        <v>879</v>
      </c>
      <c r="V6" s="159" t="s">
        <v>885</v>
      </c>
      <c r="W6" s="159" t="s">
        <v>886</v>
      </c>
    </row>
    <row r="7" spans="1:23">
      <c r="C7" s="193"/>
      <c r="D7" s="159" t="s">
        <v>887</v>
      </c>
      <c r="E7" s="159"/>
      <c r="G7" s="159" t="s">
        <v>888</v>
      </c>
      <c r="H7" s="159"/>
      <c r="J7" s="159" t="s">
        <v>889</v>
      </c>
      <c r="K7" s="159"/>
      <c r="M7" s="159" t="s">
        <v>890</v>
      </c>
      <c r="N7" s="159"/>
      <c r="P7" s="159" t="s">
        <v>891</v>
      </c>
      <c r="Q7" s="159"/>
      <c r="S7" s="159" t="s">
        <v>892</v>
      </c>
      <c r="T7" s="159"/>
      <c r="V7" s="159" t="s">
        <v>893</v>
      </c>
      <c r="W7" s="159"/>
    </row>
    <row r="8" spans="1:23">
      <c r="C8" s="193"/>
      <c r="D8" s="80" t="s">
        <v>894</v>
      </c>
      <c r="E8" s="80" t="s">
        <v>895</v>
      </c>
      <c r="G8" s="80" t="s">
        <v>894</v>
      </c>
      <c r="H8" s="80" t="s">
        <v>895</v>
      </c>
      <c r="J8" s="80" t="s">
        <v>894</v>
      </c>
      <c r="K8" s="80" t="s">
        <v>895</v>
      </c>
      <c r="M8" s="80" t="s">
        <v>894</v>
      </c>
      <c r="N8" s="80" t="s">
        <v>895</v>
      </c>
      <c r="P8" s="80" t="s">
        <v>894</v>
      </c>
      <c r="Q8" s="80" t="s">
        <v>895</v>
      </c>
      <c r="S8" s="80" t="s">
        <v>894</v>
      </c>
      <c r="T8" s="80" t="s">
        <v>895</v>
      </c>
      <c r="V8" s="80" t="s">
        <v>894</v>
      </c>
      <c r="W8" s="80" t="s">
        <v>895</v>
      </c>
    </row>
    <row r="9" spans="1:23">
      <c r="C9" s="81" t="s">
        <v>896</v>
      </c>
      <c r="D9" s="80" t="s">
        <v>897</v>
      </c>
      <c r="E9" s="80" t="s">
        <v>897</v>
      </c>
      <c r="G9" s="80" t="s">
        <v>511</v>
      </c>
      <c r="H9" s="80" t="s">
        <v>511</v>
      </c>
      <c r="J9" s="80" t="s">
        <v>511</v>
      </c>
      <c r="K9" s="80" t="s">
        <v>511</v>
      </c>
      <c r="M9" s="80" t="s">
        <v>897</v>
      </c>
      <c r="N9" s="80" t="s">
        <v>897</v>
      </c>
      <c r="P9" s="80" t="s">
        <v>511</v>
      </c>
      <c r="Q9" s="80" t="s">
        <v>511</v>
      </c>
      <c r="S9" s="80" t="s">
        <v>511</v>
      </c>
      <c r="T9" s="80" t="s">
        <v>511</v>
      </c>
      <c r="V9" s="80" t="s">
        <v>511</v>
      </c>
      <c r="W9" s="80" t="s">
        <v>511</v>
      </c>
    </row>
    <row r="10" spans="1:23" s="83" customFormat="1" ht="25.5">
      <c r="A10" s="82"/>
      <c r="C10" s="84" t="s">
        <v>898</v>
      </c>
      <c r="D10" s="85" t="s">
        <v>899</v>
      </c>
      <c r="E10" s="85" t="s">
        <v>899</v>
      </c>
      <c r="G10" s="85" t="s">
        <v>899</v>
      </c>
      <c r="H10" s="85" t="s">
        <v>899</v>
      </c>
      <c r="J10" s="85" t="s">
        <v>900</v>
      </c>
      <c r="K10" s="85" t="s">
        <v>900</v>
      </c>
      <c r="M10" s="85" t="s">
        <v>899</v>
      </c>
      <c r="N10" s="85" t="s">
        <v>899</v>
      </c>
      <c r="P10" s="85" t="s">
        <v>899</v>
      </c>
      <c r="Q10" s="85" t="s">
        <v>899</v>
      </c>
      <c r="S10" s="85" t="s">
        <v>900</v>
      </c>
      <c r="T10" s="85" t="s">
        <v>900</v>
      </c>
      <c r="V10" s="85" t="s">
        <v>901</v>
      </c>
      <c r="W10" s="85" t="s">
        <v>901</v>
      </c>
    </row>
    <row r="11" spans="1:23">
      <c r="C11" s="81" t="s">
        <v>902</v>
      </c>
      <c r="D11" s="80" t="s">
        <v>903</v>
      </c>
      <c r="E11" s="80" t="s">
        <v>903</v>
      </c>
      <c r="G11" s="80" t="s">
        <v>903</v>
      </c>
      <c r="H11" s="80" t="s">
        <v>903</v>
      </c>
      <c r="J11" s="80" t="s">
        <v>903</v>
      </c>
      <c r="K11" s="80" t="s">
        <v>903</v>
      </c>
      <c r="M11" s="80" t="s">
        <v>903</v>
      </c>
      <c r="N11" s="80" t="s">
        <v>903</v>
      </c>
      <c r="P11" s="80" t="s">
        <v>903</v>
      </c>
      <c r="Q11" s="80" t="s">
        <v>903</v>
      </c>
      <c r="S11" s="80" t="s">
        <v>903</v>
      </c>
      <c r="T11" s="80" t="s">
        <v>903</v>
      </c>
      <c r="V11" s="80" t="s">
        <v>903</v>
      </c>
      <c r="W11" s="80" t="s">
        <v>903</v>
      </c>
    </row>
    <row r="12" spans="1:23">
      <c r="C12" s="81" t="s">
        <v>904</v>
      </c>
      <c r="D12" s="192" t="s">
        <v>905</v>
      </c>
      <c r="E12" s="192"/>
      <c r="G12" s="192" t="s">
        <v>905</v>
      </c>
      <c r="H12" s="192" t="s">
        <v>906</v>
      </c>
      <c r="J12" s="192" t="s">
        <v>905</v>
      </c>
      <c r="K12" s="192"/>
      <c r="M12" s="192" t="s">
        <v>907</v>
      </c>
      <c r="N12" s="192"/>
      <c r="P12" s="192" t="s">
        <v>907</v>
      </c>
      <c r="Q12" s="192"/>
      <c r="S12" s="192" t="s">
        <v>907</v>
      </c>
      <c r="T12" s="192"/>
      <c r="V12" s="192" t="s">
        <v>908</v>
      </c>
      <c r="W12" s="192"/>
    </row>
    <row r="14" spans="1:23" ht="18.75" customHeight="1">
      <c r="C14" s="76" t="s">
        <v>929</v>
      </c>
      <c r="D14" s="86" t="s">
        <v>910</v>
      </c>
      <c r="E14" s="86" t="s">
        <v>906</v>
      </c>
      <c r="G14" s="86" t="s">
        <v>910</v>
      </c>
      <c r="H14" s="86" t="s">
        <v>906</v>
      </c>
      <c r="J14" s="86" t="s">
        <v>910</v>
      </c>
      <c r="K14" s="86" t="s">
        <v>906</v>
      </c>
      <c r="M14" s="86" t="s">
        <v>910</v>
      </c>
      <c r="N14" s="86" t="s">
        <v>906</v>
      </c>
      <c r="P14" s="86" t="s">
        <v>910</v>
      </c>
      <c r="Q14" s="86" t="s">
        <v>906</v>
      </c>
      <c r="S14" s="86" t="s">
        <v>910</v>
      </c>
      <c r="T14" s="86" t="s">
        <v>906</v>
      </c>
      <c r="V14" s="86" t="s">
        <v>910</v>
      </c>
      <c r="W14" s="86" t="s">
        <v>906</v>
      </c>
    </row>
    <row r="15" spans="1:23">
      <c r="B15" s="87" t="s">
        <v>911</v>
      </c>
    </row>
    <row r="16" spans="1:23">
      <c r="A16" s="88" t="s">
        <v>72</v>
      </c>
      <c r="B16" s="89">
        <v>1</v>
      </c>
      <c r="C16" s="90" t="s">
        <v>72</v>
      </c>
      <c r="D16" s="91">
        <f>VLOOKUP(D$3&amp;D$4&amp;D$9&amp;$A16,Input_MCT_CD_CS_WGs!$A:$O,D$2,0)</f>
        <v>0.49830000000000002</v>
      </c>
      <c r="E16" s="92">
        <f>VLOOKUP(E$3&amp;E$4&amp;E$9&amp;$A16,Input_MCT_CD_CS_WGs!$A:$O,E$2,0)</f>
        <v>2.3885000000000001</v>
      </c>
      <c r="G16" s="91">
        <f>VLOOKUP(G$3&amp;G$4&amp;G$9&amp;$A16,Input_MCT_CD_CS_WGs!$A:$O,G$2,0)</f>
        <v>1.2656000000000001</v>
      </c>
      <c r="H16" s="92">
        <f>VLOOKUP(H$3&amp;H$4&amp;H$9&amp;$A16,Input_MCT_CD_CS_WGs!$A:$O,H$2,0)</f>
        <v>3.1556999999999999</v>
      </c>
      <c r="J16" s="91">
        <f>VLOOKUP(J$3&amp;J$4&amp;J$9&amp;$A16,Input_MCT_CD_CS_WGs!$A:$O,J$2,0)</f>
        <v>2.2185000000000001</v>
      </c>
      <c r="K16" s="92">
        <f>VLOOKUP(K$3&amp;K$4&amp;K$9&amp;$A16,Input_MCT_CD_CS_WGs!$A:$O,K$2,0)</f>
        <v>4.1086</v>
      </c>
      <c r="M16" s="91">
        <f>VLOOKUP(M$3&amp;M$4&amp;M$9&amp;$A16,Input_MCT_CD_CS_WGs!$A:$O,M$2,0)</f>
        <v>0.49830000000000002</v>
      </c>
      <c r="N16" s="92">
        <f>VLOOKUP(N$3&amp;N$4&amp;N$9&amp;$A16,Input_MCT_CD_CS_WGs!$A:$O,N$2,0)</f>
        <v>2.3885000000000001</v>
      </c>
      <c r="P16" s="91">
        <f>VLOOKUP(P$3&amp;P$4&amp;P$9&amp;$A16,Input_MCT_CD_CS_WGs!$A:$O,P$2,0)</f>
        <v>2.0865</v>
      </c>
      <c r="Q16" s="92">
        <f>VLOOKUP(Q$3&amp;Q$4&amp;Q$9&amp;$A16,Input_MCT_CD_CS_WGs!$A:$O,Q$2,0)</f>
        <v>3.9765999999999999</v>
      </c>
      <c r="S16" s="91">
        <f>VLOOKUP(S$3&amp;S$4&amp;S$9&amp;$A16,Input_MCT_CD_CS_WGs!$A:$O,S$2,0)</f>
        <v>2.2185000000000001</v>
      </c>
      <c r="T16" s="92">
        <f>VLOOKUP(T$3&amp;T$4&amp;T$9&amp;$A16,Input_MCT_CD_CS_WGs!$A:$O,T$2,0)</f>
        <v>4.1086</v>
      </c>
      <c r="V16" s="91">
        <f>VLOOKUP(V$3&amp;V$4&amp;V$9&amp;$A16,Input_MCT_CD_CS_WGs!$A:$O,V$2,0)</f>
        <v>2.8123</v>
      </c>
      <c r="W16" s="92">
        <f>VLOOKUP(W$3&amp;W$4&amp;W$9&amp;$A16,Input_MCT_CD_CS_WGs!$A:$O,W$2,0)</f>
        <v>4.7024999999999997</v>
      </c>
    </row>
    <row r="17" spans="1:23">
      <c r="A17" s="88" t="s">
        <v>74</v>
      </c>
      <c r="B17" s="89">
        <v>1</v>
      </c>
      <c r="C17" s="141" t="s">
        <v>74</v>
      </c>
      <c r="D17" s="129">
        <f>VLOOKUP(D$3&amp;D$4&amp;D$9&amp;$A17,Input_MCT_CD_CS_WGs!$A:$O,D$2,0)</f>
        <v>0.53700000000000003</v>
      </c>
      <c r="E17" s="130">
        <f>VLOOKUP(E$3&amp;E$4&amp;E$9&amp;$A17,Input_MCT_CD_CS_WGs!$A:$O,E$2,0)</f>
        <v>2.5830000000000002</v>
      </c>
      <c r="G17" s="129">
        <f>VLOOKUP(G$3&amp;G$4&amp;G$9&amp;$A17,Input_MCT_CD_CS_WGs!$A:$O,G$2,0)</f>
        <v>1.3043</v>
      </c>
      <c r="H17" s="130">
        <f>VLOOKUP(H$3&amp;H$4&amp;H$9&amp;$A17,Input_MCT_CD_CS_WGs!$A:$O,H$2,0)</f>
        <v>3.3502999999999998</v>
      </c>
      <c r="J17" s="129">
        <f>VLOOKUP(J$3&amp;J$4&amp;J$9&amp;$A17,Input_MCT_CD_CS_WGs!$A:$O,J$2,0)</f>
        <v>2.5565000000000002</v>
      </c>
      <c r="K17" s="130">
        <f>VLOOKUP(K$3&amp;K$4&amp;K$9&amp;$A17,Input_MCT_CD_CS_WGs!$A:$O,K$2,0)</f>
        <v>4.6025</v>
      </c>
      <c r="M17" s="129">
        <f>VLOOKUP(M$3&amp;M$4&amp;M$9&amp;$A17,Input_MCT_CD_CS_WGs!$A:$O,M$2,0)</f>
        <v>0.53700000000000003</v>
      </c>
      <c r="N17" s="130">
        <f>VLOOKUP(N$3&amp;N$4&amp;N$9&amp;$A17,Input_MCT_CD_CS_WGs!$A:$O,N$2,0)</f>
        <v>2.5830000000000002</v>
      </c>
      <c r="P17" s="129">
        <f>VLOOKUP(P$3&amp;P$4&amp;P$9&amp;$A17,Input_MCT_CD_CS_WGs!$A:$O,P$2,0)</f>
        <v>2.4034</v>
      </c>
      <c r="Q17" s="130">
        <f>VLOOKUP(Q$3&amp;Q$4&amp;Q$9&amp;$A17,Input_MCT_CD_CS_WGs!$A:$O,Q$2,0)</f>
        <v>4.4493999999999998</v>
      </c>
      <c r="S17" s="129">
        <f>VLOOKUP(S$3&amp;S$4&amp;S$9&amp;$A17,Input_MCT_CD_CS_WGs!$A:$O,S$2,0)</f>
        <v>2.5565000000000002</v>
      </c>
      <c r="T17" s="130">
        <f>VLOOKUP(T$3&amp;T$4&amp;T$9&amp;$A17,Input_MCT_CD_CS_WGs!$A:$O,T$2,0)</f>
        <v>4.6025</v>
      </c>
      <c r="V17" s="129">
        <f>VLOOKUP(V$3&amp;V$4&amp;V$9&amp;$A17,Input_MCT_CD_CS_WGs!$A:$O,V$2,0)</f>
        <v>3.2454999999999998</v>
      </c>
      <c r="W17" s="130">
        <f>VLOOKUP(W$3&amp;W$4&amp;W$9&amp;$A17,Input_MCT_CD_CS_WGs!$A:$O,W$2,0)</f>
        <v>5.2915000000000001</v>
      </c>
    </row>
    <row r="18" spans="1:23">
      <c r="A18" s="88" t="s">
        <v>76</v>
      </c>
      <c r="B18" s="89">
        <v>1</v>
      </c>
      <c r="C18" s="141" t="s">
        <v>76</v>
      </c>
      <c r="D18" s="129">
        <f>VLOOKUP(D$3&amp;D$4&amp;D$9&amp;$A18,Input_MCT_CD_CS_WGs!$A:$O,D$2,0)</f>
        <v>0.29299999999999998</v>
      </c>
      <c r="E18" s="130">
        <f>VLOOKUP(E$3&amp;E$4&amp;E$9&amp;$A18,Input_MCT_CD_CS_WGs!$A:$O,E$2,0)</f>
        <v>4.3849999999999998</v>
      </c>
      <c r="G18" s="129">
        <f>VLOOKUP(G$3&amp;G$4&amp;G$9&amp;$A18,Input_MCT_CD_CS_WGs!$A:$O,G$2,0)</f>
        <v>1.5543</v>
      </c>
      <c r="H18" s="130">
        <f>VLOOKUP(H$3&amp;H$4&amp;H$9&amp;$A18,Input_MCT_CD_CS_WGs!$A:$O,H$2,0)</f>
        <v>5.6462000000000003</v>
      </c>
      <c r="J18" s="129">
        <f>VLOOKUP(J$3&amp;J$4&amp;J$9&amp;$A18,Input_MCT_CD_CS_WGs!$A:$O,J$2,0)</f>
        <v>3.0329000000000002</v>
      </c>
      <c r="K18" s="130">
        <f>VLOOKUP(K$3&amp;K$4&amp;K$9&amp;$A18,Input_MCT_CD_CS_WGs!$A:$O,K$2,0)</f>
        <v>7.1249000000000002</v>
      </c>
      <c r="M18" s="129">
        <f>VLOOKUP(M$3&amp;M$4&amp;M$9&amp;$A18,Input_MCT_CD_CS_WGs!$A:$O,M$2,0)</f>
        <v>0.29299999999999998</v>
      </c>
      <c r="N18" s="130">
        <f>VLOOKUP(N$3&amp;N$4&amp;N$9&amp;$A18,Input_MCT_CD_CS_WGs!$A:$O,N$2,0)</f>
        <v>4.3849999999999998</v>
      </c>
      <c r="P18" s="129">
        <f>VLOOKUP(P$3&amp;P$4&amp;P$9&amp;$A18,Input_MCT_CD_CS_WGs!$A:$O,P$2,0)</f>
        <v>2.7704</v>
      </c>
      <c r="Q18" s="130">
        <f>VLOOKUP(Q$3&amp;Q$4&amp;Q$9&amp;$A18,Input_MCT_CD_CS_WGs!$A:$O,Q$2,0)</f>
        <v>6.8624000000000001</v>
      </c>
      <c r="S18" s="129">
        <f>VLOOKUP(S$3&amp;S$4&amp;S$9&amp;$A18,Input_MCT_CD_CS_WGs!$A:$O,S$2,0)</f>
        <v>3.0329000000000002</v>
      </c>
      <c r="T18" s="130">
        <f>VLOOKUP(T$3&amp;T$4&amp;T$9&amp;$A18,Input_MCT_CD_CS_WGs!$A:$O,T$2,0)</f>
        <v>7.1249000000000002</v>
      </c>
      <c r="V18" s="129">
        <f>VLOOKUP(V$3&amp;V$4&amp;V$9&amp;$A18,Input_MCT_CD_CS_WGs!$A:$O,V$2,0)</f>
        <v>4.2140000000000004</v>
      </c>
      <c r="W18" s="130">
        <f>VLOOKUP(W$3&amp;W$4&amp;W$9&amp;$A18,Input_MCT_CD_CS_WGs!$A:$O,W$2,0)</f>
        <v>8.3059999999999992</v>
      </c>
    </row>
    <row r="19" spans="1:23">
      <c r="A19" s="88" t="s">
        <v>78</v>
      </c>
      <c r="B19" s="89">
        <v>1</v>
      </c>
      <c r="C19" s="141" t="s">
        <v>78</v>
      </c>
      <c r="D19" s="129">
        <f>VLOOKUP(D$3&amp;D$4&amp;D$9&amp;$A19,Input_MCT_CD_CS_WGs!$A:$O,D$2,0)</f>
        <v>41.4129</v>
      </c>
      <c r="E19" s="130">
        <f>VLOOKUP(E$3&amp;E$4&amp;E$9&amp;$A19,Input_MCT_CD_CS_WGs!$A:$O,E$2,0)</f>
        <v>74.857500000000002</v>
      </c>
      <c r="G19" s="129">
        <f>VLOOKUP(G$3&amp;G$4&amp;G$9&amp;$A19,Input_MCT_CD_CS_WGs!$A:$O,G$2,0)</f>
        <v>67.100899999999996</v>
      </c>
      <c r="H19" s="130">
        <f>VLOOKUP(H$3&amp;H$4&amp;H$9&amp;$A19,Input_MCT_CD_CS_WGs!$A:$O,H$2,0)</f>
        <v>100.5454</v>
      </c>
      <c r="J19" s="129">
        <f>VLOOKUP(J$3&amp;J$4&amp;J$9&amp;$A19,Input_MCT_CD_CS_WGs!$A:$O,J$2,0)</f>
        <v>91.6404</v>
      </c>
      <c r="K19" s="130">
        <f>VLOOKUP(K$3&amp;K$4&amp;K$9&amp;$A19,Input_MCT_CD_CS_WGs!$A:$O,K$2,0)</f>
        <v>125.0849</v>
      </c>
      <c r="M19" s="129">
        <f>VLOOKUP(M$3&amp;M$4&amp;M$9&amp;$A19,Input_MCT_CD_CS_WGs!$A:$O,M$2,0)</f>
        <v>41.4129</v>
      </c>
      <c r="N19" s="130">
        <f>VLOOKUP(N$3&amp;N$4&amp;N$9&amp;$A19,Input_MCT_CD_CS_WGs!$A:$O,N$2,0)</f>
        <v>74.857500000000002</v>
      </c>
      <c r="P19" s="129">
        <f>VLOOKUP(P$3&amp;P$4&amp;P$9&amp;$A19,Input_MCT_CD_CS_WGs!$A:$O,P$2,0)</f>
        <v>88.693299999999994</v>
      </c>
      <c r="Q19" s="130">
        <f>VLOOKUP(Q$3&amp;Q$4&amp;Q$9&amp;$A19,Input_MCT_CD_CS_WGs!$A:$O,Q$2,0)</f>
        <v>122.1378</v>
      </c>
      <c r="S19" s="129">
        <f>VLOOKUP(S$3&amp;S$4&amp;S$9&amp;$A19,Input_MCT_CD_CS_WGs!$A:$O,S$2,0)</f>
        <v>91.6404</v>
      </c>
      <c r="T19" s="130">
        <f>VLOOKUP(T$3&amp;T$4&amp;T$9&amp;$A19,Input_MCT_CD_CS_WGs!$A:$O,T$2,0)</f>
        <v>125.0849</v>
      </c>
      <c r="V19" s="129">
        <f>VLOOKUP(V$3&amp;V$4&amp;V$9&amp;$A19,Input_MCT_CD_CS_WGs!$A:$O,V$2,0)</f>
        <v>104.9024</v>
      </c>
      <c r="W19" s="130">
        <f>VLOOKUP(W$3&amp;W$4&amp;W$9&amp;$A19,Input_MCT_CD_CS_WGs!$A:$O,W$2,0)</f>
        <v>138.34690000000001</v>
      </c>
    </row>
    <row r="20" spans="1:23">
      <c r="A20" s="88" t="s">
        <v>80</v>
      </c>
      <c r="B20" s="89">
        <v>1</v>
      </c>
      <c r="C20" s="141" t="s">
        <v>80</v>
      </c>
      <c r="D20" s="129">
        <f>VLOOKUP(D$3&amp;D$4&amp;D$9&amp;$A20,Input_MCT_CD_CS_WGs!$A:$O,D$2,0)</f>
        <v>5.3212999999999999</v>
      </c>
      <c r="E20" s="130">
        <f>VLOOKUP(E$3&amp;E$4&amp;E$9&amp;$A20,Input_MCT_CD_CS_WGs!$A:$O,E$2,0)</f>
        <v>6.8379000000000003</v>
      </c>
      <c r="G20" s="129">
        <f>VLOOKUP(G$3&amp;G$4&amp;G$9&amp;$A20,Input_MCT_CD_CS_WGs!$A:$O,G$2,0)</f>
        <v>7.5312999999999999</v>
      </c>
      <c r="H20" s="130">
        <f>VLOOKUP(H$3&amp;H$4&amp;H$9&amp;$A20,Input_MCT_CD_CS_WGs!$A:$O,H$2,0)</f>
        <v>9.0479000000000003</v>
      </c>
      <c r="J20" s="129">
        <f>VLOOKUP(J$3&amp;J$4&amp;J$9&amp;$A20,Input_MCT_CD_CS_WGs!$A:$O,J$2,0)</f>
        <v>10.9656</v>
      </c>
      <c r="K20" s="130">
        <f>VLOOKUP(K$3&amp;K$4&amp;K$9&amp;$A20,Input_MCT_CD_CS_WGs!$A:$O,K$2,0)</f>
        <v>12.482200000000001</v>
      </c>
      <c r="M20" s="129">
        <f>VLOOKUP(M$3&amp;M$4&amp;M$9&amp;$A20,Input_MCT_CD_CS_WGs!$A:$O,M$2,0)</f>
        <v>5.3212999999999999</v>
      </c>
      <c r="N20" s="130">
        <f>VLOOKUP(N$3&amp;N$4&amp;N$9&amp;$A20,Input_MCT_CD_CS_WGs!$A:$O,N$2,0)</f>
        <v>6.8379000000000003</v>
      </c>
      <c r="P20" s="129">
        <f>VLOOKUP(P$3&amp;P$4&amp;P$9&amp;$A20,Input_MCT_CD_CS_WGs!$A:$O,P$2,0)</f>
        <v>10.889099999999999</v>
      </c>
      <c r="Q20" s="130">
        <f>VLOOKUP(Q$3&amp;Q$4&amp;Q$9&amp;$A20,Input_MCT_CD_CS_WGs!$A:$O,Q$2,0)</f>
        <v>12.4057</v>
      </c>
      <c r="S20" s="129">
        <f>VLOOKUP(S$3&amp;S$4&amp;S$9&amp;$A20,Input_MCT_CD_CS_WGs!$A:$O,S$2,0)</f>
        <v>10.9656</v>
      </c>
      <c r="T20" s="130">
        <f>VLOOKUP(T$3&amp;T$4&amp;T$9&amp;$A20,Input_MCT_CD_CS_WGs!$A:$O,T$2,0)</f>
        <v>12.482200000000001</v>
      </c>
      <c r="V20" s="129">
        <f>VLOOKUP(V$3&amp;V$4&amp;V$9&amp;$A20,Input_MCT_CD_CS_WGs!$A:$O,V$2,0)</f>
        <v>11.3101</v>
      </c>
      <c r="W20" s="130">
        <f>VLOOKUP(W$3&amp;W$4&amp;W$9&amp;$A20,Input_MCT_CD_CS_WGs!$A:$O,W$2,0)</f>
        <v>12.826700000000001</v>
      </c>
    </row>
    <row r="21" spans="1:23">
      <c r="A21" s="88" t="s">
        <v>82</v>
      </c>
      <c r="B21" s="89">
        <v>1</v>
      </c>
      <c r="C21" s="141" t="s">
        <v>82</v>
      </c>
      <c r="D21" s="129">
        <f>VLOOKUP(D$3&amp;D$4&amp;D$9&amp;$A21,Input_MCT_CD_CS_WGs!$A:$O,D$2,0)</f>
        <v>10.7879</v>
      </c>
      <c r="E21" s="130">
        <f>VLOOKUP(E$3&amp;E$4&amp;E$9&amp;$A21,Input_MCT_CD_CS_WGs!$A:$O,E$2,0)</f>
        <v>23.739799999999999</v>
      </c>
      <c r="G21" s="129">
        <f>VLOOKUP(G$3&amp;G$4&amp;G$9&amp;$A21,Input_MCT_CD_CS_WGs!$A:$O,G$2,0)</f>
        <v>18.125399999999999</v>
      </c>
      <c r="H21" s="130">
        <f>VLOOKUP(H$3&amp;H$4&amp;H$9&amp;$A21,Input_MCT_CD_CS_WGs!$A:$O,H$2,0)</f>
        <v>31.077200000000001</v>
      </c>
      <c r="J21" s="129">
        <f>VLOOKUP(J$3&amp;J$4&amp;J$9&amp;$A21,Input_MCT_CD_CS_WGs!$A:$O,J$2,0)</f>
        <v>25.524699999999999</v>
      </c>
      <c r="K21" s="130">
        <f>VLOOKUP(K$3&amp;K$4&amp;K$9&amp;$A21,Input_MCT_CD_CS_WGs!$A:$O,K$2,0)</f>
        <v>38.476599999999998</v>
      </c>
      <c r="M21" s="129">
        <f>VLOOKUP(M$3&amp;M$4&amp;M$9&amp;$A21,Input_MCT_CD_CS_WGs!$A:$O,M$2,0)</f>
        <v>10.7879</v>
      </c>
      <c r="N21" s="130">
        <f>VLOOKUP(N$3&amp;N$4&amp;N$9&amp;$A21,Input_MCT_CD_CS_WGs!$A:$O,N$2,0)</f>
        <v>23.739799999999999</v>
      </c>
      <c r="P21" s="129">
        <f>VLOOKUP(P$3&amp;P$4&amp;P$9&amp;$A21,Input_MCT_CD_CS_WGs!$A:$O,P$2,0)</f>
        <v>24.7592</v>
      </c>
      <c r="Q21" s="130">
        <f>VLOOKUP(Q$3&amp;Q$4&amp;Q$9&amp;$A21,Input_MCT_CD_CS_WGs!$A:$O,Q$2,0)</f>
        <v>37.710999999999999</v>
      </c>
      <c r="S21" s="129">
        <f>VLOOKUP(S$3&amp;S$4&amp;S$9&amp;$A21,Input_MCT_CD_CS_WGs!$A:$O,S$2,0)</f>
        <v>25.524699999999999</v>
      </c>
      <c r="T21" s="130">
        <f>VLOOKUP(T$3&amp;T$4&amp;T$9&amp;$A21,Input_MCT_CD_CS_WGs!$A:$O,T$2,0)</f>
        <v>38.476599999999998</v>
      </c>
      <c r="V21" s="129">
        <f>VLOOKUP(V$3&amp;V$4&amp;V$9&amp;$A21,Input_MCT_CD_CS_WGs!$A:$O,V$2,0)</f>
        <v>28.969799999999999</v>
      </c>
      <c r="W21" s="130">
        <f>VLOOKUP(W$3&amp;W$4&amp;W$9&amp;$A21,Input_MCT_CD_CS_WGs!$A:$O,W$2,0)</f>
        <v>41.921700000000001</v>
      </c>
    </row>
    <row r="22" spans="1:23">
      <c r="A22" s="88" t="s">
        <v>84</v>
      </c>
      <c r="B22" s="89">
        <v>1</v>
      </c>
      <c r="C22" s="141" t="s">
        <v>84</v>
      </c>
      <c r="D22" s="129">
        <f>VLOOKUP(D$3&amp;D$4&amp;D$9&amp;$A22,Input_MCT_CD_CS_WGs!$A:$O,D$2,0)</f>
        <v>16.749400000000001</v>
      </c>
      <c r="E22" s="130">
        <f>VLOOKUP(E$3&amp;E$4&amp;E$9&amp;$A22,Input_MCT_CD_CS_WGs!$A:$O,E$2,0)</f>
        <v>35.6526</v>
      </c>
      <c r="G22" s="129">
        <f>VLOOKUP(G$3&amp;G$4&amp;G$9&amp;$A22,Input_MCT_CD_CS_WGs!$A:$O,G$2,0)</f>
        <v>29.784099999999999</v>
      </c>
      <c r="H22" s="130">
        <f>VLOOKUP(H$3&amp;H$4&amp;H$9&amp;$A22,Input_MCT_CD_CS_WGs!$A:$O,H$2,0)</f>
        <v>48.6873</v>
      </c>
      <c r="J22" s="129">
        <f>VLOOKUP(J$3&amp;J$4&amp;J$9&amp;$A22,Input_MCT_CD_CS_WGs!$A:$O,J$2,0)</f>
        <v>36.257800000000003</v>
      </c>
      <c r="K22" s="130">
        <f>VLOOKUP(K$3&amp;K$4&amp;K$9&amp;$A22,Input_MCT_CD_CS_WGs!$A:$O,K$2,0)</f>
        <v>55.161000000000001</v>
      </c>
      <c r="M22" s="129">
        <f>VLOOKUP(M$3&amp;M$4&amp;M$9&amp;$A22,Input_MCT_CD_CS_WGs!$A:$O,M$2,0)</f>
        <v>16.749400000000001</v>
      </c>
      <c r="N22" s="130">
        <f>VLOOKUP(N$3&amp;N$4&amp;N$9&amp;$A22,Input_MCT_CD_CS_WGs!$A:$O,N$2,0)</f>
        <v>35.6526</v>
      </c>
      <c r="P22" s="129">
        <f>VLOOKUP(P$3&amp;P$4&amp;P$9&amp;$A22,Input_MCT_CD_CS_WGs!$A:$O,P$2,0)</f>
        <v>34.726599999999998</v>
      </c>
      <c r="Q22" s="130">
        <f>VLOOKUP(Q$3&amp;Q$4&amp;Q$9&amp;$A22,Input_MCT_CD_CS_WGs!$A:$O,Q$2,0)</f>
        <v>53.629800000000003</v>
      </c>
      <c r="S22" s="129">
        <f>VLOOKUP(S$3&amp;S$4&amp;S$9&amp;$A22,Input_MCT_CD_CS_WGs!$A:$O,S$2,0)</f>
        <v>36.257800000000003</v>
      </c>
      <c r="T22" s="130">
        <f>VLOOKUP(T$3&amp;T$4&amp;T$9&amp;$A22,Input_MCT_CD_CS_WGs!$A:$O,T$2,0)</f>
        <v>55.161000000000001</v>
      </c>
      <c r="V22" s="129">
        <f>VLOOKUP(V$3&amp;V$4&amp;V$9&amp;$A22,Input_MCT_CD_CS_WGs!$A:$O,V$2,0)</f>
        <v>43.148000000000003</v>
      </c>
      <c r="W22" s="130">
        <f>VLOOKUP(W$3&amp;W$4&amp;W$9&amp;$A22,Input_MCT_CD_CS_WGs!$A:$O,W$2,0)</f>
        <v>62.051200000000001</v>
      </c>
    </row>
    <row r="23" spans="1:23">
      <c r="A23" s="88" t="s">
        <v>86</v>
      </c>
      <c r="B23" s="89">
        <v>1</v>
      </c>
      <c r="C23" s="141" t="s">
        <v>86</v>
      </c>
      <c r="D23" s="129">
        <f>VLOOKUP(D$3&amp;D$4&amp;D$9&amp;$A23,Input_MCT_CD_CS_WGs!$A:$O,D$2,0)</f>
        <v>52.2834</v>
      </c>
      <c r="E23" s="130">
        <f>VLOOKUP(E$3&amp;E$4&amp;E$9&amp;$A23,Input_MCT_CD_CS_WGs!$A:$O,E$2,0)</f>
        <v>63.591099999999997</v>
      </c>
      <c r="G23" s="129">
        <f>VLOOKUP(G$3&amp;G$4&amp;G$9&amp;$A23,Input_MCT_CD_CS_WGs!$A:$O,G$2,0)</f>
        <v>75.370800000000003</v>
      </c>
      <c r="H23" s="130">
        <f>VLOOKUP(H$3&amp;H$4&amp;H$9&amp;$A23,Input_MCT_CD_CS_WGs!$A:$O,H$2,0)</f>
        <v>86.678399999999996</v>
      </c>
      <c r="J23" s="129">
        <f>VLOOKUP(J$3&amp;J$4&amp;J$9&amp;$A23,Input_MCT_CD_CS_WGs!$A:$O,J$2,0)</f>
        <v>84.027500000000003</v>
      </c>
      <c r="K23" s="130">
        <f>VLOOKUP(K$3&amp;K$4&amp;K$9&amp;$A23,Input_MCT_CD_CS_WGs!$A:$O,K$2,0)</f>
        <v>95.335099999999997</v>
      </c>
      <c r="M23" s="129">
        <f>VLOOKUP(M$3&amp;M$4&amp;M$9&amp;$A23,Input_MCT_CD_CS_WGs!$A:$O,M$2,0)</f>
        <v>52.2834</v>
      </c>
      <c r="N23" s="130">
        <f>VLOOKUP(N$3&amp;N$4&amp;N$9&amp;$A23,Input_MCT_CD_CS_WGs!$A:$O,N$2,0)</f>
        <v>63.591099999999997</v>
      </c>
      <c r="P23" s="129">
        <f>VLOOKUP(P$3&amp;P$4&amp;P$9&amp;$A23,Input_MCT_CD_CS_WGs!$A:$O,P$2,0)</f>
        <v>82.787999999999997</v>
      </c>
      <c r="Q23" s="130">
        <f>VLOOKUP(Q$3&amp;Q$4&amp;Q$9&amp;$A23,Input_MCT_CD_CS_WGs!$A:$O,Q$2,0)</f>
        <v>94.095600000000005</v>
      </c>
      <c r="S23" s="129">
        <f>VLOOKUP(S$3&amp;S$4&amp;S$9&amp;$A23,Input_MCT_CD_CS_WGs!$A:$O,S$2,0)</f>
        <v>84.027500000000003</v>
      </c>
      <c r="T23" s="130">
        <f>VLOOKUP(T$3&amp;T$4&amp;T$9&amp;$A23,Input_MCT_CD_CS_WGs!$A:$O,T$2,0)</f>
        <v>95.335099999999997</v>
      </c>
      <c r="V23" s="129">
        <f>VLOOKUP(V$3&amp;V$4&amp;V$9&amp;$A23,Input_MCT_CD_CS_WGs!$A:$O,V$2,0)</f>
        <v>89.605199999999996</v>
      </c>
      <c r="W23" s="130">
        <f>VLOOKUP(W$3&amp;W$4&amp;W$9&amp;$A23,Input_MCT_CD_CS_WGs!$A:$O,W$2,0)</f>
        <v>100.91289999999999</v>
      </c>
    </row>
    <row r="24" spans="1:23">
      <c r="A24" s="88" t="s">
        <v>18</v>
      </c>
      <c r="B24" s="89">
        <v>1</v>
      </c>
      <c r="C24" s="141" t="s">
        <v>18</v>
      </c>
      <c r="D24" s="129">
        <f>VLOOKUP(D$3&amp;D$4&amp;D$9&amp;$A24,Input_MCT_CD_CS_WGs!$A:$O,D$2,0)</f>
        <v>2.9306999999999999</v>
      </c>
      <c r="E24" s="130">
        <f>VLOOKUP(E$3&amp;E$4&amp;E$9&amp;$A24,Input_MCT_CD_CS_WGs!$A:$O,E$2,0)</f>
        <v>3.6116000000000001</v>
      </c>
      <c r="G24" s="129">
        <f>VLOOKUP(G$3&amp;G$4&amp;G$9&amp;$A24,Input_MCT_CD_CS_WGs!$A:$O,G$2,0)</f>
        <v>4.0242000000000004</v>
      </c>
      <c r="H24" s="130">
        <f>VLOOKUP(H$3&amp;H$4&amp;H$9&amp;$A24,Input_MCT_CD_CS_WGs!$A:$O,H$2,0)</f>
        <v>4.7050999999999998</v>
      </c>
      <c r="J24" s="129">
        <f>VLOOKUP(J$3&amp;J$4&amp;J$9&amp;$A24,Input_MCT_CD_CS_WGs!$A:$O,J$2,0)</f>
        <v>6.2655000000000003</v>
      </c>
      <c r="K24" s="130">
        <f>VLOOKUP(K$3&amp;K$4&amp;K$9&amp;$A24,Input_MCT_CD_CS_WGs!$A:$O,K$2,0)</f>
        <v>6.9462999999999999</v>
      </c>
      <c r="M24" s="129">
        <f>VLOOKUP(M$3&amp;M$4&amp;M$9&amp;$A24,Input_MCT_CD_CS_WGs!$A:$O,M$2,0)</f>
        <v>2.9306999999999999</v>
      </c>
      <c r="N24" s="130">
        <f>VLOOKUP(N$3&amp;N$4&amp;N$9&amp;$A24,Input_MCT_CD_CS_WGs!$A:$O,N$2,0)</f>
        <v>3.6116000000000001</v>
      </c>
      <c r="P24" s="129">
        <f>VLOOKUP(P$3&amp;P$4&amp;P$9&amp;$A24,Input_MCT_CD_CS_WGs!$A:$O,P$2,0)</f>
        <v>6.2381000000000002</v>
      </c>
      <c r="Q24" s="130">
        <f>VLOOKUP(Q$3&amp;Q$4&amp;Q$9&amp;$A24,Input_MCT_CD_CS_WGs!$A:$O,Q$2,0)</f>
        <v>6.9189999999999996</v>
      </c>
      <c r="S24" s="129">
        <f>VLOOKUP(S$3&amp;S$4&amp;S$9&amp;$A24,Input_MCT_CD_CS_WGs!$A:$O,S$2,0)</f>
        <v>6.2655000000000003</v>
      </c>
      <c r="T24" s="130">
        <f>VLOOKUP(T$3&amp;T$4&amp;T$9&amp;$A24,Input_MCT_CD_CS_WGs!$A:$O,T$2,0)</f>
        <v>6.9462999999999999</v>
      </c>
      <c r="V24" s="129">
        <f>VLOOKUP(V$3&amp;V$4&amp;V$9&amp;$A24,Input_MCT_CD_CS_WGs!$A:$O,V$2,0)</f>
        <v>6.3884999999999996</v>
      </c>
      <c r="W24" s="130">
        <f>VLOOKUP(W$3&amp;W$4&amp;W$9&amp;$A24,Input_MCT_CD_CS_WGs!$A:$O,W$2,0)</f>
        <v>7.0693000000000001</v>
      </c>
    </row>
    <row r="25" spans="1:23">
      <c r="A25" s="88" t="s">
        <v>20</v>
      </c>
      <c r="B25" s="89">
        <v>1</v>
      </c>
      <c r="C25" s="141" t="s">
        <v>20</v>
      </c>
      <c r="D25" s="129">
        <f>VLOOKUP(D$3&amp;D$4&amp;D$9&amp;$A25,Input_MCT_CD_CS_WGs!$A:$O,D$2,0)</f>
        <v>0.20849999999999999</v>
      </c>
      <c r="E25" s="130">
        <f>VLOOKUP(E$3&amp;E$4&amp;E$9&amp;$A25,Input_MCT_CD_CS_WGs!$A:$O,E$2,0)</f>
        <v>3.3071000000000002</v>
      </c>
      <c r="G25" s="129">
        <f>VLOOKUP(G$3&amp;G$4&amp;G$9&amp;$A25,Input_MCT_CD_CS_WGs!$A:$O,G$2,0)</f>
        <v>1.4301999999999999</v>
      </c>
      <c r="H25" s="130">
        <f>VLOOKUP(H$3&amp;H$4&amp;H$9&amp;$A25,Input_MCT_CD_CS_WGs!$A:$O,H$2,0)</f>
        <v>4.5288000000000004</v>
      </c>
      <c r="J25" s="129">
        <f>VLOOKUP(J$3&amp;J$4&amp;J$9&amp;$A25,Input_MCT_CD_CS_WGs!$A:$O,J$2,0)</f>
        <v>0.98399999999999999</v>
      </c>
      <c r="K25" s="130">
        <f>VLOOKUP(K$3&amp;K$4&amp;K$9&amp;$A25,Input_MCT_CD_CS_WGs!$A:$O,K$2,0)</f>
        <v>4.0826000000000002</v>
      </c>
      <c r="M25" s="129">
        <f>VLOOKUP(M$3&amp;M$4&amp;M$9&amp;$A25,Input_MCT_CD_CS_WGs!$A:$O,M$2,0)</f>
        <v>0.20849999999999999</v>
      </c>
      <c r="N25" s="130">
        <f>VLOOKUP(N$3&amp;N$4&amp;N$9&amp;$A25,Input_MCT_CD_CS_WGs!$A:$O,N$2,0)</f>
        <v>3.3071000000000002</v>
      </c>
      <c r="P25" s="129">
        <f>VLOOKUP(P$3&amp;P$4&amp;P$9&amp;$A25,Input_MCT_CD_CS_WGs!$A:$O,P$2,0)</f>
        <v>0.83699999999999997</v>
      </c>
      <c r="Q25" s="130">
        <f>VLOOKUP(Q$3&amp;Q$4&amp;Q$9&amp;$A25,Input_MCT_CD_CS_WGs!$A:$O,Q$2,0)</f>
        <v>3.9356</v>
      </c>
      <c r="S25" s="129">
        <f>VLOOKUP(S$3&amp;S$4&amp;S$9&amp;$A25,Input_MCT_CD_CS_WGs!$A:$O,S$2,0)</f>
        <v>0.98399999999999999</v>
      </c>
      <c r="T25" s="130">
        <f>VLOOKUP(T$3&amp;T$4&amp;T$9&amp;$A25,Input_MCT_CD_CS_WGs!$A:$O,T$2,0)</f>
        <v>4.0826000000000002</v>
      </c>
      <c r="V25" s="129">
        <f>VLOOKUP(V$3&amp;V$4&amp;V$9&amp;$A25,Input_MCT_CD_CS_WGs!$A:$O,V$2,0)</f>
        <v>1.6454</v>
      </c>
      <c r="W25" s="130">
        <f>VLOOKUP(W$3&amp;W$4&amp;W$9&amp;$A25,Input_MCT_CD_CS_WGs!$A:$O,W$2,0)</f>
        <v>4.7439999999999998</v>
      </c>
    </row>
    <row r="26" spans="1:23">
      <c r="A26" s="88" t="s">
        <v>22</v>
      </c>
      <c r="B26" s="89">
        <v>1</v>
      </c>
      <c r="C26" s="141" t="s">
        <v>22</v>
      </c>
      <c r="D26" s="129">
        <f>VLOOKUP(D$3&amp;D$4&amp;D$9&amp;$A26,Input_MCT_CD_CS_WGs!$A:$O,D$2,0)</f>
        <v>11.468400000000001</v>
      </c>
      <c r="E26" s="130">
        <f>VLOOKUP(E$3&amp;E$4&amp;E$9&amp;$A26,Input_MCT_CD_CS_WGs!$A:$O,E$2,0)</f>
        <v>15.319599999999999</v>
      </c>
      <c r="G26" s="129">
        <f>VLOOKUP(G$3&amp;G$4&amp;G$9&amp;$A26,Input_MCT_CD_CS_WGs!$A:$O,G$2,0)</f>
        <v>16.003599999999999</v>
      </c>
      <c r="H26" s="130">
        <f>VLOOKUP(H$3&amp;H$4&amp;H$9&amp;$A26,Input_MCT_CD_CS_WGs!$A:$O,H$2,0)</f>
        <v>19.854800000000001</v>
      </c>
      <c r="J26" s="129">
        <f>VLOOKUP(J$3&amp;J$4&amp;J$9&amp;$A26,Input_MCT_CD_CS_WGs!$A:$O,J$2,0)</f>
        <v>24.799199999999999</v>
      </c>
      <c r="K26" s="130">
        <f>VLOOKUP(K$3&amp;K$4&amp;K$9&amp;$A26,Input_MCT_CD_CS_WGs!$A:$O,K$2,0)</f>
        <v>28.650400000000001</v>
      </c>
      <c r="M26" s="129">
        <f>VLOOKUP(M$3&amp;M$4&amp;M$9&amp;$A26,Input_MCT_CD_CS_WGs!$A:$O,M$2,0)</f>
        <v>11.468400000000001</v>
      </c>
      <c r="N26" s="130">
        <f>VLOOKUP(N$3&amp;N$4&amp;N$9&amp;$A26,Input_MCT_CD_CS_WGs!$A:$O,N$2,0)</f>
        <v>15.319599999999999</v>
      </c>
      <c r="P26" s="129">
        <f>VLOOKUP(P$3&amp;P$4&amp;P$9&amp;$A26,Input_MCT_CD_CS_WGs!$A:$O,P$2,0)</f>
        <v>24.6709</v>
      </c>
      <c r="Q26" s="130">
        <f>VLOOKUP(Q$3&amp;Q$4&amp;Q$9&amp;$A26,Input_MCT_CD_CS_WGs!$A:$O,Q$2,0)</f>
        <v>28.522099999999998</v>
      </c>
      <c r="S26" s="129">
        <f>VLOOKUP(S$3&amp;S$4&amp;S$9&amp;$A26,Input_MCT_CD_CS_WGs!$A:$O,S$2,0)</f>
        <v>24.799199999999999</v>
      </c>
      <c r="T26" s="130">
        <f>VLOOKUP(T$3&amp;T$4&amp;T$9&amp;$A26,Input_MCT_CD_CS_WGs!$A:$O,T$2,0)</f>
        <v>28.650400000000001</v>
      </c>
      <c r="V26" s="129">
        <f>VLOOKUP(V$3&amp;V$4&amp;V$9&amp;$A26,Input_MCT_CD_CS_WGs!$A:$O,V$2,0)</f>
        <v>25.3767</v>
      </c>
      <c r="W26" s="130">
        <f>VLOOKUP(W$3&amp;W$4&amp;W$9&amp;$A26,Input_MCT_CD_CS_WGs!$A:$O,W$2,0)</f>
        <v>29.227900000000002</v>
      </c>
    </row>
    <row r="27" spans="1:23">
      <c r="A27" s="88" t="s">
        <v>30</v>
      </c>
      <c r="B27" s="89">
        <v>1</v>
      </c>
      <c r="C27" s="141" t="s">
        <v>30</v>
      </c>
      <c r="D27" s="129">
        <f>VLOOKUP(D$3&amp;D$4&amp;D$9&amp;$A27,Input_MCT_CD_CS_WGs!$A:$O,D$2,0)</f>
        <v>24.6494</v>
      </c>
      <c r="E27" s="130">
        <f>VLOOKUP(E$3&amp;E$4&amp;E$9&amp;$A27,Input_MCT_CD_CS_WGs!$A:$O,E$2,0)</f>
        <v>48.889299999999999</v>
      </c>
      <c r="G27" s="129">
        <f>VLOOKUP(G$3&amp;G$4&amp;G$9&amp;$A27,Input_MCT_CD_CS_WGs!$A:$O,G$2,0)</f>
        <v>40.4178</v>
      </c>
      <c r="H27" s="130">
        <f>VLOOKUP(H$3&amp;H$4&amp;H$9&amp;$A27,Input_MCT_CD_CS_WGs!$A:$O,H$2,0)</f>
        <v>64.657700000000006</v>
      </c>
      <c r="J27" s="129">
        <f>VLOOKUP(J$3&amp;J$4&amp;J$9&amp;$A27,Input_MCT_CD_CS_WGs!$A:$O,J$2,0)</f>
        <v>47.639299999999999</v>
      </c>
      <c r="K27" s="130">
        <f>VLOOKUP(K$3&amp;K$4&amp;K$9&amp;$A27,Input_MCT_CD_CS_WGs!$A:$O,K$2,0)</f>
        <v>71.879099999999994</v>
      </c>
      <c r="M27" s="129">
        <f>VLOOKUP(M$3&amp;M$4&amp;M$9&amp;$A27,Input_MCT_CD_CS_WGs!$A:$O,M$2,0)</f>
        <v>24.6494</v>
      </c>
      <c r="N27" s="130">
        <f>VLOOKUP(N$3&amp;N$4&amp;N$9&amp;$A27,Input_MCT_CD_CS_WGs!$A:$O,N$2,0)</f>
        <v>48.889299999999999</v>
      </c>
      <c r="P27" s="129">
        <f>VLOOKUP(P$3&amp;P$4&amp;P$9&amp;$A27,Input_MCT_CD_CS_WGs!$A:$O,P$2,0)</f>
        <v>46.195599999999999</v>
      </c>
      <c r="Q27" s="130">
        <f>VLOOKUP(Q$3&amp;Q$4&amp;Q$9&amp;$A27,Input_MCT_CD_CS_WGs!$A:$O,Q$2,0)</f>
        <v>70.435500000000005</v>
      </c>
      <c r="S27" s="129">
        <f>VLOOKUP(S$3&amp;S$4&amp;S$9&amp;$A27,Input_MCT_CD_CS_WGs!$A:$O,S$2,0)</f>
        <v>47.639299999999999</v>
      </c>
      <c r="T27" s="130">
        <f>VLOOKUP(T$3&amp;T$4&amp;T$9&amp;$A27,Input_MCT_CD_CS_WGs!$A:$O,T$2,0)</f>
        <v>71.879099999999994</v>
      </c>
      <c r="V27" s="129">
        <f>VLOOKUP(V$3&amp;V$4&amp;V$9&amp;$A27,Input_MCT_CD_CS_WGs!$A:$O,V$2,0)</f>
        <v>54.135800000000003</v>
      </c>
      <c r="W27" s="130">
        <f>VLOOKUP(W$3&amp;W$4&amp;W$9&amp;$A27,Input_MCT_CD_CS_WGs!$A:$O,W$2,0)</f>
        <v>78.375600000000006</v>
      </c>
    </row>
    <row r="28" spans="1:23">
      <c r="A28" s="88" t="s">
        <v>32</v>
      </c>
      <c r="B28" s="89">
        <v>1</v>
      </c>
      <c r="C28" s="141" t="s">
        <v>32</v>
      </c>
      <c r="D28" s="129">
        <f>VLOOKUP(D$3&amp;D$4&amp;D$9&amp;$A28,Input_MCT_CD_CS_WGs!$A:$O,D$2,0)</f>
        <v>23.003299999999999</v>
      </c>
      <c r="E28" s="130">
        <f>VLOOKUP(E$3&amp;E$4&amp;E$9&amp;$A28,Input_MCT_CD_CS_WGs!$A:$O,E$2,0)</f>
        <v>43.040900000000001</v>
      </c>
      <c r="G28" s="129">
        <f>VLOOKUP(G$3&amp;G$4&amp;G$9&amp;$A28,Input_MCT_CD_CS_WGs!$A:$O,G$2,0)</f>
        <v>38.225000000000001</v>
      </c>
      <c r="H28" s="130">
        <f>VLOOKUP(H$3&amp;H$4&amp;H$9&amp;$A28,Input_MCT_CD_CS_WGs!$A:$O,H$2,0)</f>
        <v>58.262500000000003</v>
      </c>
      <c r="J28" s="129">
        <f>VLOOKUP(J$3&amp;J$4&amp;J$9&amp;$A28,Input_MCT_CD_CS_WGs!$A:$O,J$2,0)</f>
        <v>45.446399999999997</v>
      </c>
      <c r="K28" s="130">
        <f>VLOOKUP(K$3&amp;K$4&amp;K$9&amp;$A28,Input_MCT_CD_CS_WGs!$A:$O,K$2,0)</f>
        <v>65.483999999999995</v>
      </c>
      <c r="M28" s="129">
        <f>VLOOKUP(M$3&amp;M$4&amp;M$9&amp;$A28,Input_MCT_CD_CS_WGs!$A:$O,M$2,0)</f>
        <v>23.003299999999999</v>
      </c>
      <c r="N28" s="130">
        <f>VLOOKUP(N$3&amp;N$4&amp;N$9&amp;$A28,Input_MCT_CD_CS_WGs!$A:$O,N$2,0)</f>
        <v>43.040900000000001</v>
      </c>
      <c r="P28" s="129">
        <f>VLOOKUP(P$3&amp;P$4&amp;P$9&amp;$A28,Input_MCT_CD_CS_WGs!$A:$O,P$2,0)</f>
        <v>44.002800000000001</v>
      </c>
      <c r="Q28" s="130">
        <f>VLOOKUP(Q$3&amp;Q$4&amp;Q$9&amp;$A28,Input_MCT_CD_CS_WGs!$A:$O,Q$2,0)</f>
        <v>64.040300000000002</v>
      </c>
      <c r="S28" s="129">
        <f>VLOOKUP(S$3&amp;S$4&amp;S$9&amp;$A28,Input_MCT_CD_CS_WGs!$A:$O,S$2,0)</f>
        <v>45.446399999999997</v>
      </c>
      <c r="T28" s="130">
        <f>VLOOKUP(T$3&amp;T$4&amp;T$9&amp;$A28,Input_MCT_CD_CS_WGs!$A:$O,T$2,0)</f>
        <v>65.483999999999995</v>
      </c>
      <c r="V28" s="129">
        <f>VLOOKUP(V$3&amp;V$4&amp;V$9&amp;$A28,Input_MCT_CD_CS_WGs!$A:$O,V$2,0)</f>
        <v>51.942900000000002</v>
      </c>
      <c r="W28" s="130">
        <f>VLOOKUP(W$3&amp;W$4&amp;W$9&amp;$A28,Input_MCT_CD_CS_WGs!$A:$O,W$2,0)</f>
        <v>71.980500000000006</v>
      </c>
    </row>
    <row r="29" spans="1:23">
      <c r="B29" s="101"/>
      <c r="C29" s="93"/>
      <c r="D29" s="94"/>
      <c r="E29" s="95"/>
      <c r="G29" s="94"/>
      <c r="H29" s="95"/>
      <c r="J29" s="94"/>
      <c r="K29" s="95"/>
      <c r="M29" s="94"/>
      <c r="N29" s="95"/>
      <c r="P29" s="94"/>
      <c r="Q29" s="95"/>
      <c r="S29" s="94"/>
      <c r="T29" s="95"/>
      <c r="V29" s="94"/>
      <c r="W29" s="95"/>
    </row>
    <row r="30" spans="1:23">
      <c r="A30" s="142"/>
      <c r="B30" s="143">
        <v>1</v>
      </c>
      <c r="C30" s="144" t="s">
        <v>843</v>
      </c>
      <c r="D30" s="145"/>
      <c r="E30" s="146">
        <f>VLOOKUP($C30,'[1]Licence_(CS8000)'!$A:$C,3,0)</f>
        <v>143.66666666666666</v>
      </c>
      <c r="G30" s="145"/>
      <c r="H30" s="146">
        <f>VLOOKUP($C30,'[1]Licence_(CS8000)'!$A:$C,3,0)</f>
        <v>143.66666666666666</v>
      </c>
      <c r="J30" s="145"/>
      <c r="K30" s="146">
        <f>VLOOKUP($C30,'[1]Licence_(CS8000)'!$A:$C,3,0)</f>
        <v>143.66666666666666</v>
      </c>
      <c r="M30" s="145"/>
      <c r="N30" s="146">
        <f>VLOOKUP($C30,'[1]Licence_(CS8000)'!$A:$C,3,0)</f>
        <v>143.66666666666666</v>
      </c>
      <c r="P30" s="145"/>
      <c r="Q30" s="146">
        <f>VLOOKUP($C30,'[1]Licence_(CS8000)'!$A:$C,3,0)</f>
        <v>143.66666666666666</v>
      </c>
      <c r="S30" s="145"/>
      <c r="T30" s="146">
        <f>VLOOKUP($C30,'[1]Licence_(CS8000)'!$A:$C,3,0)</f>
        <v>143.66666666666666</v>
      </c>
      <c r="V30" s="145"/>
      <c r="W30" s="146">
        <f>VLOOKUP($C30,'[1]Licence_(CS8000)'!$A:$C,3,0)</f>
        <v>143.66666666666666</v>
      </c>
    </row>
    <row r="31" spans="1:23">
      <c r="A31" s="142"/>
      <c r="B31" s="143">
        <v>1</v>
      </c>
      <c r="C31" s="144" t="s">
        <v>845</v>
      </c>
      <c r="D31" s="145"/>
      <c r="E31" s="146">
        <f>VLOOKUP($C31,'[1]Licence_(CS8000)'!$A:$C,3,0)</f>
        <v>212.5</v>
      </c>
      <c r="G31" s="145"/>
      <c r="H31" s="146">
        <f>VLOOKUP($C31,'[1]Licence_(CS8000)'!$A:$C,3,0)</f>
        <v>212.5</v>
      </c>
      <c r="J31" s="145"/>
      <c r="K31" s="146">
        <f>VLOOKUP($C31,'[1]Licence_(CS8000)'!$A:$C,3,0)</f>
        <v>212.5</v>
      </c>
      <c r="M31" s="145"/>
      <c r="N31" s="146">
        <f>VLOOKUP($C31,'[1]Licence_(CS8000)'!$A:$C,3,0)</f>
        <v>212.5</v>
      </c>
      <c r="P31" s="145"/>
      <c r="Q31" s="146">
        <f>VLOOKUP($C31,'[1]Licence_(CS8000)'!$A:$C,3,0)</f>
        <v>212.5</v>
      </c>
      <c r="S31" s="145"/>
      <c r="T31" s="146">
        <f>VLOOKUP($C31,'[1]Licence_(CS8000)'!$A:$C,3,0)</f>
        <v>212.5</v>
      </c>
      <c r="V31" s="145"/>
      <c r="W31" s="146">
        <f>VLOOKUP($C31,'[1]Licence_(CS8000)'!$A:$C,3,0)</f>
        <v>212.5</v>
      </c>
    </row>
    <row r="32" spans="1:23">
      <c r="A32" s="142"/>
      <c r="B32" s="143">
        <v>1</v>
      </c>
      <c r="C32" s="144" t="s">
        <v>847</v>
      </c>
      <c r="D32" s="145"/>
      <c r="E32" s="146">
        <f>VLOOKUP($C32,'[1]Licence_(CS8000)'!$A:$C,3,0)</f>
        <v>280</v>
      </c>
      <c r="G32" s="145"/>
      <c r="H32" s="146">
        <f>VLOOKUP($C32,'[1]Licence_(CS8000)'!$A:$C,3,0)</f>
        <v>280</v>
      </c>
      <c r="J32" s="145"/>
      <c r="K32" s="146">
        <f>VLOOKUP($C32,'[1]Licence_(CS8000)'!$A:$C,3,0)</f>
        <v>280</v>
      </c>
      <c r="M32" s="145"/>
      <c r="N32" s="146">
        <f>VLOOKUP($C32,'[1]Licence_(CS8000)'!$A:$C,3,0)</f>
        <v>280</v>
      </c>
      <c r="P32" s="145"/>
      <c r="Q32" s="146">
        <f>VLOOKUP($C32,'[1]Licence_(CS8000)'!$A:$C,3,0)</f>
        <v>280</v>
      </c>
      <c r="S32" s="145"/>
      <c r="T32" s="146">
        <f>VLOOKUP($C32,'[1]Licence_(CS8000)'!$A:$C,3,0)</f>
        <v>280</v>
      </c>
      <c r="V32" s="145"/>
      <c r="W32" s="146">
        <f>VLOOKUP($C32,'[1]Licence_(CS8000)'!$A:$C,3,0)</f>
        <v>280</v>
      </c>
    </row>
    <row r="33" spans="1:23">
      <c r="A33" s="142"/>
      <c r="B33" s="143">
        <v>1</v>
      </c>
      <c r="C33" s="144" t="s">
        <v>859</v>
      </c>
      <c r="D33" s="145"/>
      <c r="E33" s="146">
        <f>VLOOKUP($C33,'[1]Licence_(CS8000)'!$A:$C,3,0)</f>
        <v>79.5</v>
      </c>
      <c r="G33" s="145"/>
      <c r="H33" s="146">
        <f>VLOOKUP($C33,'[1]Licence_(CS8000)'!$A:$C,3,0)</f>
        <v>79.5</v>
      </c>
      <c r="J33" s="145"/>
      <c r="K33" s="146">
        <f>VLOOKUP($C33,'[1]Licence_(CS8000)'!$A:$C,3,0)</f>
        <v>79.5</v>
      </c>
      <c r="M33" s="145"/>
      <c r="N33" s="146">
        <f>VLOOKUP($C33,'[1]Licence_(CS8000)'!$A:$C,3,0)</f>
        <v>79.5</v>
      </c>
      <c r="P33" s="145"/>
      <c r="Q33" s="146">
        <f>VLOOKUP($C33,'[1]Licence_(CS8000)'!$A:$C,3,0)</f>
        <v>79.5</v>
      </c>
      <c r="S33" s="145"/>
      <c r="T33" s="146">
        <f>VLOOKUP($C33,'[1]Licence_(CS8000)'!$A:$C,3,0)</f>
        <v>79.5</v>
      </c>
      <c r="V33" s="145"/>
      <c r="W33" s="146">
        <f>VLOOKUP($C33,'[1]Licence_(CS8000)'!$A:$C,3,0)</f>
        <v>79.5</v>
      </c>
    </row>
    <row r="34" spans="1:23">
      <c r="A34" s="142"/>
      <c r="B34" s="143">
        <v>1</v>
      </c>
      <c r="C34" s="144" t="s">
        <v>861</v>
      </c>
      <c r="D34" s="145"/>
      <c r="E34" s="146">
        <f>VLOOKUP($C34,'[1]Licence_(CS8000)'!$A:$C,3,0)</f>
        <v>33.666666666666664</v>
      </c>
      <c r="G34" s="145"/>
      <c r="H34" s="146">
        <f>VLOOKUP($C34,'[1]Licence_(CS8000)'!$A:$C,3,0)</f>
        <v>33.666666666666664</v>
      </c>
      <c r="J34" s="145"/>
      <c r="K34" s="146">
        <f>VLOOKUP($C34,'[1]Licence_(CS8000)'!$A:$C,3,0)</f>
        <v>33.666666666666664</v>
      </c>
      <c r="M34" s="145"/>
      <c r="N34" s="146">
        <f>VLOOKUP($C34,'[1]Licence_(CS8000)'!$A:$C,3,0)</f>
        <v>33.666666666666664</v>
      </c>
      <c r="P34" s="145"/>
      <c r="Q34" s="146">
        <f>VLOOKUP($C34,'[1]Licence_(CS8000)'!$A:$C,3,0)</f>
        <v>33.666666666666664</v>
      </c>
      <c r="S34" s="145"/>
      <c r="T34" s="146">
        <f>VLOOKUP($C34,'[1]Licence_(CS8000)'!$A:$C,3,0)</f>
        <v>33.666666666666664</v>
      </c>
      <c r="V34" s="145"/>
      <c r="W34" s="146">
        <f>VLOOKUP($C34,'[1]Licence_(CS8000)'!$A:$C,3,0)</f>
        <v>33.666666666666664</v>
      </c>
    </row>
    <row r="35" spans="1:23">
      <c r="A35" s="33"/>
      <c r="C35" s="93"/>
      <c r="D35" s="94"/>
      <c r="E35" s="95"/>
      <c r="G35" s="94"/>
      <c r="H35" s="95"/>
      <c r="J35" s="94"/>
      <c r="K35" s="95"/>
      <c r="M35" s="94"/>
      <c r="N35" s="95"/>
      <c r="P35" s="94"/>
      <c r="Q35" s="95"/>
      <c r="S35" s="94"/>
      <c r="T35" s="95"/>
      <c r="V35" s="94"/>
      <c r="W35" s="95"/>
    </row>
    <row r="36" spans="1:23">
      <c r="A36" s="96" t="s">
        <v>72</v>
      </c>
      <c r="B36" s="97">
        <v>1</v>
      </c>
      <c r="C36" s="98" t="s">
        <v>930</v>
      </c>
      <c r="D36" s="99">
        <v>0</v>
      </c>
      <c r="E36" s="100">
        <v>0</v>
      </c>
      <c r="G36" s="99">
        <v>0</v>
      </c>
      <c r="H36" s="100">
        <v>0</v>
      </c>
      <c r="J36" s="99">
        <v>0</v>
      </c>
      <c r="K36" s="100">
        <v>0</v>
      </c>
      <c r="M36" s="99">
        <f>VLOOKUP($A36,ProActive_SCD_Output!$A:$F,2,0)/12+VLOOKUP($A36,ProActive_SCD_Output!$A:$F,6,0)/24</f>
        <v>317.75189583333332</v>
      </c>
      <c r="N36" s="100">
        <f>VLOOKUP($A36,ProActive_SCD_Output!$A:$F,2,0)/12</f>
        <v>290.23116666666664</v>
      </c>
      <c r="P36" s="99">
        <f>VLOOKUP($A36,ProActive_SCD_Output!$A:$F,2,0)/12+VLOOKUP($A36,ProActive_SCD_Output!$A:$F,6,0)/24</f>
        <v>317.75189583333332</v>
      </c>
      <c r="Q36" s="100">
        <f>VLOOKUP($A36,ProActive_SCD_Output!$A:$F,2,0)/12</f>
        <v>290.23116666666664</v>
      </c>
      <c r="S36" s="99">
        <f>VLOOKUP($A36,ProActive_SCD_Output!$A:$F,2,0)/12+VLOOKUP($A36,ProActive_SCD_Output!$A:$F,6,0)/24</f>
        <v>317.75189583333332</v>
      </c>
      <c r="T36" s="100">
        <f>VLOOKUP($A36,ProActive_SCD_Output!$A:$F,2,0)/12</f>
        <v>290.23116666666664</v>
      </c>
      <c r="V36" s="99">
        <f>VLOOKUP($A36,ProActive_SCD_Output!$A:$F,3,0)/12+VLOOKUP($A36,ProActive_SCD_Output!$A:$F,6,0)/24</f>
        <v>589.98372916666665</v>
      </c>
      <c r="W36" s="100">
        <f>VLOOKUP($A36,ProActive_SCD_Output!$A:$F,3,0)/12</f>
        <v>562.46299999999997</v>
      </c>
    </row>
    <row r="37" spans="1:23">
      <c r="A37" s="96" t="s">
        <v>74</v>
      </c>
      <c r="B37" s="97">
        <v>1</v>
      </c>
      <c r="C37" s="98" t="s">
        <v>931</v>
      </c>
      <c r="D37" s="99">
        <v>0</v>
      </c>
      <c r="E37" s="100">
        <v>0</v>
      </c>
      <c r="G37" s="99">
        <v>0</v>
      </c>
      <c r="H37" s="100">
        <v>0</v>
      </c>
      <c r="J37" s="99">
        <v>0</v>
      </c>
      <c r="K37" s="100">
        <v>0</v>
      </c>
      <c r="M37" s="99">
        <f>VLOOKUP($A37,ProActive_SCD_Output!$A:$F,2,0)/12+VLOOKUP($A37,ProActive_SCD_Output!$A:$F,6,0)/24</f>
        <v>379.76631250000003</v>
      </c>
      <c r="N37" s="100">
        <f>VLOOKUP($A37,ProActive_SCD_Output!$A:$F,2,0)/12</f>
        <v>352.24558333333334</v>
      </c>
      <c r="P37" s="99">
        <f>VLOOKUP($A37,ProActive_SCD_Output!$A:$F,2,0)/12+VLOOKUP($A37,ProActive_SCD_Output!$A:$F,6,0)/24</f>
        <v>379.76631250000003</v>
      </c>
      <c r="Q37" s="100">
        <f>VLOOKUP($A37,ProActive_SCD_Output!$A:$F,2,0)/12</f>
        <v>352.24558333333334</v>
      </c>
      <c r="S37" s="99">
        <f>VLOOKUP($A37,ProActive_SCD_Output!$A:$F,2,0)/12+VLOOKUP($A37,ProActive_SCD_Output!$A:$F,6,0)/24</f>
        <v>379.76631250000003</v>
      </c>
      <c r="T37" s="100">
        <f>VLOOKUP($A37,ProActive_SCD_Output!$A:$F,2,0)/12</f>
        <v>352.24558333333334</v>
      </c>
      <c r="V37" s="99">
        <f>VLOOKUP($A37,ProActive_SCD_Output!$A:$F,3,0)/12+VLOOKUP($A37,ProActive_SCD_Output!$A:$F,6,0)/24</f>
        <v>714.01256250000006</v>
      </c>
      <c r="W37" s="100">
        <f>VLOOKUP($A37,ProActive_SCD_Output!$A:$F,3,0)/12</f>
        <v>686.49183333333337</v>
      </c>
    </row>
    <row r="38" spans="1:23">
      <c r="A38" s="96" t="s">
        <v>76</v>
      </c>
      <c r="B38" s="97">
        <v>1</v>
      </c>
      <c r="C38" s="98" t="s">
        <v>932</v>
      </c>
      <c r="D38" s="99">
        <v>0</v>
      </c>
      <c r="E38" s="100">
        <v>0</v>
      </c>
      <c r="G38" s="99">
        <v>0</v>
      </c>
      <c r="H38" s="100">
        <v>0</v>
      </c>
      <c r="J38" s="99">
        <v>0</v>
      </c>
      <c r="K38" s="100">
        <v>0</v>
      </c>
      <c r="M38" s="99">
        <f>VLOOKUP($A38,ProActive_SCD_Output!$A:$F,2,0)/12+VLOOKUP($A38,ProActive_SCD_Output!$A:$F,6,0)/24</f>
        <v>432.10260416666671</v>
      </c>
      <c r="N38" s="100">
        <f>VLOOKUP($A38,ProActive_SCD_Output!$A:$F,2,0)/12</f>
        <v>404.58187500000003</v>
      </c>
      <c r="P38" s="99">
        <f>VLOOKUP($A38,ProActive_SCD_Output!$A:$F,2,0)/12+VLOOKUP($A38,ProActive_SCD_Output!$A:$F,6,0)/24</f>
        <v>432.10260416666671</v>
      </c>
      <c r="Q38" s="100">
        <f>VLOOKUP($A38,ProActive_SCD_Output!$A:$F,2,0)/12</f>
        <v>404.58187500000003</v>
      </c>
      <c r="S38" s="99">
        <f>VLOOKUP($A38,ProActive_SCD_Output!$A:$F,2,0)/12+VLOOKUP($A38,ProActive_SCD_Output!$A:$F,6,0)/24</f>
        <v>432.10260416666671</v>
      </c>
      <c r="T38" s="100">
        <f>VLOOKUP($A38,ProActive_SCD_Output!$A:$F,2,0)/12</f>
        <v>404.58187500000003</v>
      </c>
      <c r="V38" s="99">
        <f>VLOOKUP($A38,ProActive_SCD_Output!$A:$F,3,0)/12+VLOOKUP($A38,ProActive_SCD_Output!$A:$F,6,0)/24</f>
        <v>809.68468750000011</v>
      </c>
      <c r="W38" s="100">
        <f>VLOOKUP($A38,ProActive_SCD_Output!$A:$F,3,0)/12</f>
        <v>782.16395833333343</v>
      </c>
    </row>
    <row r="39" spans="1:23" ht="15" customHeight="1">
      <c r="B39" s="101"/>
      <c r="C39" s="93"/>
      <c r="D39" s="94"/>
      <c r="E39" s="95"/>
      <c r="G39" s="94"/>
      <c r="H39" s="95"/>
      <c r="J39" s="94"/>
      <c r="K39" s="95"/>
      <c r="M39" s="94"/>
      <c r="N39" s="95"/>
      <c r="P39" s="94"/>
      <c r="Q39" s="95"/>
      <c r="S39" s="94"/>
      <c r="T39" s="95"/>
      <c r="V39" s="94"/>
      <c r="W39" s="95"/>
    </row>
    <row r="40" spans="1:23" ht="15" customHeight="1" thickBot="1">
      <c r="B40" s="101"/>
      <c r="C40" s="102" t="s">
        <v>913</v>
      </c>
      <c r="D40" s="103">
        <f>SUM(D16:D38)</f>
        <v>190.14349999999999</v>
      </c>
      <c r="E40" s="104">
        <f>SUM(E16:E38)</f>
        <v>1077.5372333333335</v>
      </c>
      <c r="F40" s="105"/>
      <c r="G40" s="103">
        <f>SUM(G16:G38)</f>
        <v>302.13750000000005</v>
      </c>
      <c r="H40" s="104">
        <f>SUM(H16:H38)</f>
        <v>1189.5306333333335</v>
      </c>
      <c r="I40" s="105"/>
      <c r="J40" s="103">
        <f>SUM(J16:J38)</f>
        <v>381.35829999999993</v>
      </c>
      <c r="K40" s="104">
        <f>SUM(K16:K38)</f>
        <v>1268.7515333333333</v>
      </c>
      <c r="L40" s="105"/>
      <c r="M40" s="103">
        <f>SUM(M16:M38)</f>
        <v>1319.7643125</v>
      </c>
      <c r="N40" s="104">
        <f>SUM(N16:N38)</f>
        <v>2124.5958583333336</v>
      </c>
      <c r="O40" s="105"/>
      <c r="P40" s="103">
        <f>SUM(P16:P38)</f>
        <v>1500.6817125</v>
      </c>
      <c r="Q40" s="104">
        <f>SUM(Q16:Q38)</f>
        <v>2305.5127583333333</v>
      </c>
      <c r="R40" s="105"/>
      <c r="S40" s="103">
        <f>SUM(S16:S38)</f>
        <v>1510.9791124999999</v>
      </c>
      <c r="T40" s="104">
        <f>SUM(T16:T38)</f>
        <v>2315.8101583333332</v>
      </c>
      <c r="U40" s="105"/>
      <c r="V40" s="103">
        <f>SUM(V16:V38)</f>
        <v>2541.3775791666667</v>
      </c>
      <c r="W40" s="104">
        <f>SUM(W16:W38)</f>
        <v>3346.2088250000002</v>
      </c>
    </row>
    <row r="41" spans="1:23" ht="15" customHeight="1" thickTop="1">
      <c r="B41" s="101"/>
      <c r="C41" s="106" t="s">
        <v>914</v>
      </c>
      <c r="D41" s="107">
        <f>D40*24</f>
        <v>4563.4439999999995</v>
      </c>
      <c r="E41" s="108">
        <f>E40*12</f>
        <v>12930.446800000002</v>
      </c>
      <c r="F41" s="105"/>
      <c r="G41" s="107">
        <f>G40*24</f>
        <v>7251.3000000000011</v>
      </c>
      <c r="H41" s="108">
        <f>H40*12</f>
        <v>14274.367600000001</v>
      </c>
      <c r="I41" s="105"/>
      <c r="J41" s="107">
        <f>J40*24</f>
        <v>9152.5991999999987</v>
      </c>
      <c r="K41" s="108">
        <f>K40*12</f>
        <v>15225.018400000001</v>
      </c>
      <c r="L41" s="105"/>
      <c r="M41" s="107">
        <f>M40*24</f>
        <v>31674.343499999999</v>
      </c>
      <c r="N41" s="108">
        <f>N40*12</f>
        <v>25495.150300000001</v>
      </c>
      <c r="O41" s="105"/>
      <c r="P41" s="107">
        <f>P40*24</f>
        <v>36016.361100000002</v>
      </c>
      <c r="Q41" s="108">
        <f>Q40*12</f>
        <v>27666.1531</v>
      </c>
      <c r="R41" s="105"/>
      <c r="S41" s="107">
        <f>S40*24</f>
        <v>36263.498699999996</v>
      </c>
      <c r="T41" s="108">
        <f>T40*12</f>
        <v>27789.721899999997</v>
      </c>
      <c r="U41" s="105"/>
      <c r="V41" s="107">
        <f>V40*24</f>
        <v>60993.061900000001</v>
      </c>
      <c r="W41" s="108">
        <f>W40*12</f>
        <v>40154.505900000004</v>
      </c>
    </row>
    <row r="42" spans="1:23" ht="15" customHeight="1" thickBot="1">
      <c r="B42" s="101"/>
      <c r="C42" s="109" t="s">
        <v>915</v>
      </c>
      <c r="D42" s="110">
        <f>D40+(D40*D$1)</f>
        <v>323.24394999999998</v>
      </c>
      <c r="E42" s="111">
        <f>E40+(E40*E$1)</f>
        <v>1831.8132966666667</v>
      </c>
      <c r="F42" s="105"/>
      <c r="G42" s="110">
        <f>G40+(G40*G$1)</f>
        <v>543.84750000000008</v>
      </c>
      <c r="H42" s="111">
        <f>H40+(H40*H$1)</f>
        <v>2141.1551400000003</v>
      </c>
      <c r="I42" s="105"/>
      <c r="J42" s="110">
        <f>J40+(J40*J$1)</f>
        <v>724.5807699999998</v>
      </c>
      <c r="K42" s="111">
        <f>K40+(K40*K$1)</f>
        <v>2410.6279133333333</v>
      </c>
      <c r="L42" s="105"/>
      <c r="M42" s="110">
        <f>M40+(M40*M$1)</f>
        <v>2243.59933125</v>
      </c>
      <c r="N42" s="111">
        <f>N40+(N40*N$1)</f>
        <v>3611.812959166667</v>
      </c>
      <c r="O42" s="105"/>
      <c r="P42" s="110">
        <f>P40+(P40*P$1)</f>
        <v>2701.2270825000001</v>
      </c>
      <c r="Q42" s="111">
        <f>Q40+(Q40*Q$1)</f>
        <v>4149.9229649999997</v>
      </c>
      <c r="R42" s="105"/>
      <c r="S42" s="110">
        <f>S40+(S40*S$1)</f>
        <v>2870.8603137499999</v>
      </c>
      <c r="T42" s="111">
        <f>T40+(T40*T$1)</f>
        <v>4400.0393008333331</v>
      </c>
      <c r="U42" s="105"/>
      <c r="V42" s="110">
        <f>V40+(V40*V$1)</f>
        <v>5082.7551583333334</v>
      </c>
      <c r="W42" s="111">
        <f>W40+(W40*W$1)</f>
        <v>6692.4176500000003</v>
      </c>
    </row>
    <row r="43" spans="1:23" ht="15" customHeight="1" thickTop="1">
      <c r="B43" s="101"/>
      <c r="C43" s="112" t="s">
        <v>916</v>
      </c>
      <c r="D43" s="113">
        <f>(D42-D40)/D40</f>
        <v>0.70000000000000007</v>
      </c>
      <c r="E43" s="114">
        <f>(E42-E40)/E40</f>
        <v>0.69999999999999984</v>
      </c>
      <c r="F43" s="105"/>
      <c r="G43" s="113">
        <f>(G42-G40)/G40</f>
        <v>0.8</v>
      </c>
      <c r="H43" s="114">
        <f>(H42-H40)/H40</f>
        <v>0.79999999999999993</v>
      </c>
      <c r="I43" s="105"/>
      <c r="J43" s="113">
        <f>(J42-J40)/J40</f>
        <v>0.8999999999999998</v>
      </c>
      <c r="K43" s="114">
        <f>(K42-K40)/K40</f>
        <v>0.89999999999999991</v>
      </c>
      <c r="L43" s="105"/>
      <c r="M43" s="113">
        <f>(M42-M40)/M40</f>
        <v>0.70000000000000007</v>
      </c>
      <c r="N43" s="114">
        <f>(N42-N40)/N40</f>
        <v>0.7</v>
      </c>
      <c r="O43" s="105"/>
      <c r="P43" s="113">
        <f>(P42-P40)/P40</f>
        <v>0.8</v>
      </c>
      <c r="Q43" s="114">
        <f>(Q42-Q40)/Q40</f>
        <v>0.79999999999999993</v>
      </c>
      <c r="R43" s="105"/>
      <c r="S43" s="113">
        <f>(S42-S40)/S40</f>
        <v>0.9</v>
      </c>
      <c r="T43" s="114">
        <f>(T42-T40)/T40</f>
        <v>0.9</v>
      </c>
      <c r="U43" s="105"/>
      <c r="V43" s="113">
        <f>(V42-V40)/V40</f>
        <v>1</v>
      </c>
      <c r="W43" s="114">
        <f>(W42-W40)/W40</f>
        <v>1</v>
      </c>
    </row>
    <row r="44" spans="1:23" ht="15" customHeight="1">
      <c r="B44" s="101"/>
      <c r="C44" s="115" t="s">
        <v>917</v>
      </c>
      <c r="D44" s="116">
        <f>D41+(D41*D$1)</f>
        <v>7757.8547999999992</v>
      </c>
      <c r="E44" s="117">
        <f>E41+(E41*E$1)</f>
        <v>21981.759560000002</v>
      </c>
      <c r="F44" s="105"/>
      <c r="G44" s="116">
        <f>G41+(G41*G$1)</f>
        <v>13052.340000000002</v>
      </c>
      <c r="H44" s="117">
        <f>H41+(H41*H$1)</f>
        <v>25693.861680000002</v>
      </c>
      <c r="I44" s="105"/>
      <c r="J44" s="116">
        <f>J41+(J41*J$1)</f>
        <v>17389.938479999997</v>
      </c>
      <c r="K44" s="117">
        <f>K41+(K41*K$1)</f>
        <v>28927.534960000005</v>
      </c>
      <c r="L44" s="105"/>
      <c r="M44" s="116">
        <f>M41+(M41*M$1)</f>
        <v>53846.383949999996</v>
      </c>
      <c r="N44" s="117">
        <f>N41+(N41*N$1)</f>
        <v>43341.755510000003</v>
      </c>
      <c r="O44" s="105"/>
      <c r="P44" s="116">
        <f>P41+(P41*P$1)</f>
        <v>64829.449980000005</v>
      </c>
      <c r="Q44" s="117">
        <f>Q41+(Q41*Q$1)</f>
        <v>49799.075580000004</v>
      </c>
      <c r="R44" s="105"/>
      <c r="S44" s="116">
        <f>S41+(S41*S$1)</f>
        <v>68900.647529999987</v>
      </c>
      <c r="T44" s="117">
        <f>T41+(T41*T$1)</f>
        <v>52800.471609999993</v>
      </c>
      <c r="U44" s="105"/>
      <c r="V44" s="116">
        <f>V41+(V41*V$1)</f>
        <v>121986.1238</v>
      </c>
      <c r="W44" s="117">
        <f>W41+(W41*W$1)</f>
        <v>80309.011800000007</v>
      </c>
    </row>
    <row r="45" spans="1:23" customFormat="1" ht="12.75"/>
    <row r="46" spans="1:23" hidden="1" outlineLevel="1">
      <c r="D46" s="73">
        <v>4</v>
      </c>
      <c r="E46" s="73">
        <v>5</v>
      </c>
      <c r="G46" s="73">
        <v>7</v>
      </c>
      <c r="H46" s="73">
        <v>8</v>
      </c>
      <c r="J46" s="73">
        <v>10</v>
      </c>
      <c r="K46" s="73">
        <v>11</v>
      </c>
      <c r="M46" s="73">
        <v>13</v>
      </c>
      <c r="N46" s="73">
        <v>14</v>
      </c>
      <c r="P46" s="73">
        <v>16</v>
      </c>
      <c r="Q46" s="73">
        <v>17</v>
      </c>
      <c r="S46" s="73">
        <v>19</v>
      </c>
      <c r="T46" s="73">
        <v>20</v>
      </c>
      <c r="V46" s="73">
        <v>22</v>
      </c>
      <c r="W46" s="73">
        <v>23</v>
      </c>
    </row>
    <row r="47" spans="1:23" collapsed="1">
      <c r="C47" s="118" t="s">
        <v>73</v>
      </c>
    </row>
    <row r="48" spans="1:23">
      <c r="B48" s="87" t="s">
        <v>919</v>
      </c>
      <c r="C48" s="119" t="s">
        <v>551</v>
      </c>
      <c r="D48" s="86" t="s">
        <v>910</v>
      </c>
      <c r="E48" s="86" t="s">
        <v>906</v>
      </c>
      <c r="G48" s="86" t="s">
        <v>910</v>
      </c>
      <c r="H48" s="86" t="s">
        <v>906</v>
      </c>
      <c r="J48" s="86" t="s">
        <v>910</v>
      </c>
      <c r="K48" s="86" t="s">
        <v>906</v>
      </c>
      <c r="M48" s="86" t="s">
        <v>910</v>
      </c>
      <c r="N48" s="86" t="s">
        <v>906</v>
      </c>
      <c r="P48" s="86" t="s">
        <v>910</v>
      </c>
      <c r="Q48" s="86" t="s">
        <v>906</v>
      </c>
      <c r="S48" s="86" t="s">
        <v>910</v>
      </c>
      <c r="T48" s="86" t="s">
        <v>906</v>
      </c>
      <c r="V48" s="86" t="s">
        <v>910</v>
      </c>
      <c r="W48" s="86" t="s">
        <v>906</v>
      </c>
    </row>
    <row r="49" spans="1:23">
      <c r="B49" s="87" t="s">
        <v>911</v>
      </c>
      <c r="C49" s="87" t="s">
        <v>920</v>
      </c>
    </row>
    <row r="50" spans="1:23">
      <c r="A50" s="88" t="s">
        <v>72</v>
      </c>
      <c r="B50" s="89">
        <v>1</v>
      </c>
      <c r="C50" s="120" t="s">
        <v>560</v>
      </c>
      <c r="D50" s="91">
        <f>VLOOKUP($A50,$A$16:$W$38,D$46,0)*$B50</f>
        <v>0.49830000000000002</v>
      </c>
      <c r="E50" s="92">
        <f t="shared" ref="E50:E55" si="0">VLOOKUP($A50,$A$16:$W$38,E$46,0)*$B50</f>
        <v>2.3885000000000001</v>
      </c>
      <c r="G50" s="91">
        <f>VLOOKUP($A50,$A$16:$W$38,G$46,0)*$B50</f>
        <v>1.2656000000000001</v>
      </c>
      <c r="H50" s="92">
        <f t="shared" ref="H50:H55" si="1">VLOOKUP($A50,$A$16:$W$38,H$46,0)*$B50</f>
        <v>3.1556999999999999</v>
      </c>
      <c r="J50" s="91">
        <f t="shared" ref="J50:K55" si="2">VLOOKUP($A50,$A$16:$W$38,J$46,0)*$B50</f>
        <v>2.2185000000000001</v>
      </c>
      <c r="K50" s="92">
        <f t="shared" si="2"/>
        <v>4.1086</v>
      </c>
      <c r="M50" s="91">
        <f t="shared" ref="M50:N55" si="3">VLOOKUP($A50,$A$16:$W$38,M$46,0)*$B50</f>
        <v>0.49830000000000002</v>
      </c>
      <c r="N50" s="92">
        <f t="shared" si="3"/>
        <v>2.3885000000000001</v>
      </c>
      <c r="P50" s="91">
        <f t="shared" ref="P50:Q55" si="4">VLOOKUP($A50,$A$16:$W$38,P$46,0)*$B50</f>
        <v>2.0865</v>
      </c>
      <c r="Q50" s="92">
        <f t="shared" si="4"/>
        <v>3.9765999999999999</v>
      </c>
      <c r="S50" s="91">
        <f t="shared" ref="S50:T55" si="5">VLOOKUP($A50,$A$16:$W$38,S$46,0)*$B50</f>
        <v>2.2185000000000001</v>
      </c>
      <c r="T50" s="92">
        <f t="shared" si="5"/>
        <v>4.1086</v>
      </c>
      <c r="V50" s="91">
        <f t="shared" ref="V50:W55" si="6">VLOOKUP($A50,$A$16:$W$38,V$46,0)*$B50</f>
        <v>2.8123</v>
      </c>
      <c r="W50" s="92">
        <f t="shared" si="6"/>
        <v>4.7024999999999997</v>
      </c>
    </row>
    <row r="51" spans="1:23">
      <c r="A51" s="88" t="s">
        <v>86</v>
      </c>
      <c r="B51" s="89">
        <v>2</v>
      </c>
      <c r="C51" s="128" t="s">
        <v>572</v>
      </c>
      <c r="D51" s="129">
        <f t="shared" ref="D51:G55" si="7">VLOOKUP($A51,$A$16:$W$38,D$46,0)*$B51</f>
        <v>104.5668</v>
      </c>
      <c r="E51" s="130">
        <f t="shared" si="0"/>
        <v>127.18219999999999</v>
      </c>
      <c r="G51" s="129">
        <f t="shared" si="7"/>
        <v>150.74160000000001</v>
      </c>
      <c r="H51" s="130">
        <f t="shared" si="1"/>
        <v>173.35679999999999</v>
      </c>
      <c r="J51" s="129">
        <f t="shared" si="2"/>
        <v>168.05500000000001</v>
      </c>
      <c r="K51" s="130">
        <f t="shared" si="2"/>
        <v>190.67019999999999</v>
      </c>
      <c r="M51" s="129">
        <f t="shared" si="3"/>
        <v>104.5668</v>
      </c>
      <c r="N51" s="130">
        <f t="shared" si="3"/>
        <v>127.18219999999999</v>
      </c>
      <c r="P51" s="129">
        <f t="shared" si="4"/>
        <v>165.57599999999999</v>
      </c>
      <c r="Q51" s="130">
        <f t="shared" si="4"/>
        <v>188.19120000000001</v>
      </c>
      <c r="S51" s="129">
        <f t="shared" si="5"/>
        <v>168.05500000000001</v>
      </c>
      <c r="T51" s="130">
        <f t="shared" si="5"/>
        <v>190.67019999999999</v>
      </c>
      <c r="V51" s="129">
        <f t="shared" si="6"/>
        <v>179.21039999999999</v>
      </c>
      <c r="W51" s="130">
        <f t="shared" si="6"/>
        <v>201.82579999999999</v>
      </c>
    </row>
    <row r="52" spans="1:23">
      <c r="A52" s="88" t="s">
        <v>86</v>
      </c>
      <c r="B52" s="89">
        <v>1</v>
      </c>
      <c r="C52" s="128" t="s">
        <v>933</v>
      </c>
      <c r="D52" s="129">
        <f t="shared" si="7"/>
        <v>52.2834</v>
      </c>
      <c r="E52" s="130">
        <f t="shared" si="0"/>
        <v>63.591099999999997</v>
      </c>
      <c r="G52" s="129">
        <f t="shared" si="7"/>
        <v>75.370800000000003</v>
      </c>
      <c r="H52" s="130">
        <f t="shared" si="1"/>
        <v>86.678399999999996</v>
      </c>
      <c r="J52" s="129">
        <f t="shared" si="2"/>
        <v>84.027500000000003</v>
      </c>
      <c r="K52" s="130">
        <f t="shared" si="2"/>
        <v>95.335099999999997</v>
      </c>
      <c r="M52" s="129">
        <f t="shared" si="3"/>
        <v>52.2834</v>
      </c>
      <c r="N52" s="130">
        <f t="shared" si="3"/>
        <v>63.591099999999997</v>
      </c>
      <c r="P52" s="129">
        <f t="shared" si="4"/>
        <v>82.787999999999997</v>
      </c>
      <c r="Q52" s="130">
        <f t="shared" si="4"/>
        <v>94.095600000000005</v>
      </c>
      <c r="S52" s="129">
        <f t="shared" si="5"/>
        <v>84.027500000000003</v>
      </c>
      <c r="T52" s="130">
        <f t="shared" si="5"/>
        <v>95.335099999999997</v>
      </c>
      <c r="V52" s="129">
        <f t="shared" si="6"/>
        <v>89.605199999999996</v>
      </c>
      <c r="W52" s="130">
        <f t="shared" si="6"/>
        <v>100.91289999999999</v>
      </c>
    </row>
    <row r="53" spans="1:23">
      <c r="A53" s="88" t="s">
        <v>18</v>
      </c>
      <c r="B53" s="89">
        <v>1</v>
      </c>
      <c r="C53" s="128" t="s">
        <v>566</v>
      </c>
      <c r="D53" s="129">
        <f t="shared" si="7"/>
        <v>2.9306999999999999</v>
      </c>
      <c r="E53" s="130">
        <f t="shared" si="0"/>
        <v>3.6116000000000001</v>
      </c>
      <c r="G53" s="129">
        <f t="shared" si="7"/>
        <v>4.0242000000000004</v>
      </c>
      <c r="H53" s="130">
        <f t="shared" si="1"/>
        <v>4.7050999999999998</v>
      </c>
      <c r="J53" s="129">
        <f t="shared" si="2"/>
        <v>6.2655000000000003</v>
      </c>
      <c r="K53" s="130">
        <f t="shared" si="2"/>
        <v>6.9462999999999999</v>
      </c>
      <c r="M53" s="129">
        <f t="shared" si="3"/>
        <v>2.9306999999999999</v>
      </c>
      <c r="N53" s="130">
        <f t="shared" si="3"/>
        <v>3.6116000000000001</v>
      </c>
      <c r="P53" s="129">
        <f t="shared" si="4"/>
        <v>6.2381000000000002</v>
      </c>
      <c r="Q53" s="130">
        <f t="shared" si="4"/>
        <v>6.9189999999999996</v>
      </c>
      <c r="S53" s="129">
        <f t="shared" si="5"/>
        <v>6.2655000000000003</v>
      </c>
      <c r="T53" s="130">
        <f t="shared" si="5"/>
        <v>6.9462999999999999</v>
      </c>
      <c r="V53" s="129">
        <f t="shared" si="6"/>
        <v>6.3884999999999996</v>
      </c>
      <c r="W53" s="130">
        <f t="shared" si="6"/>
        <v>7.0693000000000001</v>
      </c>
    </row>
    <row r="54" spans="1:23">
      <c r="A54" s="88" t="s">
        <v>72</v>
      </c>
      <c r="B54" s="89">
        <v>0</v>
      </c>
      <c r="C54" s="128" t="s">
        <v>934</v>
      </c>
      <c r="D54" s="129">
        <f t="shared" si="7"/>
        <v>0</v>
      </c>
      <c r="E54" s="130">
        <f t="shared" si="0"/>
        <v>0</v>
      </c>
      <c r="G54" s="129">
        <f t="shared" si="7"/>
        <v>0</v>
      </c>
      <c r="H54" s="130">
        <f t="shared" si="1"/>
        <v>0</v>
      </c>
      <c r="J54" s="129">
        <f t="shared" si="2"/>
        <v>0</v>
      </c>
      <c r="K54" s="130">
        <f t="shared" si="2"/>
        <v>0</v>
      </c>
      <c r="M54" s="129">
        <f t="shared" si="3"/>
        <v>0</v>
      </c>
      <c r="N54" s="130">
        <f t="shared" si="3"/>
        <v>0</v>
      </c>
      <c r="P54" s="129">
        <f t="shared" si="4"/>
        <v>0</v>
      </c>
      <c r="Q54" s="130">
        <f t="shared" si="4"/>
        <v>0</v>
      </c>
      <c r="S54" s="129">
        <f t="shared" si="5"/>
        <v>0</v>
      </c>
      <c r="T54" s="130">
        <f t="shared" si="5"/>
        <v>0</v>
      </c>
      <c r="V54" s="129">
        <f t="shared" si="6"/>
        <v>0</v>
      </c>
      <c r="W54" s="130">
        <f t="shared" si="6"/>
        <v>0</v>
      </c>
    </row>
    <row r="55" spans="1:23">
      <c r="A55" s="88" t="s">
        <v>80</v>
      </c>
      <c r="B55" s="89">
        <v>1</v>
      </c>
      <c r="C55" s="128" t="s">
        <v>568</v>
      </c>
      <c r="D55" s="129">
        <f t="shared" si="7"/>
        <v>5.3212999999999999</v>
      </c>
      <c r="E55" s="130">
        <f t="shared" si="0"/>
        <v>6.8379000000000003</v>
      </c>
      <c r="G55" s="129">
        <f t="shared" si="7"/>
        <v>7.5312999999999999</v>
      </c>
      <c r="H55" s="130">
        <f t="shared" si="1"/>
        <v>9.0479000000000003</v>
      </c>
      <c r="J55" s="129">
        <f t="shared" si="2"/>
        <v>10.9656</v>
      </c>
      <c r="K55" s="130">
        <f t="shared" si="2"/>
        <v>12.482200000000001</v>
      </c>
      <c r="M55" s="129">
        <f t="shared" si="3"/>
        <v>5.3212999999999999</v>
      </c>
      <c r="N55" s="130">
        <f t="shared" si="3"/>
        <v>6.8379000000000003</v>
      </c>
      <c r="P55" s="129">
        <f t="shared" si="4"/>
        <v>10.889099999999999</v>
      </c>
      <c r="Q55" s="130">
        <f t="shared" si="4"/>
        <v>12.4057</v>
      </c>
      <c r="S55" s="129">
        <f t="shared" si="5"/>
        <v>10.9656</v>
      </c>
      <c r="T55" s="130">
        <f t="shared" si="5"/>
        <v>12.482200000000001</v>
      </c>
      <c r="V55" s="129">
        <f t="shared" si="6"/>
        <v>11.3101</v>
      </c>
      <c r="W55" s="130">
        <f t="shared" si="6"/>
        <v>12.826700000000001</v>
      </c>
    </row>
    <row r="56" spans="1:23">
      <c r="C56" s="94"/>
      <c r="D56" s="94"/>
      <c r="E56" s="95"/>
      <c r="G56" s="94"/>
      <c r="H56" s="95"/>
      <c r="J56" s="94"/>
      <c r="K56" s="95"/>
      <c r="M56" s="94"/>
      <c r="N56" s="95"/>
      <c r="P56" s="94"/>
      <c r="Q56" s="95"/>
      <c r="S56" s="94"/>
      <c r="T56" s="95"/>
      <c r="V56" s="94"/>
      <c r="W56" s="95"/>
    </row>
    <row r="57" spans="1:23">
      <c r="A57" s="96"/>
      <c r="B57" s="97">
        <v>1</v>
      </c>
      <c r="C57" s="121" t="s">
        <v>930</v>
      </c>
      <c r="D57" s="99">
        <f>VLOOKUP($C57,$C$16:$W$38,D$46-2,0)*$B57</f>
        <v>0</v>
      </c>
      <c r="E57" s="100">
        <f>VLOOKUP($C57,$C$16:$W$38,E$46-2,0)*$B57</f>
        <v>0</v>
      </c>
      <c r="G57" s="99">
        <f>VLOOKUP($C57,$C$16:$W$38,G$46-2,0)*$B57</f>
        <v>0</v>
      </c>
      <c r="H57" s="100">
        <f>VLOOKUP($C57,$C$16:$W$38,H$46-2,0)*$B57</f>
        <v>0</v>
      </c>
      <c r="J57" s="99">
        <f>VLOOKUP($C57,$C$16:$W$38,J$46-2,0)*$B57</f>
        <v>0</v>
      </c>
      <c r="K57" s="100">
        <f>VLOOKUP($C57,$C$16:$W$38,K$46-2,0)*$B57</f>
        <v>0</v>
      </c>
      <c r="M57" s="99">
        <f>VLOOKUP($C57,$C$16:$W$38,M$46-2,0)*$B57</f>
        <v>317.75189583333332</v>
      </c>
      <c r="N57" s="100">
        <f>VLOOKUP($C57,$C$16:$W$38,N$46-2,0)*$B57</f>
        <v>290.23116666666664</v>
      </c>
      <c r="P57" s="99">
        <f>VLOOKUP($C57,$C$16:$W$38,P$46-2,0)*$B57</f>
        <v>317.75189583333332</v>
      </c>
      <c r="Q57" s="100">
        <f>VLOOKUP($C57,$C$16:$W$38,Q$46-2,0)*$B57</f>
        <v>290.23116666666664</v>
      </c>
      <c r="S57" s="99">
        <f>VLOOKUP($C57,$C$16:$W$38,S$46-2,0)*$B57</f>
        <v>317.75189583333332</v>
      </c>
      <c r="T57" s="100">
        <f>VLOOKUP($C57,$C$16:$W$38,T$46-2,0)*$B57</f>
        <v>290.23116666666664</v>
      </c>
      <c r="V57" s="99">
        <f>VLOOKUP($C57,$C$16:$W$38,V$46-2,0)*$B57</f>
        <v>589.98372916666665</v>
      </c>
      <c r="W57" s="100">
        <f>VLOOKUP($C57,$C$16:$W$38,W$46-2,0)*$B57</f>
        <v>562.46299999999997</v>
      </c>
    </row>
    <row r="58" spans="1:23">
      <c r="C58" s="94"/>
      <c r="D58" s="94"/>
      <c r="E58" s="95"/>
      <c r="G58" s="94"/>
      <c r="H58" s="95"/>
      <c r="J58" s="94"/>
      <c r="K58" s="95"/>
      <c r="M58" s="94"/>
      <c r="N58" s="95"/>
      <c r="P58" s="94"/>
      <c r="Q58" s="95"/>
      <c r="S58" s="94"/>
      <c r="T58" s="95"/>
      <c r="V58" s="94"/>
      <c r="W58" s="95"/>
    </row>
    <row r="59" spans="1:23" ht="15" customHeight="1" thickBot="1">
      <c r="B59" s="87" t="s">
        <v>935</v>
      </c>
      <c r="C59" s="122" t="s">
        <v>913</v>
      </c>
      <c r="D59" s="103">
        <f>SUM(D50:D57)</f>
        <v>165.60050000000001</v>
      </c>
      <c r="E59" s="104">
        <f>SUM(E50:E57)</f>
        <v>203.61129999999997</v>
      </c>
      <c r="F59" s="105"/>
      <c r="G59" s="103">
        <f>SUM(G50:G57)</f>
        <v>238.93350000000001</v>
      </c>
      <c r="H59" s="104">
        <f>SUM(H50:H57)</f>
        <v>276.94390000000004</v>
      </c>
      <c r="I59" s="105"/>
      <c r="J59" s="103">
        <f>SUM(J50:J57)</f>
        <v>271.53210000000001</v>
      </c>
      <c r="K59" s="104">
        <f>SUM(K50:K57)</f>
        <v>309.54239999999999</v>
      </c>
      <c r="L59" s="105"/>
      <c r="M59" s="103">
        <f>SUM(M50:M57)</f>
        <v>483.35239583333333</v>
      </c>
      <c r="N59" s="104">
        <f>SUM(N50:N57)</f>
        <v>493.84246666666661</v>
      </c>
      <c r="O59" s="105"/>
      <c r="P59" s="103">
        <f>SUM(P50:P57)</f>
        <v>585.32959583333331</v>
      </c>
      <c r="Q59" s="104">
        <f>SUM(Q50:Q57)</f>
        <v>595.81926666666664</v>
      </c>
      <c r="R59" s="105"/>
      <c r="S59" s="103">
        <f>SUM(S50:S57)</f>
        <v>589.28399583333339</v>
      </c>
      <c r="T59" s="104">
        <f>SUM(T50:T57)</f>
        <v>599.77356666666662</v>
      </c>
      <c r="U59" s="105"/>
      <c r="V59" s="103">
        <f>SUM(V50:V57)</f>
        <v>879.31022916666666</v>
      </c>
      <c r="W59" s="104">
        <f>SUM(W50:W57)</f>
        <v>889.8001999999999</v>
      </c>
    </row>
    <row r="60" spans="1:23" ht="15" customHeight="1" thickTop="1">
      <c r="C60" s="123" t="s">
        <v>914</v>
      </c>
      <c r="D60" s="107">
        <f>D59*24</f>
        <v>3974.4120000000003</v>
      </c>
      <c r="E60" s="108">
        <f>E59*12</f>
        <v>2443.3355999999994</v>
      </c>
      <c r="F60" s="105"/>
      <c r="G60" s="107">
        <f>G59*24</f>
        <v>5734.4040000000005</v>
      </c>
      <c r="H60" s="108">
        <f>H59*12</f>
        <v>3323.3268000000007</v>
      </c>
      <c r="I60" s="105"/>
      <c r="J60" s="107">
        <f>J59*24</f>
        <v>6516.7704000000003</v>
      </c>
      <c r="K60" s="108">
        <f>K59*12</f>
        <v>3714.5087999999996</v>
      </c>
      <c r="L60" s="105"/>
      <c r="M60" s="107">
        <f>M59*24</f>
        <v>11600.4575</v>
      </c>
      <c r="N60" s="108">
        <f>N59*12</f>
        <v>5926.1095999999998</v>
      </c>
      <c r="O60" s="105"/>
      <c r="P60" s="107">
        <f>P59*24</f>
        <v>14047.9103</v>
      </c>
      <c r="Q60" s="108">
        <f>Q59*12</f>
        <v>7149.8311999999996</v>
      </c>
      <c r="R60" s="105"/>
      <c r="S60" s="107">
        <f>S59*24</f>
        <v>14142.815900000001</v>
      </c>
      <c r="T60" s="108">
        <f>T59*12</f>
        <v>7197.282799999999</v>
      </c>
      <c r="U60" s="105"/>
      <c r="V60" s="107">
        <f>V59*24</f>
        <v>21103.445500000002</v>
      </c>
      <c r="W60" s="108">
        <f>W59*12</f>
        <v>10677.6024</v>
      </c>
    </row>
    <row r="61" spans="1:23" ht="15" customHeight="1" thickBot="1">
      <c r="B61" s="87" t="s">
        <v>936</v>
      </c>
      <c r="C61" s="124" t="s">
        <v>915</v>
      </c>
      <c r="D61" s="110">
        <f>D59+(D59*D$1)</f>
        <v>281.52085</v>
      </c>
      <c r="E61" s="111">
        <f>E59+(E59*E$1)</f>
        <v>346.13920999999993</v>
      </c>
      <c r="F61" s="105"/>
      <c r="G61" s="110">
        <f>G59+(G59*G$1)</f>
        <v>430.08030000000002</v>
      </c>
      <c r="H61" s="111">
        <f>H59+(H59*H$1)</f>
        <v>498.49902000000009</v>
      </c>
      <c r="I61" s="105"/>
      <c r="J61" s="110">
        <f>J59+(J59*J$1)</f>
        <v>515.91099000000008</v>
      </c>
      <c r="K61" s="111">
        <f>K59+(K59*K$1)</f>
        <v>588.13056000000006</v>
      </c>
      <c r="L61" s="105"/>
      <c r="M61" s="110">
        <f>M59+(M59*M$1)</f>
        <v>821.69907291666664</v>
      </c>
      <c r="N61" s="111">
        <f>N59+(N59*N$1)</f>
        <v>839.53219333333323</v>
      </c>
      <c r="O61" s="105"/>
      <c r="P61" s="110">
        <f>P59+(P59*P$1)</f>
        <v>1053.5932725</v>
      </c>
      <c r="Q61" s="111">
        <f>Q59+(Q59*Q$1)</f>
        <v>1072.47468</v>
      </c>
      <c r="R61" s="105"/>
      <c r="S61" s="110">
        <f>S59+(S59*S$1)</f>
        <v>1119.6395920833334</v>
      </c>
      <c r="T61" s="111">
        <f>T59+(T59*T$1)</f>
        <v>1139.5697766666667</v>
      </c>
      <c r="U61" s="105"/>
      <c r="V61" s="110">
        <f>V59+(V59*V$1)</f>
        <v>1758.6204583333333</v>
      </c>
      <c r="W61" s="111">
        <f>W59+(W59*W$1)</f>
        <v>1779.6003999999998</v>
      </c>
    </row>
    <row r="62" spans="1:23" ht="15" customHeight="1" thickTop="1">
      <c r="C62" s="125" t="s">
        <v>916</v>
      </c>
      <c r="D62" s="113">
        <f>(D61-D59)/D59</f>
        <v>0.69999999999999984</v>
      </c>
      <c r="E62" s="114">
        <f>(E61-E59)/E59</f>
        <v>0.7</v>
      </c>
      <c r="F62" s="105"/>
      <c r="G62" s="113">
        <f>(G61-G59)/G59</f>
        <v>0.8</v>
      </c>
      <c r="H62" s="114">
        <f>(H61-H59)/H59</f>
        <v>0.8</v>
      </c>
      <c r="I62" s="105"/>
      <c r="J62" s="113">
        <f>(J61-J59)/J59</f>
        <v>0.90000000000000024</v>
      </c>
      <c r="K62" s="114">
        <f>(K61-K59)/K59</f>
        <v>0.90000000000000024</v>
      </c>
      <c r="L62" s="105"/>
      <c r="M62" s="113">
        <f>(M61-M59)/M59</f>
        <v>0.7</v>
      </c>
      <c r="N62" s="114">
        <f>(N61-N59)/N59</f>
        <v>0.7</v>
      </c>
      <c r="O62" s="105"/>
      <c r="P62" s="113">
        <f>(P61-P59)/P59</f>
        <v>0.8</v>
      </c>
      <c r="Q62" s="114">
        <f>(Q61-Q59)/Q59</f>
        <v>0.80000000000000016</v>
      </c>
      <c r="R62" s="105"/>
      <c r="S62" s="113">
        <f>(S61-S59)/S59</f>
        <v>0.8999999999999998</v>
      </c>
      <c r="T62" s="114">
        <f>(T61-T59)/T59</f>
        <v>0.90000000000000024</v>
      </c>
      <c r="U62" s="105"/>
      <c r="V62" s="113">
        <f>(V61-V59)/V59</f>
        <v>1</v>
      </c>
      <c r="W62" s="114">
        <f>(W61-W59)/W59</f>
        <v>1</v>
      </c>
    </row>
    <row r="63" spans="1:23" ht="15" customHeight="1">
      <c r="C63" s="126" t="s">
        <v>917</v>
      </c>
      <c r="D63" s="116">
        <f>D60+(D60*D$1)</f>
        <v>6756.5004000000008</v>
      </c>
      <c r="E63" s="117">
        <f>E60+(E60*E$1)</f>
        <v>4153.6705199999988</v>
      </c>
      <c r="F63" s="105"/>
      <c r="G63" s="116">
        <f>G60+(G60*G$1)</f>
        <v>10321.927200000002</v>
      </c>
      <c r="H63" s="117">
        <f>H60+(H60*H$1)</f>
        <v>5981.9882400000015</v>
      </c>
      <c r="I63" s="105"/>
      <c r="J63" s="116">
        <f>J60+(J60*J$1)</f>
        <v>12381.86376</v>
      </c>
      <c r="K63" s="117">
        <f>K60+(K60*K$1)</f>
        <v>7057.5667199999989</v>
      </c>
      <c r="L63" s="105"/>
      <c r="M63" s="116">
        <f>M60+(M60*M$1)</f>
        <v>19720.777750000001</v>
      </c>
      <c r="N63" s="117">
        <f>N60+(N60*N$1)</f>
        <v>10074.38632</v>
      </c>
      <c r="O63" s="105"/>
      <c r="P63" s="116">
        <f>P60+(P60*P$1)</f>
        <v>25286.238539999998</v>
      </c>
      <c r="Q63" s="117">
        <f>Q60+(Q60*Q$1)</f>
        <v>12869.69616</v>
      </c>
      <c r="R63" s="105"/>
      <c r="S63" s="116">
        <f>S60+(S60*S$1)</f>
        <v>26871.350210000004</v>
      </c>
      <c r="T63" s="117">
        <f>T60+(T60*T$1)</f>
        <v>13674.837319999999</v>
      </c>
      <c r="U63" s="105"/>
      <c r="V63" s="116">
        <f>V60+(V60*V$1)</f>
        <v>42206.891000000003</v>
      </c>
      <c r="W63" s="117">
        <f>W60+(W60*W$1)</f>
        <v>21355.2048</v>
      </c>
    </row>
    <row r="65" spans="1:23">
      <c r="C65" s="118" t="s">
        <v>75</v>
      </c>
    </row>
    <row r="66" spans="1:23">
      <c r="B66" s="87" t="s">
        <v>919</v>
      </c>
      <c r="C66" s="119" t="s">
        <v>553</v>
      </c>
      <c r="D66" s="86" t="s">
        <v>910</v>
      </c>
      <c r="E66" s="86" t="s">
        <v>906</v>
      </c>
      <c r="G66" s="86" t="s">
        <v>910</v>
      </c>
      <c r="H66" s="86" t="s">
        <v>906</v>
      </c>
      <c r="J66" s="86" t="s">
        <v>910</v>
      </c>
      <c r="K66" s="86" t="s">
        <v>906</v>
      </c>
      <c r="M66" s="86" t="s">
        <v>910</v>
      </c>
      <c r="N66" s="86" t="s">
        <v>906</v>
      </c>
      <c r="P66" s="86" t="s">
        <v>910</v>
      </c>
      <c r="Q66" s="86" t="s">
        <v>906</v>
      </c>
      <c r="S66" s="86" t="s">
        <v>910</v>
      </c>
      <c r="T66" s="86" t="s">
        <v>906</v>
      </c>
      <c r="V66" s="86" t="s">
        <v>910</v>
      </c>
      <c r="W66" s="86" t="s">
        <v>906</v>
      </c>
    </row>
    <row r="67" spans="1:23">
      <c r="B67" s="87" t="s">
        <v>911</v>
      </c>
      <c r="C67" s="87" t="s">
        <v>920</v>
      </c>
    </row>
    <row r="68" spans="1:23">
      <c r="A68" s="88" t="s">
        <v>74</v>
      </c>
      <c r="B68" s="89">
        <v>1</v>
      </c>
      <c r="C68" s="120" t="s">
        <v>562</v>
      </c>
      <c r="D68" s="91">
        <f t="shared" ref="D68:H76" si="8">VLOOKUP($A68,$A$16:$W$38,D$46,0)*$B68</f>
        <v>0.53700000000000003</v>
      </c>
      <c r="E68" s="92">
        <f t="shared" si="8"/>
        <v>2.5830000000000002</v>
      </c>
      <c r="G68" s="91">
        <f t="shared" si="8"/>
        <v>1.3043</v>
      </c>
      <c r="H68" s="92">
        <f t="shared" si="8"/>
        <v>3.3502999999999998</v>
      </c>
      <c r="J68" s="91">
        <f t="shared" ref="J68:K76" si="9">VLOOKUP($A68,$A$16:$W$38,J$46,0)*$B68</f>
        <v>2.5565000000000002</v>
      </c>
      <c r="K68" s="92">
        <f t="shared" si="9"/>
        <v>4.6025</v>
      </c>
      <c r="M68" s="91">
        <f t="shared" ref="M68:N76" si="10">VLOOKUP($A68,$A$16:$W$38,M$46,0)*$B68</f>
        <v>0.53700000000000003</v>
      </c>
      <c r="N68" s="92">
        <f t="shared" si="10"/>
        <v>2.5830000000000002</v>
      </c>
      <c r="P68" s="91">
        <f t="shared" ref="P68:Q76" si="11">VLOOKUP($A68,$A$16:$W$38,P$46,0)*$B68</f>
        <v>2.4034</v>
      </c>
      <c r="Q68" s="92">
        <f t="shared" si="11"/>
        <v>4.4493999999999998</v>
      </c>
      <c r="S68" s="91">
        <f t="shared" ref="S68:T76" si="12">VLOOKUP($A68,$A$16:$W$38,S$46,0)*$B68</f>
        <v>2.5565000000000002</v>
      </c>
      <c r="T68" s="92">
        <f t="shared" si="12"/>
        <v>4.6025</v>
      </c>
      <c r="V68" s="91">
        <f t="shared" ref="V68:W76" si="13">VLOOKUP($A68,$A$16:$W$38,V$46,0)*$B68</f>
        <v>3.2454999999999998</v>
      </c>
      <c r="W68" s="92">
        <f t="shared" si="13"/>
        <v>5.2915000000000001</v>
      </c>
    </row>
    <row r="69" spans="1:23">
      <c r="A69" s="88" t="s">
        <v>86</v>
      </c>
      <c r="B69" s="89">
        <v>2</v>
      </c>
      <c r="C69" s="128" t="s">
        <v>574</v>
      </c>
      <c r="D69" s="129">
        <f t="shared" si="8"/>
        <v>104.5668</v>
      </c>
      <c r="E69" s="130">
        <f t="shared" si="8"/>
        <v>127.18219999999999</v>
      </c>
      <c r="G69" s="129">
        <f t="shared" si="8"/>
        <v>150.74160000000001</v>
      </c>
      <c r="H69" s="130">
        <f t="shared" si="8"/>
        <v>173.35679999999999</v>
      </c>
      <c r="J69" s="129">
        <f t="shared" si="9"/>
        <v>168.05500000000001</v>
      </c>
      <c r="K69" s="130">
        <f t="shared" si="9"/>
        <v>190.67019999999999</v>
      </c>
      <c r="M69" s="129">
        <f t="shared" si="10"/>
        <v>104.5668</v>
      </c>
      <c r="N69" s="130">
        <f t="shared" si="10"/>
        <v>127.18219999999999</v>
      </c>
      <c r="P69" s="129">
        <f t="shared" si="11"/>
        <v>165.57599999999999</v>
      </c>
      <c r="Q69" s="130">
        <f t="shared" si="11"/>
        <v>188.19120000000001</v>
      </c>
      <c r="S69" s="129">
        <f t="shared" si="12"/>
        <v>168.05500000000001</v>
      </c>
      <c r="T69" s="130">
        <f t="shared" si="12"/>
        <v>190.67019999999999</v>
      </c>
      <c r="V69" s="129">
        <f t="shared" si="13"/>
        <v>179.21039999999999</v>
      </c>
      <c r="W69" s="130">
        <f t="shared" si="13"/>
        <v>201.82579999999999</v>
      </c>
    </row>
    <row r="70" spans="1:23">
      <c r="A70" s="88" t="s">
        <v>86</v>
      </c>
      <c r="B70" s="89">
        <v>2</v>
      </c>
      <c r="C70" s="128" t="s">
        <v>578</v>
      </c>
      <c r="D70" s="129">
        <f t="shared" si="8"/>
        <v>104.5668</v>
      </c>
      <c r="E70" s="130">
        <f t="shared" si="8"/>
        <v>127.18219999999999</v>
      </c>
      <c r="G70" s="129">
        <f t="shared" si="8"/>
        <v>150.74160000000001</v>
      </c>
      <c r="H70" s="130">
        <f t="shared" si="8"/>
        <v>173.35679999999999</v>
      </c>
      <c r="J70" s="129">
        <f t="shared" si="9"/>
        <v>168.05500000000001</v>
      </c>
      <c r="K70" s="130">
        <f t="shared" si="9"/>
        <v>190.67019999999999</v>
      </c>
      <c r="M70" s="129">
        <f t="shared" si="10"/>
        <v>104.5668</v>
      </c>
      <c r="N70" s="130">
        <f t="shared" si="10"/>
        <v>127.18219999999999</v>
      </c>
      <c r="P70" s="129">
        <f t="shared" si="11"/>
        <v>165.57599999999999</v>
      </c>
      <c r="Q70" s="130">
        <f t="shared" si="11"/>
        <v>188.19120000000001</v>
      </c>
      <c r="S70" s="129">
        <f t="shared" si="12"/>
        <v>168.05500000000001</v>
      </c>
      <c r="T70" s="130">
        <f t="shared" si="12"/>
        <v>190.67019999999999</v>
      </c>
      <c r="V70" s="129">
        <f t="shared" si="13"/>
        <v>179.21039999999999</v>
      </c>
      <c r="W70" s="130">
        <f t="shared" si="13"/>
        <v>201.82579999999999</v>
      </c>
    </row>
    <row r="71" spans="1:23">
      <c r="A71" s="88" t="s">
        <v>86</v>
      </c>
      <c r="B71" s="89">
        <v>1</v>
      </c>
      <c r="C71" s="128" t="s">
        <v>933</v>
      </c>
      <c r="D71" s="129">
        <f t="shared" si="8"/>
        <v>52.2834</v>
      </c>
      <c r="E71" s="130">
        <f t="shared" si="8"/>
        <v>63.591099999999997</v>
      </c>
      <c r="G71" s="129">
        <f t="shared" si="8"/>
        <v>75.370800000000003</v>
      </c>
      <c r="H71" s="130">
        <f t="shared" si="8"/>
        <v>86.678399999999996</v>
      </c>
      <c r="J71" s="129">
        <f t="shared" si="9"/>
        <v>84.027500000000003</v>
      </c>
      <c r="K71" s="130">
        <f t="shared" si="9"/>
        <v>95.335099999999997</v>
      </c>
      <c r="M71" s="129">
        <f t="shared" si="10"/>
        <v>52.2834</v>
      </c>
      <c r="N71" s="130">
        <f t="shared" si="10"/>
        <v>63.591099999999997</v>
      </c>
      <c r="P71" s="129">
        <f t="shared" si="11"/>
        <v>82.787999999999997</v>
      </c>
      <c r="Q71" s="130">
        <f t="shared" si="11"/>
        <v>94.095600000000005</v>
      </c>
      <c r="S71" s="129">
        <f t="shared" si="12"/>
        <v>84.027500000000003</v>
      </c>
      <c r="T71" s="130">
        <f t="shared" si="12"/>
        <v>95.335099999999997</v>
      </c>
      <c r="V71" s="129">
        <f t="shared" si="13"/>
        <v>89.605199999999996</v>
      </c>
      <c r="W71" s="130">
        <f t="shared" si="13"/>
        <v>100.91289999999999</v>
      </c>
    </row>
    <row r="72" spans="1:23">
      <c r="A72" s="88" t="s">
        <v>86</v>
      </c>
      <c r="B72" s="89">
        <v>1</v>
      </c>
      <c r="C72" s="128" t="s">
        <v>580</v>
      </c>
      <c r="D72" s="129">
        <f t="shared" si="8"/>
        <v>52.2834</v>
      </c>
      <c r="E72" s="130">
        <f t="shared" si="8"/>
        <v>63.591099999999997</v>
      </c>
      <c r="G72" s="129">
        <f t="shared" si="8"/>
        <v>75.370800000000003</v>
      </c>
      <c r="H72" s="130">
        <f t="shared" si="8"/>
        <v>86.678399999999996</v>
      </c>
      <c r="J72" s="129">
        <f t="shared" si="9"/>
        <v>84.027500000000003</v>
      </c>
      <c r="K72" s="130">
        <f t="shared" si="9"/>
        <v>95.335099999999997</v>
      </c>
      <c r="M72" s="129">
        <f t="shared" si="10"/>
        <v>52.2834</v>
      </c>
      <c r="N72" s="130">
        <f t="shared" si="10"/>
        <v>63.591099999999997</v>
      </c>
      <c r="P72" s="129">
        <f t="shared" si="11"/>
        <v>82.787999999999997</v>
      </c>
      <c r="Q72" s="130">
        <f t="shared" si="11"/>
        <v>94.095600000000005</v>
      </c>
      <c r="S72" s="129">
        <f t="shared" si="12"/>
        <v>84.027500000000003</v>
      </c>
      <c r="T72" s="130">
        <f t="shared" si="12"/>
        <v>95.335099999999997</v>
      </c>
      <c r="V72" s="129">
        <f t="shared" si="13"/>
        <v>89.605199999999996</v>
      </c>
      <c r="W72" s="130">
        <f t="shared" si="13"/>
        <v>100.91289999999999</v>
      </c>
    </row>
    <row r="73" spans="1:23">
      <c r="A73" s="88" t="s">
        <v>18</v>
      </c>
      <c r="B73" s="89">
        <v>1</v>
      </c>
      <c r="C73" s="128" t="s">
        <v>566</v>
      </c>
      <c r="D73" s="129">
        <f t="shared" si="8"/>
        <v>2.9306999999999999</v>
      </c>
      <c r="E73" s="130">
        <f t="shared" si="8"/>
        <v>3.6116000000000001</v>
      </c>
      <c r="G73" s="129">
        <f t="shared" si="8"/>
        <v>4.0242000000000004</v>
      </c>
      <c r="H73" s="130">
        <f t="shared" si="8"/>
        <v>4.7050999999999998</v>
      </c>
      <c r="J73" s="129">
        <f t="shared" si="9"/>
        <v>6.2655000000000003</v>
      </c>
      <c r="K73" s="130">
        <f t="shared" si="9"/>
        <v>6.9462999999999999</v>
      </c>
      <c r="M73" s="129">
        <f t="shared" si="10"/>
        <v>2.9306999999999999</v>
      </c>
      <c r="N73" s="130">
        <f t="shared" si="10"/>
        <v>3.6116000000000001</v>
      </c>
      <c r="P73" s="129">
        <f t="shared" si="11"/>
        <v>6.2381000000000002</v>
      </c>
      <c r="Q73" s="130">
        <f t="shared" si="11"/>
        <v>6.9189999999999996</v>
      </c>
      <c r="S73" s="129">
        <f t="shared" si="12"/>
        <v>6.2655000000000003</v>
      </c>
      <c r="T73" s="130">
        <f t="shared" si="12"/>
        <v>6.9462999999999999</v>
      </c>
      <c r="V73" s="129">
        <f t="shared" si="13"/>
        <v>6.3884999999999996</v>
      </c>
      <c r="W73" s="130">
        <f t="shared" si="13"/>
        <v>7.0693000000000001</v>
      </c>
    </row>
    <row r="74" spans="1:23">
      <c r="A74" s="88" t="s">
        <v>74</v>
      </c>
      <c r="B74" s="89">
        <v>0</v>
      </c>
      <c r="C74" s="128" t="s">
        <v>937</v>
      </c>
      <c r="D74" s="129">
        <f t="shared" si="8"/>
        <v>0</v>
      </c>
      <c r="E74" s="130">
        <f t="shared" si="8"/>
        <v>0</v>
      </c>
      <c r="G74" s="129">
        <f t="shared" si="8"/>
        <v>0</v>
      </c>
      <c r="H74" s="130">
        <f t="shared" si="8"/>
        <v>0</v>
      </c>
      <c r="J74" s="129">
        <f t="shared" si="9"/>
        <v>0</v>
      </c>
      <c r="K74" s="130">
        <f t="shared" si="9"/>
        <v>0</v>
      </c>
      <c r="M74" s="129">
        <f t="shared" si="10"/>
        <v>0</v>
      </c>
      <c r="N74" s="130">
        <f t="shared" si="10"/>
        <v>0</v>
      </c>
      <c r="P74" s="129">
        <f t="shared" si="11"/>
        <v>0</v>
      </c>
      <c r="Q74" s="130">
        <f t="shared" si="11"/>
        <v>0</v>
      </c>
      <c r="S74" s="129">
        <f t="shared" si="12"/>
        <v>0</v>
      </c>
      <c r="T74" s="130">
        <f t="shared" si="12"/>
        <v>0</v>
      </c>
      <c r="V74" s="129">
        <f t="shared" si="13"/>
        <v>0</v>
      </c>
      <c r="W74" s="130">
        <f t="shared" si="13"/>
        <v>0</v>
      </c>
    </row>
    <row r="75" spans="1:23">
      <c r="A75" s="88" t="s">
        <v>22</v>
      </c>
      <c r="B75" s="89">
        <v>1</v>
      </c>
      <c r="C75" s="128" t="s">
        <v>570</v>
      </c>
      <c r="D75" s="129">
        <f t="shared" si="8"/>
        <v>11.468400000000001</v>
      </c>
      <c r="E75" s="130">
        <f t="shared" si="8"/>
        <v>15.319599999999999</v>
      </c>
      <c r="G75" s="129">
        <f t="shared" si="8"/>
        <v>16.003599999999999</v>
      </c>
      <c r="H75" s="130">
        <f t="shared" si="8"/>
        <v>19.854800000000001</v>
      </c>
      <c r="J75" s="129">
        <f t="shared" si="9"/>
        <v>24.799199999999999</v>
      </c>
      <c r="K75" s="130">
        <f t="shared" si="9"/>
        <v>28.650400000000001</v>
      </c>
      <c r="M75" s="129">
        <f t="shared" si="10"/>
        <v>11.468400000000001</v>
      </c>
      <c r="N75" s="130">
        <f t="shared" si="10"/>
        <v>15.319599999999999</v>
      </c>
      <c r="P75" s="129">
        <f t="shared" si="11"/>
        <v>24.6709</v>
      </c>
      <c r="Q75" s="130">
        <f t="shared" si="11"/>
        <v>28.522099999999998</v>
      </c>
      <c r="S75" s="129">
        <f t="shared" si="12"/>
        <v>24.799199999999999</v>
      </c>
      <c r="T75" s="130">
        <f t="shared" si="12"/>
        <v>28.650400000000001</v>
      </c>
      <c r="V75" s="129">
        <f t="shared" si="13"/>
        <v>25.3767</v>
      </c>
      <c r="W75" s="130">
        <f t="shared" si="13"/>
        <v>29.227900000000002</v>
      </c>
    </row>
    <row r="76" spans="1:23">
      <c r="A76" s="88" t="s">
        <v>80</v>
      </c>
      <c r="B76" s="89">
        <v>1</v>
      </c>
      <c r="C76" s="128" t="s">
        <v>568</v>
      </c>
      <c r="D76" s="129">
        <f t="shared" si="8"/>
        <v>5.3212999999999999</v>
      </c>
      <c r="E76" s="130">
        <f t="shared" si="8"/>
        <v>6.8379000000000003</v>
      </c>
      <c r="G76" s="129">
        <f t="shared" si="8"/>
        <v>7.5312999999999999</v>
      </c>
      <c r="H76" s="130">
        <f t="shared" si="8"/>
        <v>9.0479000000000003</v>
      </c>
      <c r="J76" s="129">
        <f t="shared" si="9"/>
        <v>10.9656</v>
      </c>
      <c r="K76" s="130">
        <f t="shared" si="9"/>
        <v>12.482200000000001</v>
      </c>
      <c r="M76" s="129">
        <f t="shared" si="10"/>
        <v>5.3212999999999999</v>
      </c>
      <c r="N76" s="130">
        <f t="shared" si="10"/>
        <v>6.8379000000000003</v>
      </c>
      <c r="P76" s="129">
        <f t="shared" si="11"/>
        <v>10.889099999999999</v>
      </c>
      <c r="Q76" s="130">
        <f t="shared" si="11"/>
        <v>12.4057</v>
      </c>
      <c r="S76" s="129">
        <f t="shared" si="12"/>
        <v>10.9656</v>
      </c>
      <c r="T76" s="130">
        <f t="shared" si="12"/>
        <v>12.482200000000001</v>
      </c>
      <c r="V76" s="129">
        <f t="shared" si="13"/>
        <v>11.3101</v>
      </c>
      <c r="W76" s="130">
        <f t="shared" si="13"/>
        <v>12.826700000000001</v>
      </c>
    </row>
    <row r="77" spans="1:23">
      <c r="C77" s="94"/>
      <c r="D77" s="127"/>
      <c r="E77" s="95"/>
      <c r="G77" s="94"/>
      <c r="H77" s="95"/>
      <c r="J77" s="94"/>
      <c r="K77" s="95"/>
      <c r="M77" s="94"/>
      <c r="N77" s="95"/>
      <c r="P77" s="94"/>
      <c r="Q77" s="95"/>
      <c r="S77" s="94"/>
      <c r="T77" s="95"/>
      <c r="V77" s="94"/>
      <c r="W77" s="95"/>
    </row>
    <row r="78" spans="1:23">
      <c r="A78" s="96"/>
      <c r="B78" s="97">
        <v>1</v>
      </c>
      <c r="C78" s="121" t="s">
        <v>931</v>
      </c>
      <c r="D78" s="99">
        <f>VLOOKUP($C78,$C$16:$W$38,D$46-2,0)*$B78</f>
        <v>0</v>
      </c>
      <c r="E78" s="100">
        <f>VLOOKUP($C78,$C$16:$W$38,E$46-2,0)*$B78</f>
        <v>0</v>
      </c>
      <c r="G78" s="99">
        <f>VLOOKUP($C78,$C$16:$W$38,G$46-2,0)*$B78</f>
        <v>0</v>
      </c>
      <c r="H78" s="100">
        <f>VLOOKUP($C78,$C$16:$W$38,H$46-2,0)*$B78</f>
        <v>0</v>
      </c>
      <c r="J78" s="99">
        <f>VLOOKUP($C78,$C$16:$W$38,J$46-2,0)*$B78</f>
        <v>0</v>
      </c>
      <c r="K78" s="100">
        <f>VLOOKUP($C78,$C$16:$W$38,K$46-2,0)*$B78</f>
        <v>0</v>
      </c>
      <c r="M78" s="99">
        <f>VLOOKUP($C78,$C$16:$W$38,M$46-2,0)*$B78</f>
        <v>379.76631250000003</v>
      </c>
      <c r="N78" s="100">
        <f>VLOOKUP($C78,$C$16:$W$38,N$46-2,0)*$B78</f>
        <v>352.24558333333334</v>
      </c>
      <c r="P78" s="99">
        <f>VLOOKUP($C78,$C$16:$W$38,P$46-2,0)*$B78</f>
        <v>379.76631250000003</v>
      </c>
      <c r="Q78" s="100">
        <f>VLOOKUP($C78,$C$16:$W$38,Q$46-2,0)*$B78</f>
        <v>352.24558333333334</v>
      </c>
      <c r="S78" s="99">
        <f>VLOOKUP($C78,$C$16:$W$38,S$46-2,0)*$B78</f>
        <v>379.76631250000003</v>
      </c>
      <c r="T78" s="100">
        <f>VLOOKUP($C78,$C$16:$W$38,T$46-2,0)*$B78</f>
        <v>352.24558333333334</v>
      </c>
      <c r="V78" s="99">
        <f>VLOOKUP($C78,$C$16:$W$38,V$46-2,0)*$B78</f>
        <v>714.01256250000006</v>
      </c>
      <c r="W78" s="100">
        <f>VLOOKUP($C78,$C$16:$W$38,W$46-2,0)*$B78</f>
        <v>686.49183333333337</v>
      </c>
    </row>
    <row r="79" spans="1:23">
      <c r="C79" s="94"/>
      <c r="D79" s="127"/>
      <c r="E79" s="95"/>
      <c r="G79" s="94"/>
      <c r="H79" s="95"/>
      <c r="J79" s="94"/>
      <c r="K79" s="95"/>
      <c r="M79" s="94"/>
      <c r="N79" s="95"/>
      <c r="P79" s="94"/>
      <c r="Q79" s="95"/>
      <c r="S79" s="94"/>
      <c r="T79" s="95"/>
      <c r="V79" s="94"/>
      <c r="W79" s="95"/>
    </row>
    <row r="80" spans="1:23" ht="15.75" thickBot="1">
      <c r="B80" s="87" t="s">
        <v>938</v>
      </c>
      <c r="C80" s="122" t="s">
        <v>913</v>
      </c>
      <c r="D80" s="103">
        <f>SUM(D68:D78)</f>
        <v>333.95779999999996</v>
      </c>
      <c r="E80" s="104">
        <f>SUM(E68:E78)</f>
        <v>409.89869999999996</v>
      </c>
      <c r="F80" s="105"/>
      <c r="G80" s="103">
        <f>SUM(G68:G78)</f>
        <v>481.08820000000009</v>
      </c>
      <c r="H80" s="104">
        <f>SUM(H68:H78)</f>
        <v>557.02850000000001</v>
      </c>
      <c r="I80" s="105"/>
      <c r="J80" s="103">
        <f>SUM(J68:J78)</f>
        <v>548.75180000000012</v>
      </c>
      <c r="K80" s="104">
        <f>SUM(K68:K78)</f>
        <v>624.69200000000001</v>
      </c>
      <c r="L80" s="105"/>
      <c r="M80" s="103">
        <f>SUM(M68:M78)</f>
        <v>713.72411250000005</v>
      </c>
      <c r="N80" s="104">
        <f>SUM(N68:N78)</f>
        <v>762.14428333333331</v>
      </c>
      <c r="O80" s="105"/>
      <c r="P80" s="103">
        <f>SUM(P68:P78)</f>
        <v>920.69581249999999</v>
      </c>
      <c r="Q80" s="104">
        <f>SUM(Q68:Q78)</f>
        <v>969.1153833333334</v>
      </c>
      <c r="R80" s="105"/>
      <c r="S80" s="103">
        <f>SUM(S68:S78)</f>
        <v>928.51811250000014</v>
      </c>
      <c r="T80" s="104">
        <f>SUM(T68:T78)</f>
        <v>976.93758333333335</v>
      </c>
      <c r="U80" s="105"/>
      <c r="V80" s="103">
        <f>SUM(V68:V78)</f>
        <v>1297.9645625000001</v>
      </c>
      <c r="W80" s="104">
        <f>SUM(W68:W78)</f>
        <v>1346.3846333333331</v>
      </c>
    </row>
    <row r="81" spans="1:23" ht="15.75" thickTop="1">
      <c r="C81" s="123" t="s">
        <v>914</v>
      </c>
      <c r="D81" s="107">
        <f>D80*24</f>
        <v>8014.9871999999996</v>
      </c>
      <c r="E81" s="108">
        <f>E80*12</f>
        <v>4918.7843999999996</v>
      </c>
      <c r="F81" s="105"/>
      <c r="G81" s="107">
        <f>G80*24</f>
        <v>11546.116800000002</v>
      </c>
      <c r="H81" s="108">
        <f>H80*12</f>
        <v>6684.3420000000006</v>
      </c>
      <c r="I81" s="105"/>
      <c r="J81" s="107">
        <f>J80*24</f>
        <v>13170.043200000004</v>
      </c>
      <c r="K81" s="108">
        <f>K80*12</f>
        <v>7496.3040000000001</v>
      </c>
      <c r="L81" s="105"/>
      <c r="M81" s="107">
        <f>M80*24</f>
        <v>17129.378700000001</v>
      </c>
      <c r="N81" s="108">
        <f>N80*12</f>
        <v>9145.7314000000006</v>
      </c>
      <c r="O81" s="105"/>
      <c r="P81" s="107">
        <f>P80*24</f>
        <v>22096.699499999999</v>
      </c>
      <c r="Q81" s="108">
        <f>Q80*12</f>
        <v>11629.384600000001</v>
      </c>
      <c r="R81" s="105"/>
      <c r="S81" s="107">
        <f>S80*24</f>
        <v>22284.434700000005</v>
      </c>
      <c r="T81" s="108">
        <f>T80*12</f>
        <v>11723.251</v>
      </c>
      <c r="U81" s="105"/>
      <c r="V81" s="107">
        <f>V80*24</f>
        <v>31151.1495</v>
      </c>
      <c r="W81" s="108">
        <f>W80*12</f>
        <v>16156.615599999997</v>
      </c>
    </row>
    <row r="82" spans="1:23" ht="15.75" thickBot="1">
      <c r="B82" s="87" t="s">
        <v>939</v>
      </c>
      <c r="C82" s="124" t="s">
        <v>915</v>
      </c>
      <c r="D82" s="110">
        <f>D80+(D80*D$1)</f>
        <v>567.72825999999986</v>
      </c>
      <c r="E82" s="111">
        <f>E80+(E80*E$1)</f>
        <v>696.82778999999994</v>
      </c>
      <c r="F82" s="105"/>
      <c r="G82" s="110">
        <f>G80+(G80*G$1)</f>
        <v>865.95876000000021</v>
      </c>
      <c r="H82" s="111">
        <f>H80+(H80*H$1)</f>
        <v>1002.6513</v>
      </c>
      <c r="I82" s="105"/>
      <c r="J82" s="110">
        <f>J80+(J80*J$1)</f>
        <v>1042.6284200000002</v>
      </c>
      <c r="K82" s="111">
        <f>K80+(K80*K$1)</f>
        <v>1186.9148</v>
      </c>
      <c r="L82" s="105"/>
      <c r="M82" s="110">
        <f>M80+(M80*M$1)</f>
        <v>1213.3309912500001</v>
      </c>
      <c r="N82" s="111">
        <f>N80+(N80*N$1)</f>
        <v>1295.6452816666665</v>
      </c>
      <c r="O82" s="105"/>
      <c r="P82" s="110">
        <f>P80+(P80*P$1)</f>
        <v>1657.2524625000001</v>
      </c>
      <c r="Q82" s="111">
        <f>Q80+(Q80*Q$1)</f>
        <v>1744.40769</v>
      </c>
      <c r="R82" s="105"/>
      <c r="S82" s="110">
        <f>S80+(S80*S$1)</f>
        <v>1764.1844137500002</v>
      </c>
      <c r="T82" s="111">
        <f>T80+(T80*T$1)</f>
        <v>1856.1814083333334</v>
      </c>
      <c r="U82" s="105"/>
      <c r="V82" s="110">
        <f>V80+(V80*V$1)</f>
        <v>2595.9291250000001</v>
      </c>
      <c r="W82" s="111">
        <f>W80+(W80*W$1)</f>
        <v>2692.7692666666662</v>
      </c>
    </row>
    <row r="83" spans="1:23" ht="15.75" thickTop="1">
      <c r="C83" s="125" t="s">
        <v>916</v>
      </c>
      <c r="D83" s="113">
        <f>(D82-D80)/D80</f>
        <v>0.69999999999999973</v>
      </c>
      <c r="E83" s="114">
        <f>(E82-E80)/E80</f>
        <v>0.7</v>
      </c>
      <c r="F83" s="105"/>
      <c r="G83" s="113">
        <f>(G82-G80)/G80</f>
        <v>0.80000000000000016</v>
      </c>
      <c r="H83" s="114">
        <f>(H82-H80)/H80</f>
        <v>0.79999999999999993</v>
      </c>
      <c r="I83" s="105"/>
      <c r="J83" s="113">
        <f>(J82-J80)/J80</f>
        <v>0.9</v>
      </c>
      <c r="K83" s="114">
        <f>(K82-K80)/K80</f>
        <v>0.9</v>
      </c>
      <c r="L83" s="105"/>
      <c r="M83" s="113">
        <f>(M82-M80)/M80</f>
        <v>0.70000000000000007</v>
      </c>
      <c r="N83" s="114">
        <f>(N82-N80)/N80</f>
        <v>0.69999999999999984</v>
      </c>
      <c r="O83" s="105"/>
      <c r="P83" s="113">
        <f>(P82-P80)/P80</f>
        <v>0.80000000000000016</v>
      </c>
      <c r="Q83" s="114">
        <f>(Q82-Q80)/Q80</f>
        <v>0.79999999999999993</v>
      </c>
      <c r="R83" s="105"/>
      <c r="S83" s="113">
        <f>(S82-S80)/S80</f>
        <v>0.89999999999999991</v>
      </c>
      <c r="T83" s="114">
        <f>(T82-T80)/T80</f>
        <v>0.9</v>
      </c>
      <c r="U83" s="105"/>
      <c r="V83" s="113">
        <f>(V82-V80)/V80</f>
        <v>1</v>
      </c>
      <c r="W83" s="114">
        <f>(W82-W80)/W80</f>
        <v>1</v>
      </c>
    </row>
    <row r="84" spans="1:23">
      <c r="C84" s="126" t="s">
        <v>917</v>
      </c>
      <c r="D84" s="116">
        <f>D81+(D81*D$1)</f>
        <v>13625.478239999999</v>
      </c>
      <c r="E84" s="117">
        <f>E81+(E81*E$1)</f>
        <v>8361.9334799999997</v>
      </c>
      <c r="F84" s="105"/>
      <c r="G84" s="116">
        <f>G81+(G81*G$1)</f>
        <v>20783.010240000003</v>
      </c>
      <c r="H84" s="117">
        <f>H81+(H81*H$1)</f>
        <v>12031.815600000002</v>
      </c>
      <c r="I84" s="105"/>
      <c r="J84" s="116">
        <f>J81+(J81*J$1)</f>
        <v>25023.082080000007</v>
      </c>
      <c r="K84" s="117">
        <f>K81+(K81*K$1)</f>
        <v>14242.9776</v>
      </c>
      <c r="L84" s="105"/>
      <c r="M84" s="116">
        <f>M81+(M81*M$1)</f>
        <v>29119.943790000001</v>
      </c>
      <c r="N84" s="117">
        <f>N81+(N81*N$1)</f>
        <v>15547.74338</v>
      </c>
      <c r="O84" s="105"/>
      <c r="P84" s="116">
        <f>P81+(P81*P$1)</f>
        <v>39774.059099999999</v>
      </c>
      <c r="Q84" s="117">
        <f>Q81+(Q81*Q$1)</f>
        <v>20932.89228</v>
      </c>
      <c r="R84" s="105"/>
      <c r="S84" s="116">
        <f>S81+(S81*S$1)</f>
        <v>42340.425930000012</v>
      </c>
      <c r="T84" s="117">
        <f>T81+(T81*T$1)</f>
        <v>22274.176899999999</v>
      </c>
      <c r="U84" s="105"/>
      <c r="V84" s="116">
        <f>V81+(V81*V$1)</f>
        <v>62302.298999999999</v>
      </c>
      <c r="W84" s="117">
        <f>W81+(W81*W$1)</f>
        <v>32313.231199999995</v>
      </c>
    </row>
    <row r="86" spans="1:23">
      <c r="C86" s="118" t="s">
        <v>77</v>
      </c>
    </row>
    <row r="87" spans="1:23">
      <c r="B87" s="87" t="s">
        <v>919</v>
      </c>
      <c r="C87" s="119" t="s">
        <v>555</v>
      </c>
      <c r="D87" s="86" t="s">
        <v>910</v>
      </c>
      <c r="E87" s="86" t="s">
        <v>906</v>
      </c>
      <c r="G87" s="86" t="s">
        <v>910</v>
      </c>
      <c r="H87" s="86" t="s">
        <v>906</v>
      </c>
      <c r="J87" s="86" t="s">
        <v>910</v>
      </c>
      <c r="K87" s="86" t="s">
        <v>906</v>
      </c>
      <c r="M87" s="86" t="s">
        <v>910</v>
      </c>
      <c r="N87" s="86" t="s">
        <v>906</v>
      </c>
      <c r="P87" s="86" t="s">
        <v>910</v>
      </c>
      <c r="Q87" s="86" t="s">
        <v>906</v>
      </c>
      <c r="S87" s="86" t="s">
        <v>910</v>
      </c>
      <c r="T87" s="86" t="s">
        <v>906</v>
      </c>
      <c r="V87" s="86" t="s">
        <v>910</v>
      </c>
      <c r="W87" s="86" t="s">
        <v>906</v>
      </c>
    </row>
    <row r="88" spans="1:23">
      <c r="B88" s="87" t="s">
        <v>911</v>
      </c>
      <c r="C88" s="87" t="s">
        <v>920</v>
      </c>
    </row>
    <row r="89" spans="1:23">
      <c r="A89" s="88" t="s">
        <v>76</v>
      </c>
      <c r="B89" s="89">
        <v>1</v>
      </c>
      <c r="C89" s="120" t="s">
        <v>564</v>
      </c>
      <c r="D89" s="91">
        <f t="shared" ref="D89:H98" si="14">VLOOKUP($A89,$A$16:$W$38,D$46,0)*$B89</f>
        <v>0.29299999999999998</v>
      </c>
      <c r="E89" s="92">
        <f t="shared" si="14"/>
        <v>4.3849999999999998</v>
      </c>
      <c r="G89" s="91">
        <f t="shared" si="14"/>
        <v>1.5543</v>
      </c>
      <c r="H89" s="92">
        <f t="shared" si="14"/>
        <v>5.6462000000000003</v>
      </c>
      <c r="J89" s="91">
        <f t="shared" ref="J89:K98" si="15">VLOOKUP($A89,$A$16:$W$38,J$46,0)*$B89</f>
        <v>3.0329000000000002</v>
      </c>
      <c r="K89" s="92">
        <f t="shared" si="15"/>
        <v>7.1249000000000002</v>
      </c>
      <c r="M89" s="91">
        <f t="shared" ref="M89:N98" si="16">VLOOKUP($A89,$A$16:$W$38,M$46,0)*$B89</f>
        <v>0.29299999999999998</v>
      </c>
      <c r="N89" s="92">
        <f t="shared" si="16"/>
        <v>4.3849999999999998</v>
      </c>
      <c r="P89" s="91">
        <f t="shared" ref="P89:Q98" si="17">VLOOKUP($A89,$A$16:$W$38,P$46,0)*$B89</f>
        <v>2.7704</v>
      </c>
      <c r="Q89" s="92">
        <f t="shared" si="17"/>
        <v>6.8624000000000001</v>
      </c>
      <c r="S89" s="91">
        <f t="shared" ref="S89:T98" si="18">VLOOKUP($A89,$A$16:$W$38,S$46,0)*$B89</f>
        <v>3.0329000000000002</v>
      </c>
      <c r="T89" s="92">
        <f t="shared" si="18"/>
        <v>7.1249000000000002</v>
      </c>
      <c r="V89" s="91">
        <f t="shared" ref="V89:W98" si="19">VLOOKUP($A89,$A$16:$W$38,V$46,0)*$B89</f>
        <v>4.2140000000000004</v>
      </c>
      <c r="W89" s="92">
        <f t="shared" si="19"/>
        <v>8.3059999999999992</v>
      </c>
    </row>
    <row r="90" spans="1:23">
      <c r="A90" s="88" t="s">
        <v>20</v>
      </c>
      <c r="B90" s="89">
        <v>1</v>
      </c>
      <c r="C90" s="128" t="s">
        <v>559</v>
      </c>
      <c r="D90" s="129">
        <f t="shared" si="14"/>
        <v>0.20849999999999999</v>
      </c>
      <c r="E90" s="130">
        <f t="shared" si="14"/>
        <v>3.3071000000000002</v>
      </c>
      <c r="G90" s="129">
        <f t="shared" si="14"/>
        <v>1.4301999999999999</v>
      </c>
      <c r="H90" s="130">
        <f t="shared" si="14"/>
        <v>4.5288000000000004</v>
      </c>
      <c r="J90" s="129">
        <f t="shared" si="15"/>
        <v>0.98399999999999999</v>
      </c>
      <c r="K90" s="130">
        <f t="shared" si="15"/>
        <v>4.0826000000000002</v>
      </c>
      <c r="M90" s="129">
        <f t="shared" si="16"/>
        <v>0.20849999999999999</v>
      </c>
      <c r="N90" s="130">
        <f t="shared" si="16"/>
        <v>3.3071000000000002</v>
      </c>
      <c r="P90" s="129">
        <f t="shared" si="17"/>
        <v>0.83699999999999997</v>
      </c>
      <c r="Q90" s="130">
        <f t="shared" si="17"/>
        <v>3.9356</v>
      </c>
      <c r="S90" s="129">
        <f t="shared" si="18"/>
        <v>0.98399999999999999</v>
      </c>
      <c r="T90" s="130">
        <f t="shared" si="18"/>
        <v>4.0826000000000002</v>
      </c>
      <c r="V90" s="129">
        <f t="shared" si="19"/>
        <v>1.6454</v>
      </c>
      <c r="W90" s="130">
        <f t="shared" si="19"/>
        <v>4.7439999999999998</v>
      </c>
    </row>
    <row r="91" spans="1:23">
      <c r="A91" s="88" t="s">
        <v>86</v>
      </c>
      <c r="B91" s="89">
        <v>2</v>
      </c>
      <c r="C91" s="128" t="s">
        <v>574</v>
      </c>
      <c r="D91" s="129">
        <f t="shared" si="14"/>
        <v>104.5668</v>
      </c>
      <c r="E91" s="130">
        <f t="shared" si="14"/>
        <v>127.18219999999999</v>
      </c>
      <c r="G91" s="129">
        <f t="shared" si="14"/>
        <v>150.74160000000001</v>
      </c>
      <c r="H91" s="130">
        <f t="shared" si="14"/>
        <v>173.35679999999999</v>
      </c>
      <c r="J91" s="129">
        <f t="shared" si="15"/>
        <v>168.05500000000001</v>
      </c>
      <c r="K91" s="130">
        <f t="shared" si="15"/>
        <v>190.67019999999999</v>
      </c>
      <c r="M91" s="129">
        <f t="shared" si="16"/>
        <v>104.5668</v>
      </c>
      <c r="N91" s="130">
        <f t="shared" si="16"/>
        <v>127.18219999999999</v>
      </c>
      <c r="P91" s="129">
        <f t="shared" si="17"/>
        <v>165.57599999999999</v>
      </c>
      <c r="Q91" s="130">
        <f t="shared" si="17"/>
        <v>188.19120000000001</v>
      </c>
      <c r="S91" s="129">
        <f t="shared" si="18"/>
        <v>168.05500000000001</v>
      </c>
      <c r="T91" s="130">
        <f t="shared" si="18"/>
        <v>190.67019999999999</v>
      </c>
      <c r="V91" s="129">
        <f t="shared" si="19"/>
        <v>179.21039999999999</v>
      </c>
      <c r="W91" s="130">
        <f t="shared" si="19"/>
        <v>201.82579999999999</v>
      </c>
    </row>
    <row r="92" spans="1:23">
      <c r="A92" s="88" t="s">
        <v>86</v>
      </c>
      <c r="B92" s="89">
        <v>2</v>
      </c>
      <c r="C92" s="128" t="s">
        <v>578</v>
      </c>
      <c r="D92" s="129">
        <f t="shared" si="14"/>
        <v>104.5668</v>
      </c>
      <c r="E92" s="130">
        <f t="shared" si="14"/>
        <v>127.18219999999999</v>
      </c>
      <c r="G92" s="129">
        <f t="shared" si="14"/>
        <v>150.74160000000001</v>
      </c>
      <c r="H92" s="130">
        <f t="shared" si="14"/>
        <v>173.35679999999999</v>
      </c>
      <c r="J92" s="129">
        <f t="shared" si="15"/>
        <v>168.05500000000001</v>
      </c>
      <c r="K92" s="130">
        <f t="shared" si="15"/>
        <v>190.67019999999999</v>
      </c>
      <c r="M92" s="129">
        <f t="shared" si="16"/>
        <v>104.5668</v>
      </c>
      <c r="N92" s="130">
        <f t="shared" si="16"/>
        <v>127.18219999999999</v>
      </c>
      <c r="P92" s="129">
        <f t="shared" si="17"/>
        <v>165.57599999999999</v>
      </c>
      <c r="Q92" s="130">
        <f t="shared" si="17"/>
        <v>188.19120000000001</v>
      </c>
      <c r="S92" s="129">
        <f t="shared" si="18"/>
        <v>168.05500000000001</v>
      </c>
      <c r="T92" s="130">
        <f t="shared" si="18"/>
        <v>190.67019999999999</v>
      </c>
      <c r="V92" s="129">
        <f t="shared" si="19"/>
        <v>179.21039999999999</v>
      </c>
      <c r="W92" s="130">
        <f t="shared" si="19"/>
        <v>201.82579999999999</v>
      </c>
    </row>
    <row r="93" spans="1:23">
      <c r="A93" s="88" t="s">
        <v>86</v>
      </c>
      <c r="B93" s="89">
        <v>1</v>
      </c>
      <c r="C93" s="128" t="s">
        <v>933</v>
      </c>
      <c r="D93" s="129">
        <f t="shared" si="14"/>
        <v>52.2834</v>
      </c>
      <c r="E93" s="130">
        <f t="shared" si="14"/>
        <v>63.591099999999997</v>
      </c>
      <c r="G93" s="129">
        <f t="shared" si="14"/>
        <v>75.370800000000003</v>
      </c>
      <c r="H93" s="130">
        <f t="shared" si="14"/>
        <v>86.678399999999996</v>
      </c>
      <c r="J93" s="129">
        <f t="shared" si="15"/>
        <v>84.027500000000003</v>
      </c>
      <c r="K93" s="130">
        <f t="shared" si="15"/>
        <v>95.335099999999997</v>
      </c>
      <c r="M93" s="129">
        <f t="shared" si="16"/>
        <v>52.2834</v>
      </c>
      <c r="N93" s="130">
        <f t="shared" si="16"/>
        <v>63.591099999999997</v>
      </c>
      <c r="P93" s="129">
        <f t="shared" si="17"/>
        <v>82.787999999999997</v>
      </c>
      <c r="Q93" s="130">
        <f t="shared" si="17"/>
        <v>94.095600000000005</v>
      </c>
      <c r="S93" s="129">
        <f t="shared" si="18"/>
        <v>84.027500000000003</v>
      </c>
      <c r="T93" s="130">
        <f t="shared" si="18"/>
        <v>95.335099999999997</v>
      </c>
      <c r="V93" s="129">
        <f t="shared" si="19"/>
        <v>89.605199999999996</v>
      </c>
      <c r="W93" s="130">
        <f t="shared" si="19"/>
        <v>100.91289999999999</v>
      </c>
    </row>
    <row r="94" spans="1:23">
      <c r="A94" s="88" t="s">
        <v>86</v>
      </c>
      <c r="B94" s="89">
        <v>1</v>
      </c>
      <c r="C94" s="128" t="s">
        <v>580</v>
      </c>
      <c r="D94" s="129">
        <f t="shared" si="14"/>
        <v>52.2834</v>
      </c>
      <c r="E94" s="130">
        <f t="shared" si="14"/>
        <v>63.591099999999997</v>
      </c>
      <c r="G94" s="129">
        <f t="shared" si="14"/>
        <v>75.370800000000003</v>
      </c>
      <c r="H94" s="130">
        <f t="shared" si="14"/>
        <v>86.678399999999996</v>
      </c>
      <c r="J94" s="129">
        <f t="shared" si="15"/>
        <v>84.027500000000003</v>
      </c>
      <c r="K94" s="130">
        <f t="shared" si="15"/>
        <v>95.335099999999997</v>
      </c>
      <c r="M94" s="129">
        <f t="shared" si="16"/>
        <v>52.2834</v>
      </c>
      <c r="N94" s="130">
        <f t="shared" si="16"/>
        <v>63.591099999999997</v>
      </c>
      <c r="P94" s="129">
        <f t="shared" si="17"/>
        <v>82.787999999999997</v>
      </c>
      <c r="Q94" s="130">
        <f t="shared" si="17"/>
        <v>94.095600000000005</v>
      </c>
      <c r="S94" s="129">
        <f t="shared" si="18"/>
        <v>84.027500000000003</v>
      </c>
      <c r="T94" s="130">
        <f t="shared" si="18"/>
        <v>95.335099999999997</v>
      </c>
      <c r="V94" s="129">
        <f t="shared" si="19"/>
        <v>89.605199999999996</v>
      </c>
      <c r="W94" s="130">
        <f t="shared" si="19"/>
        <v>100.91289999999999</v>
      </c>
    </row>
    <row r="95" spans="1:23">
      <c r="A95" s="88" t="s">
        <v>18</v>
      </c>
      <c r="B95" s="89">
        <v>2</v>
      </c>
      <c r="C95" s="128" t="s">
        <v>566</v>
      </c>
      <c r="D95" s="129">
        <f t="shared" si="14"/>
        <v>5.8613999999999997</v>
      </c>
      <c r="E95" s="130">
        <f t="shared" si="14"/>
        <v>7.2232000000000003</v>
      </c>
      <c r="G95" s="129">
        <f t="shared" si="14"/>
        <v>8.0484000000000009</v>
      </c>
      <c r="H95" s="130">
        <f t="shared" si="14"/>
        <v>9.4101999999999997</v>
      </c>
      <c r="J95" s="129">
        <f t="shared" si="15"/>
        <v>12.531000000000001</v>
      </c>
      <c r="K95" s="130">
        <f t="shared" si="15"/>
        <v>13.8926</v>
      </c>
      <c r="M95" s="129">
        <f t="shared" si="16"/>
        <v>5.8613999999999997</v>
      </c>
      <c r="N95" s="130">
        <f t="shared" si="16"/>
        <v>7.2232000000000003</v>
      </c>
      <c r="P95" s="129">
        <f t="shared" si="17"/>
        <v>12.4762</v>
      </c>
      <c r="Q95" s="130">
        <f t="shared" si="17"/>
        <v>13.837999999999999</v>
      </c>
      <c r="S95" s="129">
        <f t="shared" si="18"/>
        <v>12.531000000000001</v>
      </c>
      <c r="T95" s="130">
        <f t="shared" si="18"/>
        <v>13.8926</v>
      </c>
      <c r="V95" s="129">
        <f t="shared" si="19"/>
        <v>12.776999999999999</v>
      </c>
      <c r="W95" s="130">
        <f t="shared" si="19"/>
        <v>14.1386</v>
      </c>
    </row>
    <row r="96" spans="1:23">
      <c r="A96" s="88" t="s">
        <v>76</v>
      </c>
      <c r="B96" s="89">
        <v>0</v>
      </c>
      <c r="C96" s="128" t="s">
        <v>940</v>
      </c>
      <c r="D96" s="129">
        <f t="shared" si="14"/>
        <v>0</v>
      </c>
      <c r="E96" s="130">
        <f t="shared" si="14"/>
        <v>0</v>
      </c>
      <c r="G96" s="129">
        <f t="shared" si="14"/>
        <v>0</v>
      </c>
      <c r="H96" s="130">
        <f t="shared" si="14"/>
        <v>0</v>
      </c>
      <c r="J96" s="129">
        <f t="shared" si="15"/>
        <v>0</v>
      </c>
      <c r="K96" s="130">
        <f t="shared" si="15"/>
        <v>0</v>
      </c>
      <c r="M96" s="129">
        <f t="shared" si="16"/>
        <v>0</v>
      </c>
      <c r="N96" s="130">
        <f t="shared" si="16"/>
        <v>0</v>
      </c>
      <c r="P96" s="129">
        <f t="shared" si="17"/>
        <v>0</v>
      </c>
      <c r="Q96" s="130">
        <f t="shared" si="17"/>
        <v>0</v>
      </c>
      <c r="S96" s="129">
        <f t="shared" si="18"/>
        <v>0</v>
      </c>
      <c r="T96" s="130">
        <f t="shared" si="18"/>
        <v>0</v>
      </c>
      <c r="V96" s="129">
        <f t="shared" si="19"/>
        <v>0</v>
      </c>
      <c r="W96" s="130">
        <f t="shared" si="19"/>
        <v>0</v>
      </c>
    </row>
    <row r="97" spans="1:23">
      <c r="A97" s="88" t="s">
        <v>22</v>
      </c>
      <c r="B97" s="89">
        <v>2</v>
      </c>
      <c r="C97" s="128" t="s">
        <v>570</v>
      </c>
      <c r="D97" s="129">
        <f t="shared" si="14"/>
        <v>22.936800000000002</v>
      </c>
      <c r="E97" s="130">
        <f t="shared" si="14"/>
        <v>30.639199999999999</v>
      </c>
      <c r="G97" s="129">
        <f t="shared" si="14"/>
        <v>32.007199999999997</v>
      </c>
      <c r="H97" s="130">
        <f t="shared" si="14"/>
        <v>39.709600000000002</v>
      </c>
      <c r="J97" s="129">
        <f t="shared" si="15"/>
        <v>49.598399999999998</v>
      </c>
      <c r="K97" s="130">
        <f t="shared" si="15"/>
        <v>57.300800000000002</v>
      </c>
      <c r="M97" s="129">
        <f t="shared" si="16"/>
        <v>22.936800000000002</v>
      </c>
      <c r="N97" s="130">
        <f t="shared" si="16"/>
        <v>30.639199999999999</v>
      </c>
      <c r="P97" s="129">
        <f t="shared" si="17"/>
        <v>49.341799999999999</v>
      </c>
      <c r="Q97" s="130">
        <f t="shared" si="17"/>
        <v>57.044199999999996</v>
      </c>
      <c r="S97" s="129">
        <f t="shared" si="18"/>
        <v>49.598399999999998</v>
      </c>
      <c r="T97" s="130">
        <f t="shared" si="18"/>
        <v>57.300800000000002</v>
      </c>
      <c r="V97" s="129">
        <f t="shared" si="19"/>
        <v>50.753399999999999</v>
      </c>
      <c r="W97" s="130">
        <f t="shared" si="19"/>
        <v>58.455800000000004</v>
      </c>
    </row>
    <row r="98" spans="1:23">
      <c r="A98" s="88" t="s">
        <v>80</v>
      </c>
      <c r="B98" s="89">
        <v>2</v>
      </c>
      <c r="C98" s="128" t="s">
        <v>568</v>
      </c>
      <c r="D98" s="129">
        <f t="shared" si="14"/>
        <v>10.6426</v>
      </c>
      <c r="E98" s="130">
        <f t="shared" si="14"/>
        <v>13.675800000000001</v>
      </c>
      <c r="G98" s="129">
        <f t="shared" si="14"/>
        <v>15.0626</v>
      </c>
      <c r="H98" s="130">
        <f t="shared" si="14"/>
        <v>18.095800000000001</v>
      </c>
      <c r="J98" s="129">
        <f t="shared" si="15"/>
        <v>21.9312</v>
      </c>
      <c r="K98" s="130">
        <f t="shared" si="15"/>
        <v>24.964400000000001</v>
      </c>
      <c r="M98" s="129">
        <f t="shared" si="16"/>
        <v>10.6426</v>
      </c>
      <c r="N98" s="130">
        <f t="shared" si="16"/>
        <v>13.675800000000001</v>
      </c>
      <c r="P98" s="129">
        <f t="shared" si="17"/>
        <v>21.778199999999998</v>
      </c>
      <c r="Q98" s="130">
        <f t="shared" si="17"/>
        <v>24.811399999999999</v>
      </c>
      <c r="S98" s="129">
        <f t="shared" si="18"/>
        <v>21.9312</v>
      </c>
      <c r="T98" s="130">
        <f t="shared" si="18"/>
        <v>24.964400000000001</v>
      </c>
      <c r="V98" s="129">
        <f t="shared" si="19"/>
        <v>22.620200000000001</v>
      </c>
      <c r="W98" s="130">
        <f t="shared" si="19"/>
        <v>25.653400000000001</v>
      </c>
    </row>
    <row r="99" spans="1:23">
      <c r="C99" s="94"/>
      <c r="D99" s="94"/>
      <c r="E99" s="95"/>
      <c r="G99" s="94"/>
      <c r="H99" s="95"/>
      <c r="J99" s="94"/>
      <c r="K99" s="95"/>
      <c r="M99" s="94"/>
      <c r="N99" s="95"/>
      <c r="P99" s="94"/>
      <c r="Q99" s="95"/>
      <c r="S99" s="94"/>
      <c r="T99" s="95"/>
      <c r="V99" s="94"/>
      <c r="W99" s="95"/>
    </row>
    <row r="100" spans="1:23">
      <c r="A100" s="96"/>
      <c r="B100" s="97">
        <v>1</v>
      </c>
      <c r="C100" s="121" t="s">
        <v>932</v>
      </c>
      <c r="D100" s="99">
        <f>VLOOKUP($C100,$C$16:$W$38,D$46-2,0)*$B100</f>
        <v>0</v>
      </c>
      <c r="E100" s="100">
        <f>VLOOKUP($C100,$C$16:$W$38,E$46-2,0)*$B100</f>
        <v>0</v>
      </c>
      <c r="G100" s="99">
        <f>VLOOKUP($C100,$C$16:$W$38,G$46-2,0)*$B100</f>
        <v>0</v>
      </c>
      <c r="H100" s="100">
        <f>VLOOKUP($C100,$C$16:$W$38,H$46-2,0)*$B100</f>
        <v>0</v>
      </c>
      <c r="J100" s="99">
        <f>VLOOKUP($C100,$C$16:$W$38,J$46-2,0)*$B100</f>
        <v>0</v>
      </c>
      <c r="K100" s="100">
        <f>VLOOKUP($C100,$C$16:$W$38,K$46-2,0)*$B100</f>
        <v>0</v>
      </c>
      <c r="M100" s="99">
        <f>VLOOKUP($C100,$C$16:$W$38,M$46-2,0)*$B100</f>
        <v>432.10260416666671</v>
      </c>
      <c r="N100" s="100">
        <f>VLOOKUP($C100,$C$16:$W$38,N$46-2,0)*$B100</f>
        <v>404.58187500000003</v>
      </c>
      <c r="P100" s="99">
        <f>VLOOKUP($C100,$C$16:$W$38,P$46-2,0)*$B100</f>
        <v>432.10260416666671</v>
      </c>
      <c r="Q100" s="100">
        <f>VLOOKUP($C100,$C$16:$W$38,Q$46-2,0)*$B100</f>
        <v>404.58187500000003</v>
      </c>
      <c r="S100" s="99">
        <f>VLOOKUP($C100,$C$16:$W$38,S$46-2,0)*$B100</f>
        <v>432.10260416666671</v>
      </c>
      <c r="T100" s="100">
        <f>VLOOKUP($C100,$C$16:$W$38,T$46-2,0)*$B100</f>
        <v>404.58187500000003</v>
      </c>
      <c r="V100" s="99">
        <f>VLOOKUP($C100,$C$16:$W$38,V$46-2,0)*$B100</f>
        <v>809.68468750000011</v>
      </c>
      <c r="W100" s="100">
        <f>VLOOKUP($C100,$C$16:$W$38,W$46-2,0)*$B100</f>
        <v>782.16395833333343</v>
      </c>
    </row>
    <row r="101" spans="1:23">
      <c r="C101" s="94"/>
      <c r="D101" s="94"/>
      <c r="E101" s="95"/>
      <c r="G101" s="94"/>
      <c r="H101" s="95"/>
      <c r="J101" s="94"/>
      <c r="K101" s="95"/>
      <c r="M101" s="94"/>
      <c r="N101" s="95"/>
      <c r="P101" s="94"/>
      <c r="Q101" s="95"/>
      <c r="S101" s="94"/>
      <c r="T101" s="95"/>
      <c r="V101" s="94"/>
      <c r="W101" s="95"/>
    </row>
    <row r="102" spans="1:23" ht="15.75" thickBot="1">
      <c r="B102" s="87" t="s">
        <v>941</v>
      </c>
      <c r="C102" s="122" t="s">
        <v>913</v>
      </c>
      <c r="D102" s="103">
        <f>SUM(D89:D100)</f>
        <v>353.64270000000005</v>
      </c>
      <c r="E102" s="104">
        <f>SUM(E89:E100)</f>
        <v>440.77690000000001</v>
      </c>
      <c r="F102" s="105"/>
      <c r="G102" s="103">
        <f>SUM(G89:G100)</f>
        <v>510.3275000000001</v>
      </c>
      <c r="H102" s="104">
        <f>SUM(H89:H100)</f>
        <v>597.46100000000013</v>
      </c>
      <c r="I102" s="105"/>
      <c r="J102" s="103">
        <f>SUM(J89:J100)</f>
        <v>592.24249999999995</v>
      </c>
      <c r="K102" s="104">
        <f>SUM(K89:K100)</f>
        <v>679.3759</v>
      </c>
      <c r="L102" s="105"/>
      <c r="M102" s="103">
        <f>SUM(M89:M100)</f>
        <v>785.74530416666676</v>
      </c>
      <c r="N102" s="104">
        <f>SUM(N89:N100)</f>
        <v>845.35877500000004</v>
      </c>
      <c r="O102" s="105"/>
      <c r="P102" s="103">
        <f>SUM(P89:P100)</f>
        <v>1016.0342041666668</v>
      </c>
      <c r="Q102" s="104">
        <f>SUM(Q89:Q100)</f>
        <v>1075.6470750000001</v>
      </c>
      <c r="R102" s="105"/>
      <c r="S102" s="103">
        <f>SUM(S89:S100)</f>
        <v>1024.3451041666667</v>
      </c>
      <c r="T102" s="104">
        <f>SUM(T89:T100)</f>
        <v>1083.9577750000001</v>
      </c>
      <c r="U102" s="105"/>
      <c r="V102" s="103">
        <f>SUM(V89:V100)</f>
        <v>1439.3258875000001</v>
      </c>
      <c r="W102" s="104">
        <f>SUM(W89:W100)</f>
        <v>1498.9391583333336</v>
      </c>
    </row>
    <row r="103" spans="1:23" ht="15.75" thickTop="1">
      <c r="C103" s="123" t="s">
        <v>914</v>
      </c>
      <c r="D103" s="107">
        <f>D102*24</f>
        <v>8487.4248000000007</v>
      </c>
      <c r="E103" s="108">
        <f>E102*12</f>
        <v>5289.3227999999999</v>
      </c>
      <c r="F103" s="105"/>
      <c r="G103" s="107">
        <f>G102*24</f>
        <v>12247.860000000002</v>
      </c>
      <c r="H103" s="108">
        <f>H102*12</f>
        <v>7169.5320000000011</v>
      </c>
      <c r="I103" s="105"/>
      <c r="J103" s="107">
        <f>J102*24</f>
        <v>14213.82</v>
      </c>
      <c r="K103" s="108">
        <f>K102*12</f>
        <v>8152.5108</v>
      </c>
      <c r="L103" s="105"/>
      <c r="M103" s="107">
        <f>M102*24</f>
        <v>18857.887300000002</v>
      </c>
      <c r="N103" s="108">
        <f>N102*12</f>
        <v>10144.3053</v>
      </c>
      <c r="O103" s="105"/>
      <c r="P103" s="107">
        <f>P102*24</f>
        <v>24384.820900000002</v>
      </c>
      <c r="Q103" s="108">
        <f>Q102*12</f>
        <v>12907.764900000002</v>
      </c>
      <c r="R103" s="105"/>
      <c r="S103" s="107">
        <f>S102*24</f>
        <v>24584.282500000001</v>
      </c>
      <c r="T103" s="108">
        <f>T102*12</f>
        <v>13007.493300000002</v>
      </c>
      <c r="U103" s="105"/>
      <c r="V103" s="107">
        <f>V102*24</f>
        <v>34543.821300000003</v>
      </c>
      <c r="W103" s="108">
        <f>W102*12</f>
        <v>17987.269900000003</v>
      </c>
    </row>
    <row r="104" spans="1:23" ht="15.75" thickBot="1">
      <c r="B104" s="87" t="s">
        <v>942</v>
      </c>
      <c r="C104" s="124" t="s">
        <v>915</v>
      </c>
      <c r="D104" s="110">
        <f>D102+(D102*D$1)</f>
        <v>601.19259000000011</v>
      </c>
      <c r="E104" s="111">
        <f>E102+(E102*E$1)</f>
        <v>749.32073000000003</v>
      </c>
      <c r="F104" s="105"/>
      <c r="G104" s="110">
        <f>G102+(G102*G$1)</f>
        <v>918.58950000000027</v>
      </c>
      <c r="H104" s="111">
        <f>H102+(H102*H$1)</f>
        <v>1075.4298000000003</v>
      </c>
      <c r="I104" s="105"/>
      <c r="J104" s="110">
        <f>J102+(J102*J$1)</f>
        <v>1125.2607499999999</v>
      </c>
      <c r="K104" s="111">
        <f>K102+(K102*K$1)</f>
        <v>1290.81421</v>
      </c>
      <c r="L104" s="105"/>
      <c r="M104" s="110">
        <f>M102+(M102*M$1)</f>
        <v>1335.7670170833335</v>
      </c>
      <c r="N104" s="111">
        <f>N102+(N102*N$1)</f>
        <v>1437.1099174999999</v>
      </c>
      <c r="O104" s="105"/>
      <c r="P104" s="110">
        <f>P102+(P102*P$1)</f>
        <v>1828.8615675000001</v>
      </c>
      <c r="Q104" s="111">
        <f>Q102+(Q102*Q$1)</f>
        <v>1936.1647350000003</v>
      </c>
      <c r="R104" s="105"/>
      <c r="S104" s="110">
        <f>S102+(S102*S$1)</f>
        <v>1946.2556979166668</v>
      </c>
      <c r="T104" s="111">
        <f>T102+(T102*T$1)</f>
        <v>2059.5197725000003</v>
      </c>
      <c r="U104" s="105"/>
      <c r="V104" s="110">
        <f>V102+(V102*V$1)</f>
        <v>2878.6517750000003</v>
      </c>
      <c r="W104" s="111">
        <f>W102+(W102*W$1)</f>
        <v>2997.8783166666672</v>
      </c>
    </row>
    <row r="105" spans="1:23" ht="15.75" thickTop="1">
      <c r="C105" s="125" t="s">
        <v>916</v>
      </c>
      <c r="D105" s="113">
        <f>(D104-D102)/D102</f>
        <v>0.70000000000000007</v>
      </c>
      <c r="E105" s="114">
        <f>(E104-E102)/E102</f>
        <v>0.70000000000000007</v>
      </c>
      <c r="F105" s="105"/>
      <c r="G105" s="113">
        <f>(G104-G102)/G102</f>
        <v>0.80000000000000016</v>
      </c>
      <c r="H105" s="114">
        <f>(H104-H102)/H102</f>
        <v>0.80000000000000016</v>
      </c>
      <c r="I105" s="105"/>
      <c r="J105" s="113">
        <f>(J104-J102)/J102</f>
        <v>0.9</v>
      </c>
      <c r="K105" s="114">
        <f>(K104-K102)/K102</f>
        <v>0.9</v>
      </c>
      <c r="L105" s="105"/>
      <c r="M105" s="113">
        <f>(M104-M102)/M102</f>
        <v>0.7</v>
      </c>
      <c r="N105" s="114">
        <f>(N104-N102)/N102</f>
        <v>0.69999999999999984</v>
      </c>
      <c r="O105" s="105"/>
      <c r="P105" s="113">
        <f>(P104-P102)/P102</f>
        <v>0.79999999999999993</v>
      </c>
      <c r="Q105" s="114">
        <f>(Q104-Q102)/Q102</f>
        <v>0.80000000000000016</v>
      </c>
      <c r="R105" s="105"/>
      <c r="S105" s="113">
        <f>(S104-S102)/S102</f>
        <v>0.9</v>
      </c>
      <c r="T105" s="114">
        <f>(T104-T102)/T102</f>
        <v>0.90000000000000013</v>
      </c>
      <c r="U105" s="105"/>
      <c r="V105" s="113">
        <f>(V104-V102)/V102</f>
        <v>1</v>
      </c>
      <c r="W105" s="114">
        <f>(W104-W102)/W102</f>
        <v>1</v>
      </c>
    </row>
    <row r="106" spans="1:23">
      <c r="C106" s="126" t="s">
        <v>917</v>
      </c>
      <c r="D106" s="116">
        <f>D103+(D103*D$1)</f>
        <v>14428.622160000001</v>
      </c>
      <c r="E106" s="117">
        <f>E103+(E103*E$1)</f>
        <v>8991.8487599999989</v>
      </c>
      <c r="F106" s="105"/>
      <c r="G106" s="116">
        <f>G103+(G103*G$1)</f>
        <v>22046.148000000005</v>
      </c>
      <c r="H106" s="117">
        <f>H103+(H103*H$1)</f>
        <v>12905.157600000002</v>
      </c>
      <c r="I106" s="105"/>
      <c r="J106" s="116">
        <f>J103+(J103*J$1)</f>
        <v>27006.258000000002</v>
      </c>
      <c r="K106" s="117">
        <f>K103+(K103*K$1)</f>
        <v>15489.77052</v>
      </c>
      <c r="L106" s="105"/>
      <c r="M106" s="116">
        <f>M103+(M103*M$1)</f>
        <v>32058.408410000004</v>
      </c>
      <c r="N106" s="117">
        <f>N103+(N103*N$1)</f>
        <v>17245.319009999999</v>
      </c>
      <c r="O106" s="105"/>
      <c r="P106" s="116">
        <f>P103+(P103*P$1)</f>
        <v>43892.677620000002</v>
      </c>
      <c r="Q106" s="117">
        <f>Q103+(Q103*Q$1)</f>
        <v>23233.976820000003</v>
      </c>
      <c r="R106" s="105"/>
      <c r="S106" s="116">
        <f>S103+(S103*S$1)</f>
        <v>46710.136750000005</v>
      </c>
      <c r="T106" s="117">
        <f>T103+(T103*T$1)</f>
        <v>24714.237270000005</v>
      </c>
      <c r="U106" s="105"/>
      <c r="V106" s="116">
        <f>V103+(V103*V$1)</f>
        <v>69087.642600000006</v>
      </c>
      <c r="W106" s="117">
        <f>W103+(W103*W$1)</f>
        <v>35974.539800000006</v>
      </c>
    </row>
    <row r="108" spans="1:23">
      <c r="C108" s="118" t="s">
        <v>943</v>
      </c>
    </row>
    <row r="109" spans="1:23">
      <c r="B109" s="87" t="s">
        <v>919</v>
      </c>
      <c r="C109" s="119" t="s">
        <v>944</v>
      </c>
      <c r="D109" s="86" t="s">
        <v>910</v>
      </c>
      <c r="E109" s="86" t="s">
        <v>906</v>
      </c>
      <c r="G109" s="86" t="s">
        <v>910</v>
      </c>
      <c r="H109" s="86" t="s">
        <v>906</v>
      </c>
      <c r="J109" s="86" t="s">
        <v>910</v>
      </c>
      <c r="K109" s="86" t="s">
        <v>906</v>
      </c>
      <c r="M109" s="86" t="s">
        <v>910</v>
      </c>
      <c r="N109" s="86" t="s">
        <v>906</v>
      </c>
      <c r="P109" s="86" t="s">
        <v>910</v>
      </c>
      <c r="Q109" s="86" t="s">
        <v>906</v>
      </c>
      <c r="S109" s="86" t="s">
        <v>910</v>
      </c>
      <c r="T109" s="86" t="s">
        <v>906</v>
      </c>
      <c r="V109" s="86" t="s">
        <v>910</v>
      </c>
      <c r="W109" s="86" t="s">
        <v>906</v>
      </c>
    </row>
    <row r="110" spans="1:23">
      <c r="B110" s="87" t="s">
        <v>911</v>
      </c>
      <c r="C110" s="87" t="s">
        <v>920</v>
      </c>
    </row>
    <row r="111" spans="1:23">
      <c r="A111" s="88" t="s">
        <v>18</v>
      </c>
      <c r="B111" s="89">
        <v>1</v>
      </c>
      <c r="C111" s="120" t="s">
        <v>566</v>
      </c>
      <c r="D111" s="91">
        <f>VLOOKUP($A111,$A$16:$W$38,D$46,0)*$B111</f>
        <v>2.9306999999999999</v>
      </c>
      <c r="E111" s="92">
        <f>VLOOKUP($A111,$A$16:$W$38,E$46,0)*$B111</f>
        <v>3.6116000000000001</v>
      </c>
      <c r="G111" s="91">
        <f>VLOOKUP($A111,$A$16:$W$38,G$46,0)*$B111</f>
        <v>4.0242000000000004</v>
      </c>
      <c r="H111" s="92">
        <f>VLOOKUP($A111,$A$16:$W$38,H$46,0)*$B111</f>
        <v>4.7050999999999998</v>
      </c>
      <c r="J111" s="91">
        <f>VLOOKUP($A111,$A$16:$W$38,J$46,0)*$B111</f>
        <v>6.2655000000000003</v>
      </c>
      <c r="K111" s="92">
        <f>VLOOKUP($A111,$A$16:$W$38,K$46,0)*$B111</f>
        <v>6.9462999999999999</v>
      </c>
      <c r="M111" s="91">
        <f>VLOOKUP($A111,$A$16:$W$38,M$46,0)*$B111</f>
        <v>2.9306999999999999</v>
      </c>
      <c r="N111" s="92">
        <f>VLOOKUP($A111,$A$16:$W$38,N$46,0)*$B111</f>
        <v>3.6116000000000001</v>
      </c>
      <c r="P111" s="91">
        <f>VLOOKUP($A111,$A$16:$W$38,P$46,0)*$B111</f>
        <v>6.2381000000000002</v>
      </c>
      <c r="Q111" s="92">
        <f>VLOOKUP($A111,$A$16:$W$38,Q$46,0)*$B111</f>
        <v>6.9189999999999996</v>
      </c>
      <c r="S111" s="91">
        <f>VLOOKUP($A111,$A$16:$W$38,S$46,0)*$B111</f>
        <v>6.2655000000000003</v>
      </c>
      <c r="T111" s="92">
        <f>VLOOKUP($A111,$A$16:$W$38,T$46,0)*$B111</f>
        <v>6.9462999999999999</v>
      </c>
      <c r="V111" s="91">
        <f>VLOOKUP($A111,$A$16:$W$38,V$46,0)*$B111</f>
        <v>6.3884999999999996</v>
      </c>
      <c r="W111" s="92">
        <f>VLOOKUP($A111,$A$16:$W$38,W$46,0)*$B111</f>
        <v>7.0693000000000001</v>
      </c>
    </row>
    <row r="112" spans="1:23">
      <c r="C112" s="94"/>
      <c r="D112" s="94"/>
      <c r="E112" s="95"/>
      <c r="G112" s="94"/>
      <c r="H112" s="95"/>
      <c r="J112" s="94"/>
      <c r="K112" s="95"/>
      <c r="M112" s="94"/>
      <c r="N112" s="95"/>
      <c r="P112" s="94"/>
      <c r="Q112" s="95"/>
      <c r="S112" s="94"/>
      <c r="T112" s="95"/>
      <c r="V112" s="94"/>
      <c r="W112" s="95"/>
    </row>
    <row r="113" spans="1:23">
      <c r="A113" s="142"/>
      <c r="B113" s="143">
        <v>1</v>
      </c>
      <c r="C113" s="145" t="s">
        <v>845</v>
      </c>
      <c r="D113" s="145"/>
      <c r="E113" s="146">
        <f>VLOOKUP($C113,$C$16:$W$38,E$46-2,0)*$B113</f>
        <v>212.5</v>
      </c>
      <c r="G113" s="145"/>
      <c r="H113" s="146">
        <f>VLOOKUP($C113,$C$16:$W$38,H$46-2,0)*$B113</f>
        <v>212.5</v>
      </c>
      <c r="J113" s="145"/>
      <c r="K113" s="146">
        <f>VLOOKUP($C113,$C$16:$W$38,K$46-2,0)*$B113</f>
        <v>212.5</v>
      </c>
      <c r="M113" s="145"/>
      <c r="N113" s="146">
        <f>VLOOKUP($C113,$C$16:$W$38,N$46-2,0)*$B113</f>
        <v>212.5</v>
      </c>
      <c r="P113" s="145"/>
      <c r="Q113" s="146">
        <f>VLOOKUP($C113,$C$16:$W$38,Q$46-2,0)*$B113</f>
        <v>212.5</v>
      </c>
      <c r="S113" s="145"/>
      <c r="T113" s="146">
        <f>VLOOKUP($C113,$C$16:$W$38,T$46-2,0)*$B113</f>
        <v>212.5</v>
      </c>
      <c r="V113" s="145"/>
      <c r="W113" s="146">
        <f>VLOOKUP($C113,$C$16:$W$38,W$46-2,0)*$B113</f>
        <v>212.5</v>
      </c>
    </row>
    <row r="114" spans="1:23">
      <c r="A114" s="142"/>
      <c r="B114" s="143">
        <v>6</v>
      </c>
      <c r="C114" s="145" t="s">
        <v>859</v>
      </c>
      <c r="D114" s="145"/>
      <c r="E114" s="146">
        <f>VLOOKUP($C114,$C$16:$W$38,E$46-2,0)*$B114</f>
        <v>477</v>
      </c>
      <c r="G114" s="145"/>
      <c r="H114" s="146">
        <f>VLOOKUP($C114,$C$16:$W$38,H$46-2,0)*$B114</f>
        <v>477</v>
      </c>
      <c r="J114" s="145"/>
      <c r="K114" s="146">
        <f>VLOOKUP($C114,$C$16:$W$38,K$46-2,0)*$B114</f>
        <v>477</v>
      </c>
      <c r="M114" s="145"/>
      <c r="N114" s="146">
        <f>VLOOKUP($C114,$C$16:$W$38,N$46-2,0)*$B114</f>
        <v>477</v>
      </c>
      <c r="P114" s="145"/>
      <c r="Q114" s="146">
        <f>VLOOKUP($C114,$C$16:$W$38,Q$46-2,0)*$B114</f>
        <v>477</v>
      </c>
      <c r="S114" s="145"/>
      <c r="T114" s="146">
        <f>VLOOKUP($C114,$C$16:$W$38,T$46-2,0)*$B114</f>
        <v>477</v>
      </c>
      <c r="V114" s="145"/>
      <c r="W114" s="146">
        <f>VLOOKUP($C114,$C$16:$W$38,W$46-2,0)*$B114</f>
        <v>477</v>
      </c>
    </row>
    <row r="115" spans="1:23">
      <c r="C115" s="94"/>
      <c r="D115" s="94"/>
      <c r="E115" s="95"/>
      <c r="G115" s="94"/>
      <c r="H115" s="95"/>
      <c r="J115" s="94"/>
      <c r="K115" s="95"/>
      <c r="M115" s="94"/>
      <c r="N115" s="95"/>
      <c r="P115" s="94"/>
      <c r="Q115" s="95"/>
      <c r="S115" s="94"/>
      <c r="T115" s="95"/>
      <c r="V115" s="94"/>
      <c r="W115" s="95"/>
    </row>
    <row r="116" spans="1:23">
      <c r="C116" s="94"/>
      <c r="D116" s="94"/>
      <c r="E116" s="95"/>
      <c r="G116" s="94"/>
      <c r="H116" s="95"/>
      <c r="J116" s="94"/>
      <c r="K116" s="95"/>
      <c r="M116" s="94"/>
      <c r="N116" s="95"/>
      <c r="P116" s="94"/>
      <c r="Q116" s="95"/>
      <c r="S116" s="94"/>
      <c r="T116" s="95"/>
      <c r="V116" s="94"/>
      <c r="W116" s="95"/>
    </row>
    <row r="117" spans="1:23" ht="15.75" thickBot="1">
      <c r="B117" s="87" t="s">
        <v>945</v>
      </c>
      <c r="C117" s="122" t="s">
        <v>913</v>
      </c>
      <c r="D117" s="103">
        <f>SUM(D111)</f>
        <v>2.9306999999999999</v>
      </c>
      <c r="E117" s="104">
        <f>SUM(E111)</f>
        <v>3.6116000000000001</v>
      </c>
      <c r="F117" s="105"/>
      <c r="G117" s="103">
        <f>SUM(G111)</f>
        <v>4.0242000000000004</v>
      </c>
      <c r="H117" s="104">
        <f>SUM(H111)</f>
        <v>4.7050999999999998</v>
      </c>
      <c r="I117" s="105"/>
      <c r="J117" s="103">
        <f>SUM(J111)</f>
        <v>6.2655000000000003</v>
      </c>
      <c r="K117" s="104">
        <f>SUM(K111)</f>
        <v>6.9462999999999999</v>
      </c>
      <c r="L117" s="105"/>
      <c r="M117" s="103">
        <f>SUM(M111)</f>
        <v>2.9306999999999999</v>
      </c>
      <c r="N117" s="104">
        <f>SUM(N111)</f>
        <v>3.6116000000000001</v>
      </c>
      <c r="O117" s="105"/>
      <c r="P117" s="103">
        <f>SUM(P111)</f>
        <v>6.2381000000000002</v>
      </c>
      <c r="Q117" s="104">
        <f>SUM(Q111)</f>
        <v>6.9189999999999996</v>
      </c>
      <c r="R117" s="105"/>
      <c r="S117" s="103">
        <f>SUM(S111)</f>
        <v>6.2655000000000003</v>
      </c>
      <c r="T117" s="104">
        <f>SUM(T111)</f>
        <v>6.9462999999999999</v>
      </c>
      <c r="U117" s="105"/>
      <c r="V117" s="103">
        <f>SUM(V111)</f>
        <v>6.3884999999999996</v>
      </c>
      <c r="W117" s="104">
        <f>SUM(W111)</f>
        <v>7.0693000000000001</v>
      </c>
    </row>
    <row r="118" spans="1:23" ht="15.75" thickTop="1">
      <c r="C118" s="123" t="s">
        <v>914</v>
      </c>
      <c r="D118" s="107">
        <f>D117*24</f>
        <v>70.336799999999997</v>
      </c>
      <c r="E118" s="108">
        <f>E117*12</f>
        <v>43.339200000000005</v>
      </c>
      <c r="F118" s="105"/>
      <c r="G118" s="107">
        <f>G117*24</f>
        <v>96.580800000000011</v>
      </c>
      <c r="H118" s="108">
        <f>H117*12</f>
        <v>56.461199999999998</v>
      </c>
      <c r="I118" s="105"/>
      <c r="J118" s="107">
        <f>J117*24</f>
        <v>150.37200000000001</v>
      </c>
      <c r="K118" s="108">
        <f>K117*12</f>
        <v>83.355599999999995</v>
      </c>
      <c r="L118" s="105"/>
      <c r="M118" s="107">
        <f>M117*24</f>
        <v>70.336799999999997</v>
      </c>
      <c r="N118" s="108">
        <f>N117*12</f>
        <v>43.339200000000005</v>
      </c>
      <c r="O118" s="105"/>
      <c r="P118" s="107">
        <f>P117*24</f>
        <v>149.71440000000001</v>
      </c>
      <c r="Q118" s="108">
        <f>Q117*12</f>
        <v>83.027999999999992</v>
      </c>
      <c r="R118" s="105"/>
      <c r="S118" s="107">
        <f>S117*24</f>
        <v>150.37200000000001</v>
      </c>
      <c r="T118" s="108">
        <f>T117*12</f>
        <v>83.355599999999995</v>
      </c>
      <c r="U118" s="105"/>
      <c r="V118" s="107">
        <f>V117*24</f>
        <v>153.32399999999998</v>
      </c>
      <c r="W118" s="108">
        <f>W117*12</f>
        <v>84.831600000000009</v>
      </c>
    </row>
    <row r="119" spans="1:23" ht="15.75" thickBot="1">
      <c r="B119" s="87" t="s">
        <v>946</v>
      </c>
      <c r="C119" s="124" t="s">
        <v>915</v>
      </c>
      <c r="D119" s="110">
        <f>D117+(D117*D$1)</f>
        <v>4.9821899999999992</v>
      </c>
      <c r="E119" s="111">
        <f>E117+(E117*E$1)</f>
        <v>6.1397200000000005</v>
      </c>
      <c r="F119" s="105"/>
      <c r="G119" s="110">
        <f>G117+(G117*G$1)</f>
        <v>7.2435600000000004</v>
      </c>
      <c r="H119" s="111">
        <f>H117+(H117*H$1)</f>
        <v>8.4691799999999997</v>
      </c>
      <c r="I119" s="105"/>
      <c r="J119" s="110">
        <f>J117+(J117*J$1)</f>
        <v>11.904450000000001</v>
      </c>
      <c r="K119" s="111">
        <f>K117+(K117*K$1)</f>
        <v>13.19797</v>
      </c>
      <c r="L119" s="105"/>
      <c r="M119" s="110">
        <f>M117+(M117*M$1)</f>
        <v>4.9821899999999992</v>
      </c>
      <c r="N119" s="111">
        <f>N117+(N117*N$1)</f>
        <v>6.1397200000000005</v>
      </c>
      <c r="O119" s="105"/>
      <c r="P119" s="110">
        <f>P117+(P117*P$1)</f>
        <v>11.228580000000001</v>
      </c>
      <c r="Q119" s="111">
        <f>Q117+(Q117*Q$1)</f>
        <v>12.4542</v>
      </c>
      <c r="R119" s="105"/>
      <c r="S119" s="110">
        <f>S117+(S117*S$1)</f>
        <v>11.904450000000001</v>
      </c>
      <c r="T119" s="111">
        <f>T117+(T117*T$1)</f>
        <v>13.19797</v>
      </c>
      <c r="U119" s="105"/>
      <c r="V119" s="110">
        <f>V117+(V117*V$1)</f>
        <v>12.776999999999999</v>
      </c>
      <c r="W119" s="111">
        <f>W117+(W117*W$1)</f>
        <v>14.1386</v>
      </c>
    </row>
    <row r="120" spans="1:23" ht="15.75" thickTop="1">
      <c r="C120" s="125" t="s">
        <v>916</v>
      </c>
      <c r="D120" s="113">
        <f>(D119-D117)/D117</f>
        <v>0.69999999999999984</v>
      </c>
      <c r="E120" s="114">
        <f>(E119-E117)/E117</f>
        <v>0.70000000000000007</v>
      </c>
      <c r="F120" s="105"/>
      <c r="G120" s="113">
        <f>(G119-G117)/G117</f>
        <v>0.79999999999999993</v>
      </c>
      <c r="H120" s="114">
        <f>(H119-H117)/H117</f>
        <v>0.8</v>
      </c>
      <c r="I120" s="105"/>
      <c r="J120" s="113">
        <f>(J119-J117)/J117</f>
        <v>0.9</v>
      </c>
      <c r="K120" s="114">
        <f>(K119-K117)/K117</f>
        <v>0.9</v>
      </c>
      <c r="L120" s="105"/>
      <c r="M120" s="113">
        <f>(M119-M117)/M117</f>
        <v>0.69999999999999984</v>
      </c>
      <c r="N120" s="114">
        <f>(N119-N117)/N117</f>
        <v>0.70000000000000007</v>
      </c>
      <c r="O120" s="105"/>
      <c r="P120" s="113">
        <f>(P119-P117)/P117</f>
        <v>0.8</v>
      </c>
      <c r="Q120" s="114">
        <f>(Q119-Q117)/Q117</f>
        <v>0.80000000000000016</v>
      </c>
      <c r="R120" s="105"/>
      <c r="S120" s="113">
        <f>(S119-S117)/S117</f>
        <v>0.9</v>
      </c>
      <c r="T120" s="114">
        <f>(T119-T117)/T117</f>
        <v>0.9</v>
      </c>
      <c r="U120" s="105"/>
      <c r="V120" s="113">
        <f>(V119-V117)/V117</f>
        <v>1</v>
      </c>
      <c r="W120" s="114">
        <f>(W119-W117)/W117</f>
        <v>1</v>
      </c>
    </row>
    <row r="121" spans="1:23">
      <c r="C121" s="126" t="s">
        <v>917</v>
      </c>
      <c r="D121" s="116">
        <f>D118+(D118*D$1)</f>
        <v>119.57255999999998</v>
      </c>
      <c r="E121" s="117">
        <f>E118+(E118*E$1)</f>
        <v>73.676640000000006</v>
      </c>
      <c r="F121" s="105"/>
      <c r="G121" s="116">
        <f>G118+(G118*G$1)</f>
        <v>173.84544000000002</v>
      </c>
      <c r="H121" s="117">
        <f>H118+(H118*H$1)</f>
        <v>101.63015999999999</v>
      </c>
      <c r="I121" s="105"/>
      <c r="J121" s="116">
        <f>J118+(J118*J$1)</f>
        <v>285.70680000000004</v>
      </c>
      <c r="K121" s="117">
        <f>K118+(K118*K$1)</f>
        <v>158.37563999999998</v>
      </c>
      <c r="L121" s="105"/>
      <c r="M121" s="116">
        <f>M118+(M118*M$1)</f>
        <v>119.57255999999998</v>
      </c>
      <c r="N121" s="117">
        <f>N118+(N118*N$1)</f>
        <v>73.676640000000006</v>
      </c>
      <c r="O121" s="105"/>
      <c r="P121" s="116">
        <f>P118+(P118*P$1)</f>
        <v>269.48592000000002</v>
      </c>
      <c r="Q121" s="117">
        <f>Q118+(Q118*Q$1)</f>
        <v>149.4504</v>
      </c>
      <c r="R121" s="105"/>
      <c r="S121" s="116">
        <f>S118+(S118*S$1)</f>
        <v>285.70680000000004</v>
      </c>
      <c r="T121" s="117">
        <f>T118+(T118*T$1)</f>
        <v>158.37563999999998</v>
      </c>
      <c r="U121" s="105"/>
      <c r="V121" s="116">
        <f>V118+(V118*V$1)</f>
        <v>306.64799999999997</v>
      </c>
      <c r="W121" s="117">
        <f>W118+(W118*W$1)</f>
        <v>169.66320000000002</v>
      </c>
    </row>
    <row r="123" spans="1:23">
      <c r="C123" s="118" t="s">
        <v>943</v>
      </c>
    </row>
    <row r="124" spans="1:23">
      <c r="B124" s="87" t="s">
        <v>919</v>
      </c>
      <c r="C124" s="119" t="s">
        <v>947</v>
      </c>
      <c r="D124" s="86" t="s">
        <v>910</v>
      </c>
      <c r="E124" s="86" t="s">
        <v>906</v>
      </c>
      <c r="G124" s="86" t="s">
        <v>910</v>
      </c>
      <c r="H124" s="86" t="s">
        <v>906</v>
      </c>
      <c r="J124" s="86" t="s">
        <v>910</v>
      </c>
      <c r="K124" s="86" t="s">
        <v>906</v>
      </c>
      <c r="M124" s="86" t="s">
        <v>910</v>
      </c>
      <c r="N124" s="86" t="s">
        <v>906</v>
      </c>
      <c r="P124" s="86" t="s">
        <v>910</v>
      </c>
      <c r="Q124" s="86" t="s">
        <v>906</v>
      </c>
      <c r="S124" s="86" t="s">
        <v>910</v>
      </c>
      <c r="T124" s="86" t="s">
        <v>906</v>
      </c>
      <c r="V124" s="86" t="s">
        <v>910</v>
      </c>
      <c r="W124" s="86" t="s">
        <v>906</v>
      </c>
    </row>
    <row r="125" spans="1:23">
      <c r="B125" s="87" t="s">
        <v>911</v>
      </c>
      <c r="C125" s="87" t="s">
        <v>920</v>
      </c>
    </row>
    <row r="126" spans="1:23">
      <c r="A126" s="88" t="s">
        <v>20</v>
      </c>
      <c r="B126" s="89">
        <v>1</v>
      </c>
      <c r="C126" s="120" t="s">
        <v>948</v>
      </c>
      <c r="D126" s="91">
        <f>VLOOKUP($A126,$A$16:$W$38,D$46,0)*$B126</f>
        <v>0.20849999999999999</v>
      </c>
      <c r="E126" s="92">
        <f>VLOOKUP($A126,$A$16:$W$38,E$46,0)*$B126</f>
        <v>3.3071000000000002</v>
      </c>
      <c r="G126" s="91">
        <f>VLOOKUP($A126,$A$16:$W$38,G$46,0)*$B126</f>
        <v>1.4301999999999999</v>
      </c>
      <c r="H126" s="92">
        <f>VLOOKUP($A126,$A$16:$W$38,H$46,0)*$B126</f>
        <v>4.5288000000000004</v>
      </c>
      <c r="J126" s="91">
        <f>VLOOKUP($A126,$A$16:$W$38,J$46,0)*$B126</f>
        <v>0.98399999999999999</v>
      </c>
      <c r="K126" s="92">
        <f>VLOOKUP($A126,$A$16:$W$38,K$46,0)*$B126</f>
        <v>4.0826000000000002</v>
      </c>
      <c r="M126" s="91">
        <f>VLOOKUP($A126,$A$16:$W$38,M$46,0)*$B126</f>
        <v>0.20849999999999999</v>
      </c>
      <c r="N126" s="92">
        <f>VLOOKUP($A126,$A$16:$W$38,N$46,0)*$B126</f>
        <v>3.3071000000000002</v>
      </c>
      <c r="P126" s="91">
        <f>VLOOKUP($A126,$A$16:$W$38,P$46,0)*$B126</f>
        <v>0.83699999999999997</v>
      </c>
      <c r="Q126" s="92">
        <f>VLOOKUP($A126,$A$16:$W$38,Q$46,0)*$B126</f>
        <v>3.9356</v>
      </c>
      <c r="S126" s="91">
        <f>VLOOKUP($A126,$A$16:$W$38,S$46,0)*$B126</f>
        <v>0.98399999999999999</v>
      </c>
      <c r="T126" s="92">
        <f>VLOOKUP($A126,$A$16:$W$38,T$46,0)*$B126</f>
        <v>4.0826000000000002</v>
      </c>
      <c r="V126" s="91">
        <f>VLOOKUP($A126,$A$16:$W$38,V$46,0)*$B126</f>
        <v>1.6454</v>
      </c>
      <c r="W126" s="92">
        <f>VLOOKUP($A126,$A$16:$W$38,W$46,0)*$B126</f>
        <v>4.7439999999999998</v>
      </c>
    </row>
    <row r="127" spans="1:23">
      <c r="C127" s="94"/>
      <c r="D127" s="94"/>
      <c r="E127" s="95"/>
      <c r="G127" s="94"/>
      <c r="H127" s="95"/>
      <c r="J127" s="94"/>
      <c r="K127" s="95"/>
      <c r="M127" s="94"/>
      <c r="N127" s="95"/>
      <c r="P127" s="94"/>
      <c r="Q127" s="95"/>
      <c r="S127" s="94"/>
      <c r="T127" s="95"/>
      <c r="V127" s="94"/>
      <c r="W127" s="95"/>
    </row>
    <row r="128" spans="1:23">
      <c r="C128" s="94"/>
      <c r="D128" s="94"/>
      <c r="E128" s="95"/>
      <c r="G128" s="94"/>
      <c r="H128" s="95"/>
      <c r="J128" s="94"/>
      <c r="K128" s="95"/>
      <c r="M128" s="94"/>
      <c r="N128" s="95"/>
      <c r="P128" s="94"/>
      <c r="Q128" s="95"/>
      <c r="S128" s="94"/>
      <c r="T128" s="95"/>
      <c r="V128" s="94"/>
      <c r="W128" s="95"/>
    </row>
    <row r="129" spans="1:23">
      <c r="C129" s="94"/>
      <c r="D129" s="94"/>
      <c r="E129" s="95"/>
      <c r="G129" s="94"/>
      <c r="H129" s="95"/>
      <c r="J129" s="94"/>
      <c r="K129" s="95"/>
      <c r="M129" s="94"/>
      <c r="N129" s="95"/>
      <c r="P129" s="94"/>
      <c r="Q129" s="95"/>
      <c r="S129" s="94"/>
      <c r="T129" s="95"/>
      <c r="V129" s="94"/>
      <c r="W129" s="95"/>
    </row>
    <row r="130" spans="1:23" ht="15.75" thickBot="1">
      <c r="B130" s="87" t="s">
        <v>949</v>
      </c>
      <c r="C130" s="122" t="s">
        <v>913</v>
      </c>
      <c r="D130" s="103">
        <f>SUM(D126)</f>
        <v>0.20849999999999999</v>
      </c>
      <c r="E130" s="104">
        <f>SUM(E126)</f>
        <v>3.3071000000000002</v>
      </c>
      <c r="F130" s="105"/>
      <c r="G130" s="103">
        <f>SUM(G126)</f>
        <v>1.4301999999999999</v>
      </c>
      <c r="H130" s="104">
        <f>SUM(H126)</f>
        <v>4.5288000000000004</v>
      </c>
      <c r="I130" s="105"/>
      <c r="J130" s="103">
        <f>SUM(J126)</f>
        <v>0.98399999999999999</v>
      </c>
      <c r="K130" s="104">
        <f>SUM(K126)</f>
        <v>4.0826000000000002</v>
      </c>
      <c r="L130" s="105"/>
      <c r="M130" s="103">
        <f>SUM(M126)</f>
        <v>0.20849999999999999</v>
      </c>
      <c r="N130" s="104">
        <f>SUM(N126)</f>
        <v>3.3071000000000002</v>
      </c>
      <c r="O130" s="105"/>
      <c r="P130" s="103">
        <f>SUM(P126)</f>
        <v>0.83699999999999997</v>
      </c>
      <c r="Q130" s="104">
        <f>SUM(Q126)</f>
        <v>3.9356</v>
      </c>
      <c r="R130" s="105"/>
      <c r="S130" s="103">
        <f>SUM(S126)</f>
        <v>0.98399999999999999</v>
      </c>
      <c r="T130" s="104">
        <f>SUM(T126)</f>
        <v>4.0826000000000002</v>
      </c>
      <c r="U130" s="105"/>
      <c r="V130" s="103">
        <f>SUM(V126)</f>
        <v>1.6454</v>
      </c>
      <c r="W130" s="104">
        <f>SUM(W126)</f>
        <v>4.7439999999999998</v>
      </c>
    </row>
    <row r="131" spans="1:23" ht="15.75" thickTop="1">
      <c r="C131" s="123" t="s">
        <v>914</v>
      </c>
      <c r="D131" s="107">
        <f>D130*24</f>
        <v>5.0039999999999996</v>
      </c>
      <c r="E131" s="108">
        <f>E130*12</f>
        <v>39.685200000000002</v>
      </c>
      <c r="F131" s="105"/>
      <c r="G131" s="107">
        <f>G130*24</f>
        <v>34.324799999999996</v>
      </c>
      <c r="H131" s="108">
        <f>H130*12</f>
        <v>54.345600000000005</v>
      </c>
      <c r="I131" s="105"/>
      <c r="J131" s="107">
        <f>J130*24</f>
        <v>23.616</v>
      </c>
      <c r="K131" s="108">
        <f>K130*12</f>
        <v>48.991200000000006</v>
      </c>
      <c r="L131" s="105"/>
      <c r="M131" s="107">
        <f>M130*24</f>
        <v>5.0039999999999996</v>
      </c>
      <c r="N131" s="108">
        <f>N130*12</f>
        <v>39.685200000000002</v>
      </c>
      <c r="O131" s="105"/>
      <c r="P131" s="107">
        <f>P130*24</f>
        <v>20.088000000000001</v>
      </c>
      <c r="Q131" s="108">
        <f>Q130*12</f>
        <v>47.227199999999996</v>
      </c>
      <c r="R131" s="105"/>
      <c r="S131" s="107">
        <f>S130*24</f>
        <v>23.616</v>
      </c>
      <c r="T131" s="108">
        <f>T130*12</f>
        <v>48.991200000000006</v>
      </c>
      <c r="U131" s="105"/>
      <c r="V131" s="107">
        <f>V130*24</f>
        <v>39.489599999999996</v>
      </c>
      <c r="W131" s="108">
        <f>W130*12</f>
        <v>56.927999999999997</v>
      </c>
    </row>
    <row r="132" spans="1:23" ht="15.75" thickBot="1">
      <c r="B132" s="87" t="s">
        <v>950</v>
      </c>
      <c r="C132" s="124" t="s">
        <v>915</v>
      </c>
      <c r="D132" s="110">
        <f>D130+(D130*D$1)</f>
        <v>0.35444999999999999</v>
      </c>
      <c r="E132" s="111">
        <f>E130+(E130*E$1)</f>
        <v>5.6220699999999999</v>
      </c>
      <c r="F132" s="105"/>
      <c r="G132" s="110">
        <f>G130+(G130*G$1)</f>
        <v>2.57436</v>
      </c>
      <c r="H132" s="111">
        <f>H130+(H130*H$1)</f>
        <v>8.15184</v>
      </c>
      <c r="I132" s="105"/>
      <c r="J132" s="110">
        <f>J130+(J130*J$1)</f>
        <v>1.8696000000000002</v>
      </c>
      <c r="K132" s="111">
        <f>K130+(K130*K$1)</f>
        <v>7.7569400000000002</v>
      </c>
      <c r="L132" s="105"/>
      <c r="M132" s="110">
        <f>M130+(M130*M$1)</f>
        <v>0.35444999999999999</v>
      </c>
      <c r="N132" s="111">
        <f>N130+(N130*N$1)</f>
        <v>5.6220699999999999</v>
      </c>
      <c r="O132" s="105"/>
      <c r="P132" s="110">
        <f>P130+(P130*P$1)</f>
        <v>1.5065999999999999</v>
      </c>
      <c r="Q132" s="111">
        <f>Q130+(Q130*Q$1)</f>
        <v>7.0840800000000002</v>
      </c>
      <c r="R132" s="105"/>
      <c r="S132" s="110">
        <f>S130+(S130*S$1)</f>
        <v>1.8696000000000002</v>
      </c>
      <c r="T132" s="111">
        <f>T130+(T130*T$1)</f>
        <v>7.7569400000000002</v>
      </c>
      <c r="U132" s="105"/>
      <c r="V132" s="110">
        <f>V130+(V130*V$1)</f>
        <v>3.2907999999999999</v>
      </c>
      <c r="W132" s="111">
        <f>W130+(W130*W$1)</f>
        <v>9.4879999999999995</v>
      </c>
    </row>
    <row r="133" spans="1:23" ht="15.75" thickTop="1">
      <c r="C133" s="125" t="s">
        <v>916</v>
      </c>
      <c r="D133" s="113">
        <f>(D132-D130)/D130</f>
        <v>0.70000000000000007</v>
      </c>
      <c r="E133" s="114">
        <f>(E132-E130)/E130</f>
        <v>0.69999999999999984</v>
      </c>
      <c r="F133" s="105"/>
      <c r="G133" s="113">
        <f>(G132-G130)/G130</f>
        <v>0.8</v>
      </c>
      <c r="H133" s="114">
        <f>(H132-H130)/H130</f>
        <v>0.79999999999999982</v>
      </c>
      <c r="I133" s="105"/>
      <c r="J133" s="113">
        <f>(J132-J130)/J130</f>
        <v>0.90000000000000013</v>
      </c>
      <c r="K133" s="114">
        <f>(K132-K130)/K130</f>
        <v>0.89999999999999991</v>
      </c>
      <c r="L133" s="105"/>
      <c r="M133" s="113">
        <f>(M132-M130)/M130</f>
        <v>0.70000000000000007</v>
      </c>
      <c r="N133" s="114">
        <f>(N132-N130)/N130</f>
        <v>0.69999999999999984</v>
      </c>
      <c r="O133" s="105"/>
      <c r="P133" s="113">
        <f>(P132-P130)/P130</f>
        <v>0.8</v>
      </c>
      <c r="Q133" s="114">
        <f>(Q132-Q130)/Q130</f>
        <v>0.8</v>
      </c>
      <c r="R133" s="105"/>
      <c r="S133" s="113">
        <f>(S132-S130)/S130</f>
        <v>0.90000000000000013</v>
      </c>
      <c r="T133" s="114">
        <f>(T132-T130)/T130</f>
        <v>0.89999999999999991</v>
      </c>
      <c r="U133" s="105"/>
      <c r="V133" s="113">
        <f>(V132-V130)/V130</f>
        <v>1</v>
      </c>
      <c r="W133" s="114">
        <f>(W132-W130)/W130</f>
        <v>1</v>
      </c>
    </row>
    <row r="134" spans="1:23">
      <c r="C134" s="126" t="s">
        <v>917</v>
      </c>
      <c r="D134" s="116">
        <f>D131+(D131*D$1)</f>
        <v>8.5067999999999984</v>
      </c>
      <c r="E134" s="117">
        <f>E131+(E131*E$1)</f>
        <v>67.464840000000009</v>
      </c>
      <c r="F134" s="105"/>
      <c r="G134" s="116">
        <f>G131+(G131*G$1)</f>
        <v>61.784639999999996</v>
      </c>
      <c r="H134" s="117">
        <f>H131+(H131*H$1)</f>
        <v>97.822080000000014</v>
      </c>
      <c r="I134" s="105"/>
      <c r="J134" s="116">
        <f>J131+(J131*J$1)</f>
        <v>44.870400000000004</v>
      </c>
      <c r="K134" s="117">
        <f>K131+(K131*K$1)</f>
        <v>93.083280000000016</v>
      </c>
      <c r="L134" s="105"/>
      <c r="M134" s="116">
        <f>M131+(M131*M$1)</f>
        <v>8.5067999999999984</v>
      </c>
      <c r="N134" s="117">
        <f>N131+(N131*N$1)</f>
        <v>67.464840000000009</v>
      </c>
      <c r="O134" s="105"/>
      <c r="P134" s="116">
        <f>P131+(P131*P$1)</f>
        <v>36.1584</v>
      </c>
      <c r="Q134" s="117">
        <f>Q131+(Q131*Q$1)</f>
        <v>85.008960000000002</v>
      </c>
      <c r="R134" s="105"/>
      <c r="S134" s="116">
        <f>S131+(S131*S$1)</f>
        <v>44.870400000000004</v>
      </c>
      <c r="T134" s="117">
        <f>T131+(T131*T$1)</f>
        <v>93.083280000000016</v>
      </c>
      <c r="U134" s="105"/>
      <c r="V134" s="116">
        <f>V131+(V131*V$1)</f>
        <v>78.979199999999992</v>
      </c>
      <c r="W134" s="117">
        <f>W131+(W131*W$1)</f>
        <v>113.85599999999999</v>
      </c>
    </row>
    <row r="136" spans="1:23">
      <c r="C136" s="118" t="s">
        <v>951</v>
      </c>
    </row>
    <row r="137" spans="1:23">
      <c r="B137" s="87" t="s">
        <v>919</v>
      </c>
      <c r="C137" s="119" t="s">
        <v>568</v>
      </c>
      <c r="D137" s="86" t="s">
        <v>910</v>
      </c>
      <c r="E137" s="86" t="s">
        <v>906</v>
      </c>
      <c r="G137" s="86" t="s">
        <v>910</v>
      </c>
      <c r="H137" s="86" t="s">
        <v>906</v>
      </c>
      <c r="J137" s="86" t="s">
        <v>910</v>
      </c>
      <c r="K137" s="86" t="s">
        <v>906</v>
      </c>
      <c r="M137" s="86" t="s">
        <v>910</v>
      </c>
      <c r="N137" s="86" t="s">
        <v>906</v>
      </c>
      <c r="P137" s="86" t="s">
        <v>910</v>
      </c>
      <c r="Q137" s="86" t="s">
        <v>906</v>
      </c>
      <c r="S137" s="86" t="s">
        <v>910</v>
      </c>
      <c r="T137" s="86" t="s">
        <v>906</v>
      </c>
      <c r="V137" s="86" t="s">
        <v>910</v>
      </c>
      <c r="W137" s="86" t="s">
        <v>906</v>
      </c>
    </row>
    <row r="138" spans="1:23">
      <c r="B138" s="87" t="s">
        <v>911</v>
      </c>
      <c r="C138" s="87" t="s">
        <v>920</v>
      </c>
    </row>
    <row r="139" spans="1:23">
      <c r="A139" s="88" t="s">
        <v>80</v>
      </c>
      <c r="B139" s="89">
        <v>1</v>
      </c>
      <c r="C139" s="120" t="s">
        <v>952</v>
      </c>
      <c r="D139" s="91">
        <f>VLOOKUP($A139,$A$16:$W$38,D$46,0)*$B139</f>
        <v>5.3212999999999999</v>
      </c>
      <c r="E139" s="92">
        <f>VLOOKUP($A139,$A$16:$W$38,E$46,0)*$B139</f>
        <v>6.8379000000000003</v>
      </c>
      <c r="G139" s="91">
        <f>VLOOKUP($A139,$A$16:$W$38,G$46,0)*$B139</f>
        <v>7.5312999999999999</v>
      </c>
      <c r="H139" s="92">
        <f>VLOOKUP($A139,$A$16:$W$38,H$46,0)*$B139</f>
        <v>9.0479000000000003</v>
      </c>
      <c r="J139" s="91">
        <f>VLOOKUP($A139,$A$16:$W$38,J$46,0)*$B139</f>
        <v>10.9656</v>
      </c>
      <c r="K139" s="92">
        <f>VLOOKUP($A139,$A$16:$W$38,K$46,0)*$B139</f>
        <v>12.482200000000001</v>
      </c>
      <c r="M139" s="91">
        <f>VLOOKUP($A139,$A$16:$W$38,M$46,0)*$B139</f>
        <v>5.3212999999999999</v>
      </c>
      <c r="N139" s="92">
        <f>VLOOKUP($A139,$A$16:$W$38,N$46,0)*$B139</f>
        <v>6.8379000000000003</v>
      </c>
      <c r="P139" s="91">
        <f>VLOOKUP($A139,$A$16:$W$38,P$46,0)*$B139</f>
        <v>10.889099999999999</v>
      </c>
      <c r="Q139" s="92">
        <f>VLOOKUP($A139,$A$16:$W$38,Q$46,0)*$B139</f>
        <v>12.4057</v>
      </c>
      <c r="S139" s="91">
        <f>VLOOKUP($A139,$A$16:$W$38,S$46,0)*$B139</f>
        <v>10.9656</v>
      </c>
      <c r="T139" s="92">
        <f>VLOOKUP($A139,$A$16:$W$38,T$46,0)*$B139</f>
        <v>12.482200000000001</v>
      </c>
      <c r="V139" s="91">
        <f>VLOOKUP($A139,$A$16:$W$38,V$46,0)*$B139</f>
        <v>11.3101</v>
      </c>
      <c r="W139" s="92">
        <f>VLOOKUP($A139,$A$16:$W$38,W$46,0)*$B139</f>
        <v>12.826700000000001</v>
      </c>
    </row>
    <row r="140" spans="1:23">
      <c r="C140" s="94"/>
      <c r="D140" s="94"/>
      <c r="E140" s="95"/>
      <c r="G140" s="94"/>
      <c r="H140" s="95"/>
      <c r="J140" s="94"/>
      <c r="K140" s="95"/>
      <c r="M140" s="94"/>
      <c r="N140" s="95"/>
      <c r="P140" s="94"/>
      <c r="Q140" s="95"/>
      <c r="S140" s="94"/>
      <c r="T140" s="95"/>
      <c r="V140" s="94"/>
      <c r="W140" s="95"/>
    </row>
    <row r="141" spans="1:23">
      <c r="C141" s="94"/>
      <c r="D141" s="94"/>
      <c r="E141" s="95"/>
      <c r="G141" s="94"/>
      <c r="H141" s="95"/>
      <c r="J141" s="94"/>
      <c r="K141" s="95"/>
      <c r="M141" s="94"/>
      <c r="N141" s="95"/>
      <c r="P141" s="94"/>
      <c r="Q141" s="95"/>
      <c r="S141" s="94"/>
      <c r="T141" s="95"/>
      <c r="V141" s="94"/>
      <c r="W141" s="95"/>
    </row>
    <row r="142" spans="1:23">
      <c r="C142" s="94"/>
      <c r="D142" s="94"/>
      <c r="E142" s="95"/>
      <c r="G142" s="94"/>
      <c r="H142" s="95"/>
      <c r="J142" s="94"/>
      <c r="K142" s="95"/>
      <c r="M142" s="94"/>
      <c r="N142" s="95"/>
      <c r="P142" s="94"/>
      <c r="Q142" s="95"/>
      <c r="S142" s="94"/>
      <c r="T142" s="95"/>
      <c r="V142" s="94"/>
      <c r="W142" s="95"/>
    </row>
    <row r="143" spans="1:23" ht="15.75" thickBot="1">
      <c r="B143" s="87" t="s">
        <v>953</v>
      </c>
      <c r="C143" s="122" t="s">
        <v>913</v>
      </c>
      <c r="D143" s="103">
        <f>SUM(D139)</f>
        <v>5.3212999999999999</v>
      </c>
      <c r="E143" s="104">
        <f>SUM(E139)</f>
        <v>6.8379000000000003</v>
      </c>
      <c r="F143" s="105"/>
      <c r="G143" s="103">
        <f>SUM(G139)</f>
        <v>7.5312999999999999</v>
      </c>
      <c r="H143" s="104">
        <f>SUM(H139)</f>
        <v>9.0479000000000003</v>
      </c>
      <c r="I143" s="105"/>
      <c r="J143" s="103">
        <f>SUM(J139)</f>
        <v>10.9656</v>
      </c>
      <c r="K143" s="104">
        <f>SUM(K139)</f>
        <v>12.482200000000001</v>
      </c>
      <c r="L143" s="105"/>
      <c r="M143" s="103">
        <f>SUM(M139)</f>
        <v>5.3212999999999999</v>
      </c>
      <c r="N143" s="104">
        <f>SUM(N139)</f>
        <v>6.8379000000000003</v>
      </c>
      <c r="O143" s="105"/>
      <c r="P143" s="103">
        <f>SUM(P139)</f>
        <v>10.889099999999999</v>
      </c>
      <c r="Q143" s="104">
        <f>SUM(Q139)</f>
        <v>12.4057</v>
      </c>
      <c r="R143" s="105"/>
      <c r="S143" s="103">
        <f>SUM(S139)</f>
        <v>10.9656</v>
      </c>
      <c r="T143" s="104">
        <f>SUM(T139)</f>
        <v>12.482200000000001</v>
      </c>
      <c r="U143" s="105"/>
      <c r="V143" s="103">
        <f>SUM(V139)</f>
        <v>11.3101</v>
      </c>
      <c r="W143" s="104">
        <f>SUM(W139)</f>
        <v>12.826700000000001</v>
      </c>
    </row>
    <row r="144" spans="1:23" ht="15.75" thickTop="1">
      <c r="C144" s="123" t="s">
        <v>914</v>
      </c>
      <c r="D144" s="107">
        <f>D143*24</f>
        <v>127.71119999999999</v>
      </c>
      <c r="E144" s="108">
        <f>E143*12</f>
        <v>82.0548</v>
      </c>
      <c r="F144" s="105"/>
      <c r="G144" s="107">
        <f>G143*24</f>
        <v>180.75119999999998</v>
      </c>
      <c r="H144" s="108">
        <f>H143*12</f>
        <v>108.57480000000001</v>
      </c>
      <c r="I144" s="105"/>
      <c r="J144" s="107">
        <f>J143*24</f>
        <v>263.17439999999999</v>
      </c>
      <c r="K144" s="108">
        <f>K143*12</f>
        <v>149.78640000000001</v>
      </c>
      <c r="L144" s="105"/>
      <c r="M144" s="107">
        <f>M143*24</f>
        <v>127.71119999999999</v>
      </c>
      <c r="N144" s="108">
        <f>N143*12</f>
        <v>82.0548</v>
      </c>
      <c r="O144" s="105"/>
      <c r="P144" s="107">
        <f>P143*24</f>
        <v>261.33839999999998</v>
      </c>
      <c r="Q144" s="108">
        <f>Q143*12</f>
        <v>148.86840000000001</v>
      </c>
      <c r="R144" s="105"/>
      <c r="S144" s="107">
        <f>S143*24</f>
        <v>263.17439999999999</v>
      </c>
      <c r="T144" s="108">
        <f>T143*12</f>
        <v>149.78640000000001</v>
      </c>
      <c r="U144" s="105"/>
      <c r="V144" s="107">
        <f>V143*24</f>
        <v>271.44240000000002</v>
      </c>
      <c r="W144" s="108">
        <f>W143*12</f>
        <v>153.9204</v>
      </c>
    </row>
    <row r="145" spans="1:23" ht="15.75" thickBot="1">
      <c r="B145" s="87" t="s">
        <v>954</v>
      </c>
      <c r="C145" s="124" t="s">
        <v>915</v>
      </c>
      <c r="D145" s="110">
        <f>D143+(D143*D$1)</f>
        <v>9.0462099999999985</v>
      </c>
      <c r="E145" s="111">
        <f>E143+(E143*E$1)</f>
        <v>11.62443</v>
      </c>
      <c r="F145" s="105"/>
      <c r="G145" s="110">
        <f>G143+(G143*G$1)</f>
        <v>13.556340000000001</v>
      </c>
      <c r="H145" s="111">
        <f>H143+(H143*H$1)</f>
        <v>16.28622</v>
      </c>
      <c r="I145" s="105"/>
      <c r="J145" s="110">
        <f>J143+(J143*J$1)</f>
        <v>20.83464</v>
      </c>
      <c r="K145" s="111">
        <f>K143+(K143*K$1)</f>
        <v>23.716180000000001</v>
      </c>
      <c r="L145" s="105"/>
      <c r="M145" s="110">
        <f>M143+(M143*M$1)</f>
        <v>9.0462099999999985</v>
      </c>
      <c r="N145" s="111">
        <f>N143+(N143*N$1)</f>
        <v>11.62443</v>
      </c>
      <c r="O145" s="105"/>
      <c r="P145" s="110">
        <f>P143+(P143*P$1)</f>
        <v>19.600380000000001</v>
      </c>
      <c r="Q145" s="111">
        <f>Q143+(Q143*Q$1)</f>
        <v>22.330259999999999</v>
      </c>
      <c r="R145" s="105"/>
      <c r="S145" s="110">
        <f>S143+(S143*S$1)</f>
        <v>20.83464</v>
      </c>
      <c r="T145" s="111">
        <f>T143+(T143*T$1)</f>
        <v>23.716180000000001</v>
      </c>
      <c r="U145" s="105"/>
      <c r="V145" s="110">
        <f>V143+(V143*V$1)</f>
        <v>22.620200000000001</v>
      </c>
      <c r="W145" s="111">
        <f>W143+(W143*W$1)</f>
        <v>25.653400000000001</v>
      </c>
    </row>
    <row r="146" spans="1:23" ht="15.75" thickTop="1">
      <c r="C146" s="125" t="s">
        <v>916</v>
      </c>
      <c r="D146" s="113">
        <f>(D145-D143)/D143</f>
        <v>0.69999999999999973</v>
      </c>
      <c r="E146" s="114">
        <f>(E145-E143)/E143</f>
        <v>0.7</v>
      </c>
      <c r="F146" s="105"/>
      <c r="G146" s="113">
        <f>(G145-G143)/G143</f>
        <v>0.8</v>
      </c>
      <c r="H146" s="114">
        <f>(H145-H143)/H143</f>
        <v>0.79999999999999993</v>
      </c>
      <c r="I146" s="105"/>
      <c r="J146" s="113">
        <f>(J145-J143)/J143</f>
        <v>0.9</v>
      </c>
      <c r="K146" s="114">
        <f>(K145-K143)/K143</f>
        <v>0.9</v>
      </c>
      <c r="L146" s="105"/>
      <c r="M146" s="113">
        <f>(M145-M143)/M143</f>
        <v>0.69999999999999973</v>
      </c>
      <c r="N146" s="114">
        <f>(N145-N143)/N143</f>
        <v>0.7</v>
      </c>
      <c r="O146" s="105"/>
      <c r="P146" s="113">
        <f>(P145-P143)/P143</f>
        <v>0.80000000000000027</v>
      </c>
      <c r="Q146" s="114">
        <f>(Q145-Q143)/Q143</f>
        <v>0.8</v>
      </c>
      <c r="R146" s="105"/>
      <c r="S146" s="113">
        <f>(S145-S143)/S143</f>
        <v>0.9</v>
      </c>
      <c r="T146" s="114">
        <f>(T145-T143)/T143</f>
        <v>0.9</v>
      </c>
      <c r="U146" s="105"/>
      <c r="V146" s="113">
        <f>(V145-V143)/V143</f>
        <v>1</v>
      </c>
      <c r="W146" s="114">
        <f>(W145-W143)/W143</f>
        <v>1</v>
      </c>
    </row>
    <row r="147" spans="1:23">
      <c r="C147" s="126" t="s">
        <v>917</v>
      </c>
      <c r="D147" s="116">
        <f>D144+(D144*D$1)</f>
        <v>217.10903999999999</v>
      </c>
      <c r="E147" s="117">
        <f>E144+(E144*E$1)</f>
        <v>139.49315999999999</v>
      </c>
      <c r="F147" s="105"/>
      <c r="G147" s="116">
        <f>G144+(G144*G$1)</f>
        <v>325.35215999999997</v>
      </c>
      <c r="H147" s="117">
        <f>H144+(H144*H$1)</f>
        <v>195.43464000000003</v>
      </c>
      <c r="I147" s="105"/>
      <c r="J147" s="116">
        <f>J144+(J144*J$1)</f>
        <v>500.03135999999995</v>
      </c>
      <c r="K147" s="117">
        <f>K144+(K144*K$1)</f>
        <v>284.59416000000004</v>
      </c>
      <c r="L147" s="105"/>
      <c r="M147" s="116">
        <f>M144+(M144*M$1)</f>
        <v>217.10903999999999</v>
      </c>
      <c r="N147" s="117">
        <f>N144+(N144*N$1)</f>
        <v>139.49315999999999</v>
      </c>
      <c r="O147" s="105"/>
      <c r="P147" s="116">
        <f>P144+(P144*P$1)</f>
        <v>470.40911999999997</v>
      </c>
      <c r="Q147" s="117">
        <f>Q144+(Q144*Q$1)</f>
        <v>267.96312</v>
      </c>
      <c r="R147" s="105"/>
      <c r="S147" s="116">
        <f>S144+(S144*S$1)</f>
        <v>500.03135999999995</v>
      </c>
      <c r="T147" s="117">
        <f>T144+(T144*T$1)</f>
        <v>284.59416000000004</v>
      </c>
      <c r="U147" s="105"/>
      <c r="V147" s="116">
        <f>V144+(V144*V$1)</f>
        <v>542.88480000000004</v>
      </c>
      <c r="W147" s="117">
        <f>W144+(W144*W$1)</f>
        <v>307.8408</v>
      </c>
    </row>
    <row r="149" spans="1:23">
      <c r="C149" s="118" t="s">
        <v>951</v>
      </c>
    </row>
    <row r="150" spans="1:23">
      <c r="B150" s="87" t="s">
        <v>919</v>
      </c>
      <c r="C150" s="119" t="s">
        <v>570</v>
      </c>
      <c r="D150" s="86" t="s">
        <v>910</v>
      </c>
      <c r="E150" s="86" t="s">
        <v>906</v>
      </c>
      <c r="G150" s="86" t="s">
        <v>910</v>
      </c>
      <c r="H150" s="86" t="s">
        <v>906</v>
      </c>
      <c r="J150" s="86" t="s">
        <v>910</v>
      </c>
      <c r="K150" s="86" t="s">
        <v>906</v>
      </c>
      <c r="M150" s="86" t="s">
        <v>910</v>
      </c>
      <c r="N150" s="86" t="s">
        <v>906</v>
      </c>
      <c r="P150" s="86" t="s">
        <v>910</v>
      </c>
      <c r="Q150" s="86" t="s">
        <v>906</v>
      </c>
      <c r="S150" s="86" t="s">
        <v>910</v>
      </c>
      <c r="T150" s="86" t="s">
        <v>906</v>
      </c>
      <c r="V150" s="86" t="s">
        <v>910</v>
      </c>
      <c r="W150" s="86" t="s">
        <v>906</v>
      </c>
    </row>
    <row r="151" spans="1:23">
      <c r="B151" s="87" t="s">
        <v>911</v>
      </c>
      <c r="C151" s="87" t="s">
        <v>920</v>
      </c>
    </row>
    <row r="152" spans="1:23">
      <c r="A152" s="88" t="s">
        <v>22</v>
      </c>
      <c r="B152" s="89">
        <v>1</v>
      </c>
      <c r="C152" s="120" t="s">
        <v>570</v>
      </c>
      <c r="D152" s="91">
        <f>VLOOKUP($A152,$A$16:$W$38,D$46,0)*$B152</f>
        <v>11.468400000000001</v>
      </c>
      <c r="E152" s="92">
        <f>VLOOKUP($A152,$A$16:$W$38,E$46,0)*$B152</f>
        <v>15.319599999999999</v>
      </c>
      <c r="G152" s="91">
        <f>VLOOKUP($A152,$A$16:$W$38,G$46,0)*$B152</f>
        <v>16.003599999999999</v>
      </c>
      <c r="H152" s="92">
        <f>VLOOKUP($A152,$A$16:$W$38,H$46,0)*$B152</f>
        <v>19.854800000000001</v>
      </c>
      <c r="J152" s="91">
        <f>VLOOKUP($A152,$A$16:$W$38,J$46,0)*$B152</f>
        <v>24.799199999999999</v>
      </c>
      <c r="K152" s="92">
        <f>VLOOKUP($A152,$A$16:$W$38,K$46,0)*$B152</f>
        <v>28.650400000000001</v>
      </c>
      <c r="M152" s="91">
        <f>VLOOKUP($A152,$A$16:$W$38,M$46,0)*$B152</f>
        <v>11.468400000000001</v>
      </c>
      <c r="N152" s="92">
        <f>VLOOKUP($A152,$A$16:$W$38,N$46,0)*$B152</f>
        <v>15.319599999999999</v>
      </c>
      <c r="P152" s="91">
        <f>VLOOKUP($A152,$A$16:$W$38,P$46,0)*$B152</f>
        <v>24.6709</v>
      </c>
      <c r="Q152" s="92">
        <f>VLOOKUP($A152,$A$16:$W$38,Q$46,0)*$B152</f>
        <v>28.522099999999998</v>
      </c>
      <c r="S152" s="91">
        <f>VLOOKUP($A152,$A$16:$W$38,S$46,0)*$B152</f>
        <v>24.799199999999999</v>
      </c>
      <c r="T152" s="92">
        <f>VLOOKUP($A152,$A$16:$W$38,T$46,0)*$B152</f>
        <v>28.650400000000001</v>
      </c>
      <c r="V152" s="91">
        <f>VLOOKUP($A152,$A$16:$W$38,V$46,0)*$B152</f>
        <v>25.3767</v>
      </c>
      <c r="W152" s="92">
        <f>VLOOKUP($A152,$A$16:$W$38,W$46,0)*$B152</f>
        <v>29.227900000000002</v>
      </c>
    </row>
    <row r="153" spans="1:23">
      <c r="C153" s="94"/>
      <c r="D153" s="94"/>
      <c r="E153" s="95"/>
      <c r="G153" s="94"/>
      <c r="H153" s="95"/>
      <c r="J153" s="94"/>
      <c r="K153" s="95"/>
      <c r="M153" s="94"/>
      <c r="N153" s="95"/>
      <c r="P153" s="94"/>
      <c r="Q153" s="95"/>
      <c r="S153" s="94"/>
      <c r="T153" s="95"/>
      <c r="V153" s="94"/>
      <c r="W153" s="95"/>
    </row>
    <row r="154" spans="1:23">
      <c r="A154" s="142"/>
      <c r="B154" s="143">
        <v>1</v>
      </c>
      <c r="C154" s="145" t="s">
        <v>845</v>
      </c>
      <c r="D154" s="145"/>
      <c r="E154" s="146">
        <f>VLOOKUP($C154,$C$16:$W$38,E$46-2,0)*$B154</f>
        <v>212.5</v>
      </c>
      <c r="G154" s="145"/>
      <c r="H154" s="146">
        <f>VLOOKUP($C154,$C$16:$W$38,H$46-2,0)*$B154</f>
        <v>212.5</v>
      </c>
      <c r="J154" s="145"/>
      <c r="K154" s="146">
        <f>VLOOKUP($C154,$C$16:$W$38,K$46-2,0)*$B154</f>
        <v>212.5</v>
      </c>
      <c r="M154" s="145"/>
      <c r="N154" s="146">
        <f>VLOOKUP($C154,$C$16:$W$38,N$46-2,0)*$B154</f>
        <v>212.5</v>
      </c>
      <c r="P154" s="145"/>
      <c r="Q154" s="146">
        <f>VLOOKUP($C154,$C$16:$W$38,Q$46-2,0)*$B154</f>
        <v>212.5</v>
      </c>
      <c r="S154" s="145"/>
      <c r="T154" s="146">
        <f>VLOOKUP($C154,$C$16:$W$38,T$46-2,0)*$B154</f>
        <v>212.5</v>
      </c>
      <c r="V154" s="145"/>
      <c r="W154" s="146">
        <f>VLOOKUP($C154,$C$16:$W$38,W$46-2,0)*$B154</f>
        <v>212.5</v>
      </c>
    </row>
    <row r="155" spans="1:23">
      <c r="A155" s="142"/>
      <c r="B155" s="143">
        <v>6</v>
      </c>
      <c r="C155" s="145" t="s">
        <v>859</v>
      </c>
      <c r="D155" s="145"/>
      <c r="E155" s="146">
        <f>VLOOKUP($C155,$C$16:$W$38,E$46-2,0)*$B155</f>
        <v>477</v>
      </c>
      <c r="G155" s="145"/>
      <c r="H155" s="146">
        <f>VLOOKUP($C155,$C$16:$W$38,H$46-2,0)*$B155</f>
        <v>477</v>
      </c>
      <c r="J155" s="145"/>
      <c r="K155" s="146">
        <f>VLOOKUP($C155,$C$16:$W$38,K$46-2,0)*$B155</f>
        <v>477</v>
      </c>
      <c r="M155" s="145"/>
      <c r="N155" s="146">
        <f>VLOOKUP($C155,$C$16:$W$38,N$46-2,0)*$B155</f>
        <v>477</v>
      </c>
      <c r="P155" s="145"/>
      <c r="Q155" s="146">
        <f>VLOOKUP($C155,$C$16:$W$38,Q$46-2,0)*$B155</f>
        <v>477</v>
      </c>
      <c r="S155" s="145"/>
      <c r="T155" s="146">
        <f>VLOOKUP($C155,$C$16:$W$38,T$46-2,0)*$B155</f>
        <v>477</v>
      </c>
      <c r="V155" s="145"/>
      <c r="W155" s="146">
        <f>VLOOKUP($C155,$C$16:$W$38,W$46-2,0)*$B155</f>
        <v>477</v>
      </c>
    </row>
    <row r="156" spans="1:23">
      <c r="C156" s="94"/>
      <c r="D156" s="94"/>
      <c r="E156" s="95"/>
      <c r="G156" s="94"/>
      <c r="H156" s="95"/>
      <c r="J156" s="94"/>
      <c r="K156" s="95"/>
      <c r="M156" s="94"/>
      <c r="N156" s="95"/>
      <c r="P156" s="94"/>
      <c r="Q156" s="95"/>
      <c r="S156" s="94"/>
      <c r="T156" s="95"/>
      <c r="V156" s="94"/>
      <c r="W156" s="95"/>
    </row>
    <row r="157" spans="1:23">
      <c r="C157" s="94"/>
      <c r="D157" s="94"/>
      <c r="E157" s="95"/>
      <c r="G157" s="94"/>
      <c r="H157" s="95"/>
      <c r="J157" s="94"/>
      <c r="K157" s="95"/>
      <c r="M157" s="94"/>
      <c r="N157" s="95"/>
      <c r="P157" s="94"/>
      <c r="Q157" s="95"/>
      <c r="S157" s="94"/>
      <c r="T157" s="95"/>
      <c r="V157" s="94"/>
      <c r="W157" s="95"/>
    </row>
    <row r="158" spans="1:23" ht="15.75" thickBot="1">
      <c r="B158" s="87" t="s">
        <v>955</v>
      </c>
      <c r="C158" s="122" t="s">
        <v>913</v>
      </c>
      <c r="D158" s="103">
        <f>SUM(D152)</f>
        <v>11.468400000000001</v>
      </c>
      <c r="E158" s="104">
        <f>SUM(E152)</f>
        <v>15.319599999999999</v>
      </c>
      <c r="F158" s="105"/>
      <c r="G158" s="103">
        <f>SUM(G152)</f>
        <v>16.003599999999999</v>
      </c>
      <c r="H158" s="104">
        <f>SUM(H152)</f>
        <v>19.854800000000001</v>
      </c>
      <c r="I158" s="105"/>
      <c r="J158" s="103">
        <f>SUM(J152)</f>
        <v>24.799199999999999</v>
      </c>
      <c r="K158" s="104">
        <f>SUM(K152)</f>
        <v>28.650400000000001</v>
      </c>
      <c r="L158" s="105"/>
      <c r="M158" s="103">
        <f>SUM(M152)</f>
        <v>11.468400000000001</v>
      </c>
      <c r="N158" s="104">
        <f>SUM(N152)</f>
        <v>15.319599999999999</v>
      </c>
      <c r="O158" s="105"/>
      <c r="P158" s="103">
        <f>SUM(P152)</f>
        <v>24.6709</v>
      </c>
      <c r="Q158" s="104">
        <f>SUM(Q152)</f>
        <v>28.522099999999998</v>
      </c>
      <c r="R158" s="105"/>
      <c r="S158" s="103">
        <f>SUM(S152)</f>
        <v>24.799199999999999</v>
      </c>
      <c r="T158" s="104">
        <f>SUM(T152)</f>
        <v>28.650400000000001</v>
      </c>
      <c r="U158" s="105"/>
      <c r="V158" s="103">
        <f>SUM(V152)</f>
        <v>25.3767</v>
      </c>
      <c r="W158" s="104">
        <f>SUM(W152)</f>
        <v>29.227900000000002</v>
      </c>
    </row>
    <row r="159" spans="1:23" ht="15.75" thickTop="1">
      <c r="C159" s="123" t="s">
        <v>914</v>
      </c>
      <c r="D159" s="107">
        <f>D158*24</f>
        <v>275.24160000000001</v>
      </c>
      <c r="E159" s="108">
        <f>E158*12</f>
        <v>183.83519999999999</v>
      </c>
      <c r="F159" s="105"/>
      <c r="G159" s="107">
        <f>G158*24</f>
        <v>384.08639999999997</v>
      </c>
      <c r="H159" s="108">
        <f>H158*12</f>
        <v>238.25760000000002</v>
      </c>
      <c r="I159" s="105"/>
      <c r="J159" s="107">
        <f>J158*24</f>
        <v>595.18079999999998</v>
      </c>
      <c r="K159" s="108">
        <f>K158*12</f>
        <v>343.8048</v>
      </c>
      <c r="L159" s="105"/>
      <c r="M159" s="107">
        <f>M158*24</f>
        <v>275.24160000000001</v>
      </c>
      <c r="N159" s="108">
        <f>N158*12</f>
        <v>183.83519999999999</v>
      </c>
      <c r="O159" s="105"/>
      <c r="P159" s="107">
        <f>P158*24</f>
        <v>592.10159999999996</v>
      </c>
      <c r="Q159" s="108">
        <f>Q158*12</f>
        <v>342.26519999999999</v>
      </c>
      <c r="R159" s="105"/>
      <c r="S159" s="107">
        <f>S158*24</f>
        <v>595.18079999999998</v>
      </c>
      <c r="T159" s="108">
        <f>T158*12</f>
        <v>343.8048</v>
      </c>
      <c r="U159" s="105"/>
      <c r="V159" s="107">
        <f>V158*24</f>
        <v>609.04079999999999</v>
      </c>
      <c r="W159" s="108">
        <f>W158*12</f>
        <v>350.73480000000001</v>
      </c>
    </row>
    <row r="160" spans="1:23" ht="15.75" thickBot="1">
      <c r="B160" s="87" t="s">
        <v>956</v>
      </c>
      <c r="C160" s="124" t="s">
        <v>915</v>
      </c>
      <c r="D160" s="110">
        <f>D158+(D158*D$1)</f>
        <v>19.496279999999999</v>
      </c>
      <c r="E160" s="111">
        <f>E158+(E158*E$1)</f>
        <v>26.043319999999998</v>
      </c>
      <c r="F160" s="105"/>
      <c r="G160" s="110">
        <f>G158+(G158*G$1)</f>
        <v>28.806480000000001</v>
      </c>
      <c r="H160" s="111">
        <f>H158+(H158*H$1)</f>
        <v>35.738640000000004</v>
      </c>
      <c r="I160" s="105"/>
      <c r="J160" s="110">
        <f>J158+(J158*J$1)</f>
        <v>47.118479999999998</v>
      </c>
      <c r="K160" s="111">
        <f>K158+(K158*K$1)</f>
        <v>54.435760000000002</v>
      </c>
      <c r="L160" s="105"/>
      <c r="M160" s="110">
        <f>M158+(M158*M$1)</f>
        <v>19.496279999999999</v>
      </c>
      <c r="N160" s="111">
        <f>N158+(N158*N$1)</f>
        <v>26.043319999999998</v>
      </c>
      <c r="O160" s="105"/>
      <c r="P160" s="110">
        <f>P158+(P158*P$1)</f>
        <v>44.407620000000001</v>
      </c>
      <c r="Q160" s="111">
        <f>Q158+(Q158*Q$1)</f>
        <v>51.339779999999998</v>
      </c>
      <c r="R160" s="105"/>
      <c r="S160" s="110">
        <f>S158+(S158*S$1)</f>
        <v>47.118479999999998</v>
      </c>
      <c r="T160" s="111">
        <f>T158+(T158*T$1)</f>
        <v>54.435760000000002</v>
      </c>
      <c r="U160" s="105"/>
      <c r="V160" s="110">
        <f>V158+(V158*V$1)</f>
        <v>50.753399999999999</v>
      </c>
      <c r="W160" s="111">
        <f>W158+(W158*W$1)</f>
        <v>58.455800000000004</v>
      </c>
    </row>
    <row r="161" spans="1:23" ht="15.75" thickTop="1">
      <c r="C161" s="125" t="s">
        <v>916</v>
      </c>
      <c r="D161" s="113">
        <f>(D160-D158)/D158</f>
        <v>0.69999999999999973</v>
      </c>
      <c r="E161" s="114">
        <f>(E160-E158)/E158</f>
        <v>0.7</v>
      </c>
      <c r="F161" s="105"/>
      <c r="G161" s="113">
        <f>(G160-G158)/G158</f>
        <v>0.80000000000000016</v>
      </c>
      <c r="H161" s="114">
        <f>(H160-H158)/H158</f>
        <v>0.80000000000000016</v>
      </c>
      <c r="I161" s="105"/>
      <c r="J161" s="113">
        <f>(J160-J158)/J158</f>
        <v>0.9</v>
      </c>
      <c r="K161" s="114">
        <f>(K160-K158)/K158</f>
        <v>0.9</v>
      </c>
      <c r="L161" s="105"/>
      <c r="M161" s="113">
        <f>(M160-M158)/M158</f>
        <v>0.69999999999999973</v>
      </c>
      <c r="N161" s="114">
        <f>(N160-N158)/N158</f>
        <v>0.7</v>
      </c>
      <c r="O161" s="105"/>
      <c r="P161" s="113">
        <f>(P160-P158)/P158</f>
        <v>0.8</v>
      </c>
      <c r="Q161" s="114">
        <f>(Q160-Q158)/Q158</f>
        <v>0.8</v>
      </c>
      <c r="R161" s="105"/>
      <c r="S161" s="113">
        <f>(S160-S158)/S158</f>
        <v>0.9</v>
      </c>
      <c r="T161" s="114">
        <f>(T160-T158)/T158</f>
        <v>0.9</v>
      </c>
      <c r="U161" s="105"/>
      <c r="V161" s="113">
        <f>(V160-V158)/V158</f>
        <v>1</v>
      </c>
      <c r="W161" s="114">
        <f>(W160-W158)/W158</f>
        <v>1</v>
      </c>
    </row>
    <row r="162" spans="1:23">
      <c r="C162" s="126" t="s">
        <v>917</v>
      </c>
      <c r="D162" s="116">
        <f>D159+(D159*D$1)</f>
        <v>467.91071999999997</v>
      </c>
      <c r="E162" s="117">
        <f>E159+(E159*E$1)</f>
        <v>312.51983999999993</v>
      </c>
      <c r="F162" s="105"/>
      <c r="G162" s="116">
        <f>G159+(G159*G$1)</f>
        <v>691.35551999999996</v>
      </c>
      <c r="H162" s="117">
        <f>H159+(H159*H$1)</f>
        <v>428.86368000000004</v>
      </c>
      <c r="I162" s="105"/>
      <c r="J162" s="116">
        <f>J159+(J159*J$1)</f>
        <v>1130.8435199999999</v>
      </c>
      <c r="K162" s="117">
        <f>K159+(K159*K$1)</f>
        <v>653.22911999999997</v>
      </c>
      <c r="L162" s="105"/>
      <c r="M162" s="116">
        <f>M159+(M159*M$1)</f>
        <v>467.91071999999997</v>
      </c>
      <c r="N162" s="117">
        <f>N159+(N159*N$1)</f>
        <v>312.51983999999993</v>
      </c>
      <c r="O162" s="105"/>
      <c r="P162" s="116">
        <f>P159+(P159*P$1)</f>
        <v>1065.78288</v>
      </c>
      <c r="Q162" s="117">
        <f>Q159+(Q159*Q$1)</f>
        <v>616.07736</v>
      </c>
      <c r="R162" s="105"/>
      <c r="S162" s="116">
        <f>S159+(S159*S$1)</f>
        <v>1130.8435199999999</v>
      </c>
      <c r="T162" s="117">
        <f>T159+(T159*T$1)</f>
        <v>653.22911999999997</v>
      </c>
      <c r="U162" s="105"/>
      <c r="V162" s="116">
        <f>V159+(V159*V$1)</f>
        <v>1218.0816</v>
      </c>
      <c r="W162" s="117">
        <f>W159+(W159*W$1)</f>
        <v>701.46960000000001</v>
      </c>
    </row>
    <row r="164" spans="1:23">
      <c r="C164" s="118" t="s">
        <v>957</v>
      </c>
    </row>
    <row r="165" spans="1:23">
      <c r="B165" s="87" t="s">
        <v>919</v>
      </c>
      <c r="C165" s="119" t="s">
        <v>958</v>
      </c>
      <c r="D165" s="86" t="s">
        <v>910</v>
      </c>
      <c r="E165" s="86" t="s">
        <v>906</v>
      </c>
      <c r="G165" s="86" t="s">
        <v>910</v>
      </c>
      <c r="H165" s="86" t="s">
        <v>906</v>
      </c>
      <c r="J165" s="86" t="s">
        <v>910</v>
      </c>
      <c r="K165" s="86" t="s">
        <v>906</v>
      </c>
      <c r="M165" s="86" t="s">
        <v>910</v>
      </c>
      <c r="N165" s="86" t="s">
        <v>906</v>
      </c>
      <c r="P165" s="86" t="s">
        <v>910</v>
      </c>
      <c r="Q165" s="86" t="s">
        <v>906</v>
      </c>
      <c r="S165" s="86" t="s">
        <v>910</v>
      </c>
      <c r="T165" s="86" t="s">
        <v>906</v>
      </c>
      <c r="V165" s="86" t="s">
        <v>910</v>
      </c>
      <c r="W165" s="86" t="s">
        <v>906</v>
      </c>
    </row>
    <row r="166" spans="1:23">
      <c r="B166" s="87" t="s">
        <v>911</v>
      </c>
      <c r="C166" s="87" t="s">
        <v>920</v>
      </c>
    </row>
    <row r="167" spans="1:23">
      <c r="A167" s="88" t="s">
        <v>86</v>
      </c>
      <c r="B167" s="89">
        <v>1</v>
      </c>
      <c r="C167" s="120" t="s">
        <v>578</v>
      </c>
      <c r="D167" s="91">
        <f>VLOOKUP($A167,$A$16:$W$38,D$46,0)*$B167</f>
        <v>52.2834</v>
      </c>
      <c r="E167" s="92">
        <f>VLOOKUP($A167,$A$16:$W$38,E$46,0)*$B167</f>
        <v>63.591099999999997</v>
      </c>
      <c r="G167" s="91">
        <f>VLOOKUP($A167,$A$16:$W$38,G$46,0)*$B167</f>
        <v>75.370800000000003</v>
      </c>
      <c r="H167" s="92">
        <f>VLOOKUP($A167,$A$16:$W$38,H$46,0)*$B167</f>
        <v>86.678399999999996</v>
      </c>
      <c r="J167" s="91">
        <f>VLOOKUP($A167,$A$16:$W$38,J$46,0)*$B167</f>
        <v>84.027500000000003</v>
      </c>
      <c r="K167" s="92">
        <f>VLOOKUP($A167,$A$16:$W$38,K$46,0)*$B167</f>
        <v>95.335099999999997</v>
      </c>
      <c r="M167" s="91">
        <f>VLOOKUP($A167,$A$16:$W$38,M$46,0)*$B167</f>
        <v>52.2834</v>
      </c>
      <c r="N167" s="92">
        <f>VLOOKUP($A167,$A$16:$W$38,N$46,0)*$B167</f>
        <v>63.591099999999997</v>
      </c>
      <c r="P167" s="91">
        <f>VLOOKUP($A167,$A$16:$W$38,P$46,0)*$B167</f>
        <v>82.787999999999997</v>
      </c>
      <c r="Q167" s="92">
        <f>VLOOKUP($A167,$A$16:$W$38,Q$46,0)*$B167</f>
        <v>94.095600000000005</v>
      </c>
      <c r="S167" s="91">
        <f>VLOOKUP($A167,$A$16:$W$38,S$46,0)*$B167</f>
        <v>84.027500000000003</v>
      </c>
      <c r="T167" s="92">
        <f>VLOOKUP($A167,$A$16:$W$38,T$46,0)*$B167</f>
        <v>95.335099999999997</v>
      </c>
      <c r="V167" s="91">
        <f>VLOOKUP($A167,$A$16:$W$38,V$46,0)*$B167</f>
        <v>89.605199999999996</v>
      </c>
      <c r="W167" s="92">
        <f>VLOOKUP($A167,$A$16:$W$38,W$46,0)*$B167</f>
        <v>100.91289999999999</v>
      </c>
    </row>
    <row r="168" spans="1:23">
      <c r="C168" s="94"/>
      <c r="D168" s="94"/>
      <c r="E168" s="95"/>
      <c r="G168" s="94"/>
      <c r="H168" s="95"/>
      <c r="J168" s="94"/>
      <c r="K168" s="95"/>
      <c r="M168" s="94"/>
      <c r="N168" s="95"/>
      <c r="P168" s="94"/>
      <c r="Q168" s="95"/>
      <c r="S168" s="94"/>
      <c r="T168" s="95"/>
      <c r="V168" s="94"/>
      <c r="W168" s="95"/>
    </row>
    <row r="169" spans="1:23">
      <c r="C169" s="94"/>
      <c r="D169" s="94"/>
      <c r="E169" s="95"/>
      <c r="G169" s="94"/>
      <c r="H169" s="95"/>
      <c r="J169" s="94"/>
      <c r="K169" s="95"/>
      <c r="M169" s="94"/>
      <c r="N169" s="95"/>
      <c r="P169" s="94"/>
      <c r="Q169" s="95"/>
      <c r="S169" s="94"/>
      <c r="T169" s="95"/>
      <c r="V169" s="94"/>
      <c r="W169" s="95"/>
    </row>
    <row r="170" spans="1:23">
      <c r="C170" s="94"/>
      <c r="D170" s="94"/>
      <c r="E170" s="95"/>
      <c r="G170" s="94"/>
      <c r="H170" s="95"/>
      <c r="J170" s="94"/>
      <c r="K170" s="95"/>
      <c r="M170" s="94"/>
      <c r="N170" s="95"/>
      <c r="P170" s="94"/>
      <c r="Q170" s="95"/>
      <c r="S170" s="94"/>
      <c r="T170" s="95"/>
      <c r="V170" s="94"/>
      <c r="W170" s="95"/>
    </row>
    <row r="171" spans="1:23" ht="15.75" thickBot="1">
      <c r="B171" s="87" t="s">
        <v>959</v>
      </c>
      <c r="C171" s="122" t="s">
        <v>913</v>
      </c>
      <c r="D171" s="103">
        <f>SUM(D167)</f>
        <v>52.2834</v>
      </c>
      <c r="E171" s="104">
        <f>SUM(E167)</f>
        <v>63.591099999999997</v>
      </c>
      <c r="F171" s="105"/>
      <c r="G171" s="103">
        <f>SUM(G167)</f>
        <v>75.370800000000003</v>
      </c>
      <c r="H171" s="104">
        <f>SUM(H167)</f>
        <v>86.678399999999996</v>
      </c>
      <c r="I171" s="105"/>
      <c r="J171" s="103">
        <f>SUM(J167)</f>
        <v>84.027500000000003</v>
      </c>
      <c r="K171" s="104">
        <f>SUM(K167)</f>
        <v>95.335099999999997</v>
      </c>
      <c r="L171" s="105"/>
      <c r="M171" s="103">
        <f>SUM(M167)</f>
        <v>52.2834</v>
      </c>
      <c r="N171" s="104">
        <f>SUM(N167)</f>
        <v>63.591099999999997</v>
      </c>
      <c r="O171" s="105"/>
      <c r="P171" s="103">
        <f>SUM(P167)</f>
        <v>82.787999999999997</v>
      </c>
      <c r="Q171" s="104">
        <f>SUM(Q167)</f>
        <v>94.095600000000005</v>
      </c>
      <c r="R171" s="105"/>
      <c r="S171" s="103">
        <f>SUM(S167)</f>
        <v>84.027500000000003</v>
      </c>
      <c r="T171" s="104">
        <f>SUM(T167)</f>
        <v>95.335099999999997</v>
      </c>
      <c r="U171" s="105"/>
      <c r="V171" s="103">
        <f>SUM(V167)</f>
        <v>89.605199999999996</v>
      </c>
      <c r="W171" s="104">
        <f>SUM(W167)</f>
        <v>100.91289999999999</v>
      </c>
    </row>
    <row r="172" spans="1:23" ht="15.75" thickTop="1">
      <c r="C172" s="123" t="s">
        <v>914</v>
      </c>
      <c r="D172" s="107">
        <f>D171*24</f>
        <v>1254.8016</v>
      </c>
      <c r="E172" s="108">
        <f>E171*12</f>
        <v>763.09320000000002</v>
      </c>
      <c r="F172" s="105"/>
      <c r="G172" s="107">
        <f>G171*24</f>
        <v>1808.8992000000001</v>
      </c>
      <c r="H172" s="108">
        <f>H171*12</f>
        <v>1040.1407999999999</v>
      </c>
      <c r="I172" s="105"/>
      <c r="J172" s="107">
        <f>J171*24</f>
        <v>2016.66</v>
      </c>
      <c r="K172" s="108">
        <f>K171*12</f>
        <v>1144.0211999999999</v>
      </c>
      <c r="L172" s="105"/>
      <c r="M172" s="107">
        <f>M171*24</f>
        <v>1254.8016</v>
      </c>
      <c r="N172" s="108">
        <f>N171*12</f>
        <v>763.09320000000002</v>
      </c>
      <c r="O172" s="105"/>
      <c r="P172" s="107">
        <f>P171*24</f>
        <v>1986.9119999999998</v>
      </c>
      <c r="Q172" s="108">
        <f>Q171*12</f>
        <v>1129.1472000000001</v>
      </c>
      <c r="R172" s="105"/>
      <c r="S172" s="107">
        <f>S171*24</f>
        <v>2016.66</v>
      </c>
      <c r="T172" s="108">
        <f>T171*12</f>
        <v>1144.0211999999999</v>
      </c>
      <c r="U172" s="105"/>
      <c r="V172" s="107">
        <f>V171*24</f>
        <v>2150.5248000000001</v>
      </c>
      <c r="W172" s="108">
        <f>W171*12</f>
        <v>1210.9548</v>
      </c>
    </row>
    <row r="173" spans="1:23" ht="15.75" thickBot="1">
      <c r="B173" s="87" t="s">
        <v>960</v>
      </c>
      <c r="C173" s="124" t="s">
        <v>915</v>
      </c>
      <c r="D173" s="110">
        <f>D171+(D171*D$1)</f>
        <v>88.881779999999992</v>
      </c>
      <c r="E173" s="111">
        <f>E171+(E171*E$1)</f>
        <v>108.10486999999999</v>
      </c>
      <c r="F173" s="105"/>
      <c r="G173" s="110">
        <f>G171+(G171*G$1)</f>
        <v>135.66744</v>
      </c>
      <c r="H173" s="111">
        <f>H171+(H171*H$1)</f>
        <v>156.02112</v>
      </c>
      <c r="I173" s="105"/>
      <c r="J173" s="110">
        <f>J171+(J171*J$1)</f>
        <v>159.65225000000001</v>
      </c>
      <c r="K173" s="111">
        <f>K171+(K171*K$1)</f>
        <v>181.13668999999999</v>
      </c>
      <c r="L173" s="105"/>
      <c r="M173" s="110">
        <f>M171+(M171*M$1)</f>
        <v>88.881779999999992</v>
      </c>
      <c r="N173" s="111">
        <f>N171+(N171*N$1)</f>
        <v>108.10486999999999</v>
      </c>
      <c r="O173" s="105"/>
      <c r="P173" s="110">
        <f>P171+(P171*P$1)</f>
        <v>149.01839999999999</v>
      </c>
      <c r="Q173" s="111">
        <f>Q171+(Q171*Q$1)</f>
        <v>169.37208000000001</v>
      </c>
      <c r="R173" s="105"/>
      <c r="S173" s="110">
        <f>S171+(S171*S$1)</f>
        <v>159.65225000000001</v>
      </c>
      <c r="T173" s="111">
        <f>T171+(T171*T$1)</f>
        <v>181.13668999999999</v>
      </c>
      <c r="U173" s="105"/>
      <c r="V173" s="110">
        <f>V171+(V171*V$1)</f>
        <v>179.21039999999999</v>
      </c>
      <c r="W173" s="111">
        <f>W171+(W171*W$1)</f>
        <v>201.82579999999999</v>
      </c>
    </row>
    <row r="174" spans="1:23" ht="15.75" thickTop="1">
      <c r="C174" s="125" t="s">
        <v>916</v>
      </c>
      <c r="D174" s="113">
        <f>(D173-D171)/D171</f>
        <v>0.69999999999999984</v>
      </c>
      <c r="E174" s="114">
        <f>(E173-E171)/E171</f>
        <v>0.7</v>
      </c>
      <c r="F174" s="105"/>
      <c r="G174" s="113">
        <f>(G173-G171)/G171</f>
        <v>0.79999999999999993</v>
      </c>
      <c r="H174" s="114">
        <f>(H173-H171)/H171</f>
        <v>0.8</v>
      </c>
      <c r="I174" s="105"/>
      <c r="J174" s="113">
        <f>(J173-J171)/J171</f>
        <v>0.9</v>
      </c>
      <c r="K174" s="114">
        <f>(K173-K171)/K171</f>
        <v>0.89999999999999991</v>
      </c>
      <c r="L174" s="105"/>
      <c r="M174" s="113">
        <f>(M173-M171)/M171</f>
        <v>0.69999999999999984</v>
      </c>
      <c r="N174" s="114">
        <f>(N173-N171)/N171</f>
        <v>0.7</v>
      </c>
      <c r="O174" s="105"/>
      <c r="P174" s="113">
        <f>(P173-P171)/P171</f>
        <v>0.79999999999999993</v>
      </c>
      <c r="Q174" s="114">
        <f>(Q173-Q171)/Q171</f>
        <v>0.8</v>
      </c>
      <c r="R174" s="105"/>
      <c r="S174" s="113">
        <f>(S173-S171)/S171</f>
        <v>0.9</v>
      </c>
      <c r="T174" s="114">
        <f>(T173-T171)/T171</f>
        <v>0.89999999999999991</v>
      </c>
      <c r="U174" s="105"/>
      <c r="V174" s="113">
        <f>(V173-V171)/V171</f>
        <v>1</v>
      </c>
      <c r="W174" s="114">
        <f>(W173-W171)/W171</f>
        <v>1</v>
      </c>
    </row>
    <row r="175" spans="1:23">
      <c r="C175" s="126" t="s">
        <v>917</v>
      </c>
      <c r="D175" s="116">
        <f>D172+(D172*D$1)</f>
        <v>2133.1627199999998</v>
      </c>
      <c r="E175" s="117">
        <f>E172+(E172*E$1)</f>
        <v>1297.2584400000001</v>
      </c>
      <c r="F175" s="105"/>
      <c r="G175" s="116">
        <f>G172+(G172*G$1)</f>
        <v>3256.0185600000004</v>
      </c>
      <c r="H175" s="117">
        <f>H172+(H172*H$1)</f>
        <v>1872.25344</v>
      </c>
      <c r="I175" s="105"/>
      <c r="J175" s="116">
        <f>J172+(J172*J$1)</f>
        <v>3831.6540000000005</v>
      </c>
      <c r="K175" s="117">
        <f>K172+(K172*K$1)</f>
        <v>2173.6402799999996</v>
      </c>
      <c r="L175" s="105"/>
      <c r="M175" s="116">
        <f>M172+(M172*M$1)</f>
        <v>2133.1627199999998</v>
      </c>
      <c r="N175" s="117">
        <f>N172+(N172*N$1)</f>
        <v>1297.2584400000001</v>
      </c>
      <c r="O175" s="105"/>
      <c r="P175" s="116">
        <f>P172+(P172*P$1)</f>
        <v>3576.4415999999997</v>
      </c>
      <c r="Q175" s="117">
        <f>Q172+(Q172*Q$1)</f>
        <v>2032.4649600000002</v>
      </c>
      <c r="R175" s="105"/>
      <c r="S175" s="116">
        <f>S172+(S172*S$1)</f>
        <v>3831.6540000000005</v>
      </c>
      <c r="T175" s="117">
        <f>T172+(T172*T$1)</f>
        <v>2173.6402799999996</v>
      </c>
      <c r="U175" s="105"/>
      <c r="V175" s="116">
        <f>V172+(V172*V$1)</f>
        <v>4301.0496000000003</v>
      </c>
      <c r="W175" s="117">
        <f>W172+(W172*W$1)</f>
        <v>2421.9096</v>
      </c>
    </row>
    <row r="177" spans="1:23">
      <c r="C177" s="118" t="s">
        <v>961</v>
      </c>
    </row>
    <row r="178" spans="1:23">
      <c r="B178" s="87" t="s">
        <v>919</v>
      </c>
      <c r="C178" s="119" t="s">
        <v>962</v>
      </c>
      <c r="D178" s="86" t="s">
        <v>910</v>
      </c>
      <c r="E178" s="86" t="s">
        <v>906</v>
      </c>
      <c r="G178" s="86" t="s">
        <v>910</v>
      </c>
      <c r="H178" s="86" t="s">
        <v>906</v>
      </c>
      <c r="J178" s="86" t="s">
        <v>910</v>
      </c>
      <c r="K178" s="86" t="s">
        <v>906</v>
      </c>
      <c r="M178" s="86" t="s">
        <v>910</v>
      </c>
      <c r="N178" s="86" t="s">
        <v>906</v>
      </c>
      <c r="P178" s="86" t="s">
        <v>910</v>
      </c>
      <c r="Q178" s="86" t="s">
        <v>906</v>
      </c>
      <c r="S178" s="86" t="s">
        <v>910</v>
      </c>
      <c r="T178" s="86" t="s">
        <v>906</v>
      </c>
      <c r="V178" s="86" t="s">
        <v>910</v>
      </c>
      <c r="W178" s="86" t="s">
        <v>906</v>
      </c>
    </row>
    <row r="179" spans="1:23">
      <c r="B179" s="87" t="s">
        <v>911</v>
      </c>
      <c r="C179" s="87" t="s">
        <v>920</v>
      </c>
    </row>
    <row r="180" spans="1:23">
      <c r="A180" s="88" t="s">
        <v>30</v>
      </c>
      <c r="B180" s="89">
        <v>1</v>
      </c>
      <c r="C180" s="120" t="s">
        <v>962</v>
      </c>
      <c r="D180" s="91">
        <f>VLOOKUP($A180,$A$16:$W$38,D$46,0)*$B180</f>
        <v>24.6494</v>
      </c>
      <c r="E180" s="92">
        <f>VLOOKUP($A180,$A$16:$W$38,E$46,0)*$B180</f>
        <v>48.889299999999999</v>
      </c>
      <c r="G180" s="91">
        <f>VLOOKUP($A180,$A$16:$W$38,G$46,0)*$B180</f>
        <v>40.4178</v>
      </c>
      <c r="H180" s="92">
        <f>VLOOKUP($A180,$A$16:$W$38,H$46,0)*$B180</f>
        <v>64.657700000000006</v>
      </c>
      <c r="J180" s="91">
        <f>VLOOKUP($A180,$A$16:$W$38,J$46,0)*$B180</f>
        <v>47.639299999999999</v>
      </c>
      <c r="K180" s="92">
        <f>VLOOKUP($A180,$A$16:$W$38,K$46,0)*$B180</f>
        <v>71.879099999999994</v>
      </c>
      <c r="M180" s="91">
        <f>VLOOKUP($A180,$A$16:$W$38,M$46,0)*$B180</f>
        <v>24.6494</v>
      </c>
      <c r="N180" s="92">
        <f>VLOOKUP($A180,$A$16:$W$38,N$46,0)*$B180</f>
        <v>48.889299999999999</v>
      </c>
      <c r="P180" s="91">
        <f>VLOOKUP($A180,$A$16:$W$38,P$46,0)*$B180</f>
        <v>46.195599999999999</v>
      </c>
      <c r="Q180" s="92">
        <f>VLOOKUP($A180,$A$16:$W$38,Q$46,0)*$B180</f>
        <v>70.435500000000005</v>
      </c>
      <c r="S180" s="91">
        <f>VLOOKUP($A180,$A$16:$W$38,S$46,0)*$B180</f>
        <v>47.639299999999999</v>
      </c>
      <c r="T180" s="92">
        <f>VLOOKUP($A180,$A$16:$W$38,T$46,0)*$B180</f>
        <v>71.879099999999994</v>
      </c>
      <c r="V180" s="91">
        <f>VLOOKUP($A180,$A$16:$W$38,V$46,0)*$B180</f>
        <v>54.135800000000003</v>
      </c>
      <c r="W180" s="92">
        <f>VLOOKUP($A180,$A$16:$W$38,W$46,0)*$B180</f>
        <v>78.375600000000006</v>
      </c>
    </row>
    <row r="181" spans="1:23">
      <c r="C181" s="94"/>
      <c r="D181" s="94"/>
      <c r="E181" s="95"/>
      <c r="G181" s="94"/>
      <c r="H181" s="95"/>
      <c r="J181" s="94"/>
      <c r="K181" s="95"/>
      <c r="M181" s="94"/>
      <c r="N181" s="95"/>
      <c r="P181" s="94"/>
      <c r="Q181" s="95"/>
      <c r="S181" s="94"/>
      <c r="T181" s="95"/>
      <c r="V181" s="94"/>
      <c r="W181" s="95"/>
    </row>
    <row r="182" spans="1:23">
      <c r="A182" s="142"/>
      <c r="B182" s="143">
        <v>1</v>
      </c>
      <c r="C182" s="145" t="s">
        <v>845</v>
      </c>
      <c r="D182" s="145"/>
      <c r="E182" s="146">
        <f>VLOOKUP($C182,$C$16:$W$38,E$46-2,0)*$B182</f>
        <v>212.5</v>
      </c>
      <c r="G182" s="145"/>
      <c r="H182" s="146">
        <f>VLOOKUP($C182,$C$16:$W$38,H$46-2,0)*$B182</f>
        <v>212.5</v>
      </c>
      <c r="J182" s="145"/>
      <c r="K182" s="146">
        <f>VLOOKUP($C182,$C$16:$W$38,K$46-2,0)*$B182</f>
        <v>212.5</v>
      </c>
      <c r="M182" s="145"/>
      <c r="N182" s="146">
        <f>VLOOKUP($C182,$C$16:$W$38,N$46-2,0)*$B182</f>
        <v>212.5</v>
      </c>
      <c r="P182" s="145"/>
      <c r="Q182" s="146">
        <f>VLOOKUP($C182,$C$16:$W$38,Q$46-2,0)*$B182</f>
        <v>212.5</v>
      </c>
      <c r="S182" s="145"/>
      <c r="T182" s="146">
        <f>VLOOKUP($C182,$C$16:$W$38,T$46-2,0)*$B182</f>
        <v>212.5</v>
      </c>
      <c r="V182" s="145"/>
      <c r="W182" s="146">
        <f>VLOOKUP($C182,$C$16:$W$38,W$46-2,0)*$B182</f>
        <v>212.5</v>
      </c>
    </row>
    <row r="183" spans="1:23">
      <c r="A183" s="142"/>
      <c r="B183" s="143">
        <v>6</v>
      </c>
      <c r="C183" s="145" t="s">
        <v>859</v>
      </c>
      <c r="D183" s="145"/>
      <c r="E183" s="146">
        <f>VLOOKUP($C183,$C$16:$W$38,E$46-2,0)*$B183</f>
        <v>477</v>
      </c>
      <c r="G183" s="145"/>
      <c r="H183" s="146">
        <f>VLOOKUP($C183,$C$16:$W$38,H$46-2,0)*$B183</f>
        <v>477</v>
      </c>
      <c r="J183" s="145"/>
      <c r="K183" s="146">
        <f>VLOOKUP($C183,$C$16:$W$38,K$46-2,0)*$B183</f>
        <v>477</v>
      </c>
      <c r="M183" s="145"/>
      <c r="N183" s="146">
        <f>VLOOKUP($C183,$C$16:$W$38,N$46-2,0)*$B183</f>
        <v>477</v>
      </c>
      <c r="P183" s="145"/>
      <c r="Q183" s="146">
        <f>VLOOKUP($C183,$C$16:$W$38,Q$46-2,0)*$B183</f>
        <v>477</v>
      </c>
      <c r="S183" s="145"/>
      <c r="T183" s="146">
        <f>VLOOKUP($C183,$C$16:$W$38,T$46-2,0)*$B183</f>
        <v>477</v>
      </c>
      <c r="V183" s="145"/>
      <c r="W183" s="146">
        <f>VLOOKUP($C183,$C$16:$W$38,W$46-2,0)*$B183</f>
        <v>477</v>
      </c>
    </row>
    <row r="184" spans="1:23">
      <c r="C184" s="94"/>
      <c r="D184" s="94"/>
      <c r="E184" s="95"/>
      <c r="G184" s="94"/>
      <c r="H184" s="95"/>
      <c r="J184" s="94"/>
      <c r="K184" s="95"/>
      <c r="M184" s="94"/>
      <c r="N184" s="95"/>
      <c r="P184" s="94"/>
      <c r="Q184" s="95"/>
      <c r="S184" s="94"/>
      <c r="T184" s="95"/>
      <c r="V184" s="94"/>
      <c r="W184" s="95"/>
    </row>
    <row r="185" spans="1:23">
      <c r="C185" s="94"/>
      <c r="D185" s="94"/>
      <c r="E185" s="95"/>
      <c r="G185" s="94"/>
      <c r="H185" s="95"/>
      <c r="J185" s="94"/>
      <c r="K185" s="95"/>
      <c r="M185" s="94"/>
      <c r="N185" s="95"/>
      <c r="P185" s="94"/>
      <c r="Q185" s="95"/>
      <c r="S185" s="94"/>
      <c r="T185" s="95"/>
      <c r="V185" s="94"/>
      <c r="W185" s="95"/>
    </row>
    <row r="186" spans="1:23" ht="15.75" thickBot="1">
      <c r="B186" s="87" t="s">
        <v>963</v>
      </c>
      <c r="C186" s="122" t="s">
        <v>913</v>
      </c>
      <c r="D186" s="103">
        <f>SUM(D180)</f>
        <v>24.6494</v>
      </c>
      <c r="E186" s="104">
        <f>SUM(E180)</f>
        <v>48.889299999999999</v>
      </c>
      <c r="F186" s="105"/>
      <c r="G186" s="103">
        <f>SUM(G180)</f>
        <v>40.4178</v>
      </c>
      <c r="H186" s="104">
        <f>SUM(H180)</f>
        <v>64.657700000000006</v>
      </c>
      <c r="I186" s="105"/>
      <c r="J186" s="103">
        <f>SUM(J180)</f>
        <v>47.639299999999999</v>
      </c>
      <c r="K186" s="104">
        <f>SUM(K180)</f>
        <v>71.879099999999994</v>
      </c>
      <c r="L186" s="105"/>
      <c r="M186" s="103">
        <f>SUM(M180)</f>
        <v>24.6494</v>
      </c>
      <c r="N186" s="104">
        <f>SUM(N180)</f>
        <v>48.889299999999999</v>
      </c>
      <c r="O186" s="105"/>
      <c r="P186" s="103">
        <f>SUM(P180)</f>
        <v>46.195599999999999</v>
      </c>
      <c r="Q186" s="104">
        <f>SUM(Q180)</f>
        <v>70.435500000000005</v>
      </c>
      <c r="R186" s="105"/>
      <c r="S186" s="103">
        <f>SUM(S180)</f>
        <v>47.639299999999999</v>
      </c>
      <c r="T186" s="104">
        <f>SUM(T180)</f>
        <v>71.879099999999994</v>
      </c>
      <c r="U186" s="105"/>
      <c r="V186" s="103">
        <f>SUM(V180)</f>
        <v>54.135800000000003</v>
      </c>
      <c r="W186" s="104">
        <f>SUM(W180)</f>
        <v>78.375600000000006</v>
      </c>
    </row>
    <row r="187" spans="1:23" ht="15.75" thickTop="1">
      <c r="C187" s="123" t="s">
        <v>914</v>
      </c>
      <c r="D187" s="107">
        <f>D186*24</f>
        <v>591.5856</v>
      </c>
      <c r="E187" s="108">
        <f>E186*12</f>
        <v>586.67160000000001</v>
      </c>
      <c r="F187" s="105"/>
      <c r="G187" s="107">
        <f>G186*24</f>
        <v>970.02719999999999</v>
      </c>
      <c r="H187" s="108">
        <f>H186*12</f>
        <v>775.89240000000007</v>
      </c>
      <c r="I187" s="105"/>
      <c r="J187" s="107">
        <f>J186*24</f>
        <v>1143.3432</v>
      </c>
      <c r="K187" s="108">
        <f>K186*12</f>
        <v>862.54919999999993</v>
      </c>
      <c r="L187" s="105"/>
      <c r="M187" s="107">
        <f>M186*24</f>
        <v>591.5856</v>
      </c>
      <c r="N187" s="108">
        <f>N186*12</f>
        <v>586.67160000000001</v>
      </c>
      <c r="O187" s="105"/>
      <c r="P187" s="107">
        <f>P186*24</f>
        <v>1108.6943999999999</v>
      </c>
      <c r="Q187" s="108">
        <f>Q186*12</f>
        <v>845.22600000000011</v>
      </c>
      <c r="R187" s="105"/>
      <c r="S187" s="107">
        <f>S186*24</f>
        <v>1143.3432</v>
      </c>
      <c r="T187" s="108">
        <f>T186*12</f>
        <v>862.54919999999993</v>
      </c>
      <c r="U187" s="105"/>
      <c r="V187" s="107">
        <f>V186*24</f>
        <v>1299.2592</v>
      </c>
      <c r="W187" s="108">
        <f>W186*12</f>
        <v>940.50720000000001</v>
      </c>
    </row>
    <row r="188" spans="1:23" ht="15.75" thickBot="1">
      <c r="B188" s="87" t="s">
        <v>964</v>
      </c>
      <c r="C188" s="124" t="s">
        <v>915</v>
      </c>
      <c r="D188" s="110">
        <f>D186+(D186*D$1)</f>
        <v>41.903979999999997</v>
      </c>
      <c r="E188" s="111">
        <f>E186+(E186*E$1)</f>
        <v>83.111809999999991</v>
      </c>
      <c r="F188" s="105"/>
      <c r="G188" s="110">
        <f>G186+(G186*G$1)</f>
        <v>72.752039999999994</v>
      </c>
      <c r="H188" s="111">
        <f>H186+(H186*H$1)</f>
        <v>116.38386000000001</v>
      </c>
      <c r="I188" s="105"/>
      <c r="J188" s="110">
        <f>J186+(J186*J$1)</f>
        <v>90.514669999999995</v>
      </c>
      <c r="K188" s="111">
        <f>K186+(K186*K$1)</f>
        <v>136.57029</v>
      </c>
      <c r="L188" s="105"/>
      <c r="M188" s="110">
        <f>M186+(M186*M$1)</f>
        <v>41.903979999999997</v>
      </c>
      <c r="N188" s="111">
        <f>N186+(N186*N$1)</f>
        <v>83.111809999999991</v>
      </c>
      <c r="O188" s="105"/>
      <c r="P188" s="110">
        <f>P186+(P186*P$1)</f>
        <v>83.152079999999998</v>
      </c>
      <c r="Q188" s="111">
        <f>Q186+(Q186*Q$1)</f>
        <v>126.78390000000002</v>
      </c>
      <c r="R188" s="105"/>
      <c r="S188" s="110">
        <f>S186+(S186*S$1)</f>
        <v>90.514669999999995</v>
      </c>
      <c r="T188" s="111">
        <f>T186+(T186*T$1)</f>
        <v>136.57029</v>
      </c>
      <c r="U188" s="105"/>
      <c r="V188" s="110">
        <f>V186+(V186*V$1)</f>
        <v>108.27160000000001</v>
      </c>
      <c r="W188" s="111">
        <f>W186+(W186*W$1)</f>
        <v>156.75120000000001</v>
      </c>
    </row>
    <row r="189" spans="1:23" ht="15.75" thickTop="1">
      <c r="C189" s="125" t="s">
        <v>916</v>
      </c>
      <c r="D189" s="113">
        <f>(D188-D186)/D186</f>
        <v>0.69999999999999984</v>
      </c>
      <c r="E189" s="114">
        <f>(E188-E186)/E186</f>
        <v>0.69999999999999984</v>
      </c>
      <c r="F189" s="105"/>
      <c r="G189" s="113">
        <f>(G188-G186)/G186</f>
        <v>0.79999999999999982</v>
      </c>
      <c r="H189" s="114">
        <f>(H188-H186)/H186</f>
        <v>0.8</v>
      </c>
      <c r="I189" s="105"/>
      <c r="J189" s="113">
        <f>(J188-J186)/J186</f>
        <v>0.89999999999999991</v>
      </c>
      <c r="K189" s="114">
        <f>(K188-K186)/K186</f>
        <v>0.90000000000000013</v>
      </c>
      <c r="L189" s="105"/>
      <c r="M189" s="113">
        <f>(M188-M186)/M186</f>
        <v>0.69999999999999984</v>
      </c>
      <c r="N189" s="114">
        <f>(N188-N186)/N186</f>
        <v>0.69999999999999984</v>
      </c>
      <c r="O189" s="105"/>
      <c r="P189" s="113">
        <f>(P188-P186)/P186</f>
        <v>0.8</v>
      </c>
      <c r="Q189" s="114">
        <f>(Q188-Q186)/Q186</f>
        <v>0.80000000000000016</v>
      </c>
      <c r="R189" s="105"/>
      <c r="S189" s="113">
        <f>(S188-S186)/S186</f>
        <v>0.89999999999999991</v>
      </c>
      <c r="T189" s="114">
        <f>(T188-T186)/T186</f>
        <v>0.90000000000000013</v>
      </c>
      <c r="U189" s="105"/>
      <c r="V189" s="113">
        <f>(V188-V186)/V186</f>
        <v>1</v>
      </c>
      <c r="W189" s="114">
        <f>(W188-W186)/W186</f>
        <v>1</v>
      </c>
    </row>
    <row r="190" spans="1:23">
      <c r="C190" s="126" t="s">
        <v>917</v>
      </c>
      <c r="D190" s="116">
        <f>D187+(D187*D$1)</f>
        <v>1005.69552</v>
      </c>
      <c r="E190" s="117">
        <f>E187+(E187*E$1)</f>
        <v>997.34172000000001</v>
      </c>
      <c r="F190" s="105"/>
      <c r="G190" s="116">
        <f>G187+(G187*G$1)</f>
        <v>1746.0489600000001</v>
      </c>
      <c r="H190" s="117">
        <f>H187+(H187*H$1)</f>
        <v>1396.6063200000003</v>
      </c>
      <c r="I190" s="105"/>
      <c r="J190" s="116">
        <f>J187+(J187*J$1)</f>
        <v>2172.3520800000001</v>
      </c>
      <c r="K190" s="117">
        <f>K187+(K187*K$1)</f>
        <v>1638.84348</v>
      </c>
      <c r="L190" s="105"/>
      <c r="M190" s="116">
        <f>M187+(M187*M$1)</f>
        <v>1005.69552</v>
      </c>
      <c r="N190" s="117">
        <f>N187+(N187*N$1)</f>
        <v>997.34172000000001</v>
      </c>
      <c r="O190" s="105"/>
      <c r="P190" s="116">
        <f>P187+(P187*P$1)</f>
        <v>1995.6499199999998</v>
      </c>
      <c r="Q190" s="117">
        <f>Q187+(Q187*Q$1)</f>
        <v>1521.4068000000002</v>
      </c>
      <c r="R190" s="105"/>
      <c r="S190" s="116">
        <f>S187+(S187*S$1)</f>
        <v>2172.3520800000001</v>
      </c>
      <c r="T190" s="117">
        <f>T187+(T187*T$1)</f>
        <v>1638.84348</v>
      </c>
      <c r="U190" s="105"/>
      <c r="V190" s="116">
        <f>V187+(V187*V$1)</f>
        <v>2598.5183999999999</v>
      </c>
      <c r="W190" s="117">
        <f>W187+(W187*W$1)</f>
        <v>1881.0144</v>
      </c>
    </row>
    <row r="192" spans="1:23">
      <c r="C192" s="118" t="s">
        <v>965</v>
      </c>
    </row>
    <row r="193" spans="1:23">
      <c r="B193" s="87" t="s">
        <v>919</v>
      </c>
      <c r="C193" s="119" t="s">
        <v>966</v>
      </c>
      <c r="D193" s="86" t="s">
        <v>910</v>
      </c>
      <c r="E193" s="86" t="s">
        <v>906</v>
      </c>
      <c r="G193" s="86" t="s">
        <v>910</v>
      </c>
      <c r="H193" s="86" t="s">
        <v>906</v>
      </c>
      <c r="J193" s="86" t="s">
        <v>910</v>
      </c>
      <c r="K193" s="86" t="s">
        <v>906</v>
      </c>
      <c r="M193" s="86" t="s">
        <v>910</v>
      </c>
      <c r="N193" s="86" t="s">
        <v>906</v>
      </c>
      <c r="P193" s="86" t="s">
        <v>910</v>
      </c>
      <c r="Q193" s="86" t="s">
        <v>906</v>
      </c>
      <c r="S193" s="86" t="s">
        <v>910</v>
      </c>
      <c r="T193" s="86" t="s">
        <v>906</v>
      </c>
      <c r="V193" s="86" t="s">
        <v>910</v>
      </c>
      <c r="W193" s="86" t="s">
        <v>906</v>
      </c>
    </row>
    <row r="194" spans="1:23">
      <c r="B194" s="87" t="s">
        <v>911</v>
      </c>
      <c r="C194" s="87" t="s">
        <v>920</v>
      </c>
    </row>
    <row r="195" spans="1:23">
      <c r="A195" s="88" t="s">
        <v>30</v>
      </c>
      <c r="B195" s="89">
        <v>1</v>
      </c>
      <c r="C195" s="120" t="s">
        <v>966</v>
      </c>
      <c r="D195" s="91">
        <f>VLOOKUP($A195,$A$16:$W$38,D$46,0)*$B195</f>
        <v>24.6494</v>
      </c>
      <c r="E195" s="92">
        <f>VLOOKUP($A195,$A$16:$W$38,E$46,0)*$B195</f>
        <v>48.889299999999999</v>
      </c>
      <c r="G195" s="91">
        <f>VLOOKUP($A195,$A$16:$W$38,G$46,0)*$B195</f>
        <v>40.4178</v>
      </c>
      <c r="H195" s="92">
        <f>VLOOKUP($A195,$A$16:$W$38,H$46,0)*$B195</f>
        <v>64.657700000000006</v>
      </c>
      <c r="J195" s="91">
        <f>VLOOKUP($A195,$A$16:$W$38,J$46,0)*$B195</f>
        <v>47.639299999999999</v>
      </c>
      <c r="K195" s="92">
        <f>VLOOKUP($A195,$A$16:$W$38,K$46,0)*$B195</f>
        <v>71.879099999999994</v>
      </c>
      <c r="M195" s="91">
        <f>VLOOKUP($A195,$A$16:$W$38,M$46,0)*$B195</f>
        <v>24.6494</v>
      </c>
      <c r="N195" s="92">
        <f>VLOOKUP($A195,$A$16:$W$38,N$46,0)*$B195</f>
        <v>48.889299999999999</v>
      </c>
      <c r="P195" s="91">
        <f>VLOOKUP($A195,$A$16:$W$38,P$46,0)*$B195</f>
        <v>46.195599999999999</v>
      </c>
      <c r="Q195" s="92">
        <f>VLOOKUP($A195,$A$16:$W$38,Q$46,0)*$B195</f>
        <v>70.435500000000005</v>
      </c>
      <c r="S195" s="91">
        <f>VLOOKUP($A195,$A$16:$W$38,S$46,0)*$B195</f>
        <v>47.639299999999999</v>
      </c>
      <c r="T195" s="92">
        <f>VLOOKUP($A195,$A$16:$W$38,T$46,0)*$B195</f>
        <v>71.879099999999994</v>
      </c>
      <c r="V195" s="91">
        <f>VLOOKUP($A195,$A$16:$W$38,V$46,0)*$B195</f>
        <v>54.135800000000003</v>
      </c>
      <c r="W195" s="92">
        <f>VLOOKUP($A195,$A$16:$W$38,W$46,0)*$B195</f>
        <v>78.375600000000006</v>
      </c>
    </row>
    <row r="196" spans="1:23">
      <c r="C196" s="94"/>
      <c r="D196" s="94"/>
      <c r="E196" s="95"/>
      <c r="G196" s="94"/>
      <c r="H196" s="95"/>
      <c r="J196" s="94"/>
      <c r="K196" s="95"/>
      <c r="M196" s="94"/>
      <c r="N196" s="95"/>
      <c r="P196" s="94"/>
      <c r="Q196" s="95"/>
      <c r="S196" s="94"/>
      <c r="T196" s="95"/>
      <c r="V196" s="94"/>
      <c r="W196" s="95"/>
    </row>
    <row r="197" spans="1:23">
      <c r="C197" s="94"/>
      <c r="D197" s="94"/>
      <c r="E197" s="95"/>
      <c r="G197" s="94"/>
      <c r="H197" s="95"/>
      <c r="J197" s="94"/>
      <c r="K197" s="95"/>
      <c r="M197" s="94"/>
      <c r="N197" s="95"/>
      <c r="P197" s="94"/>
      <c r="Q197" s="95"/>
      <c r="S197" s="94"/>
      <c r="T197" s="95"/>
      <c r="V197" s="94"/>
      <c r="W197" s="95"/>
    </row>
    <row r="198" spans="1:23">
      <c r="C198" s="94"/>
      <c r="D198" s="94"/>
      <c r="E198" s="95"/>
      <c r="G198" s="94"/>
      <c r="H198" s="95"/>
      <c r="J198" s="94"/>
      <c r="K198" s="95"/>
      <c r="M198" s="94"/>
      <c r="N198" s="95"/>
      <c r="P198" s="94"/>
      <c r="Q198" s="95"/>
      <c r="S198" s="94"/>
      <c r="T198" s="95"/>
      <c r="V198" s="94"/>
      <c r="W198" s="95"/>
    </row>
    <row r="199" spans="1:23" ht="15.75" thickBot="1">
      <c r="B199" s="87" t="s">
        <v>967</v>
      </c>
      <c r="C199" s="122" t="s">
        <v>913</v>
      </c>
      <c r="D199" s="103">
        <f>SUM(D195)</f>
        <v>24.6494</v>
      </c>
      <c r="E199" s="104">
        <f>SUM(E195)</f>
        <v>48.889299999999999</v>
      </c>
      <c r="F199" s="105"/>
      <c r="G199" s="103">
        <f>SUM(G195)</f>
        <v>40.4178</v>
      </c>
      <c r="H199" s="104">
        <f>SUM(H195)</f>
        <v>64.657700000000006</v>
      </c>
      <c r="I199" s="105"/>
      <c r="J199" s="103">
        <f>SUM(J195)</f>
        <v>47.639299999999999</v>
      </c>
      <c r="K199" s="104">
        <f>SUM(K195)</f>
        <v>71.879099999999994</v>
      </c>
      <c r="L199" s="105"/>
      <c r="M199" s="103">
        <f>SUM(M195)</f>
        <v>24.6494</v>
      </c>
      <c r="N199" s="104">
        <f>SUM(N195)</f>
        <v>48.889299999999999</v>
      </c>
      <c r="O199" s="105"/>
      <c r="P199" s="103">
        <f>SUM(P195)</f>
        <v>46.195599999999999</v>
      </c>
      <c r="Q199" s="104">
        <f>SUM(Q195)</f>
        <v>70.435500000000005</v>
      </c>
      <c r="R199" s="105"/>
      <c r="S199" s="103">
        <f>SUM(S195)</f>
        <v>47.639299999999999</v>
      </c>
      <c r="T199" s="104">
        <f>SUM(T195)</f>
        <v>71.879099999999994</v>
      </c>
      <c r="U199" s="105"/>
      <c r="V199" s="103">
        <f>SUM(V195)</f>
        <v>54.135800000000003</v>
      </c>
      <c r="W199" s="104">
        <f>SUM(W195)</f>
        <v>78.375600000000006</v>
      </c>
    </row>
    <row r="200" spans="1:23" ht="15.75" thickTop="1">
      <c r="C200" s="123" t="s">
        <v>914</v>
      </c>
      <c r="D200" s="107">
        <f>D199*24</f>
        <v>591.5856</v>
      </c>
      <c r="E200" s="108">
        <f>E199*12</f>
        <v>586.67160000000001</v>
      </c>
      <c r="F200" s="105"/>
      <c r="G200" s="107">
        <f>G199*24</f>
        <v>970.02719999999999</v>
      </c>
      <c r="H200" s="108">
        <f>H199*12</f>
        <v>775.89240000000007</v>
      </c>
      <c r="I200" s="105"/>
      <c r="J200" s="107">
        <f>J199*24</f>
        <v>1143.3432</v>
      </c>
      <c r="K200" s="108">
        <f>K199*12</f>
        <v>862.54919999999993</v>
      </c>
      <c r="L200" s="105"/>
      <c r="M200" s="107">
        <f>M199*24</f>
        <v>591.5856</v>
      </c>
      <c r="N200" s="108">
        <f>N199*12</f>
        <v>586.67160000000001</v>
      </c>
      <c r="O200" s="105"/>
      <c r="P200" s="107">
        <f>P199*24</f>
        <v>1108.6943999999999</v>
      </c>
      <c r="Q200" s="108">
        <f>Q199*12</f>
        <v>845.22600000000011</v>
      </c>
      <c r="R200" s="105"/>
      <c r="S200" s="107">
        <f>S199*24</f>
        <v>1143.3432</v>
      </c>
      <c r="T200" s="108">
        <f>T199*12</f>
        <v>862.54919999999993</v>
      </c>
      <c r="U200" s="105"/>
      <c r="V200" s="107">
        <f>V199*24</f>
        <v>1299.2592</v>
      </c>
      <c r="W200" s="108">
        <f>W199*12</f>
        <v>940.50720000000001</v>
      </c>
    </row>
    <row r="201" spans="1:23" ht="15.75" thickBot="1">
      <c r="B201" s="87" t="s">
        <v>968</v>
      </c>
      <c r="C201" s="124" t="s">
        <v>915</v>
      </c>
      <c r="D201" s="110">
        <f>D199+(D199*D$1)</f>
        <v>41.903979999999997</v>
      </c>
      <c r="E201" s="111">
        <f>E199+(E199*E$1)</f>
        <v>83.111809999999991</v>
      </c>
      <c r="F201" s="105"/>
      <c r="G201" s="110">
        <f>G199+(G199*G$1)</f>
        <v>72.752039999999994</v>
      </c>
      <c r="H201" s="111">
        <f>H199+(H199*H$1)</f>
        <v>116.38386000000001</v>
      </c>
      <c r="I201" s="105"/>
      <c r="J201" s="110">
        <f>J199+(J199*J$1)</f>
        <v>90.514669999999995</v>
      </c>
      <c r="K201" s="111">
        <f>K199+(K199*K$1)</f>
        <v>136.57029</v>
      </c>
      <c r="L201" s="105"/>
      <c r="M201" s="110">
        <f>M199+(M199*M$1)</f>
        <v>41.903979999999997</v>
      </c>
      <c r="N201" s="111">
        <f>N199+(N199*N$1)</f>
        <v>83.111809999999991</v>
      </c>
      <c r="O201" s="105"/>
      <c r="P201" s="110">
        <f>P199+(P199*P$1)</f>
        <v>83.152079999999998</v>
      </c>
      <c r="Q201" s="111">
        <f>Q199+(Q199*Q$1)</f>
        <v>126.78390000000002</v>
      </c>
      <c r="R201" s="105"/>
      <c r="S201" s="110">
        <f>S199+(S199*S$1)</f>
        <v>90.514669999999995</v>
      </c>
      <c r="T201" s="111">
        <f>T199+(T199*T$1)</f>
        <v>136.57029</v>
      </c>
      <c r="U201" s="105"/>
      <c r="V201" s="110">
        <f>V199+(V199*V$1)</f>
        <v>108.27160000000001</v>
      </c>
      <c r="W201" s="111">
        <f>W199+(W199*W$1)</f>
        <v>156.75120000000001</v>
      </c>
    </row>
    <row r="202" spans="1:23" ht="15.75" thickTop="1">
      <c r="C202" s="125" t="s">
        <v>916</v>
      </c>
      <c r="D202" s="113">
        <f>(D201-D199)/D199</f>
        <v>0.69999999999999984</v>
      </c>
      <c r="E202" s="114">
        <f>(E201-E199)/E199</f>
        <v>0.69999999999999984</v>
      </c>
      <c r="F202" s="105"/>
      <c r="G202" s="113">
        <f>(G201-G199)/G199</f>
        <v>0.79999999999999982</v>
      </c>
      <c r="H202" s="114">
        <f>(H201-H199)/H199</f>
        <v>0.8</v>
      </c>
      <c r="I202" s="105"/>
      <c r="J202" s="113">
        <f>(J201-J199)/J199</f>
        <v>0.89999999999999991</v>
      </c>
      <c r="K202" s="114">
        <f>(K201-K199)/K199</f>
        <v>0.90000000000000013</v>
      </c>
      <c r="L202" s="105"/>
      <c r="M202" s="113">
        <f>(M201-M199)/M199</f>
        <v>0.69999999999999984</v>
      </c>
      <c r="N202" s="114">
        <f>(N201-N199)/N199</f>
        <v>0.69999999999999984</v>
      </c>
      <c r="O202" s="105"/>
      <c r="P202" s="113">
        <f>(P201-P199)/P199</f>
        <v>0.8</v>
      </c>
      <c r="Q202" s="114">
        <f>(Q201-Q199)/Q199</f>
        <v>0.80000000000000016</v>
      </c>
      <c r="R202" s="105"/>
      <c r="S202" s="113">
        <f>(S201-S199)/S199</f>
        <v>0.89999999999999991</v>
      </c>
      <c r="T202" s="114">
        <f>(T201-T199)/T199</f>
        <v>0.90000000000000013</v>
      </c>
      <c r="U202" s="105"/>
      <c r="V202" s="113">
        <f>(V201-V199)/V199</f>
        <v>1</v>
      </c>
      <c r="W202" s="114">
        <f>(W201-W199)/W199</f>
        <v>1</v>
      </c>
    </row>
    <row r="203" spans="1:23">
      <c r="C203" s="126" t="s">
        <v>917</v>
      </c>
      <c r="D203" s="116">
        <f>D200+(D200*D$1)</f>
        <v>1005.69552</v>
      </c>
      <c r="E203" s="117">
        <f>E200+(E200*E$1)</f>
        <v>997.34172000000001</v>
      </c>
      <c r="F203" s="105"/>
      <c r="G203" s="116">
        <f>G200+(G200*G$1)</f>
        <v>1746.0489600000001</v>
      </c>
      <c r="H203" s="117">
        <f>H200+(H200*H$1)</f>
        <v>1396.6063200000003</v>
      </c>
      <c r="I203" s="105"/>
      <c r="J203" s="116">
        <f>J200+(J200*J$1)</f>
        <v>2172.3520800000001</v>
      </c>
      <c r="K203" s="117">
        <f>K200+(K200*K$1)</f>
        <v>1638.84348</v>
      </c>
      <c r="L203" s="105"/>
      <c r="M203" s="116">
        <f>M200+(M200*M$1)</f>
        <v>1005.69552</v>
      </c>
      <c r="N203" s="117">
        <f>N200+(N200*N$1)</f>
        <v>997.34172000000001</v>
      </c>
      <c r="O203" s="105"/>
      <c r="P203" s="116">
        <f>P200+(P200*P$1)</f>
        <v>1995.6499199999998</v>
      </c>
      <c r="Q203" s="117">
        <f>Q200+(Q200*Q$1)</f>
        <v>1521.4068000000002</v>
      </c>
      <c r="R203" s="105"/>
      <c r="S203" s="116">
        <f>S200+(S200*S$1)</f>
        <v>2172.3520800000001</v>
      </c>
      <c r="T203" s="117">
        <f>T200+(T200*T$1)</f>
        <v>1638.84348</v>
      </c>
      <c r="U203" s="105"/>
      <c r="V203" s="116">
        <f>V200+(V200*V$1)</f>
        <v>2598.5183999999999</v>
      </c>
      <c r="W203" s="117">
        <f>W200+(W200*W$1)</f>
        <v>1881.0144</v>
      </c>
    </row>
    <row r="205" spans="1:23">
      <c r="C205" s="118" t="s">
        <v>969</v>
      </c>
    </row>
    <row r="206" spans="1:23">
      <c r="B206" s="87" t="s">
        <v>919</v>
      </c>
      <c r="C206" s="119" t="s">
        <v>970</v>
      </c>
      <c r="D206" s="86" t="s">
        <v>910</v>
      </c>
      <c r="E206" s="86" t="s">
        <v>906</v>
      </c>
      <c r="G206" s="86" t="s">
        <v>910</v>
      </c>
      <c r="H206" s="86" t="s">
        <v>906</v>
      </c>
      <c r="J206" s="86" t="s">
        <v>910</v>
      </c>
      <c r="K206" s="86" t="s">
        <v>906</v>
      </c>
      <c r="M206" s="86" t="s">
        <v>910</v>
      </c>
      <c r="N206" s="86" t="s">
        <v>906</v>
      </c>
      <c r="P206" s="86" t="s">
        <v>910</v>
      </c>
      <c r="Q206" s="86" t="s">
        <v>906</v>
      </c>
      <c r="S206" s="86" t="s">
        <v>910</v>
      </c>
      <c r="T206" s="86" t="s">
        <v>906</v>
      </c>
      <c r="V206" s="86" t="s">
        <v>910</v>
      </c>
      <c r="W206" s="86" t="s">
        <v>906</v>
      </c>
    </row>
    <row r="207" spans="1:23">
      <c r="B207" s="87" t="s">
        <v>911</v>
      </c>
      <c r="C207" s="87" t="s">
        <v>920</v>
      </c>
    </row>
    <row r="208" spans="1:23">
      <c r="A208" s="88" t="s">
        <v>82</v>
      </c>
      <c r="B208" s="89">
        <v>1</v>
      </c>
      <c r="C208" s="120" t="s">
        <v>971</v>
      </c>
      <c r="D208" s="91">
        <f t="shared" ref="D208:H209" si="20">VLOOKUP($A208,$A$16:$W$38,D$46,0)*$B208</f>
        <v>10.7879</v>
      </c>
      <c r="E208" s="92">
        <f t="shared" si="20"/>
        <v>23.739799999999999</v>
      </c>
      <c r="G208" s="91">
        <f t="shared" si="20"/>
        <v>18.125399999999999</v>
      </c>
      <c r="H208" s="92">
        <f t="shared" si="20"/>
        <v>31.077200000000001</v>
      </c>
      <c r="J208" s="91">
        <f>VLOOKUP($A208,$A$16:$W$38,J$46,0)*$B208</f>
        <v>25.524699999999999</v>
      </c>
      <c r="K208" s="92">
        <f>VLOOKUP($A208,$A$16:$W$38,K$46,0)*$B208</f>
        <v>38.476599999999998</v>
      </c>
      <c r="M208" s="91">
        <f>VLOOKUP($A208,$A$16:$W$38,M$46,0)*$B208</f>
        <v>10.7879</v>
      </c>
      <c r="N208" s="92">
        <f>VLOOKUP($A208,$A$16:$W$38,N$46,0)*$B208</f>
        <v>23.739799999999999</v>
      </c>
      <c r="P208" s="91">
        <f>VLOOKUP($A208,$A$16:$W$38,P$46,0)*$B208</f>
        <v>24.7592</v>
      </c>
      <c r="Q208" s="92">
        <f>VLOOKUP($A208,$A$16:$W$38,Q$46,0)*$B208</f>
        <v>37.710999999999999</v>
      </c>
      <c r="S208" s="91">
        <f>VLOOKUP($A208,$A$16:$W$38,S$46,0)*$B208</f>
        <v>25.524699999999999</v>
      </c>
      <c r="T208" s="92">
        <f>VLOOKUP($A208,$A$16:$W$38,T$46,0)*$B208</f>
        <v>38.476599999999998</v>
      </c>
      <c r="V208" s="91">
        <f>VLOOKUP($A208,$A$16:$W$38,V$46,0)*$B208</f>
        <v>28.969799999999999</v>
      </c>
      <c r="W208" s="92">
        <f>VLOOKUP($A208,$A$16:$W$38,W$46,0)*$B208</f>
        <v>41.921700000000001</v>
      </c>
    </row>
    <row r="209" spans="1:23">
      <c r="A209" s="88" t="s">
        <v>84</v>
      </c>
      <c r="B209" s="89">
        <v>1</v>
      </c>
      <c r="C209" s="128" t="s">
        <v>694</v>
      </c>
      <c r="D209" s="129">
        <f t="shared" si="20"/>
        <v>16.749400000000001</v>
      </c>
      <c r="E209" s="130">
        <f t="shared" si="20"/>
        <v>35.6526</v>
      </c>
      <c r="G209" s="129">
        <f t="shared" si="20"/>
        <v>29.784099999999999</v>
      </c>
      <c r="H209" s="130">
        <f t="shared" si="20"/>
        <v>48.6873</v>
      </c>
      <c r="J209" s="129">
        <f>VLOOKUP($A209,$A$16:$W$38,J$46,0)*$B209</f>
        <v>36.257800000000003</v>
      </c>
      <c r="K209" s="130">
        <f>VLOOKUP($A209,$A$16:$W$38,K$46,0)*$B209</f>
        <v>55.161000000000001</v>
      </c>
      <c r="M209" s="129">
        <f>VLOOKUP($A209,$A$16:$W$38,M$46,0)*$B209</f>
        <v>16.749400000000001</v>
      </c>
      <c r="N209" s="130">
        <f>VLOOKUP($A209,$A$16:$W$38,N$46,0)*$B209</f>
        <v>35.6526</v>
      </c>
      <c r="P209" s="129">
        <f>VLOOKUP($A209,$A$16:$W$38,P$46,0)*$B209</f>
        <v>34.726599999999998</v>
      </c>
      <c r="Q209" s="130">
        <f>VLOOKUP($A209,$A$16:$W$38,Q$46,0)*$B209</f>
        <v>53.629800000000003</v>
      </c>
      <c r="S209" s="129">
        <f>VLOOKUP($A209,$A$16:$W$38,S$46,0)*$B209</f>
        <v>36.257800000000003</v>
      </c>
      <c r="T209" s="130">
        <f>VLOOKUP($A209,$A$16:$W$38,T$46,0)*$B209</f>
        <v>55.161000000000001</v>
      </c>
      <c r="V209" s="129">
        <f>VLOOKUP($A209,$A$16:$W$38,V$46,0)*$B209</f>
        <v>43.148000000000003</v>
      </c>
      <c r="W209" s="130">
        <f>VLOOKUP($A209,$A$16:$W$38,W$46,0)*$B209</f>
        <v>62.051200000000001</v>
      </c>
    </row>
    <row r="210" spans="1:23">
      <c r="C210" s="94"/>
      <c r="D210" s="94"/>
      <c r="E210" s="95"/>
      <c r="G210" s="94"/>
      <c r="H210" s="95"/>
      <c r="J210" s="94"/>
      <c r="K210" s="95"/>
      <c r="M210" s="94"/>
      <c r="N210" s="95"/>
      <c r="P210" s="94"/>
      <c r="Q210" s="95"/>
      <c r="S210" s="94"/>
      <c r="T210" s="95"/>
      <c r="V210" s="94"/>
      <c r="W210" s="95"/>
    </row>
    <row r="211" spans="1:23">
      <c r="C211" s="94"/>
      <c r="D211" s="94"/>
      <c r="E211" s="95"/>
      <c r="G211" s="94"/>
      <c r="H211" s="95"/>
      <c r="J211" s="94"/>
      <c r="K211" s="95"/>
      <c r="M211" s="94"/>
      <c r="N211" s="95"/>
      <c r="P211" s="94"/>
      <c r="Q211" s="95"/>
      <c r="S211" s="94"/>
      <c r="T211" s="95"/>
      <c r="V211" s="94"/>
      <c r="W211" s="95"/>
    </row>
    <row r="212" spans="1:23" ht="15.75" thickBot="1">
      <c r="B212" s="87" t="s">
        <v>972</v>
      </c>
      <c r="C212" s="122" t="s">
        <v>913</v>
      </c>
      <c r="D212" s="103">
        <f>SUM(D208:D209)</f>
        <v>27.537300000000002</v>
      </c>
      <c r="E212" s="104">
        <f>SUM(E208:E209)</f>
        <v>59.392399999999995</v>
      </c>
      <c r="F212" s="105"/>
      <c r="G212" s="103">
        <f>SUM(G208:G209)</f>
        <v>47.909499999999994</v>
      </c>
      <c r="H212" s="104">
        <f>SUM(H208:H209)</f>
        <v>79.764499999999998</v>
      </c>
      <c r="I212" s="105"/>
      <c r="J212" s="103">
        <f>SUM(J208:J209)</f>
        <v>61.782499999999999</v>
      </c>
      <c r="K212" s="104">
        <f>SUM(K208:K209)</f>
        <v>93.637599999999992</v>
      </c>
      <c r="L212" s="105"/>
      <c r="M212" s="103">
        <f>SUM(M208:M209)</f>
        <v>27.537300000000002</v>
      </c>
      <c r="N212" s="104">
        <f>SUM(N208:N209)</f>
        <v>59.392399999999995</v>
      </c>
      <c r="O212" s="105"/>
      <c r="P212" s="103">
        <f>SUM(P208:P209)</f>
        <v>59.485799999999998</v>
      </c>
      <c r="Q212" s="104">
        <f>SUM(Q208:Q209)</f>
        <v>91.340800000000002</v>
      </c>
      <c r="R212" s="105"/>
      <c r="S212" s="103">
        <f>SUM(S208:S209)</f>
        <v>61.782499999999999</v>
      </c>
      <c r="T212" s="104">
        <f>SUM(T208:T209)</f>
        <v>93.637599999999992</v>
      </c>
      <c r="U212" s="105"/>
      <c r="V212" s="103">
        <f>SUM(V208:V209)</f>
        <v>72.117800000000003</v>
      </c>
      <c r="W212" s="104">
        <f>SUM(W208:W209)</f>
        <v>103.97290000000001</v>
      </c>
    </row>
    <row r="213" spans="1:23" ht="15.75" thickTop="1">
      <c r="C213" s="123" t="s">
        <v>914</v>
      </c>
      <c r="D213" s="107">
        <f>D212*24</f>
        <v>660.89520000000005</v>
      </c>
      <c r="E213" s="108">
        <f>E212*12</f>
        <v>712.70879999999988</v>
      </c>
      <c r="F213" s="105"/>
      <c r="G213" s="107">
        <f>G212*24</f>
        <v>1149.828</v>
      </c>
      <c r="H213" s="108">
        <f>H212*12</f>
        <v>957.17399999999998</v>
      </c>
      <c r="I213" s="105"/>
      <c r="J213" s="107">
        <f>J212*24</f>
        <v>1482.78</v>
      </c>
      <c r="K213" s="108">
        <f>K212*12</f>
        <v>1123.6511999999998</v>
      </c>
      <c r="L213" s="105"/>
      <c r="M213" s="107">
        <f>M212*24</f>
        <v>660.89520000000005</v>
      </c>
      <c r="N213" s="108">
        <f>N212*12</f>
        <v>712.70879999999988</v>
      </c>
      <c r="O213" s="105"/>
      <c r="P213" s="107">
        <f>P212*24</f>
        <v>1427.6592000000001</v>
      </c>
      <c r="Q213" s="108">
        <f>Q212*12</f>
        <v>1096.0896</v>
      </c>
      <c r="R213" s="105"/>
      <c r="S213" s="107">
        <f>S212*24</f>
        <v>1482.78</v>
      </c>
      <c r="T213" s="108">
        <f>T212*12</f>
        <v>1123.6511999999998</v>
      </c>
      <c r="U213" s="105"/>
      <c r="V213" s="107">
        <f>V212*24</f>
        <v>1730.8272000000002</v>
      </c>
      <c r="W213" s="108">
        <f>W212*12</f>
        <v>1247.6748000000002</v>
      </c>
    </row>
    <row r="214" spans="1:23" ht="15.75" thickBot="1">
      <c r="B214" s="87" t="s">
        <v>973</v>
      </c>
      <c r="C214" s="124" t="s">
        <v>915</v>
      </c>
      <c r="D214" s="110">
        <f>D212+(D212*D$1)</f>
        <v>46.813410000000005</v>
      </c>
      <c r="E214" s="111">
        <f>E212+(E212*E$1)</f>
        <v>100.96707999999998</v>
      </c>
      <c r="F214" s="105"/>
      <c r="G214" s="110">
        <f>G212+(G212*G$1)</f>
        <v>86.237099999999998</v>
      </c>
      <c r="H214" s="111">
        <f>H212+(H212*H$1)</f>
        <v>143.5761</v>
      </c>
      <c r="I214" s="105"/>
      <c r="J214" s="110">
        <f>J212+(J212*J$1)</f>
        <v>117.38675000000001</v>
      </c>
      <c r="K214" s="111">
        <f>K212+(K212*K$1)</f>
        <v>177.91143999999997</v>
      </c>
      <c r="L214" s="105"/>
      <c r="M214" s="110">
        <f>M212+(M212*M$1)</f>
        <v>46.813410000000005</v>
      </c>
      <c r="N214" s="111">
        <f>N212+(N212*N$1)</f>
        <v>100.96707999999998</v>
      </c>
      <c r="O214" s="105"/>
      <c r="P214" s="110">
        <f>P212+(P212*P$1)</f>
        <v>107.07444</v>
      </c>
      <c r="Q214" s="111">
        <f>Q212+(Q212*Q$1)</f>
        <v>164.41344000000001</v>
      </c>
      <c r="R214" s="105"/>
      <c r="S214" s="110">
        <f>S212+(S212*S$1)</f>
        <v>117.38675000000001</v>
      </c>
      <c r="T214" s="111">
        <f>T212+(T212*T$1)</f>
        <v>177.91143999999997</v>
      </c>
      <c r="U214" s="105"/>
      <c r="V214" s="110">
        <f>V212+(V212*V$1)</f>
        <v>144.23560000000001</v>
      </c>
      <c r="W214" s="111">
        <f>W212+(W212*W$1)</f>
        <v>207.94580000000002</v>
      </c>
    </row>
    <row r="215" spans="1:23" ht="15.75" thickTop="1">
      <c r="C215" s="125" t="s">
        <v>916</v>
      </c>
      <c r="D215" s="113">
        <f>(D214-D212)/D212</f>
        <v>0.70000000000000007</v>
      </c>
      <c r="E215" s="114">
        <f>(E214-E212)/E212</f>
        <v>0.69999999999999984</v>
      </c>
      <c r="F215" s="105"/>
      <c r="G215" s="113">
        <f>(G214-G212)/G212</f>
        <v>0.80000000000000016</v>
      </c>
      <c r="H215" s="114">
        <f>(H214-H212)/H212</f>
        <v>0.8</v>
      </c>
      <c r="I215" s="105"/>
      <c r="J215" s="113">
        <f>(J214-J212)/J212</f>
        <v>0.90000000000000013</v>
      </c>
      <c r="K215" s="114">
        <f>(K214-K212)/K212</f>
        <v>0.8999999999999998</v>
      </c>
      <c r="L215" s="105"/>
      <c r="M215" s="113">
        <f>(M214-M212)/M212</f>
        <v>0.70000000000000007</v>
      </c>
      <c r="N215" s="114">
        <f>(N214-N212)/N212</f>
        <v>0.69999999999999984</v>
      </c>
      <c r="O215" s="105"/>
      <c r="P215" s="113">
        <f>(P214-P212)/P212</f>
        <v>0.8</v>
      </c>
      <c r="Q215" s="114">
        <f>(Q214-Q212)/Q212</f>
        <v>0.8</v>
      </c>
      <c r="R215" s="105"/>
      <c r="S215" s="113">
        <f>(S214-S212)/S212</f>
        <v>0.90000000000000013</v>
      </c>
      <c r="T215" s="114">
        <f>(T214-T212)/T212</f>
        <v>0.8999999999999998</v>
      </c>
      <c r="U215" s="105"/>
      <c r="V215" s="113">
        <f>(V214-V212)/V212</f>
        <v>1</v>
      </c>
      <c r="W215" s="114">
        <f>(W214-W212)/W212</f>
        <v>1</v>
      </c>
    </row>
    <row r="216" spans="1:23">
      <c r="C216" s="126" t="s">
        <v>917</v>
      </c>
      <c r="D216" s="116">
        <f>D213+(D213*D$1)</f>
        <v>1123.5218400000001</v>
      </c>
      <c r="E216" s="117">
        <f>E213+(E213*E$1)</f>
        <v>1211.6049599999997</v>
      </c>
      <c r="F216" s="105"/>
      <c r="G216" s="116">
        <f>G213+(G213*G$1)</f>
        <v>2069.6904</v>
      </c>
      <c r="H216" s="117">
        <f>H213+(H213*H$1)</f>
        <v>1722.9132</v>
      </c>
      <c r="I216" s="105"/>
      <c r="J216" s="116">
        <f>J213+(J213*J$1)</f>
        <v>2817.2820000000002</v>
      </c>
      <c r="K216" s="117">
        <f>K213+(K213*K$1)</f>
        <v>2134.9372799999996</v>
      </c>
      <c r="L216" s="105"/>
      <c r="M216" s="116">
        <f>M213+(M213*M$1)</f>
        <v>1123.5218400000001</v>
      </c>
      <c r="N216" s="117">
        <f>N213+(N213*N$1)</f>
        <v>1211.6049599999997</v>
      </c>
      <c r="O216" s="105"/>
      <c r="P216" s="116">
        <f>P213+(P213*P$1)</f>
        <v>2569.7865600000005</v>
      </c>
      <c r="Q216" s="117">
        <f>Q213+(Q213*Q$1)</f>
        <v>1972.96128</v>
      </c>
      <c r="R216" s="105"/>
      <c r="S216" s="116">
        <f>S213+(S213*S$1)</f>
        <v>2817.2820000000002</v>
      </c>
      <c r="T216" s="117">
        <f>T213+(T213*T$1)</f>
        <v>2134.9372799999996</v>
      </c>
      <c r="U216" s="105"/>
      <c r="V216" s="116">
        <f>V213+(V213*V$1)</f>
        <v>3461.6544000000004</v>
      </c>
      <c r="W216" s="117">
        <f>W213+(W213*W$1)</f>
        <v>2495.3496000000005</v>
      </c>
    </row>
    <row r="218" spans="1:23">
      <c r="C218" s="118" t="s">
        <v>974</v>
      </c>
    </row>
    <row r="219" spans="1:23">
      <c r="B219" s="87" t="s">
        <v>919</v>
      </c>
      <c r="C219" s="119" t="s">
        <v>975</v>
      </c>
      <c r="D219" s="86" t="s">
        <v>910</v>
      </c>
      <c r="E219" s="86" t="s">
        <v>906</v>
      </c>
      <c r="G219" s="86" t="s">
        <v>910</v>
      </c>
      <c r="H219" s="86" t="s">
        <v>906</v>
      </c>
      <c r="J219" s="86" t="s">
        <v>910</v>
      </c>
      <c r="K219" s="86" t="s">
        <v>906</v>
      </c>
      <c r="M219" s="86" t="s">
        <v>910</v>
      </c>
      <c r="N219" s="86" t="s">
        <v>906</v>
      </c>
      <c r="P219" s="86" t="s">
        <v>910</v>
      </c>
      <c r="Q219" s="86" t="s">
        <v>906</v>
      </c>
      <c r="S219" s="86" t="s">
        <v>910</v>
      </c>
      <c r="T219" s="86" t="s">
        <v>906</v>
      </c>
      <c r="V219" s="86" t="s">
        <v>910</v>
      </c>
      <c r="W219" s="86" t="s">
        <v>906</v>
      </c>
    </row>
    <row r="220" spans="1:23">
      <c r="B220" s="87" t="s">
        <v>911</v>
      </c>
      <c r="C220" s="87" t="s">
        <v>920</v>
      </c>
    </row>
    <row r="221" spans="1:23">
      <c r="A221" s="88" t="s">
        <v>82</v>
      </c>
      <c r="B221" s="89">
        <v>1</v>
      </c>
      <c r="C221" s="120" t="s">
        <v>976</v>
      </c>
      <c r="D221" s="91">
        <f t="shared" ref="D221:H222" si="21">VLOOKUP($A221,$A$16:$W$38,D$46,0)*$B221</f>
        <v>10.7879</v>
      </c>
      <c r="E221" s="92">
        <f t="shared" si="21"/>
        <v>23.739799999999999</v>
      </c>
      <c r="G221" s="91">
        <f t="shared" si="21"/>
        <v>18.125399999999999</v>
      </c>
      <c r="H221" s="92">
        <f t="shared" si="21"/>
        <v>31.077200000000001</v>
      </c>
      <c r="J221" s="91">
        <f>VLOOKUP($A221,$A$16:$W$38,J$46,0)*$B221</f>
        <v>25.524699999999999</v>
      </c>
      <c r="K221" s="92">
        <f>VLOOKUP($A221,$A$16:$W$38,K$46,0)*$B221</f>
        <v>38.476599999999998</v>
      </c>
      <c r="M221" s="91">
        <f>VLOOKUP($A221,$A$16:$W$38,M$46,0)*$B221</f>
        <v>10.7879</v>
      </c>
      <c r="N221" s="92">
        <f>VLOOKUP($A221,$A$16:$W$38,N$46,0)*$B221</f>
        <v>23.739799999999999</v>
      </c>
      <c r="P221" s="91">
        <f>VLOOKUP($A221,$A$16:$W$38,P$46,0)*$B221</f>
        <v>24.7592</v>
      </c>
      <c r="Q221" s="92">
        <f>VLOOKUP($A221,$A$16:$W$38,Q$46,0)*$B221</f>
        <v>37.710999999999999</v>
      </c>
      <c r="S221" s="91">
        <f>VLOOKUP($A221,$A$16:$W$38,S$46,0)*$B221</f>
        <v>25.524699999999999</v>
      </c>
      <c r="T221" s="92">
        <f>VLOOKUP($A221,$A$16:$W$38,T$46,0)*$B221</f>
        <v>38.476599999999998</v>
      </c>
      <c r="V221" s="91">
        <f>VLOOKUP($A221,$A$16:$W$38,V$46,0)*$B221</f>
        <v>28.969799999999999</v>
      </c>
      <c r="W221" s="92">
        <f>VLOOKUP($A221,$A$16:$W$38,W$46,0)*$B221</f>
        <v>41.921700000000001</v>
      </c>
    </row>
    <row r="222" spans="1:23">
      <c r="A222" s="88" t="s">
        <v>84</v>
      </c>
      <c r="B222" s="89">
        <v>1</v>
      </c>
      <c r="C222" s="128" t="s">
        <v>977</v>
      </c>
      <c r="D222" s="129">
        <f t="shared" si="21"/>
        <v>16.749400000000001</v>
      </c>
      <c r="E222" s="130">
        <f t="shared" si="21"/>
        <v>35.6526</v>
      </c>
      <c r="G222" s="129">
        <f t="shared" si="21"/>
        <v>29.784099999999999</v>
      </c>
      <c r="H222" s="130">
        <f t="shared" si="21"/>
        <v>48.6873</v>
      </c>
      <c r="J222" s="129">
        <f>VLOOKUP($A222,$A$16:$W$38,J$46,0)*$B222</f>
        <v>36.257800000000003</v>
      </c>
      <c r="K222" s="130">
        <f>VLOOKUP($A222,$A$16:$W$38,K$46,0)*$B222</f>
        <v>55.161000000000001</v>
      </c>
      <c r="M222" s="129">
        <f>VLOOKUP($A222,$A$16:$W$38,M$46,0)*$B222</f>
        <v>16.749400000000001</v>
      </c>
      <c r="N222" s="130">
        <f>VLOOKUP($A222,$A$16:$W$38,N$46,0)*$B222</f>
        <v>35.6526</v>
      </c>
      <c r="P222" s="129">
        <f>VLOOKUP($A222,$A$16:$W$38,P$46,0)*$B222</f>
        <v>34.726599999999998</v>
      </c>
      <c r="Q222" s="130">
        <f>VLOOKUP($A222,$A$16:$W$38,Q$46,0)*$B222</f>
        <v>53.629800000000003</v>
      </c>
      <c r="S222" s="129">
        <f>VLOOKUP($A222,$A$16:$W$38,S$46,0)*$B222</f>
        <v>36.257800000000003</v>
      </c>
      <c r="T222" s="130">
        <f>VLOOKUP($A222,$A$16:$W$38,T$46,0)*$B222</f>
        <v>55.161000000000001</v>
      </c>
      <c r="V222" s="129">
        <f>VLOOKUP($A222,$A$16:$W$38,V$46,0)*$B222</f>
        <v>43.148000000000003</v>
      </c>
      <c r="W222" s="130">
        <f>VLOOKUP($A222,$A$16:$W$38,W$46,0)*$B222</f>
        <v>62.051200000000001</v>
      </c>
    </row>
    <row r="223" spans="1:23">
      <c r="C223" s="94"/>
      <c r="D223" s="94"/>
      <c r="E223" s="95"/>
      <c r="G223" s="94"/>
      <c r="H223" s="95"/>
      <c r="J223" s="94"/>
      <c r="K223" s="95"/>
      <c r="M223" s="94"/>
      <c r="N223" s="95"/>
      <c r="P223" s="94"/>
      <c r="Q223" s="95"/>
      <c r="S223" s="94"/>
      <c r="T223" s="95"/>
      <c r="V223" s="94"/>
      <c r="W223" s="95"/>
    </row>
    <row r="224" spans="1:23">
      <c r="C224" s="94"/>
      <c r="D224" s="94"/>
      <c r="E224" s="95"/>
      <c r="G224" s="94"/>
      <c r="H224" s="95"/>
      <c r="J224" s="94"/>
      <c r="K224" s="95"/>
      <c r="M224" s="94"/>
      <c r="N224" s="95"/>
      <c r="P224" s="94"/>
      <c r="Q224" s="95"/>
      <c r="S224" s="94"/>
      <c r="T224" s="95"/>
      <c r="V224" s="94"/>
      <c r="W224" s="95"/>
    </row>
    <row r="225" spans="1:23" ht="15.75" thickBot="1">
      <c r="B225" s="87" t="s">
        <v>972</v>
      </c>
      <c r="C225" s="122" t="s">
        <v>913</v>
      </c>
      <c r="D225" s="103">
        <f>SUM(D221:D222)</f>
        <v>27.537300000000002</v>
      </c>
      <c r="E225" s="104">
        <f>SUM(E221:E222)</f>
        <v>59.392399999999995</v>
      </c>
      <c r="F225" s="105"/>
      <c r="G225" s="103">
        <f>SUM(G221:G222)</f>
        <v>47.909499999999994</v>
      </c>
      <c r="H225" s="104">
        <f>SUM(H221:H222)</f>
        <v>79.764499999999998</v>
      </c>
      <c r="I225" s="105"/>
      <c r="J225" s="103">
        <f>SUM(J221:J222)</f>
        <v>61.782499999999999</v>
      </c>
      <c r="K225" s="104">
        <f>SUM(K221:K222)</f>
        <v>93.637599999999992</v>
      </c>
      <c r="L225" s="105"/>
      <c r="M225" s="103">
        <f>SUM(M221:M222)</f>
        <v>27.537300000000002</v>
      </c>
      <c r="N225" s="104">
        <f>SUM(N221:N222)</f>
        <v>59.392399999999995</v>
      </c>
      <c r="O225" s="105"/>
      <c r="P225" s="103">
        <f>SUM(P221:P222)</f>
        <v>59.485799999999998</v>
      </c>
      <c r="Q225" s="104">
        <f>SUM(Q221:Q222)</f>
        <v>91.340800000000002</v>
      </c>
      <c r="R225" s="105"/>
      <c r="S225" s="103">
        <f>SUM(S221:S222)</f>
        <v>61.782499999999999</v>
      </c>
      <c r="T225" s="104">
        <f>SUM(T221:T222)</f>
        <v>93.637599999999992</v>
      </c>
      <c r="U225" s="105"/>
      <c r="V225" s="103">
        <f>SUM(V221:V222)</f>
        <v>72.117800000000003</v>
      </c>
      <c r="W225" s="104">
        <f>SUM(W221:W222)</f>
        <v>103.97290000000001</v>
      </c>
    </row>
    <row r="226" spans="1:23" ht="15.75" thickTop="1">
      <c r="C226" s="123" t="s">
        <v>914</v>
      </c>
      <c r="D226" s="107">
        <f>D225*24</f>
        <v>660.89520000000005</v>
      </c>
      <c r="E226" s="108">
        <f>E225*12</f>
        <v>712.70879999999988</v>
      </c>
      <c r="F226" s="105"/>
      <c r="G226" s="107">
        <f>G225*24</f>
        <v>1149.828</v>
      </c>
      <c r="H226" s="108">
        <f>H225*12</f>
        <v>957.17399999999998</v>
      </c>
      <c r="I226" s="105"/>
      <c r="J226" s="107">
        <f>J225*24</f>
        <v>1482.78</v>
      </c>
      <c r="K226" s="108">
        <f>K225*12</f>
        <v>1123.6511999999998</v>
      </c>
      <c r="L226" s="105"/>
      <c r="M226" s="107">
        <f>M225*24</f>
        <v>660.89520000000005</v>
      </c>
      <c r="N226" s="108">
        <f>N225*12</f>
        <v>712.70879999999988</v>
      </c>
      <c r="O226" s="105"/>
      <c r="P226" s="107">
        <f>P225*24</f>
        <v>1427.6592000000001</v>
      </c>
      <c r="Q226" s="108">
        <f>Q225*12</f>
        <v>1096.0896</v>
      </c>
      <c r="R226" s="105"/>
      <c r="S226" s="107">
        <f>S225*24</f>
        <v>1482.78</v>
      </c>
      <c r="T226" s="108">
        <f>T225*12</f>
        <v>1123.6511999999998</v>
      </c>
      <c r="U226" s="105"/>
      <c r="V226" s="107">
        <f>V225*24</f>
        <v>1730.8272000000002</v>
      </c>
      <c r="W226" s="108">
        <f>W225*12</f>
        <v>1247.6748000000002</v>
      </c>
    </row>
    <row r="227" spans="1:23" ht="15.75" thickBot="1">
      <c r="B227" s="87" t="s">
        <v>972</v>
      </c>
      <c r="C227" s="124" t="s">
        <v>915</v>
      </c>
      <c r="D227" s="110">
        <f>D225+(D225*D$1)</f>
        <v>46.813410000000005</v>
      </c>
      <c r="E227" s="111">
        <f>E225+(E225*E$1)</f>
        <v>100.96707999999998</v>
      </c>
      <c r="F227" s="105"/>
      <c r="G227" s="110">
        <f>G225+(G225*G$1)</f>
        <v>86.237099999999998</v>
      </c>
      <c r="H227" s="111">
        <f>H225+(H225*H$1)</f>
        <v>143.5761</v>
      </c>
      <c r="I227" s="105"/>
      <c r="J227" s="110">
        <f>J225+(J225*J$1)</f>
        <v>117.38675000000001</v>
      </c>
      <c r="K227" s="111">
        <f>K225+(K225*K$1)</f>
        <v>177.91143999999997</v>
      </c>
      <c r="L227" s="105"/>
      <c r="M227" s="110">
        <f>M225+(M225*M$1)</f>
        <v>46.813410000000005</v>
      </c>
      <c r="N227" s="111">
        <f>N225+(N225*N$1)</f>
        <v>100.96707999999998</v>
      </c>
      <c r="O227" s="105"/>
      <c r="P227" s="110">
        <f>P225+(P225*P$1)</f>
        <v>107.07444</v>
      </c>
      <c r="Q227" s="111">
        <f>Q225+(Q225*Q$1)</f>
        <v>164.41344000000001</v>
      </c>
      <c r="R227" s="105"/>
      <c r="S227" s="110">
        <f>S225+(S225*S$1)</f>
        <v>117.38675000000001</v>
      </c>
      <c r="T227" s="111">
        <f>T225+(T225*T$1)</f>
        <v>177.91143999999997</v>
      </c>
      <c r="U227" s="105"/>
      <c r="V227" s="110">
        <f>V225+(V225*V$1)</f>
        <v>144.23560000000001</v>
      </c>
      <c r="W227" s="111">
        <f>W225+(W225*W$1)</f>
        <v>207.94580000000002</v>
      </c>
    </row>
    <row r="228" spans="1:23" ht="15.75" thickTop="1">
      <c r="C228" s="125" t="s">
        <v>916</v>
      </c>
      <c r="D228" s="113">
        <f>(D227-D225)/D225</f>
        <v>0.70000000000000007</v>
      </c>
      <c r="E228" s="114">
        <f>(E227-E225)/E225</f>
        <v>0.69999999999999984</v>
      </c>
      <c r="F228" s="105"/>
      <c r="G228" s="113">
        <f>(G227-G225)/G225</f>
        <v>0.80000000000000016</v>
      </c>
      <c r="H228" s="114">
        <f>(H227-H225)/H225</f>
        <v>0.8</v>
      </c>
      <c r="I228" s="105"/>
      <c r="J228" s="113">
        <f>(J227-J225)/J225</f>
        <v>0.90000000000000013</v>
      </c>
      <c r="K228" s="114">
        <f>(K227-K225)/K225</f>
        <v>0.8999999999999998</v>
      </c>
      <c r="L228" s="105"/>
      <c r="M228" s="113">
        <f>(M227-M225)/M225</f>
        <v>0.70000000000000007</v>
      </c>
      <c r="N228" s="114">
        <f>(N227-N225)/N225</f>
        <v>0.69999999999999984</v>
      </c>
      <c r="O228" s="105"/>
      <c r="P228" s="113">
        <f>(P227-P225)/P225</f>
        <v>0.8</v>
      </c>
      <c r="Q228" s="114">
        <f>(Q227-Q225)/Q225</f>
        <v>0.8</v>
      </c>
      <c r="R228" s="105"/>
      <c r="S228" s="113">
        <f>(S227-S225)/S225</f>
        <v>0.90000000000000013</v>
      </c>
      <c r="T228" s="114">
        <f>(T227-T225)/T225</f>
        <v>0.8999999999999998</v>
      </c>
      <c r="U228" s="105"/>
      <c r="V228" s="113">
        <f>(V227-V225)/V225</f>
        <v>1</v>
      </c>
      <c r="W228" s="114">
        <f>(W227-W225)/W225</f>
        <v>1</v>
      </c>
    </row>
    <row r="229" spans="1:23">
      <c r="C229" s="126" t="s">
        <v>917</v>
      </c>
      <c r="D229" s="116">
        <f>D226+(D226*D$1)</f>
        <v>1123.5218400000001</v>
      </c>
      <c r="E229" s="117">
        <f>E226+(E226*E$1)</f>
        <v>1211.6049599999997</v>
      </c>
      <c r="F229" s="105"/>
      <c r="G229" s="116">
        <f>G226+(G226*G$1)</f>
        <v>2069.6904</v>
      </c>
      <c r="H229" s="117">
        <f>H226+(H226*H$1)</f>
        <v>1722.9132</v>
      </c>
      <c r="I229" s="105"/>
      <c r="J229" s="116">
        <f>J226+(J226*J$1)</f>
        <v>2817.2820000000002</v>
      </c>
      <c r="K229" s="117">
        <f>K226+(K226*K$1)</f>
        <v>2134.9372799999996</v>
      </c>
      <c r="L229" s="105"/>
      <c r="M229" s="116">
        <f>M226+(M226*M$1)</f>
        <v>1123.5218400000001</v>
      </c>
      <c r="N229" s="117">
        <f>N226+(N226*N$1)</f>
        <v>1211.6049599999997</v>
      </c>
      <c r="O229" s="105"/>
      <c r="P229" s="116">
        <f>P226+(P226*P$1)</f>
        <v>2569.7865600000005</v>
      </c>
      <c r="Q229" s="117">
        <f>Q226+(Q226*Q$1)</f>
        <v>1972.96128</v>
      </c>
      <c r="R229" s="105"/>
      <c r="S229" s="116">
        <f>S226+(S226*S$1)</f>
        <v>2817.2820000000002</v>
      </c>
      <c r="T229" s="117">
        <f>T226+(T226*T$1)</f>
        <v>2134.9372799999996</v>
      </c>
      <c r="U229" s="105"/>
      <c r="V229" s="116">
        <f>V226+(V226*V$1)</f>
        <v>3461.6544000000004</v>
      </c>
      <c r="W229" s="117">
        <f>W226+(W226*W$1)</f>
        <v>2495.3496000000005</v>
      </c>
    </row>
    <row r="231" spans="1:23">
      <c r="C231" s="118" t="s">
        <v>961</v>
      </c>
    </row>
    <row r="232" spans="1:23">
      <c r="B232" s="87" t="s">
        <v>919</v>
      </c>
      <c r="C232" s="119" t="s">
        <v>978</v>
      </c>
      <c r="D232" s="86" t="s">
        <v>910</v>
      </c>
      <c r="E232" s="86" t="s">
        <v>906</v>
      </c>
      <c r="G232" s="86" t="s">
        <v>910</v>
      </c>
      <c r="H232" s="86" t="s">
        <v>906</v>
      </c>
      <c r="J232" s="86" t="s">
        <v>910</v>
      </c>
      <c r="K232" s="86" t="s">
        <v>906</v>
      </c>
      <c r="M232" s="86" t="s">
        <v>910</v>
      </c>
      <c r="N232" s="86" t="s">
        <v>906</v>
      </c>
      <c r="P232" s="86" t="s">
        <v>910</v>
      </c>
      <c r="Q232" s="86" t="s">
        <v>906</v>
      </c>
      <c r="S232" s="86" t="s">
        <v>910</v>
      </c>
      <c r="T232" s="86" t="s">
        <v>906</v>
      </c>
      <c r="V232" s="86" t="s">
        <v>910</v>
      </c>
      <c r="W232" s="86" t="s">
        <v>906</v>
      </c>
    </row>
    <row r="233" spans="1:23">
      <c r="B233" s="87" t="s">
        <v>911</v>
      </c>
      <c r="C233" s="87" t="s">
        <v>920</v>
      </c>
    </row>
    <row r="234" spans="1:23">
      <c r="A234" s="88" t="s">
        <v>30</v>
      </c>
      <c r="B234" s="89">
        <v>1</v>
      </c>
      <c r="C234" s="120" t="s">
        <v>978</v>
      </c>
      <c r="D234" s="91">
        <f>VLOOKUP($A234,$A$16:$W$38,D$46,0)*$B234</f>
        <v>24.6494</v>
      </c>
      <c r="E234" s="92">
        <f>VLOOKUP($A234,$A$16:$W$38,E$46,0)*$B234</f>
        <v>48.889299999999999</v>
      </c>
      <c r="G234" s="91">
        <f>VLOOKUP($A234,$A$16:$W$38,G$46,0)*$B234</f>
        <v>40.4178</v>
      </c>
      <c r="H234" s="92">
        <f>VLOOKUP($A234,$A$16:$W$38,H$46,0)*$B234</f>
        <v>64.657700000000006</v>
      </c>
      <c r="J234" s="91">
        <f>VLOOKUP($A234,$A$16:$W$38,J$46,0)*$B234</f>
        <v>47.639299999999999</v>
      </c>
      <c r="K234" s="92">
        <f>VLOOKUP($A234,$A$16:$W$38,K$46,0)*$B234</f>
        <v>71.879099999999994</v>
      </c>
      <c r="M234" s="91">
        <f>VLOOKUP($A234,$A$16:$W$38,M$46,0)*$B234</f>
        <v>24.6494</v>
      </c>
      <c r="N234" s="92">
        <f>VLOOKUP($A234,$A$16:$W$38,N$46,0)*$B234</f>
        <v>48.889299999999999</v>
      </c>
      <c r="P234" s="91">
        <f>VLOOKUP($A234,$A$16:$W$38,P$46,0)*$B234</f>
        <v>46.195599999999999</v>
      </c>
      <c r="Q234" s="92">
        <f>VLOOKUP($A234,$A$16:$W$38,Q$46,0)*$B234</f>
        <v>70.435500000000005</v>
      </c>
      <c r="S234" s="91">
        <f>VLOOKUP($A234,$A$16:$W$38,S$46,0)*$B234</f>
        <v>47.639299999999999</v>
      </c>
      <c r="T234" s="92">
        <f>VLOOKUP($A234,$A$16:$W$38,T$46,0)*$B234</f>
        <v>71.879099999999994</v>
      </c>
      <c r="V234" s="91">
        <f>VLOOKUP($A234,$A$16:$W$38,V$46,0)*$B234</f>
        <v>54.135800000000003</v>
      </c>
      <c r="W234" s="92">
        <f>VLOOKUP($A234,$A$16:$W$38,W$46,0)*$B234</f>
        <v>78.375600000000006</v>
      </c>
    </row>
    <row r="235" spans="1:23">
      <c r="C235" s="94"/>
      <c r="D235" s="94"/>
      <c r="E235" s="95"/>
      <c r="G235" s="94"/>
      <c r="H235" s="95"/>
      <c r="J235" s="94"/>
      <c r="K235" s="95"/>
      <c r="M235" s="94"/>
      <c r="N235" s="95"/>
      <c r="P235" s="94"/>
      <c r="Q235" s="95"/>
      <c r="S235" s="94"/>
      <c r="T235" s="95"/>
      <c r="V235" s="94"/>
      <c r="W235" s="95"/>
    </row>
    <row r="236" spans="1:23">
      <c r="C236" s="94"/>
      <c r="D236" s="94"/>
      <c r="E236" s="95"/>
      <c r="G236" s="94"/>
      <c r="H236" s="95"/>
      <c r="J236" s="94"/>
      <c r="K236" s="95"/>
      <c r="M236" s="94"/>
      <c r="N236" s="95"/>
      <c r="P236" s="94"/>
      <c r="Q236" s="95"/>
      <c r="S236" s="94"/>
      <c r="T236" s="95"/>
      <c r="V236" s="94"/>
      <c r="W236" s="95"/>
    </row>
    <row r="237" spans="1:23">
      <c r="C237" s="94"/>
      <c r="D237" s="94"/>
      <c r="E237" s="95"/>
      <c r="G237" s="94"/>
      <c r="H237" s="95"/>
      <c r="J237" s="94"/>
      <c r="K237" s="95"/>
      <c r="M237" s="94"/>
      <c r="N237" s="95"/>
      <c r="P237" s="94"/>
      <c r="Q237" s="95"/>
      <c r="S237" s="94"/>
      <c r="T237" s="95"/>
      <c r="V237" s="94"/>
      <c r="W237" s="95"/>
    </row>
    <row r="238" spans="1:23" ht="15.75" thickBot="1">
      <c r="B238" s="87" t="s">
        <v>979</v>
      </c>
      <c r="C238" s="122" t="s">
        <v>913</v>
      </c>
      <c r="D238" s="103">
        <f>SUM(D234)</f>
        <v>24.6494</v>
      </c>
      <c r="E238" s="104">
        <f>SUM(E234)</f>
        <v>48.889299999999999</v>
      </c>
      <c r="F238" s="105"/>
      <c r="G238" s="103">
        <f>SUM(G234)</f>
        <v>40.4178</v>
      </c>
      <c r="H238" s="104">
        <f>SUM(H234)</f>
        <v>64.657700000000006</v>
      </c>
      <c r="I238" s="105"/>
      <c r="J238" s="103">
        <f>SUM(J234)</f>
        <v>47.639299999999999</v>
      </c>
      <c r="K238" s="104">
        <f>SUM(K234)</f>
        <v>71.879099999999994</v>
      </c>
      <c r="L238" s="105"/>
      <c r="M238" s="103">
        <f>SUM(M234)</f>
        <v>24.6494</v>
      </c>
      <c r="N238" s="104">
        <f>SUM(N234)</f>
        <v>48.889299999999999</v>
      </c>
      <c r="O238" s="105"/>
      <c r="P238" s="103">
        <f>SUM(P234)</f>
        <v>46.195599999999999</v>
      </c>
      <c r="Q238" s="104">
        <f>SUM(Q234)</f>
        <v>70.435500000000005</v>
      </c>
      <c r="R238" s="105"/>
      <c r="S238" s="103">
        <f>SUM(S234)</f>
        <v>47.639299999999999</v>
      </c>
      <c r="T238" s="104">
        <f>SUM(T234)</f>
        <v>71.879099999999994</v>
      </c>
      <c r="U238" s="105"/>
      <c r="V238" s="103">
        <f>SUM(V234)</f>
        <v>54.135800000000003</v>
      </c>
      <c r="W238" s="104">
        <f>SUM(W234)</f>
        <v>78.375600000000006</v>
      </c>
    </row>
    <row r="239" spans="1:23" ht="15.75" thickTop="1">
      <c r="C239" s="123" t="s">
        <v>914</v>
      </c>
      <c r="D239" s="107">
        <f>D238*24</f>
        <v>591.5856</v>
      </c>
      <c r="E239" s="108">
        <f>E238*12</f>
        <v>586.67160000000001</v>
      </c>
      <c r="F239" s="105"/>
      <c r="G239" s="107">
        <f>G238*24</f>
        <v>970.02719999999999</v>
      </c>
      <c r="H239" s="108">
        <f>H238*12</f>
        <v>775.89240000000007</v>
      </c>
      <c r="I239" s="105"/>
      <c r="J239" s="107">
        <f>J238*24</f>
        <v>1143.3432</v>
      </c>
      <c r="K239" s="108">
        <f>K238*12</f>
        <v>862.54919999999993</v>
      </c>
      <c r="L239" s="105"/>
      <c r="M239" s="107">
        <f>M238*24</f>
        <v>591.5856</v>
      </c>
      <c r="N239" s="108">
        <f>N238*12</f>
        <v>586.67160000000001</v>
      </c>
      <c r="O239" s="105"/>
      <c r="P239" s="107">
        <f>P238*24</f>
        <v>1108.6943999999999</v>
      </c>
      <c r="Q239" s="108">
        <f>Q238*12</f>
        <v>845.22600000000011</v>
      </c>
      <c r="R239" s="105"/>
      <c r="S239" s="107">
        <f>S238*24</f>
        <v>1143.3432</v>
      </c>
      <c r="T239" s="108">
        <f>T238*12</f>
        <v>862.54919999999993</v>
      </c>
      <c r="U239" s="105"/>
      <c r="V239" s="107">
        <f>V238*24</f>
        <v>1299.2592</v>
      </c>
      <c r="W239" s="108">
        <f>W238*12</f>
        <v>940.50720000000001</v>
      </c>
    </row>
    <row r="240" spans="1:23" ht="15.75" thickBot="1">
      <c r="B240" s="87" t="s">
        <v>980</v>
      </c>
      <c r="C240" s="124" t="s">
        <v>915</v>
      </c>
      <c r="D240" s="110">
        <f>D238+(D238*D$1)</f>
        <v>41.903979999999997</v>
      </c>
      <c r="E240" s="111">
        <f>E238+(E238*E$1)</f>
        <v>83.111809999999991</v>
      </c>
      <c r="F240" s="105"/>
      <c r="G240" s="110">
        <f>G238+(G238*G$1)</f>
        <v>72.752039999999994</v>
      </c>
      <c r="H240" s="111">
        <f>H238+(H238*H$1)</f>
        <v>116.38386000000001</v>
      </c>
      <c r="I240" s="105"/>
      <c r="J240" s="110">
        <f>J238+(J238*J$1)</f>
        <v>90.514669999999995</v>
      </c>
      <c r="K240" s="111">
        <f>K238+(K238*K$1)</f>
        <v>136.57029</v>
      </c>
      <c r="L240" s="105"/>
      <c r="M240" s="110">
        <f>M238+(M238*M$1)</f>
        <v>41.903979999999997</v>
      </c>
      <c r="N240" s="111">
        <f>N238+(N238*N$1)</f>
        <v>83.111809999999991</v>
      </c>
      <c r="O240" s="105"/>
      <c r="P240" s="110">
        <f>P238+(P238*P$1)</f>
        <v>83.152079999999998</v>
      </c>
      <c r="Q240" s="111">
        <f>Q238+(Q238*Q$1)</f>
        <v>126.78390000000002</v>
      </c>
      <c r="R240" s="105"/>
      <c r="S240" s="110">
        <f>S238+(S238*S$1)</f>
        <v>90.514669999999995</v>
      </c>
      <c r="T240" s="111">
        <f>T238+(T238*T$1)</f>
        <v>136.57029</v>
      </c>
      <c r="U240" s="105"/>
      <c r="V240" s="110">
        <f>V238+(V238*V$1)</f>
        <v>108.27160000000001</v>
      </c>
      <c r="W240" s="111">
        <f>W238+(W238*W$1)</f>
        <v>156.75120000000001</v>
      </c>
    </row>
    <row r="241" spans="1:23" ht="15.75" thickTop="1">
      <c r="C241" s="125" t="s">
        <v>916</v>
      </c>
      <c r="D241" s="113">
        <f>(D240-D238)/D238</f>
        <v>0.69999999999999984</v>
      </c>
      <c r="E241" s="114">
        <f>(E240-E238)/E238</f>
        <v>0.69999999999999984</v>
      </c>
      <c r="F241" s="105"/>
      <c r="G241" s="113">
        <f>(G240-G238)/G238</f>
        <v>0.79999999999999982</v>
      </c>
      <c r="H241" s="114">
        <f>(H240-H238)/H238</f>
        <v>0.8</v>
      </c>
      <c r="I241" s="105"/>
      <c r="J241" s="113">
        <f>(J240-J238)/J238</f>
        <v>0.89999999999999991</v>
      </c>
      <c r="K241" s="114">
        <f>(K240-K238)/K238</f>
        <v>0.90000000000000013</v>
      </c>
      <c r="L241" s="105"/>
      <c r="M241" s="113">
        <f>(M240-M238)/M238</f>
        <v>0.69999999999999984</v>
      </c>
      <c r="N241" s="114">
        <f>(N240-N238)/N238</f>
        <v>0.69999999999999984</v>
      </c>
      <c r="O241" s="105"/>
      <c r="P241" s="113">
        <f>(P240-P238)/P238</f>
        <v>0.8</v>
      </c>
      <c r="Q241" s="114">
        <f>(Q240-Q238)/Q238</f>
        <v>0.80000000000000016</v>
      </c>
      <c r="R241" s="105"/>
      <c r="S241" s="113">
        <f>(S240-S238)/S238</f>
        <v>0.89999999999999991</v>
      </c>
      <c r="T241" s="114">
        <f>(T240-T238)/T238</f>
        <v>0.90000000000000013</v>
      </c>
      <c r="U241" s="105"/>
      <c r="V241" s="113">
        <f>(V240-V238)/V238</f>
        <v>1</v>
      </c>
      <c r="W241" s="114">
        <f>(W240-W238)/W238</f>
        <v>1</v>
      </c>
    </row>
    <row r="242" spans="1:23">
      <c r="C242" s="126" t="s">
        <v>917</v>
      </c>
      <c r="D242" s="116">
        <f>D239+(D239*D$1)</f>
        <v>1005.69552</v>
      </c>
      <c r="E242" s="117">
        <f>E239+(E239*E$1)</f>
        <v>997.34172000000001</v>
      </c>
      <c r="F242" s="105"/>
      <c r="G242" s="116">
        <f>G239+(G239*G$1)</f>
        <v>1746.0489600000001</v>
      </c>
      <c r="H242" s="117">
        <f>H239+(H239*H$1)</f>
        <v>1396.6063200000003</v>
      </c>
      <c r="I242" s="105"/>
      <c r="J242" s="116">
        <f>J239+(J239*J$1)</f>
        <v>2172.3520800000001</v>
      </c>
      <c r="K242" s="117">
        <f>K239+(K239*K$1)</f>
        <v>1638.84348</v>
      </c>
      <c r="L242" s="105"/>
      <c r="M242" s="116">
        <f>M239+(M239*M$1)</f>
        <v>1005.69552</v>
      </c>
      <c r="N242" s="117">
        <f>N239+(N239*N$1)</f>
        <v>997.34172000000001</v>
      </c>
      <c r="O242" s="105"/>
      <c r="P242" s="116">
        <f>P239+(P239*P$1)</f>
        <v>1995.6499199999998</v>
      </c>
      <c r="Q242" s="117">
        <f>Q239+(Q239*Q$1)</f>
        <v>1521.4068000000002</v>
      </c>
      <c r="R242" s="105"/>
      <c r="S242" s="116">
        <f>S239+(S239*S$1)</f>
        <v>2172.3520800000001</v>
      </c>
      <c r="T242" s="117">
        <f>T239+(T239*T$1)</f>
        <v>1638.84348</v>
      </c>
      <c r="U242" s="105"/>
      <c r="V242" s="116">
        <f>V239+(V239*V$1)</f>
        <v>2598.5183999999999</v>
      </c>
      <c r="W242" s="117">
        <f>W239+(W239*W$1)</f>
        <v>1881.0144</v>
      </c>
    </row>
    <row r="244" spans="1:23">
      <c r="C244" s="118" t="s">
        <v>981</v>
      </c>
    </row>
    <row r="245" spans="1:23">
      <c r="B245" s="87" t="s">
        <v>919</v>
      </c>
      <c r="C245" s="119" t="s">
        <v>982</v>
      </c>
      <c r="D245" s="86" t="s">
        <v>910</v>
      </c>
      <c r="E245" s="86" t="s">
        <v>906</v>
      </c>
      <c r="G245" s="86" t="s">
        <v>910</v>
      </c>
      <c r="H245" s="86" t="s">
        <v>906</v>
      </c>
      <c r="J245" s="86" t="s">
        <v>910</v>
      </c>
      <c r="K245" s="86" t="s">
        <v>906</v>
      </c>
      <c r="M245" s="86" t="s">
        <v>910</v>
      </c>
      <c r="N245" s="86" t="s">
        <v>906</v>
      </c>
      <c r="P245" s="86" t="s">
        <v>910</v>
      </c>
      <c r="Q245" s="86" t="s">
        <v>906</v>
      </c>
      <c r="S245" s="86" t="s">
        <v>910</v>
      </c>
      <c r="T245" s="86" t="s">
        <v>906</v>
      </c>
      <c r="V245" s="86" t="s">
        <v>910</v>
      </c>
      <c r="W245" s="86" t="s">
        <v>906</v>
      </c>
    </row>
    <row r="246" spans="1:23">
      <c r="B246" s="87" t="s">
        <v>911</v>
      </c>
      <c r="C246" s="87" t="s">
        <v>920</v>
      </c>
    </row>
    <row r="247" spans="1:23">
      <c r="A247" s="88" t="s">
        <v>32</v>
      </c>
      <c r="B247" s="89">
        <v>1</v>
      </c>
      <c r="C247" s="120" t="s">
        <v>982</v>
      </c>
      <c r="D247" s="91">
        <f>VLOOKUP($A247,$A$16:$W$38,D$46,0)*$B247</f>
        <v>23.003299999999999</v>
      </c>
      <c r="E247" s="92">
        <f>VLOOKUP($A247,$A$16:$W$38,E$46,0)*$B247</f>
        <v>43.040900000000001</v>
      </c>
      <c r="G247" s="91">
        <f>VLOOKUP($A247,$A$16:$W$38,G$46,0)*$B247</f>
        <v>38.225000000000001</v>
      </c>
      <c r="H247" s="92">
        <f>VLOOKUP($A247,$A$16:$W$38,H$46,0)*$B247</f>
        <v>58.262500000000003</v>
      </c>
      <c r="J247" s="91">
        <f>VLOOKUP($A247,$A$16:$W$38,J$46,0)*$B247</f>
        <v>45.446399999999997</v>
      </c>
      <c r="K247" s="92">
        <f>VLOOKUP($A247,$A$16:$W$38,K$46,0)*$B247</f>
        <v>65.483999999999995</v>
      </c>
      <c r="M247" s="91">
        <f>VLOOKUP($A247,$A$16:$W$38,M$46,0)*$B247</f>
        <v>23.003299999999999</v>
      </c>
      <c r="N247" s="92">
        <f>VLOOKUP($A247,$A$16:$W$38,N$46,0)*$B247</f>
        <v>43.040900000000001</v>
      </c>
      <c r="P247" s="91">
        <f>VLOOKUP($A247,$A$16:$W$38,P$46,0)*$B247</f>
        <v>44.002800000000001</v>
      </c>
      <c r="Q247" s="92">
        <f>VLOOKUP($A247,$A$16:$W$38,Q$46,0)*$B247</f>
        <v>64.040300000000002</v>
      </c>
      <c r="S247" s="91">
        <f>VLOOKUP($A247,$A$16:$W$38,S$46,0)*$B247</f>
        <v>45.446399999999997</v>
      </c>
      <c r="T247" s="92">
        <f>VLOOKUP($A247,$A$16:$W$38,T$46,0)*$B247</f>
        <v>65.483999999999995</v>
      </c>
      <c r="V247" s="91">
        <f>VLOOKUP($A247,$A$16:$W$38,V$46,0)*$B247</f>
        <v>51.942900000000002</v>
      </c>
      <c r="W247" s="92">
        <f>VLOOKUP($A247,$A$16:$W$38,W$46,0)*$B247</f>
        <v>71.980500000000006</v>
      </c>
    </row>
    <row r="248" spans="1:23">
      <c r="C248" s="94"/>
      <c r="D248" s="94"/>
      <c r="E248" s="95"/>
      <c r="G248" s="94"/>
      <c r="H248" s="95"/>
      <c r="J248" s="94"/>
      <c r="K248" s="95"/>
      <c r="M248" s="94"/>
      <c r="N248" s="95"/>
      <c r="P248" s="94"/>
      <c r="Q248" s="95"/>
      <c r="S248" s="94"/>
      <c r="T248" s="95"/>
      <c r="V248" s="94"/>
      <c r="W248" s="95"/>
    </row>
    <row r="249" spans="1:23">
      <c r="C249" s="94"/>
      <c r="D249" s="94"/>
      <c r="E249" s="95"/>
      <c r="G249" s="94"/>
      <c r="H249" s="95"/>
      <c r="J249" s="94"/>
      <c r="K249" s="95"/>
      <c r="M249" s="94"/>
      <c r="N249" s="95"/>
      <c r="P249" s="94"/>
      <c r="Q249" s="95"/>
      <c r="S249" s="94"/>
      <c r="T249" s="95"/>
      <c r="V249" s="94"/>
      <c r="W249" s="95"/>
    </row>
    <row r="250" spans="1:23">
      <c r="C250" s="94"/>
      <c r="D250" s="94"/>
      <c r="E250" s="95"/>
      <c r="G250" s="94"/>
      <c r="H250" s="95"/>
      <c r="J250" s="94"/>
      <c r="K250" s="95"/>
      <c r="M250" s="94"/>
      <c r="N250" s="95"/>
      <c r="P250" s="94"/>
      <c r="Q250" s="95"/>
      <c r="S250" s="94"/>
      <c r="T250" s="95"/>
      <c r="V250" s="94"/>
      <c r="W250" s="95"/>
    </row>
    <row r="251" spans="1:23" ht="15.75" thickBot="1">
      <c r="B251" s="87" t="s">
        <v>983</v>
      </c>
      <c r="C251" s="122" t="s">
        <v>913</v>
      </c>
      <c r="D251" s="103">
        <f>SUM(D247)</f>
        <v>23.003299999999999</v>
      </c>
      <c r="E251" s="104">
        <f>SUM(E247)</f>
        <v>43.040900000000001</v>
      </c>
      <c r="F251" s="105"/>
      <c r="G251" s="103">
        <f>SUM(G247)</f>
        <v>38.225000000000001</v>
      </c>
      <c r="H251" s="104">
        <f>SUM(H247)</f>
        <v>58.262500000000003</v>
      </c>
      <c r="I251" s="105"/>
      <c r="J251" s="103">
        <f>SUM(J247)</f>
        <v>45.446399999999997</v>
      </c>
      <c r="K251" s="104">
        <f>SUM(K247)</f>
        <v>65.483999999999995</v>
      </c>
      <c r="L251" s="105"/>
      <c r="M251" s="103">
        <f>SUM(M247)</f>
        <v>23.003299999999999</v>
      </c>
      <c r="N251" s="104">
        <f>SUM(N247)</f>
        <v>43.040900000000001</v>
      </c>
      <c r="O251" s="105"/>
      <c r="P251" s="103">
        <f>SUM(P247)</f>
        <v>44.002800000000001</v>
      </c>
      <c r="Q251" s="104">
        <f>SUM(Q247)</f>
        <v>64.040300000000002</v>
      </c>
      <c r="R251" s="105"/>
      <c r="S251" s="103">
        <f>SUM(S247)</f>
        <v>45.446399999999997</v>
      </c>
      <c r="T251" s="104">
        <f>SUM(T247)</f>
        <v>65.483999999999995</v>
      </c>
      <c r="U251" s="105"/>
      <c r="V251" s="103">
        <f>SUM(V247)</f>
        <v>51.942900000000002</v>
      </c>
      <c r="W251" s="104">
        <f>SUM(W247)</f>
        <v>71.980500000000006</v>
      </c>
    </row>
    <row r="252" spans="1:23" ht="15.75" thickTop="1">
      <c r="C252" s="123" t="s">
        <v>914</v>
      </c>
      <c r="D252" s="107">
        <f>D251*24</f>
        <v>552.07920000000001</v>
      </c>
      <c r="E252" s="108">
        <f>E251*12</f>
        <v>516.49080000000004</v>
      </c>
      <c r="F252" s="105"/>
      <c r="G252" s="107">
        <f>G251*24</f>
        <v>917.40000000000009</v>
      </c>
      <c r="H252" s="108">
        <f>H251*12</f>
        <v>699.15000000000009</v>
      </c>
      <c r="I252" s="105"/>
      <c r="J252" s="107">
        <f>J251*24</f>
        <v>1090.7136</v>
      </c>
      <c r="K252" s="108">
        <f>K251*12</f>
        <v>785.80799999999999</v>
      </c>
      <c r="L252" s="105"/>
      <c r="M252" s="107">
        <f>M251*24</f>
        <v>552.07920000000001</v>
      </c>
      <c r="N252" s="108">
        <f>N251*12</f>
        <v>516.49080000000004</v>
      </c>
      <c r="O252" s="105"/>
      <c r="P252" s="107">
        <f>P251*24</f>
        <v>1056.0672</v>
      </c>
      <c r="Q252" s="108">
        <f>Q251*12</f>
        <v>768.48360000000002</v>
      </c>
      <c r="R252" s="105"/>
      <c r="S252" s="107">
        <f>S251*24</f>
        <v>1090.7136</v>
      </c>
      <c r="T252" s="108">
        <f>T251*12</f>
        <v>785.80799999999999</v>
      </c>
      <c r="U252" s="105"/>
      <c r="V252" s="107">
        <f>V251*24</f>
        <v>1246.6296</v>
      </c>
      <c r="W252" s="108">
        <f>W251*12</f>
        <v>863.76600000000008</v>
      </c>
    </row>
    <row r="253" spans="1:23" ht="15.75" thickBot="1">
      <c r="B253" s="87" t="s">
        <v>984</v>
      </c>
      <c r="C253" s="124" t="s">
        <v>915</v>
      </c>
      <c r="D253" s="110">
        <f>D251+(D251*D$1)</f>
        <v>39.105609999999999</v>
      </c>
      <c r="E253" s="111">
        <f>E251+(E251*E$1)</f>
        <v>73.169529999999995</v>
      </c>
      <c r="F253" s="105"/>
      <c r="G253" s="110">
        <f>G251+(G251*G$1)</f>
        <v>68.805000000000007</v>
      </c>
      <c r="H253" s="111">
        <f>H251+(H251*H$1)</f>
        <v>104.8725</v>
      </c>
      <c r="I253" s="105"/>
      <c r="J253" s="110">
        <f>J251+(J251*J$1)</f>
        <v>86.348159999999993</v>
      </c>
      <c r="K253" s="111">
        <f>K251+(K251*K$1)</f>
        <v>124.41959999999999</v>
      </c>
      <c r="L253" s="105"/>
      <c r="M253" s="110">
        <f>M251+(M251*M$1)</f>
        <v>39.105609999999999</v>
      </c>
      <c r="N253" s="111">
        <f>N251+(N251*N$1)</f>
        <v>73.169529999999995</v>
      </c>
      <c r="O253" s="105"/>
      <c r="P253" s="110">
        <f>P251+(P251*P$1)</f>
        <v>79.205039999999997</v>
      </c>
      <c r="Q253" s="111">
        <f>Q251+(Q251*Q$1)</f>
        <v>115.27254000000001</v>
      </c>
      <c r="R253" s="105"/>
      <c r="S253" s="110">
        <f>S251+(S251*S$1)</f>
        <v>86.348159999999993</v>
      </c>
      <c r="T253" s="111">
        <f>T251+(T251*T$1)</f>
        <v>124.41959999999999</v>
      </c>
      <c r="U253" s="105"/>
      <c r="V253" s="110">
        <f>V251+(V251*V$1)</f>
        <v>103.8858</v>
      </c>
      <c r="W253" s="111">
        <f>W251+(W251*W$1)</f>
        <v>143.96100000000001</v>
      </c>
    </row>
    <row r="254" spans="1:23" ht="15.75" thickTop="1">
      <c r="C254" s="125" t="s">
        <v>916</v>
      </c>
      <c r="D254" s="113">
        <f>(D253-D251)/D251</f>
        <v>0.7</v>
      </c>
      <c r="E254" s="114">
        <f>(E253-E251)/E251</f>
        <v>0.69999999999999984</v>
      </c>
      <c r="F254" s="105"/>
      <c r="G254" s="113">
        <f>(G253-G251)/G251</f>
        <v>0.80000000000000016</v>
      </c>
      <c r="H254" s="114">
        <f>(H253-H251)/H251</f>
        <v>0.79999999999999993</v>
      </c>
      <c r="I254" s="105"/>
      <c r="J254" s="113">
        <f>(J253-J251)/J251</f>
        <v>0.9</v>
      </c>
      <c r="K254" s="114">
        <f>(K253-K251)/K251</f>
        <v>0.9</v>
      </c>
      <c r="L254" s="105"/>
      <c r="M254" s="113">
        <f>(M253-M251)/M251</f>
        <v>0.7</v>
      </c>
      <c r="N254" s="114">
        <f>(N253-N251)/N251</f>
        <v>0.69999999999999984</v>
      </c>
      <c r="O254" s="105"/>
      <c r="P254" s="113">
        <f>(P253-P251)/P251</f>
        <v>0.79999999999999993</v>
      </c>
      <c r="Q254" s="114">
        <f>(Q253-Q251)/Q251</f>
        <v>0.8</v>
      </c>
      <c r="R254" s="105"/>
      <c r="S254" s="113">
        <f>(S253-S251)/S251</f>
        <v>0.9</v>
      </c>
      <c r="T254" s="114">
        <f>(T253-T251)/T251</f>
        <v>0.9</v>
      </c>
      <c r="U254" s="105"/>
      <c r="V254" s="113">
        <f>(V253-V251)/V251</f>
        <v>1</v>
      </c>
      <c r="W254" s="114">
        <f>(W253-W251)/W251</f>
        <v>1</v>
      </c>
    </row>
    <row r="255" spans="1:23">
      <c r="C255" s="126" t="s">
        <v>917</v>
      </c>
      <c r="D255" s="116">
        <f>D252+(D252*D$1)</f>
        <v>938.53464000000008</v>
      </c>
      <c r="E255" s="117">
        <f>E252+(E252*E$1)</f>
        <v>878.03436000000011</v>
      </c>
      <c r="F255" s="105"/>
      <c r="G255" s="116">
        <f>G252+(G252*G$1)</f>
        <v>1651.3200000000002</v>
      </c>
      <c r="H255" s="117">
        <f>H252+(H252*H$1)</f>
        <v>1258.4700000000003</v>
      </c>
      <c r="I255" s="105"/>
      <c r="J255" s="116">
        <f>J252+(J252*J$1)</f>
        <v>2072.3558400000002</v>
      </c>
      <c r="K255" s="117">
        <f>K252+(K252*K$1)</f>
        <v>1493.0352</v>
      </c>
      <c r="L255" s="105"/>
      <c r="M255" s="116">
        <f>M252+(M252*M$1)</f>
        <v>938.53464000000008</v>
      </c>
      <c r="N255" s="117">
        <f>N252+(N252*N$1)</f>
        <v>878.03436000000011</v>
      </c>
      <c r="O255" s="105"/>
      <c r="P255" s="116">
        <f>P252+(P252*P$1)</f>
        <v>1900.9209599999999</v>
      </c>
      <c r="Q255" s="117">
        <f>Q252+(Q252*Q$1)</f>
        <v>1383.2704800000001</v>
      </c>
      <c r="R255" s="105"/>
      <c r="S255" s="116">
        <f>S252+(S252*S$1)</f>
        <v>2072.3558400000002</v>
      </c>
      <c r="T255" s="117">
        <f>T252+(T252*T$1)</f>
        <v>1493.0352</v>
      </c>
      <c r="U255" s="105"/>
      <c r="V255" s="116">
        <f>V252+(V252*V$1)</f>
        <v>2493.2592</v>
      </c>
      <c r="W255" s="117">
        <f>W252+(W252*W$1)</f>
        <v>1727.5320000000002</v>
      </c>
    </row>
    <row r="257" spans="1:23">
      <c r="C257" s="118" t="s">
        <v>985</v>
      </c>
    </row>
    <row r="258" spans="1:23">
      <c r="B258" s="87" t="s">
        <v>919</v>
      </c>
      <c r="C258" s="119" t="s">
        <v>986</v>
      </c>
      <c r="D258" s="86" t="s">
        <v>910</v>
      </c>
      <c r="E258" s="86" t="s">
        <v>906</v>
      </c>
      <c r="G258" s="86" t="s">
        <v>910</v>
      </c>
      <c r="H258" s="86" t="s">
        <v>906</v>
      </c>
      <c r="J258" s="86" t="s">
        <v>910</v>
      </c>
      <c r="K258" s="86" t="s">
        <v>906</v>
      </c>
      <c r="M258" s="86" t="s">
        <v>910</v>
      </c>
      <c r="N258" s="86" t="s">
        <v>906</v>
      </c>
      <c r="P258" s="86" t="s">
        <v>910</v>
      </c>
      <c r="Q258" s="86" t="s">
        <v>906</v>
      </c>
      <c r="S258" s="86" t="s">
        <v>910</v>
      </c>
      <c r="T258" s="86" t="s">
        <v>906</v>
      </c>
      <c r="V258" s="86" t="s">
        <v>910</v>
      </c>
      <c r="W258" s="86" t="s">
        <v>906</v>
      </c>
    </row>
    <row r="259" spans="1:23">
      <c r="B259" s="87" t="s">
        <v>911</v>
      </c>
      <c r="C259" s="87" t="s">
        <v>920</v>
      </c>
    </row>
    <row r="260" spans="1:23">
      <c r="A260" s="88" t="s">
        <v>82</v>
      </c>
      <c r="B260" s="89">
        <v>1</v>
      </c>
      <c r="C260" s="120" t="s">
        <v>986</v>
      </c>
      <c r="D260" s="91">
        <f>VLOOKUP($A260,$A$16:$W$38,D$46,0)*$B260</f>
        <v>10.7879</v>
      </c>
      <c r="E260" s="92">
        <f>VLOOKUP($A260,$A$16:$W$38,E$46,0)*$B260</f>
        <v>23.739799999999999</v>
      </c>
      <c r="G260" s="91">
        <f>VLOOKUP($A260,$A$16:$W$38,G$46,0)*$B260</f>
        <v>18.125399999999999</v>
      </c>
      <c r="H260" s="92">
        <f>VLOOKUP($A260,$A$16:$W$38,H$46,0)*$B260</f>
        <v>31.077200000000001</v>
      </c>
      <c r="J260" s="91">
        <f>VLOOKUP($A260,$A$16:$W$38,J$46,0)*$B260</f>
        <v>25.524699999999999</v>
      </c>
      <c r="K260" s="92">
        <f>VLOOKUP($A260,$A$16:$W$38,K$46,0)*$B260</f>
        <v>38.476599999999998</v>
      </c>
      <c r="M260" s="91">
        <f>VLOOKUP($A260,$A$16:$W$38,M$46,0)*$B260</f>
        <v>10.7879</v>
      </c>
      <c r="N260" s="92">
        <f>VLOOKUP($A260,$A$16:$W$38,N$46,0)*$B260</f>
        <v>23.739799999999999</v>
      </c>
      <c r="P260" s="91">
        <f>VLOOKUP($A260,$A$16:$W$38,P$46,0)*$B260</f>
        <v>24.7592</v>
      </c>
      <c r="Q260" s="92">
        <f>VLOOKUP($A260,$A$16:$W$38,Q$46,0)*$B260</f>
        <v>37.710999999999999</v>
      </c>
      <c r="S260" s="91">
        <f>VLOOKUP($A260,$A$16:$W$38,S$46,0)*$B260</f>
        <v>25.524699999999999</v>
      </c>
      <c r="T260" s="92">
        <f>VLOOKUP($A260,$A$16:$W$38,T$46,0)*$B260</f>
        <v>38.476599999999998</v>
      </c>
      <c r="V260" s="91">
        <f>VLOOKUP($A260,$A$16:$W$38,V$46,0)*$B260</f>
        <v>28.969799999999999</v>
      </c>
      <c r="W260" s="92">
        <f>VLOOKUP($A260,$A$16:$W$38,W$46,0)*$B260</f>
        <v>41.921700000000001</v>
      </c>
    </row>
    <row r="261" spans="1:23">
      <c r="C261" s="94"/>
      <c r="D261" s="94"/>
      <c r="E261" s="95"/>
      <c r="G261" s="94"/>
      <c r="H261" s="95"/>
      <c r="J261" s="94"/>
      <c r="K261" s="95"/>
      <c r="M261" s="94"/>
      <c r="N261" s="95"/>
      <c r="P261" s="94"/>
      <c r="Q261" s="95"/>
      <c r="S261" s="94"/>
      <c r="T261" s="95"/>
      <c r="V261" s="94"/>
      <c r="W261" s="95"/>
    </row>
    <row r="262" spans="1:23">
      <c r="C262" s="94"/>
      <c r="D262" s="94"/>
      <c r="E262" s="95"/>
      <c r="G262" s="94"/>
      <c r="H262" s="95"/>
      <c r="J262" s="94"/>
      <c r="K262" s="95"/>
      <c r="M262" s="94"/>
      <c r="N262" s="95"/>
      <c r="P262" s="94"/>
      <c r="Q262" s="95"/>
      <c r="S262" s="94"/>
      <c r="T262" s="95"/>
      <c r="V262" s="94"/>
      <c r="W262" s="95"/>
    </row>
    <row r="263" spans="1:23">
      <c r="C263" s="94"/>
      <c r="D263" s="94"/>
      <c r="E263" s="95"/>
      <c r="G263" s="94"/>
      <c r="H263" s="95"/>
      <c r="J263" s="94"/>
      <c r="K263" s="95"/>
      <c r="M263" s="94"/>
      <c r="N263" s="95"/>
      <c r="P263" s="94"/>
      <c r="Q263" s="95"/>
      <c r="S263" s="94"/>
      <c r="T263" s="95"/>
      <c r="V263" s="94"/>
      <c r="W263" s="95"/>
    </row>
    <row r="264" spans="1:23" ht="15.75" thickBot="1">
      <c r="B264" s="87" t="s">
        <v>987</v>
      </c>
      <c r="C264" s="122" t="s">
        <v>913</v>
      </c>
      <c r="D264" s="103">
        <f>SUM(D260)</f>
        <v>10.7879</v>
      </c>
      <c r="E264" s="104">
        <f>SUM(E260)</f>
        <v>23.739799999999999</v>
      </c>
      <c r="F264" s="105"/>
      <c r="G264" s="103">
        <f>SUM(G260)</f>
        <v>18.125399999999999</v>
      </c>
      <c r="H264" s="104">
        <f>SUM(H260)</f>
        <v>31.077200000000001</v>
      </c>
      <c r="I264" s="105"/>
      <c r="J264" s="103">
        <f>SUM(J260)</f>
        <v>25.524699999999999</v>
      </c>
      <c r="K264" s="104">
        <f>SUM(K260)</f>
        <v>38.476599999999998</v>
      </c>
      <c r="L264" s="105"/>
      <c r="M264" s="103">
        <f>SUM(M260)</f>
        <v>10.7879</v>
      </c>
      <c r="N264" s="104">
        <f>SUM(N260)</f>
        <v>23.739799999999999</v>
      </c>
      <c r="O264" s="105"/>
      <c r="P264" s="103">
        <f>SUM(P260)</f>
        <v>24.7592</v>
      </c>
      <c r="Q264" s="104">
        <f>SUM(Q260)</f>
        <v>37.710999999999999</v>
      </c>
      <c r="R264" s="105"/>
      <c r="S264" s="103">
        <f>SUM(S260)</f>
        <v>25.524699999999999</v>
      </c>
      <c r="T264" s="104">
        <f>SUM(T260)</f>
        <v>38.476599999999998</v>
      </c>
      <c r="U264" s="105"/>
      <c r="V264" s="103">
        <f>SUM(V260)</f>
        <v>28.969799999999999</v>
      </c>
      <c r="W264" s="104">
        <f>SUM(W260)</f>
        <v>41.921700000000001</v>
      </c>
    </row>
    <row r="265" spans="1:23" ht="15.75" thickTop="1">
      <c r="C265" s="123" t="s">
        <v>914</v>
      </c>
      <c r="D265" s="107">
        <f>D264*24</f>
        <v>258.90960000000001</v>
      </c>
      <c r="E265" s="108">
        <f>E264*12</f>
        <v>284.87759999999997</v>
      </c>
      <c r="F265" s="105"/>
      <c r="G265" s="107">
        <f>G264*24</f>
        <v>435.00959999999998</v>
      </c>
      <c r="H265" s="108">
        <f>H264*12</f>
        <v>372.9264</v>
      </c>
      <c r="I265" s="105"/>
      <c r="J265" s="107">
        <f>J264*24</f>
        <v>612.59280000000001</v>
      </c>
      <c r="K265" s="108">
        <f>K264*12</f>
        <v>461.7192</v>
      </c>
      <c r="L265" s="105"/>
      <c r="M265" s="107">
        <f>M264*24</f>
        <v>258.90960000000001</v>
      </c>
      <c r="N265" s="108">
        <f>N264*12</f>
        <v>284.87759999999997</v>
      </c>
      <c r="O265" s="105"/>
      <c r="P265" s="107">
        <f>P264*24</f>
        <v>594.22080000000005</v>
      </c>
      <c r="Q265" s="108">
        <f>Q264*12</f>
        <v>452.53199999999998</v>
      </c>
      <c r="R265" s="105"/>
      <c r="S265" s="107">
        <f>S264*24</f>
        <v>612.59280000000001</v>
      </c>
      <c r="T265" s="108">
        <f>T264*12</f>
        <v>461.7192</v>
      </c>
      <c r="U265" s="105"/>
      <c r="V265" s="107">
        <f>V264*24</f>
        <v>695.27520000000004</v>
      </c>
      <c r="W265" s="108">
        <f>W264*12</f>
        <v>503.06040000000002</v>
      </c>
    </row>
    <row r="266" spans="1:23" ht="15.75" thickBot="1">
      <c r="B266" s="87" t="s">
        <v>988</v>
      </c>
      <c r="C266" s="124" t="s">
        <v>915</v>
      </c>
      <c r="D266" s="110">
        <f>D264+(D264*D$1)</f>
        <v>18.33943</v>
      </c>
      <c r="E266" s="111">
        <f>E264+(E264*E$1)</f>
        <v>40.357659999999996</v>
      </c>
      <c r="F266" s="105"/>
      <c r="G266" s="110">
        <f>G264+(G264*G$1)</f>
        <v>32.625720000000001</v>
      </c>
      <c r="H266" s="111">
        <f>H264+(H264*H$1)</f>
        <v>55.938960000000009</v>
      </c>
      <c r="I266" s="105"/>
      <c r="J266" s="110">
        <f>J264+(J264*J$1)</f>
        <v>48.496929999999999</v>
      </c>
      <c r="K266" s="111">
        <f>K264+(K264*K$1)</f>
        <v>73.105539999999991</v>
      </c>
      <c r="L266" s="105"/>
      <c r="M266" s="110">
        <f>M264+(M264*M$1)</f>
        <v>18.33943</v>
      </c>
      <c r="N266" s="111">
        <f>N264+(N264*N$1)</f>
        <v>40.357659999999996</v>
      </c>
      <c r="O266" s="105"/>
      <c r="P266" s="110">
        <f>P264+(P264*P$1)</f>
        <v>44.566560000000003</v>
      </c>
      <c r="Q266" s="111">
        <f>Q264+(Q264*Q$1)</f>
        <v>67.879800000000003</v>
      </c>
      <c r="R266" s="105"/>
      <c r="S266" s="110">
        <f>S264+(S264*S$1)</f>
        <v>48.496929999999999</v>
      </c>
      <c r="T266" s="111">
        <f>T264+(T264*T$1)</f>
        <v>73.105539999999991</v>
      </c>
      <c r="U266" s="105"/>
      <c r="V266" s="110">
        <f>V264+(V264*V$1)</f>
        <v>57.939599999999999</v>
      </c>
      <c r="W266" s="111">
        <f>W264+(W264*W$1)</f>
        <v>83.843400000000003</v>
      </c>
    </row>
    <row r="267" spans="1:23" ht="15.75" thickTop="1">
      <c r="C267" s="125" t="s">
        <v>916</v>
      </c>
      <c r="D267" s="113">
        <f>(D266-D264)/D264</f>
        <v>0.7</v>
      </c>
      <c r="E267" s="114">
        <f>(E266-E264)/E264</f>
        <v>0.69999999999999984</v>
      </c>
      <c r="F267" s="105"/>
      <c r="G267" s="113">
        <f>(G266-G264)/G264</f>
        <v>0.80000000000000016</v>
      </c>
      <c r="H267" s="114">
        <f>(H266-H264)/H264</f>
        <v>0.80000000000000016</v>
      </c>
      <c r="I267" s="105"/>
      <c r="J267" s="113">
        <f>(J266-J264)/J264</f>
        <v>0.9</v>
      </c>
      <c r="K267" s="114">
        <f>(K266-K264)/K264</f>
        <v>0.89999999999999991</v>
      </c>
      <c r="L267" s="105"/>
      <c r="M267" s="113">
        <f>(M266-M264)/M264</f>
        <v>0.7</v>
      </c>
      <c r="N267" s="114">
        <f>(N266-N264)/N264</f>
        <v>0.69999999999999984</v>
      </c>
      <c r="O267" s="105"/>
      <c r="P267" s="113">
        <f>(P266-P264)/P264</f>
        <v>0.80000000000000016</v>
      </c>
      <c r="Q267" s="114">
        <f>(Q266-Q264)/Q264</f>
        <v>0.80000000000000016</v>
      </c>
      <c r="R267" s="105"/>
      <c r="S267" s="113">
        <f>(S266-S264)/S264</f>
        <v>0.9</v>
      </c>
      <c r="T267" s="114">
        <f>(T266-T264)/T264</f>
        <v>0.89999999999999991</v>
      </c>
      <c r="U267" s="105"/>
      <c r="V267" s="113">
        <f>(V266-V264)/V264</f>
        <v>1</v>
      </c>
      <c r="W267" s="114">
        <f>(W266-W264)/W264</f>
        <v>1</v>
      </c>
    </row>
    <row r="268" spans="1:23">
      <c r="C268" s="126" t="s">
        <v>917</v>
      </c>
      <c r="D268" s="116">
        <f>D265+(D265*D$1)</f>
        <v>440.14632</v>
      </c>
      <c r="E268" s="117">
        <f>E265+(E265*E$1)</f>
        <v>484.29191999999995</v>
      </c>
      <c r="F268" s="105"/>
      <c r="G268" s="116">
        <f>G265+(G265*G$1)</f>
        <v>783.01728000000003</v>
      </c>
      <c r="H268" s="117">
        <f>H265+(H265*H$1)</f>
        <v>671.26751999999999</v>
      </c>
      <c r="I268" s="105"/>
      <c r="J268" s="116">
        <f>J265+(J265*J$1)</f>
        <v>1163.92632</v>
      </c>
      <c r="K268" s="117">
        <f>K265+(K265*K$1)</f>
        <v>877.26648</v>
      </c>
      <c r="L268" s="105"/>
      <c r="M268" s="116">
        <f>M265+(M265*M$1)</f>
        <v>440.14632</v>
      </c>
      <c r="N268" s="117">
        <f>N265+(N265*N$1)</f>
        <v>484.29191999999995</v>
      </c>
      <c r="O268" s="105"/>
      <c r="P268" s="116">
        <f>P265+(P265*P$1)</f>
        <v>1069.59744</v>
      </c>
      <c r="Q268" s="117">
        <f>Q265+(Q265*Q$1)</f>
        <v>814.55759999999998</v>
      </c>
      <c r="R268" s="105"/>
      <c r="S268" s="116">
        <f>S265+(S265*S$1)</f>
        <v>1163.92632</v>
      </c>
      <c r="T268" s="117">
        <f>T265+(T265*T$1)</f>
        <v>877.26648</v>
      </c>
      <c r="U268" s="105"/>
      <c r="V268" s="116">
        <f>V265+(V265*V$1)</f>
        <v>1390.5504000000001</v>
      </c>
      <c r="W268" s="117">
        <f>W265+(W265*W$1)</f>
        <v>1006.1208</v>
      </c>
    </row>
    <row r="270" spans="1:23">
      <c r="C270" s="118" t="s">
        <v>985</v>
      </c>
    </row>
    <row r="271" spans="1:23">
      <c r="B271" s="87" t="s">
        <v>919</v>
      </c>
      <c r="C271" s="119" t="s">
        <v>989</v>
      </c>
      <c r="D271" s="86" t="s">
        <v>910</v>
      </c>
      <c r="E271" s="86" t="s">
        <v>906</v>
      </c>
      <c r="G271" s="86" t="s">
        <v>910</v>
      </c>
      <c r="H271" s="86" t="s">
        <v>906</v>
      </c>
      <c r="J271" s="86" t="s">
        <v>910</v>
      </c>
      <c r="K271" s="86" t="s">
        <v>906</v>
      </c>
      <c r="M271" s="86" t="s">
        <v>910</v>
      </c>
      <c r="N271" s="86" t="s">
        <v>906</v>
      </c>
      <c r="P271" s="86" t="s">
        <v>910</v>
      </c>
      <c r="Q271" s="86" t="s">
        <v>906</v>
      </c>
      <c r="S271" s="86" t="s">
        <v>910</v>
      </c>
      <c r="T271" s="86" t="s">
        <v>906</v>
      </c>
      <c r="V271" s="86" t="s">
        <v>910</v>
      </c>
      <c r="W271" s="86" t="s">
        <v>906</v>
      </c>
    </row>
    <row r="272" spans="1:23">
      <c r="B272" s="87" t="s">
        <v>911</v>
      </c>
      <c r="C272" s="87" t="s">
        <v>920</v>
      </c>
    </row>
    <row r="273" spans="1:23">
      <c r="A273" s="88" t="s">
        <v>84</v>
      </c>
      <c r="B273" s="89">
        <v>1</v>
      </c>
      <c r="C273" s="120" t="s">
        <v>989</v>
      </c>
      <c r="D273" s="91">
        <f>VLOOKUP($A273,$A$16:$W$38,D$46,0)*$B273</f>
        <v>16.749400000000001</v>
      </c>
      <c r="E273" s="92">
        <f>VLOOKUP($A273,$A$16:$W$38,E$46,0)*$B273</f>
        <v>35.6526</v>
      </c>
      <c r="G273" s="91">
        <f>VLOOKUP($A273,$A$16:$W$38,G$46,0)*$B273</f>
        <v>29.784099999999999</v>
      </c>
      <c r="H273" s="92">
        <f>VLOOKUP($A273,$A$16:$W$38,H$46,0)*$B273</f>
        <v>48.6873</v>
      </c>
      <c r="J273" s="91">
        <f>VLOOKUP($A273,$A$16:$W$38,J$46,0)*$B273</f>
        <v>36.257800000000003</v>
      </c>
      <c r="K273" s="92">
        <f>VLOOKUP($A273,$A$16:$W$38,K$46,0)*$B273</f>
        <v>55.161000000000001</v>
      </c>
      <c r="M273" s="91">
        <f>VLOOKUP($A273,$A$16:$W$38,M$46,0)*$B273</f>
        <v>16.749400000000001</v>
      </c>
      <c r="N273" s="92">
        <f>VLOOKUP($A273,$A$16:$W$38,N$46,0)*$B273</f>
        <v>35.6526</v>
      </c>
      <c r="P273" s="91">
        <f>VLOOKUP($A273,$A$16:$W$38,P$46,0)*$B273</f>
        <v>34.726599999999998</v>
      </c>
      <c r="Q273" s="92">
        <f>VLOOKUP($A273,$A$16:$W$38,Q$46,0)*$B273</f>
        <v>53.629800000000003</v>
      </c>
      <c r="S273" s="91">
        <f>VLOOKUP($A273,$A$16:$W$38,S$46,0)*$B273</f>
        <v>36.257800000000003</v>
      </c>
      <c r="T273" s="92">
        <f>VLOOKUP($A273,$A$16:$W$38,T$46,0)*$B273</f>
        <v>55.161000000000001</v>
      </c>
      <c r="V273" s="91">
        <f>VLOOKUP($A273,$A$16:$W$38,V$46,0)*$B273</f>
        <v>43.148000000000003</v>
      </c>
      <c r="W273" s="92">
        <f>VLOOKUP($A273,$A$16:$W$38,W$46,0)*$B273</f>
        <v>62.051200000000001</v>
      </c>
    </row>
    <row r="274" spans="1:23">
      <c r="C274" s="94"/>
      <c r="D274" s="94"/>
      <c r="E274" s="95"/>
      <c r="G274" s="94"/>
      <c r="H274" s="95"/>
      <c r="J274" s="94"/>
      <c r="K274" s="95"/>
      <c r="M274" s="94"/>
      <c r="N274" s="95"/>
      <c r="P274" s="94"/>
      <c r="Q274" s="95"/>
      <c r="S274" s="94"/>
      <c r="T274" s="95"/>
      <c r="V274" s="94"/>
      <c r="W274" s="95"/>
    </row>
    <row r="275" spans="1:23">
      <c r="C275" s="94"/>
      <c r="D275" s="94"/>
      <c r="E275" s="95"/>
      <c r="G275" s="94"/>
      <c r="H275" s="95"/>
      <c r="J275" s="94"/>
      <c r="K275" s="95"/>
      <c r="M275" s="94"/>
      <c r="N275" s="95"/>
      <c r="P275" s="94"/>
      <c r="Q275" s="95"/>
      <c r="S275" s="94"/>
      <c r="T275" s="95"/>
      <c r="V275" s="94"/>
      <c r="W275" s="95"/>
    </row>
    <row r="276" spans="1:23">
      <c r="C276" s="94"/>
      <c r="D276" s="94"/>
      <c r="E276" s="95"/>
      <c r="G276" s="94"/>
      <c r="H276" s="95"/>
      <c r="J276" s="94"/>
      <c r="K276" s="95"/>
      <c r="M276" s="94"/>
      <c r="N276" s="95"/>
      <c r="P276" s="94"/>
      <c r="Q276" s="95"/>
      <c r="S276" s="94"/>
      <c r="T276" s="95"/>
      <c r="V276" s="94"/>
      <c r="W276" s="95"/>
    </row>
    <row r="277" spans="1:23" ht="15.75" thickBot="1">
      <c r="B277" s="87" t="s">
        <v>990</v>
      </c>
      <c r="C277" s="122" t="s">
        <v>913</v>
      </c>
      <c r="D277" s="103">
        <f>SUM(D273)</f>
        <v>16.749400000000001</v>
      </c>
      <c r="E277" s="104">
        <f>SUM(E273)</f>
        <v>35.6526</v>
      </c>
      <c r="F277" s="105"/>
      <c r="G277" s="103">
        <f>SUM(G273)</f>
        <v>29.784099999999999</v>
      </c>
      <c r="H277" s="104">
        <f>SUM(H273)</f>
        <v>48.6873</v>
      </c>
      <c r="I277" s="105"/>
      <c r="J277" s="103">
        <f>SUM(J273)</f>
        <v>36.257800000000003</v>
      </c>
      <c r="K277" s="104">
        <f>SUM(K273)</f>
        <v>55.161000000000001</v>
      </c>
      <c r="L277" s="105"/>
      <c r="M277" s="103">
        <f>SUM(M273)</f>
        <v>16.749400000000001</v>
      </c>
      <c r="N277" s="104">
        <f>SUM(N273)</f>
        <v>35.6526</v>
      </c>
      <c r="O277" s="105"/>
      <c r="P277" s="103">
        <f>SUM(P273)</f>
        <v>34.726599999999998</v>
      </c>
      <c r="Q277" s="104">
        <f>SUM(Q273)</f>
        <v>53.629800000000003</v>
      </c>
      <c r="R277" s="105"/>
      <c r="S277" s="103">
        <f>SUM(S273)</f>
        <v>36.257800000000003</v>
      </c>
      <c r="T277" s="104">
        <f>SUM(T273)</f>
        <v>55.161000000000001</v>
      </c>
      <c r="U277" s="105"/>
      <c r="V277" s="103">
        <f>SUM(V273)</f>
        <v>43.148000000000003</v>
      </c>
      <c r="W277" s="104">
        <f>SUM(W273)</f>
        <v>62.051200000000001</v>
      </c>
    </row>
    <row r="278" spans="1:23" ht="15.75" thickTop="1">
      <c r="C278" s="123" t="s">
        <v>914</v>
      </c>
      <c r="D278" s="107">
        <f>D277*24</f>
        <v>401.98560000000003</v>
      </c>
      <c r="E278" s="108">
        <f>E277*12</f>
        <v>427.83119999999997</v>
      </c>
      <c r="F278" s="105"/>
      <c r="G278" s="107">
        <f>G277*24</f>
        <v>714.8184</v>
      </c>
      <c r="H278" s="108">
        <f>H277*12</f>
        <v>584.24760000000003</v>
      </c>
      <c r="I278" s="105"/>
      <c r="J278" s="107">
        <f>J277*24</f>
        <v>870.18720000000008</v>
      </c>
      <c r="K278" s="108">
        <f>K277*12</f>
        <v>661.93200000000002</v>
      </c>
      <c r="L278" s="105"/>
      <c r="M278" s="107">
        <f>M277*24</f>
        <v>401.98560000000003</v>
      </c>
      <c r="N278" s="108">
        <f>N277*12</f>
        <v>427.83119999999997</v>
      </c>
      <c r="O278" s="105"/>
      <c r="P278" s="107">
        <f>P277*24</f>
        <v>833.4384</v>
      </c>
      <c r="Q278" s="108">
        <f>Q277*12</f>
        <v>643.55760000000009</v>
      </c>
      <c r="R278" s="105"/>
      <c r="S278" s="107">
        <f>S277*24</f>
        <v>870.18720000000008</v>
      </c>
      <c r="T278" s="108">
        <f>T277*12</f>
        <v>661.93200000000002</v>
      </c>
      <c r="U278" s="105"/>
      <c r="V278" s="107">
        <f>V277*24</f>
        <v>1035.5520000000001</v>
      </c>
      <c r="W278" s="108">
        <f>W277*12</f>
        <v>744.61440000000005</v>
      </c>
    </row>
    <row r="279" spans="1:23" ht="15.75" thickBot="1">
      <c r="B279" s="87" t="s">
        <v>991</v>
      </c>
      <c r="C279" s="124" t="s">
        <v>915</v>
      </c>
      <c r="D279" s="110">
        <f>D277+(D277*D$1)</f>
        <v>28.473980000000001</v>
      </c>
      <c r="E279" s="111">
        <f>E277+(E277*E$1)</f>
        <v>60.60942</v>
      </c>
      <c r="F279" s="105"/>
      <c r="G279" s="110">
        <f>G277+(G277*G$1)</f>
        <v>53.611379999999997</v>
      </c>
      <c r="H279" s="111">
        <f>H277+(H277*H$1)</f>
        <v>87.637140000000002</v>
      </c>
      <c r="I279" s="105"/>
      <c r="J279" s="110">
        <f>J277+(J277*J$1)</f>
        <v>68.889820000000014</v>
      </c>
      <c r="K279" s="111">
        <f>K277+(K277*K$1)</f>
        <v>104.80590000000001</v>
      </c>
      <c r="L279" s="105"/>
      <c r="M279" s="110">
        <f>M277+(M277*M$1)</f>
        <v>28.473980000000001</v>
      </c>
      <c r="N279" s="111">
        <f>N277+(N277*N$1)</f>
        <v>60.60942</v>
      </c>
      <c r="O279" s="105"/>
      <c r="P279" s="110">
        <f>P277+(P277*P$1)</f>
        <v>62.50788</v>
      </c>
      <c r="Q279" s="111">
        <f>Q277+(Q277*Q$1)</f>
        <v>96.533640000000005</v>
      </c>
      <c r="R279" s="105"/>
      <c r="S279" s="110">
        <f>S277+(S277*S$1)</f>
        <v>68.889820000000014</v>
      </c>
      <c r="T279" s="111">
        <f>T277+(T277*T$1)</f>
        <v>104.80590000000001</v>
      </c>
      <c r="U279" s="105"/>
      <c r="V279" s="110">
        <f>V277+(V277*V$1)</f>
        <v>86.296000000000006</v>
      </c>
      <c r="W279" s="111">
        <f>W277+(W277*W$1)</f>
        <v>124.1024</v>
      </c>
    </row>
    <row r="280" spans="1:23" ht="15.75" thickTop="1">
      <c r="C280" s="125" t="s">
        <v>916</v>
      </c>
      <c r="D280" s="113">
        <f>(D279-D277)/D277</f>
        <v>0.7</v>
      </c>
      <c r="E280" s="114">
        <f>(E279-E277)/E277</f>
        <v>0.70000000000000007</v>
      </c>
      <c r="F280" s="105"/>
      <c r="G280" s="113">
        <f>(G279-G277)/G277</f>
        <v>0.79999999999999993</v>
      </c>
      <c r="H280" s="114">
        <f>(H279-H277)/H277</f>
        <v>0.8</v>
      </c>
      <c r="I280" s="105"/>
      <c r="J280" s="113">
        <f>(J279-J277)/J277</f>
        <v>0.90000000000000024</v>
      </c>
      <c r="K280" s="114">
        <f>(K279-K277)/K277</f>
        <v>0.90000000000000013</v>
      </c>
      <c r="L280" s="105"/>
      <c r="M280" s="113">
        <f>(M279-M277)/M277</f>
        <v>0.7</v>
      </c>
      <c r="N280" s="114">
        <f>(N279-N277)/N277</f>
        <v>0.70000000000000007</v>
      </c>
      <c r="O280" s="105"/>
      <c r="P280" s="113">
        <f>(P279-P277)/P277</f>
        <v>0.80000000000000016</v>
      </c>
      <c r="Q280" s="114">
        <f>(Q279-Q277)/Q277</f>
        <v>0.8</v>
      </c>
      <c r="R280" s="105"/>
      <c r="S280" s="113">
        <f>(S279-S277)/S277</f>
        <v>0.90000000000000024</v>
      </c>
      <c r="T280" s="114">
        <f>(T279-T277)/T277</f>
        <v>0.90000000000000013</v>
      </c>
      <c r="U280" s="105"/>
      <c r="V280" s="113">
        <f>(V279-V277)/V277</f>
        <v>1</v>
      </c>
      <c r="W280" s="114">
        <f>(W279-W277)/W277</f>
        <v>1</v>
      </c>
    </row>
    <row r="281" spans="1:23">
      <c r="C281" s="126" t="s">
        <v>917</v>
      </c>
      <c r="D281" s="116">
        <f>D278+(D278*D$1)</f>
        <v>683.37552000000005</v>
      </c>
      <c r="E281" s="117">
        <f>E278+(E278*E$1)</f>
        <v>727.31304</v>
      </c>
      <c r="F281" s="105"/>
      <c r="G281" s="116">
        <f>G278+(G278*G$1)</f>
        <v>1286.6731199999999</v>
      </c>
      <c r="H281" s="117">
        <f>H278+(H278*H$1)</f>
        <v>1051.6456800000001</v>
      </c>
      <c r="I281" s="105"/>
      <c r="J281" s="116">
        <f>J278+(J278*J$1)</f>
        <v>1653.3556800000001</v>
      </c>
      <c r="K281" s="117">
        <f>K278+(K278*K$1)</f>
        <v>1257.6708000000001</v>
      </c>
      <c r="L281" s="105"/>
      <c r="M281" s="116">
        <f>M278+(M278*M$1)</f>
        <v>683.37552000000005</v>
      </c>
      <c r="N281" s="117">
        <f>N278+(N278*N$1)</f>
        <v>727.31304</v>
      </c>
      <c r="O281" s="105"/>
      <c r="P281" s="116">
        <f>P278+(P278*P$1)</f>
        <v>1500.18912</v>
      </c>
      <c r="Q281" s="117">
        <f>Q278+(Q278*Q$1)</f>
        <v>1158.4036800000003</v>
      </c>
      <c r="R281" s="105"/>
      <c r="S281" s="116">
        <f>S278+(S278*S$1)</f>
        <v>1653.3556800000001</v>
      </c>
      <c r="T281" s="117">
        <f>T278+(T278*T$1)</f>
        <v>1257.6708000000001</v>
      </c>
      <c r="U281" s="105"/>
      <c r="V281" s="116">
        <f>V278+(V278*V$1)</f>
        <v>2071.1040000000003</v>
      </c>
      <c r="W281" s="117">
        <f>W278+(W278*W$1)</f>
        <v>1489.2288000000001</v>
      </c>
    </row>
    <row r="283" spans="1:23">
      <c r="C283" s="118" t="s">
        <v>985</v>
      </c>
    </row>
    <row r="284" spans="1:23">
      <c r="B284" s="87" t="s">
        <v>919</v>
      </c>
      <c r="C284" s="119" t="s">
        <v>977</v>
      </c>
      <c r="D284" s="86" t="s">
        <v>910</v>
      </c>
      <c r="E284" s="86" t="s">
        <v>906</v>
      </c>
      <c r="G284" s="86" t="s">
        <v>910</v>
      </c>
      <c r="H284" s="86" t="s">
        <v>906</v>
      </c>
      <c r="J284" s="86" t="s">
        <v>910</v>
      </c>
      <c r="K284" s="86" t="s">
        <v>906</v>
      </c>
      <c r="M284" s="86" t="s">
        <v>910</v>
      </c>
      <c r="N284" s="86" t="s">
        <v>906</v>
      </c>
      <c r="P284" s="86" t="s">
        <v>910</v>
      </c>
      <c r="Q284" s="86" t="s">
        <v>906</v>
      </c>
      <c r="S284" s="86" t="s">
        <v>910</v>
      </c>
      <c r="T284" s="86" t="s">
        <v>906</v>
      </c>
      <c r="V284" s="86" t="s">
        <v>910</v>
      </c>
      <c r="W284" s="86" t="s">
        <v>906</v>
      </c>
    </row>
    <row r="285" spans="1:23">
      <c r="B285" s="87" t="s">
        <v>911</v>
      </c>
      <c r="C285" s="87" t="s">
        <v>920</v>
      </c>
    </row>
    <row r="286" spans="1:23">
      <c r="A286" s="88" t="s">
        <v>84</v>
      </c>
      <c r="B286" s="89">
        <v>1</v>
      </c>
      <c r="C286" s="120" t="s">
        <v>977</v>
      </c>
      <c r="D286" s="91">
        <f>VLOOKUP($A286,$A$16:$W$38,D$46,0)*$B286</f>
        <v>16.749400000000001</v>
      </c>
      <c r="E286" s="92">
        <f>VLOOKUP($A286,$A$16:$W$38,E$46,0)*$B286</f>
        <v>35.6526</v>
      </c>
      <c r="G286" s="91">
        <f>VLOOKUP($A286,$A$16:$W$38,G$46,0)*$B286</f>
        <v>29.784099999999999</v>
      </c>
      <c r="H286" s="92">
        <f>VLOOKUP($A286,$A$16:$W$38,H$46,0)*$B286</f>
        <v>48.6873</v>
      </c>
      <c r="J286" s="91">
        <f>VLOOKUP($A286,$A$16:$W$38,J$46,0)*$B286</f>
        <v>36.257800000000003</v>
      </c>
      <c r="K286" s="92">
        <f>VLOOKUP($A286,$A$16:$W$38,K$46,0)*$B286</f>
        <v>55.161000000000001</v>
      </c>
      <c r="M286" s="91">
        <f>VLOOKUP($A286,$A$16:$W$38,M$46,0)*$B286</f>
        <v>16.749400000000001</v>
      </c>
      <c r="N286" s="92">
        <f>VLOOKUP($A286,$A$16:$W$38,N$46,0)*$B286</f>
        <v>35.6526</v>
      </c>
      <c r="P286" s="91">
        <f>VLOOKUP($A286,$A$16:$W$38,P$46,0)*$B286</f>
        <v>34.726599999999998</v>
      </c>
      <c r="Q286" s="92">
        <f>VLOOKUP($A286,$A$16:$W$38,Q$46,0)*$B286</f>
        <v>53.629800000000003</v>
      </c>
      <c r="S286" s="91">
        <f>VLOOKUP($A286,$A$16:$W$38,S$46,0)*$B286</f>
        <v>36.257800000000003</v>
      </c>
      <c r="T286" s="92">
        <f>VLOOKUP($A286,$A$16:$W$38,T$46,0)*$B286</f>
        <v>55.161000000000001</v>
      </c>
      <c r="V286" s="91">
        <f>VLOOKUP($A286,$A$16:$W$38,V$46,0)*$B286</f>
        <v>43.148000000000003</v>
      </c>
      <c r="W286" s="92">
        <f>VLOOKUP($A286,$A$16:$W$38,W$46,0)*$B286</f>
        <v>62.051200000000001</v>
      </c>
    </row>
    <row r="287" spans="1:23">
      <c r="C287" s="94"/>
      <c r="D287" s="94"/>
      <c r="E287" s="95"/>
      <c r="G287" s="94"/>
      <c r="H287" s="95"/>
      <c r="J287" s="94"/>
      <c r="K287" s="95"/>
      <c r="M287" s="94"/>
      <c r="N287" s="95"/>
      <c r="P287" s="94"/>
      <c r="Q287" s="95"/>
      <c r="S287" s="94"/>
      <c r="T287" s="95"/>
      <c r="V287" s="94"/>
      <c r="W287" s="95"/>
    </row>
    <row r="288" spans="1:23">
      <c r="C288" s="94"/>
      <c r="D288" s="94"/>
      <c r="E288" s="95"/>
      <c r="G288" s="94"/>
      <c r="H288" s="95"/>
      <c r="J288" s="94"/>
      <c r="K288" s="95"/>
      <c r="M288" s="94"/>
      <c r="N288" s="95"/>
      <c r="P288" s="94"/>
      <c r="Q288" s="95"/>
      <c r="S288" s="94"/>
      <c r="T288" s="95"/>
      <c r="V288" s="94"/>
      <c r="W288" s="95"/>
    </row>
    <row r="289" spans="1:23">
      <c r="C289" s="94"/>
      <c r="D289" s="94"/>
      <c r="E289" s="95"/>
      <c r="G289" s="94"/>
      <c r="H289" s="95"/>
      <c r="J289" s="94"/>
      <c r="K289" s="95"/>
      <c r="M289" s="94"/>
      <c r="N289" s="95"/>
      <c r="P289" s="94"/>
      <c r="Q289" s="95"/>
      <c r="S289" s="94"/>
      <c r="T289" s="95"/>
      <c r="V289" s="94"/>
      <c r="W289" s="95"/>
    </row>
    <row r="290" spans="1:23" ht="15.75" thickBot="1">
      <c r="B290" s="87" t="s">
        <v>992</v>
      </c>
      <c r="C290" s="122" t="s">
        <v>913</v>
      </c>
      <c r="D290" s="103">
        <f>SUM(D286)</f>
        <v>16.749400000000001</v>
      </c>
      <c r="E290" s="104">
        <f>SUM(E286)</f>
        <v>35.6526</v>
      </c>
      <c r="F290" s="105"/>
      <c r="G290" s="103">
        <f>SUM(G286)</f>
        <v>29.784099999999999</v>
      </c>
      <c r="H290" s="104">
        <f>SUM(H286)</f>
        <v>48.6873</v>
      </c>
      <c r="I290" s="105"/>
      <c r="J290" s="103">
        <f>SUM(J286)</f>
        <v>36.257800000000003</v>
      </c>
      <c r="K290" s="104">
        <f>SUM(K286)</f>
        <v>55.161000000000001</v>
      </c>
      <c r="L290" s="105"/>
      <c r="M290" s="103">
        <f>SUM(M286)</f>
        <v>16.749400000000001</v>
      </c>
      <c r="N290" s="104">
        <f>SUM(N286)</f>
        <v>35.6526</v>
      </c>
      <c r="O290" s="105"/>
      <c r="P290" s="103">
        <f>SUM(P286)</f>
        <v>34.726599999999998</v>
      </c>
      <c r="Q290" s="104">
        <f>SUM(Q286)</f>
        <v>53.629800000000003</v>
      </c>
      <c r="R290" s="105"/>
      <c r="S290" s="103">
        <f>SUM(S286)</f>
        <v>36.257800000000003</v>
      </c>
      <c r="T290" s="104">
        <f>SUM(T286)</f>
        <v>55.161000000000001</v>
      </c>
      <c r="U290" s="105"/>
      <c r="V290" s="103">
        <f>SUM(V286)</f>
        <v>43.148000000000003</v>
      </c>
      <c r="W290" s="104">
        <f>SUM(W286)</f>
        <v>62.051200000000001</v>
      </c>
    </row>
    <row r="291" spans="1:23" ht="15.75" thickTop="1">
      <c r="C291" s="123" t="s">
        <v>914</v>
      </c>
      <c r="D291" s="107">
        <f>D290*24</f>
        <v>401.98560000000003</v>
      </c>
      <c r="E291" s="108">
        <f>E290*12</f>
        <v>427.83119999999997</v>
      </c>
      <c r="F291" s="105"/>
      <c r="G291" s="107">
        <f>G290*24</f>
        <v>714.8184</v>
      </c>
      <c r="H291" s="108">
        <f>H290*12</f>
        <v>584.24760000000003</v>
      </c>
      <c r="I291" s="105"/>
      <c r="J291" s="107">
        <f>J290*24</f>
        <v>870.18720000000008</v>
      </c>
      <c r="K291" s="108">
        <f>K290*12</f>
        <v>661.93200000000002</v>
      </c>
      <c r="L291" s="105"/>
      <c r="M291" s="107">
        <f>M290*24</f>
        <v>401.98560000000003</v>
      </c>
      <c r="N291" s="108">
        <f>N290*12</f>
        <v>427.83119999999997</v>
      </c>
      <c r="O291" s="105"/>
      <c r="P291" s="107">
        <f>P290*24</f>
        <v>833.4384</v>
      </c>
      <c r="Q291" s="108">
        <f>Q290*12</f>
        <v>643.55760000000009</v>
      </c>
      <c r="R291" s="105"/>
      <c r="S291" s="107">
        <f>S290*24</f>
        <v>870.18720000000008</v>
      </c>
      <c r="T291" s="108">
        <f>T290*12</f>
        <v>661.93200000000002</v>
      </c>
      <c r="U291" s="105"/>
      <c r="V291" s="107">
        <f>V290*24</f>
        <v>1035.5520000000001</v>
      </c>
      <c r="W291" s="108">
        <f>W290*12</f>
        <v>744.61440000000005</v>
      </c>
    </row>
    <row r="292" spans="1:23" ht="15.75" thickBot="1">
      <c r="B292" s="87" t="s">
        <v>993</v>
      </c>
      <c r="C292" s="124" t="s">
        <v>915</v>
      </c>
      <c r="D292" s="110">
        <f>D290+(D290*D$1)</f>
        <v>28.473980000000001</v>
      </c>
      <c r="E292" s="111">
        <f>E290+(E290*E$1)</f>
        <v>60.60942</v>
      </c>
      <c r="F292" s="105"/>
      <c r="G292" s="110">
        <f>G290+(G290*G$1)</f>
        <v>53.611379999999997</v>
      </c>
      <c r="H292" s="111">
        <f>H290+(H290*H$1)</f>
        <v>87.637140000000002</v>
      </c>
      <c r="I292" s="105"/>
      <c r="J292" s="110">
        <f>J290+(J290*J$1)</f>
        <v>68.889820000000014</v>
      </c>
      <c r="K292" s="111">
        <f>K290+(K290*K$1)</f>
        <v>104.80590000000001</v>
      </c>
      <c r="L292" s="105"/>
      <c r="M292" s="110">
        <f>M290+(M290*M$1)</f>
        <v>28.473980000000001</v>
      </c>
      <c r="N292" s="111">
        <f>N290+(N290*N$1)</f>
        <v>60.60942</v>
      </c>
      <c r="O292" s="105"/>
      <c r="P292" s="110">
        <f>P290+(P290*P$1)</f>
        <v>62.50788</v>
      </c>
      <c r="Q292" s="111">
        <f>Q290+(Q290*Q$1)</f>
        <v>96.533640000000005</v>
      </c>
      <c r="R292" s="105"/>
      <c r="S292" s="110">
        <f>S290+(S290*S$1)</f>
        <v>68.889820000000014</v>
      </c>
      <c r="T292" s="111">
        <f>T290+(T290*T$1)</f>
        <v>104.80590000000001</v>
      </c>
      <c r="U292" s="105"/>
      <c r="V292" s="110">
        <f>V290+(V290*V$1)</f>
        <v>86.296000000000006</v>
      </c>
      <c r="W292" s="111">
        <f>W290+(W290*W$1)</f>
        <v>124.1024</v>
      </c>
    </row>
    <row r="293" spans="1:23" ht="15.75" thickTop="1">
      <c r="C293" s="125" t="s">
        <v>916</v>
      </c>
      <c r="D293" s="113">
        <f>(D292-D290)/D290</f>
        <v>0.7</v>
      </c>
      <c r="E293" s="114">
        <f>(E292-E290)/E290</f>
        <v>0.70000000000000007</v>
      </c>
      <c r="F293" s="105"/>
      <c r="G293" s="113">
        <f>(G292-G290)/G290</f>
        <v>0.79999999999999993</v>
      </c>
      <c r="H293" s="114">
        <f>(H292-H290)/H290</f>
        <v>0.8</v>
      </c>
      <c r="I293" s="105"/>
      <c r="J293" s="113">
        <f>(J292-J290)/J290</f>
        <v>0.90000000000000024</v>
      </c>
      <c r="K293" s="114">
        <f>(K292-K290)/K290</f>
        <v>0.90000000000000013</v>
      </c>
      <c r="L293" s="105"/>
      <c r="M293" s="113">
        <f>(M292-M290)/M290</f>
        <v>0.7</v>
      </c>
      <c r="N293" s="114">
        <f>(N292-N290)/N290</f>
        <v>0.70000000000000007</v>
      </c>
      <c r="O293" s="105"/>
      <c r="P293" s="113">
        <f>(P292-P290)/P290</f>
        <v>0.80000000000000016</v>
      </c>
      <c r="Q293" s="114">
        <f>(Q292-Q290)/Q290</f>
        <v>0.8</v>
      </c>
      <c r="R293" s="105"/>
      <c r="S293" s="113">
        <f>(S292-S290)/S290</f>
        <v>0.90000000000000024</v>
      </c>
      <c r="T293" s="114">
        <f>(T292-T290)/T290</f>
        <v>0.90000000000000013</v>
      </c>
      <c r="U293" s="105"/>
      <c r="V293" s="113">
        <f>(V292-V290)/V290</f>
        <v>1</v>
      </c>
      <c r="W293" s="114">
        <f>(W292-W290)/W290</f>
        <v>1</v>
      </c>
    </row>
    <row r="294" spans="1:23">
      <c r="C294" s="126" t="s">
        <v>917</v>
      </c>
      <c r="D294" s="116">
        <f>D291+(D291*D$1)</f>
        <v>683.37552000000005</v>
      </c>
      <c r="E294" s="117">
        <f>E291+(E291*E$1)</f>
        <v>727.31304</v>
      </c>
      <c r="F294" s="105"/>
      <c r="G294" s="116">
        <f>G291+(G291*G$1)</f>
        <v>1286.6731199999999</v>
      </c>
      <c r="H294" s="117">
        <f>H291+(H291*H$1)</f>
        <v>1051.6456800000001</v>
      </c>
      <c r="I294" s="105"/>
      <c r="J294" s="116">
        <f>J291+(J291*J$1)</f>
        <v>1653.3556800000001</v>
      </c>
      <c r="K294" s="117">
        <f>K291+(K291*K$1)</f>
        <v>1257.6708000000001</v>
      </c>
      <c r="L294" s="105"/>
      <c r="M294" s="116">
        <f>M291+(M291*M$1)</f>
        <v>683.37552000000005</v>
      </c>
      <c r="N294" s="117">
        <f>N291+(N291*N$1)</f>
        <v>727.31304</v>
      </c>
      <c r="O294" s="105"/>
      <c r="P294" s="116">
        <f>P291+(P291*P$1)</f>
        <v>1500.18912</v>
      </c>
      <c r="Q294" s="117">
        <f>Q291+(Q291*Q$1)</f>
        <v>1158.4036800000003</v>
      </c>
      <c r="R294" s="105"/>
      <c r="S294" s="116">
        <f>S291+(S291*S$1)</f>
        <v>1653.3556800000001</v>
      </c>
      <c r="T294" s="117">
        <f>T291+(T291*T$1)</f>
        <v>1257.6708000000001</v>
      </c>
      <c r="U294" s="105"/>
      <c r="V294" s="116">
        <f>V291+(V291*V$1)</f>
        <v>2071.1040000000003</v>
      </c>
      <c r="W294" s="117">
        <f>W291+(W291*W$1)</f>
        <v>1489.2288000000001</v>
      </c>
    </row>
    <row r="296" spans="1:23">
      <c r="C296" s="118" t="s">
        <v>994</v>
      </c>
    </row>
    <row r="297" spans="1:23">
      <c r="B297" s="87" t="s">
        <v>919</v>
      </c>
      <c r="C297" s="119" t="s">
        <v>995</v>
      </c>
      <c r="D297" s="86" t="s">
        <v>910</v>
      </c>
      <c r="E297" s="86" t="s">
        <v>906</v>
      </c>
      <c r="G297" s="86" t="s">
        <v>910</v>
      </c>
      <c r="H297" s="86" t="s">
        <v>906</v>
      </c>
      <c r="J297" s="86" t="s">
        <v>910</v>
      </c>
      <c r="K297" s="86" t="s">
        <v>906</v>
      </c>
      <c r="M297" s="86" t="s">
        <v>910</v>
      </c>
      <c r="N297" s="86" t="s">
        <v>906</v>
      </c>
      <c r="P297" s="86" t="s">
        <v>910</v>
      </c>
      <c r="Q297" s="86" t="s">
        <v>906</v>
      </c>
      <c r="S297" s="86" t="s">
        <v>910</v>
      </c>
      <c r="T297" s="86" t="s">
        <v>906</v>
      </c>
      <c r="V297" s="86" t="s">
        <v>910</v>
      </c>
      <c r="W297" s="86" t="s">
        <v>906</v>
      </c>
    </row>
    <row r="298" spans="1:23">
      <c r="B298" s="87" t="s">
        <v>911</v>
      </c>
      <c r="C298" s="87" t="s">
        <v>920</v>
      </c>
    </row>
    <row r="299" spans="1:23">
      <c r="A299" s="88" t="s">
        <v>32</v>
      </c>
      <c r="B299" s="89">
        <v>1</v>
      </c>
      <c r="C299" s="120" t="s">
        <v>995</v>
      </c>
      <c r="D299" s="91">
        <f>VLOOKUP($A299,$A$16:$W$38,D$46,0)*$B299</f>
        <v>23.003299999999999</v>
      </c>
      <c r="E299" s="92">
        <f>VLOOKUP($A299,$A$16:$W$38,E$46,0)*$B299</f>
        <v>43.040900000000001</v>
      </c>
      <c r="G299" s="91">
        <f>VLOOKUP($A299,$A$16:$W$38,G$46,0)*$B299</f>
        <v>38.225000000000001</v>
      </c>
      <c r="H299" s="92">
        <f>VLOOKUP($A299,$A$16:$W$38,H$46,0)*$B299</f>
        <v>58.262500000000003</v>
      </c>
      <c r="J299" s="91">
        <f>VLOOKUP($A299,$A$16:$W$38,J$46,0)*$B299</f>
        <v>45.446399999999997</v>
      </c>
      <c r="K299" s="92">
        <f>VLOOKUP($A299,$A$16:$W$38,K$46,0)*$B299</f>
        <v>65.483999999999995</v>
      </c>
      <c r="M299" s="91">
        <f>VLOOKUP($A299,$A$16:$W$38,M$46,0)*$B299</f>
        <v>23.003299999999999</v>
      </c>
      <c r="N299" s="92">
        <f>VLOOKUP($A299,$A$16:$W$38,N$46,0)*$B299</f>
        <v>43.040900000000001</v>
      </c>
      <c r="P299" s="91">
        <f>VLOOKUP($A299,$A$16:$W$38,P$46,0)*$B299</f>
        <v>44.002800000000001</v>
      </c>
      <c r="Q299" s="92">
        <f>VLOOKUP($A299,$A$16:$W$38,Q$46,0)*$B299</f>
        <v>64.040300000000002</v>
      </c>
      <c r="S299" s="91">
        <f>VLOOKUP($A299,$A$16:$W$38,S$46,0)*$B299</f>
        <v>45.446399999999997</v>
      </c>
      <c r="T299" s="92">
        <f>VLOOKUP($A299,$A$16:$W$38,T$46,0)*$B299</f>
        <v>65.483999999999995</v>
      </c>
      <c r="V299" s="91">
        <f>VLOOKUP($A299,$A$16:$W$38,V$46,0)*$B299</f>
        <v>51.942900000000002</v>
      </c>
      <c r="W299" s="92">
        <f>VLOOKUP($A299,$A$16:$W$38,W$46,0)*$B299</f>
        <v>71.980500000000006</v>
      </c>
    </row>
    <row r="300" spans="1:23">
      <c r="C300" s="94"/>
      <c r="D300" s="94"/>
      <c r="E300" s="95"/>
      <c r="G300" s="94"/>
      <c r="H300" s="95"/>
      <c r="J300" s="94"/>
      <c r="K300" s="95"/>
      <c r="M300" s="94"/>
      <c r="N300" s="95"/>
      <c r="P300" s="94"/>
      <c r="Q300" s="95"/>
      <c r="S300" s="94"/>
      <c r="T300" s="95"/>
      <c r="V300" s="94"/>
      <c r="W300" s="95"/>
    </row>
    <row r="301" spans="1:23">
      <c r="C301" s="94"/>
      <c r="D301" s="94"/>
      <c r="E301" s="95"/>
      <c r="G301" s="94"/>
      <c r="H301" s="95"/>
      <c r="J301" s="94"/>
      <c r="K301" s="95"/>
      <c r="M301" s="94"/>
      <c r="N301" s="95"/>
      <c r="P301" s="94"/>
      <c r="Q301" s="95"/>
      <c r="S301" s="94"/>
      <c r="T301" s="95"/>
      <c r="V301" s="94"/>
      <c r="W301" s="95"/>
    </row>
    <row r="302" spans="1:23">
      <c r="C302" s="94"/>
      <c r="D302" s="94"/>
      <c r="E302" s="95"/>
      <c r="G302" s="94"/>
      <c r="H302" s="95"/>
      <c r="J302" s="94"/>
      <c r="K302" s="95"/>
      <c r="M302" s="94"/>
      <c r="N302" s="95"/>
      <c r="P302" s="94"/>
      <c r="Q302" s="95"/>
      <c r="S302" s="94"/>
      <c r="T302" s="95"/>
      <c r="V302" s="94"/>
      <c r="W302" s="95"/>
    </row>
    <row r="303" spans="1:23" ht="15.75" thickBot="1">
      <c r="B303" s="87" t="s">
        <v>996</v>
      </c>
      <c r="C303" s="122" t="s">
        <v>913</v>
      </c>
      <c r="D303" s="103">
        <f>SUM(D299)</f>
        <v>23.003299999999999</v>
      </c>
      <c r="E303" s="104">
        <f>SUM(E299)</f>
        <v>43.040900000000001</v>
      </c>
      <c r="F303" s="105"/>
      <c r="G303" s="103">
        <f>SUM(G299)</f>
        <v>38.225000000000001</v>
      </c>
      <c r="H303" s="104">
        <f>SUM(H299)</f>
        <v>58.262500000000003</v>
      </c>
      <c r="I303" s="105"/>
      <c r="J303" s="103">
        <f>SUM(J299)</f>
        <v>45.446399999999997</v>
      </c>
      <c r="K303" s="104">
        <f>SUM(K299)</f>
        <v>65.483999999999995</v>
      </c>
      <c r="L303" s="105"/>
      <c r="M303" s="103">
        <f>SUM(M299)</f>
        <v>23.003299999999999</v>
      </c>
      <c r="N303" s="104">
        <f>SUM(N299)</f>
        <v>43.040900000000001</v>
      </c>
      <c r="O303" s="105"/>
      <c r="P303" s="103">
        <f>SUM(P299)</f>
        <v>44.002800000000001</v>
      </c>
      <c r="Q303" s="104">
        <f>SUM(Q299)</f>
        <v>64.040300000000002</v>
      </c>
      <c r="R303" s="105"/>
      <c r="S303" s="103">
        <f>SUM(S299)</f>
        <v>45.446399999999997</v>
      </c>
      <c r="T303" s="104">
        <f>SUM(T299)</f>
        <v>65.483999999999995</v>
      </c>
      <c r="U303" s="105"/>
      <c r="V303" s="103">
        <f>SUM(V299)</f>
        <v>51.942900000000002</v>
      </c>
      <c r="W303" s="104">
        <f>SUM(W299)</f>
        <v>71.980500000000006</v>
      </c>
    </row>
    <row r="304" spans="1:23" ht="15.75" thickTop="1">
      <c r="C304" s="123" t="s">
        <v>914</v>
      </c>
      <c r="D304" s="107">
        <f>D303*24</f>
        <v>552.07920000000001</v>
      </c>
      <c r="E304" s="108">
        <f>E303*12</f>
        <v>516.49080000000004</v>
      </c>
      <c r="F304" s="105"/>
      <c r="G304" s="107">
        <f>G303*24</f>
        <v>917.40000000000009</v>
      </c>
      <c r="H304" s="108">
        <f>H303*12</f>
        <v>699.15000000000009</v>
      </c>
      <c r="I304" s="105"/>
      <c r="J304" s="107">
        <f>J303*24</f>
        <v>1090.7136</v>
      </c>
      <c r="K304" s="108">
        <f>K303*12</f>
        <v>785.80799999999999</v>
      </c>
      <c r="L304" s="105"/>
      <c r="M304" s="107">
        <f>M303*24</f>
        <v>552.07920000000001</v>
      </c>
      <c r="N304" s="108">
        <f>N303*12</f>
        <v>516.49080000000004</v>
      </c>
      <c r="O304" s="105"/>
      <c r="P304" s="107">
        <f>P303*24</f>
        <v>1056.0672</v>
      </c>
      <c r="Q304" s="108">
        <f>Q303*12</f>
        <v>768.48360000000002</v>
      </c>
      <c r="R304" s="105"/>
      <c r="S304" s="107">
        <f>S303*24</f>
        <v>1090.7136</v>
      </c>
      <c r="T304" s="108">
        <f>T303*12</f>
        <v>785.80799999999999</v>
      </c>
      <c r="U304" s="105"/>
      <c r="V304" s="107">
        <f>V303*24</f>
        <v>1246.6296</v>
      </c>
      <c r="W304" s="108">
        <f>W303*12</f>
        <v>863.76600000000008</v>
      </c>
    </row>
    <row r="305" spans="1:23" ht="15.75" thickBot="1">
      <c r="B305" s="87" t="s">
        <v>997</v>
      </c>
      <c r="C305" s="124" t="s">
        <v>915</v>
      </c>
      <c r="D305" s="110">
        <f>D303+(D303*D$1)</f>
        <v>39.105609999999999</v>
      </c>
      <c r="E305" s="111">
        <f>E303+(E303*E$1)</f>
        <v>73.169529999999995</v>
      </c>
      <c r="F305" s="105"/>
      <c r="G305" s="110">
        <f>G303+(G303*G$1)</f>
        <v>68.805000000000007</v>
      </c>
      <c r="H305" s="111">
        <f>H303+(H303*H$1)</f>
        <v>104.8725</v>
      </c>
      <c r="I305" s="105"/>
      <c r="J305" s="110">
        <f>J303+(J303*J$1)</f>
        <v>86.348159999999993</v>
      </c>
      <c r="K305" s="111">
        <f>K303+(K303*K$1)</f>
        <v>124.41959999999999</v>
      </c>
      <c r="L305" s="105"/>
      <c r="M305" s="110">
        <f>M303+(M303*M$1)</f>
        <v>39.105609999999999</v>
      </c>
      <c r="N305" s="111">
        <f>N303+(N303*N$1)</f>
        <v>73.169529999999995</v>
      </c>
      <c r="O305" s="105"/>
      <c r="P305" s="110">
        <f>P303+(P303*P$1)</f>
        <v>79.205039999999997</v>
      </c>
      <c r="Q305" s="111">
        <f>Q303+(Q303*Q$1)</f>
        <v>115.27254000000001</v>
      </c>
      <c r="R305" s="105"/>
      <c r="S305" s="110">
        <f>S303+(S303*S$1)</f>
        <v>86.348159999999993</v>
      </c>
      <c r="T305" s="111">
        <f>T303+(T303*T$1)</f>
        <v>124.41959999999999</v>
      </c>
      <c r="U305" s="105"/>
      <c r="V305" s="110">
        <f>V303+(V303*V$1)</f>
        <v>103.8858</v>
      </c>
      <c r="W305" s="111">
        <f>W303+(W303*W$1)</f>
        <v>143.96100000000001</v>
      </c>
    </row>
    <row r="306" spans="1:23" ht="15.75" thickTop="1">
      <c r="C306" s="125" t="s">
        <v>916</v>
      </c>
      <c r="D306" s="113">
        <f>(D305-D303)/D303</f>
        <v>0.7</v>
      </c>
      <c r="E306" s="114">
        <f>(E305-E303)/E303</f>
        <v>0.69999999999999984</v>
      </c>
      <c r="F306" s="105"/>
      <c r="G306" s="113">
        <f>(G305-G303)/G303</f>
        <v>0.80000000000000016</v>
      </c>
      <c r="H306" s="114">
        <f>(H305-H303)/H303</f>
        <v>0.79999999999999993</v>
      </c>
      <c r="I306" s="105"/>
      <c r="J306" s="113">
        <f>(J305-J303)/J303</f>
        <v>0.9</v>
      </c>
      <c r="K306" s="114">
        <f>(K305-K303)/K303</f>
        <v>0.9</v>
      </c>
      <c r="L306" s="105"/>
      <c r="M306" s="113">
        <f>(M305-M303)/M303</f>
        <v>0.7</v>
      </c>
      <c r="N306" s="114">
        <f>(N305-N303)/N303</f>
        <v>0.69999999999999984</v>
      </c>
      <c r="O306" s="105"/>
      <c r="P306" s="113">
        <f>(P305-P303)/P303</f>
        <v>0.79999999999999993</v>
      </c>
      <c r="Q306" s="114">
        <f>(Q305-Q303)/Q303</f>
        <v>0.8</v>
      </c>
      <c r="R306" s="105"/>
      <c r="S306" s="113">
        <f>(S305-S303)/S303</f>
        <v>0.9</v>
      </c>
      <c r="T306" s="114">
        <f>(T305-T303)/T303</f>
        <v>0.9</v>
      </c>
      <c r="U306" s="105"/>
      <c r="V306" s="113">
        <f>(V305-V303)/V303</f>
        <v>1</v>
      </c>
      <c r="W306" s="114">
        <f>(W305-W303)/W303</f>
        <v>1</v>
      </c>
    </row>
    <row r="307" spans="1:23">
      <c r="C307" s="126" t="s">
        <v>917</v>
      </c>
      <c r="D307" s="116">
        <f>D304+(D304*D$1)</f>
        <v>938.53464000000008</v>
      </c>
      <c r="E307" s="117">
        <f>E304+(E304*E$1)</f>
        <v>878.03436000000011</v>
      </c>
      <c r="F307" s="105"/>
      <c r="G307" s="116">
        <f>G304+(G304*G$1)</f>
        <v>1651.3200000000002</v>
      </c>
      <c r="H307" s="117">
        <f>H304+(H304*H$1)</f>
        <v>1258.4700000000003</v>
      </c>
      <c r="I307" s="105"/>
      <c r="J307" s="116">
        <f>J304+(J304*J$1)</f>
        <v>2072.3558400000002</v>
      </c>
      <c r="K307" s="117">
        <f>K304+(K304*K$1)</f>
        <v>1493.0352</v>
      </c>
      <c r="L307" s="105"/>
      <c r="M307" s="116">
        <f>M304+(M304*M$1)</f>
        <v>938.53464000000008</v>
      </c>
      <c r="N307" s="117">
        <f>N304+(N304*N$1)</f>
        <v>878.03436000000011</v>
      </c>
      <c r="O307" s="105"/>
      <c r="P307" s="116">
        <f>P304+(P304*P$1)</f>
        <v>1900.9209599999999</v>
      </c>
      <c r="Q307" s="117">
        <f>Q304+(Q304*Q$1)</f>
        <v>1383.2704800000001</v>
      </c>
      <c r="R307" s="105"/>
      <c r="S307" s="116">
        <f>S304+(S304*S$1)</f>
        <v>2072.3558400000002</v>
      </c>
      <c r="T307" s="117">
        <f>T304+(T304*T$1)</f>
        <v>1493.0352</v>
      </c>
      <c r="U307" s="105"/>
      <c r="V307" s="116">
        <f>V304+(V304*V$1)</f>
        <v>2493.2592</v>
      </c>
      <c r="W307" s="117">
        <f>W304+(W304*W$1)</f>
        <v>1727.5320000000002</v>
      </c>
    </row>
    <row r="309" spans="1:23">
      <c r="C309" s="118" t="s">
        <v>974</v>
      </c>
    </row>
    <row r="310" spans="1:23">
      <c r="B310" s="87" t="s">
        <v>919</v>
      </c>
      <c r="C310" s="119" t="s">
        <v>998</v>
      </c>
      <c r="D310" s="86" t="s">
        <v>910</v>
      </c>
      <c r="E310" s="86" t="s">
        <v>906</v>
      </c>
      <c r="G310" s="86" t="s">
        <v>910</v>
      </c>
      <c r="H310" s="86" t="s">
        <v>906</v>
      </c>
      <c r="J310" s="86" t="s">
        <v>910</v>
      </c>
      <c r="K310" s="86" t="s">
        <v>906</v>
      </c>
      <c r="M310" s="86" t="s">
        <v>910</v>
      </c>
      <c r="N310" s="86" t="s">
        <v>906</v>
      </c>
      <c r="P310" s="86" t="s">
        <v>910</v>
      </c>
      <c r="Q310" s="86" t="s">
        <v>906</v>
      </c>
      <c r="S310" s="86" t="s">
        <v>910</v>
      </c>
      <c r="T310" s="86" t="s">
        <v>906</v>
      </c>
      <c r="V310" s="86" t="s">
        <v>910</v>
      </c>
      <c r="W310" s="86" t="s">
        <v>906</v>
      </c>
    </row>
    <row r="311" spans="1:23">
      <c r="B311" s="87" t="s">
        <v>911</v>
      </c>
      <c r="C311" s="87" t="s">
        <v>920</v>
      </c>
    </row>
    <row r="312" spans="1:23">
      <c r="A312" s="88" t="s">
        <v>82</v>
      </c>
      <c r="B312" s="89">
        <v>1</v>
      </c>
      <c r="C312" s="120"/>
      <c r="D312" s="91">
        <f t="shared" ref="D312:H313" si="22">VLOOKUP($A312,$A$16:$W$38,D$46,0)*$B312</f>
        <v>10.7879</v>
      </c>
      <c r="E312" s="92">
        <f t="shared" si="22"/>
        <v>23.739799999999999</v>
      </c>
      <c r="G312" s="91">
        <f t="shared" si="22"/>
        <v>18.125399999999999</v>
      </c>
      <c r="H312" s="92">
        <f t="shared" si="22"/>
        <v>31.077200000000001</v>
      </c>
      <c r="J312" s="91">
        <f>VLOOKUP($A312,$A$16:$W$38,J$46,0)*$B312</f>
        <v>25.524699999999999</v>
      </c>
      <c r="K312" s="92">
        <f>VLOOKUP($A312,$A$16:$W$38,K$46,0)*$B312</f>
        <v>38.476599999999998</v>
      </c>
      <c r="M312" s="91">
        <f>VLOOKUP($A312,$A$16:$W$38,M$46,0)*$B312</f>
        <v>10.7879</v>
      </c>
      <c r="N312" s="92">
        <f>VLOOKUP($A312,$A$16:$W$38,N$46,0)*$B312</f>
        <v>23.739799999999999</v>
      </c>
      <c r="P312" s="91">
        <f>VLOOKUP($A312,$A$16:$W$38,P$46,0)*$B312</f>
        <v>24.7592</v>
      </c>
      <c r="Q312" s="92">
        <f>VLOOKUP($A312,$A$16:$W$38,Q$46,0)*$B312</f>
        <v>37.710999999999999</v>
      </c>
      <c r="S312" s="91">
        <f>VLOOKUP($A312,$A$16:$W$38,S$46,0)*$B312</f>
        <v>25.524699999999999</v>
      </c>
      <c r="T312" s="92">
        <f>VLOOKUP($A312,$A$16:$W$38,T$46,0)*$B312</f>
        <v>38.476599999999998</v>
      </c>
      <c r="V312" s="91">
        <f>VLOOKUP($A312,$A$16:$W$38,V$46,0)*$B312</f>
        <v>28.969799999999999</v>
      </c>
      <c r="W312" s="92">
        <f>VLOOKUP($A312,$A$16:$W$38,W$46,0)*$B312</f>
        <v>41.921700000000001</v>
      </c>
    </row>
    <row r="313" spans="1:23">
      <c r="A313" s="88" t="s">
        <v>84</v>
      </c>
      <c r="B313" s="89">
        <v>1</v>
      </c>
      <c r="C313" s="128"/>
      <c r="D313" s="129">
        <f t="shared" si="22"/>
        <v>16.749400000000001</v>
      </c>
      <c r="E313" s="130">
        <f t="shared" si="22"/>
        <v>35.6526</v>
      </c>
      <c r="G313" s="129">
        <f t="shared" si="22"/>
        <v>29.784099999999999</v>
      </c>
      <c r="H313" s="130">
        <f t="shared" si="22"/>
        <v>48.6873</v>
      </c>
      <c r="J313" s="129">
        <f>VLOOKUP($A313,$A$16:$W$38,J$46,0)*$B313</f>
        <v>36.257800000000003</v>
      </c>
      <c r="K313" s="130">
        <f>VLOOKUP($A313,$A$16:$W$38,K$46,0)*$B313</f>
        <v>55.161000000000001</v>
      </c>
      <c r="M313" s="129">
        <f>VLOOKUP($A313,$A$16:$W$38,M$46,0)*$B313</f>
        <v>16.749400000000001</v>
      </c>
      <c r="N313" s="130">
        <f>VLOOKUP($A313,$A$16:$W$38,N$46,0)*$B313</f>
        <v>35.6526</v>
      </c>
      <c r="P313" s="129">
        <f>VLOOKUP($A313,$A$16:$W$38,P$46,0)*$B313</f>
        <v>34.726599999999998</v>
      </c>
      <c r="Q313" s="130">
        <f>VLOOKUP($A313,$A$16:$W$38,Q$46,0)*$B313</f>
        <v>53.629800000000003</v>
      </c>
      <c r="S313" s="129">
        <f>VLOOKUP($A313,$A$16:$W$38,S$46,0)*$B313</f>
        <v>36.257800000000003</v>
      </c>
      <c r="T313" s="130">
        <f>VLOOKUP($A313,$A$16:$W$38,T$46,0)*$B313</f>
        <v>55.161000000000001</v>
      </c>
      <c r="V313" s="129">
        <f>VLOOKUP($A313,$A$16:$W$38,V$46,0)*$B313</f>
        <v>43.148000000000003</v>
      </c>
      <c r="W313" s="130">
        <f>VLOOKUP($A313,$A$16:$W$38,W$46,0)*$B313</f>
        <v>62.051200000000001</v>
      </c>
    </row>
    <row r="314" spans="1:23">
      <c r="C314" s="94"/>
      <c r="D314" s="94"/>
      <c r="E314" s="95"/>
      <c r="G314" s="94"/>
      <c r="H314" s="95"/>
      <c r="J314" s="94"/>
      <c r="K314" s="95"/>
      <c r="M314" s="94"/>
      <c r="N314" s="95"/>
      <c r="P314" s="94"/>
      <c r="Q314" s="95"/>
      <c r="S314" s="94"/>
      <c r="T314" s="95"/>
      <c r="V314" s="94"/>
      <c r="W314" s="95"/>
    </row>
    <row r="315" spans="1:23">
      <c r="C315" s="94"/>
      <c r="D315" s="94"/>
      <c r="E315" s="95"/>
      <c r="G315" s="94"/>
      <c r="H315" s="95"/>
      <c r="J315" s="94"/>
      <c r="K315" s="95"/>
      <c r="M315" s="94"/>
      <c r="N315" s="95"/>
      <c r="P315" s="94"/>
      <c r="Q315" s="95"/>
      <c r="S315" s="94"/>
      <c r="T315" s="95"/>
      <c r="V315" s="94"/>
      <c r="W315" s="95"/>
    </row>
    <row r="316" spans="1:23" ht="15.75" thickBot="1">
      <c r="B316" s="87" t="s">
        <v>999</v>
      </c>
      <c r="C316" s="122" t="s">
        <v>913</v>
      </c>
      <c r="D316" s="103">
        <f>SUM(D312:D313)</f>
        <v>27.537300000000002</v>
      </c>
      <c r="E316" s="104">
        <f>SUM(E312:E313)</f>
        <v>59.392399999999995</v>
      </c>
      <c r="F316" s="105"/>
      <c r="G316" s="103">
        <f>SUM(G312:G313)</f>
        <v>47.909499999999994</v>
      </c>
      <c r="H316" s="104">
        <f>SUM(H312:H313)</f>
        <v>79.764499999999998</v>
      </c>
      <c r="I316" s="105"/>
      <c r="J316" s="103">
        <f>SUM(J312:J313)</f>
        <v>61.782499999999999</v>
      </c>
      <c r="K316" s="104">
        <f>SUM(K312:K313)</f>
        <v>93.637599999999992</v>
      </c>
      <c r="L316" s="105"/>
      <c r="M316" s="103">
        <f>SUM(M312:M313)</f>
        <v>27.537300000000002</v>
      </c>
      <c r="N316" s="104">
        <f>SUM(N312:N313)</f>
        <v>59.392399999999995</v>
      </c>
      <c r="O316" s="105"/>
      <c r="P316" s="103">
        <f>SUM(P312:P313)</f>
        <v>59.485799999999998</v>
      </c>
      <c r="Q316" s="104">
        <f>SUM(Q312:Q313)</f>
        <v>91.340800000000002</v>
      </c>
      <c r="R316" s="105"/>
      <c r="S316" s="103">
        <f>SUM(S312:S313)</f>
        <v>61.782499999999999</v>
      </c>
      <c r="T316" s="104">
        <f>SUM(T312:T313)</f>
        <v>93.637599999999992</v>
      </c>
      <c r="U316" s="105"/>
      <c r="V316" s="103">
        <f>SUM(V312:V313)</f>
        <v>72.117800000000003</v>
      </c>
      <c r="W316" s="104">
        <f>SUM(W312:W313)</f>
        <v>103.97290000000001</v>
      </c>
    </row>
    <row r="317" spans="1:23" ht="15.75" thickTop="1">
      <c r="C317" s="123" t="s">
        <v>914</v>
      </c>
      <c r="D317" s="107">
        <f>D316*24</f>
        <v>660.89520000000005</v>
      </c>
      <c r="E317" s="108">
        <f>E316*12</f>
        <v>712.70879999999988</v>
      </c>
      <c r="F317" s="105"/>
      <c r="G317" s="107">
        <f>G316*24</f>
        <v>1149.828</v>
      </c>
      <c r="H317" s="108">
        <f>H316*12</f>
        <v>957.17399999999998</v>
      </c>
      <c r="I317" s="105"/>
      <c r="J317" s="107">
        <f>J316*24</f>
        <v>1482.78</v>
      </c>
      <c r="K317" s="108">
        <f>K316*12</f>
        <v>1123.6511999999998</v>
      </c>
      <c r="L317" s="105"/>
      <c r="M317" s="107">
        <f>M316*24</f>
        <v>660.89520000000005</v>
      </c>
      <c r="N317" s="108">
        <f>N316*12</f>
        <v>712.70879999999988</v>
      </c>
      <c r="O317" s="105"/>
      <c r="P317" s="107">
        <f>P316*24</f>
        <v>1427.6592000000001</v>
      </c>
      <c r="Q317" s="108">
        <f>Q316*12</f>
        <v>1096.0896</v>
      </c>
      <c r="R317" s="105"/>
      <c r="S317" s="107">
        <f>S316*24</f>
        <v>1482.78</v>
      </c>
      <c r="T317" s="108">
        <f>T316*12</f>
        <v>1123.6511999999998</v>
      </c>
      <c r="U317" s="105"/>
      <c r="V317" s="107">
        <f>V316*24</f>
        <v>1730.8272000000002</v>
      </c>
      <c r="W317" s="108">
        <f>W316*12</f>
        <v>1247.6748000000002</v>
      </c>
    </row>
    <row r="318" spans="1:23" ht="15.75" thickBot="1">
      <c r="B318" s="87" t="s">
        <v>1000</v>
      </c>
      <c r="C318" s="124" t="s">
        <v>915</v>
      </c>
      <c r="D318" s="110">
        <f>D316+(D316*D$1)</f>
        <v>46.813410000000005</v>
      </c>
      <c r="E318" s="111">
        <f>E316+(E316*E$1)</f>
        <v>100.96707999999998</v>
      </c>
      <c r="F318" s="105"/>
      <c r="G318" s="110">
        <f>G316+(G316*G$1)</f>
        <v>86.237099999999998</v>
      </c>
      <c r="H318" s="111">
        <f>H316+(H316*H$1)</f>
        <v>143.5761</v>
      </c>
      <c r="I318" s="105"/>
      <c r="J318" s="110">
        <f>J316+(J316*J$1)</f>
        <v>117.38675000000001</v>
      </c>
      <c r="K318" s="111">
        <f>K316+(K316*K$1)</f>
        <v>177.91143999999997</v>
      </c>
      <c r="L318" s="105"/>
      <c r="M318" s="110">
        <f>M316+(M316*M$1)</f>
        <v>46.813410000000005</v>
      </c>
      <c r="N318" s="111">
        <f>N316+(N316*N$1)</f>
        <v>100.96707999999998</v>
      </c>
      <c r="O318" s="105"/>
      <c r="P318" s="110">
        <f>P316+(P316*P$1)</f>
        <v>107.07444</v>
      </c>
      <c r="Q318" s="111">
        <f>Q316+(Q316*Q$1)</f>
        <v>164.41344000000001</v>
      </c>
      <c r="R318" s="105"/>
      <c r="S318" s="110">
        <f>S316+(S316*S$1)</f>
        <v>117.38675000000001</v>
      </c>
      <c r="T318" s="111">
        <f>T316+(T316*T$1)</f>
        <v>177.91143999999997</v>
      </c>
      <c r="U318" s="105"/>
      <c r="V318" s="110">
        <f>V316+(V316*V$1)</f>
        <v>144.23560000000001</v>
      </c>
      <c r="W318" s="111">
        <f>W316+(W316*W$1)</f>
        <v>207.94580000000002</v>
      </c>
    </row>
    <row r="319" spans="1:23" ht="15.75" thickTop="1">
      <c r="C319" s="125" t="s">
        <v>916</v>
      </c>
      <c r="D319" s="113">
        <f>(D318-D316)/D316</f>
        <v>0.70000000000000007</v>
      </c>
      <c r="E319" s="114">
        <f>(E318-E316)/E316</f>
        <v>0.69999999999999984</v>
      </c>
      <c r="F319" s="105"/>
      <c r="G319" s="113">
        <f>(G318-G316)/G316</f>
        <v>0.80000000000000016</v>
      </c>
      <c r="H319" s="114">
        <f>(H318-H316)/H316</f>
        <v>0.8</v>
      </c>
      <c r="I319" s="105"/>
      <c r="J319" s="113">
        <f>(J318-J316)/J316</f>
        <v>0.90000000000000013</v>
      </c>
      <c r="K319" s="114">
        <f>(K318-K316)/K316</f>
        <v>0.8999999999999998</v>
      </c>
      <c r="L319" s="105"/>
      <c r="M319" s="113">
        <f>(M318-M316)/M316</f>
        <v>0.70000000000000007</v>
      </c>
      <c r="N319" s="114">
        <f>(N318-N316)/N316</f>
        <v>0.69999999999999984</v>
      </c>
      <c r="O319" s="105"/>
      <c r="P319" s="113">
        <f>(P318-P316)/P316</f>
        <v>0.8</v>
      </c>
      <c r="Q319" s="114">
        <f>(Q318-Q316)/Q316</f>
        <v>0.8</v>
      </c>
      <c r="R319" s="105"/>
      <c r="S319" s="113">
        <f>(S318-S316)/S316</f>
        <v>0.90000000000000013</v>
      </c>
      <c r="T319" s="114">
        <f>(T318-T316)/T316</f>
        <v>0.8999999999999998</v>
      </c>
      <c r="U319" s="105"/>
      <c r="V319" s="113">
        <f>(V318-V316)/V316</f>
        <v>1</v>
      </c>
      <c r="W319" s="114">
        <f>(W318-W316)/W316</f>
        <v>1</v>
      </c>
    </row>
    <row r="320" spans="1:23">
      <c r="C320" s="126" t="s">
        <v>917</v>
      </c>
      <c r="D320" s="116">
        <f>D317+(D317*D$1)</f>
        <v>1123.5218400000001</v>
      </c>
      <c r="E320" s="117">
        <f>E317+(E317*E$1)</f>
        <v>1211.6049599999997</v>
      </c>
      <c r="F320" s="105"/>
      <c r="G320" s="116">
        <f>G317+(G317*G$1)</f>
        <v>2069.6904</v>
      </c>
      <c r="H320" s="117">
        <f>H317+(H317*H$1)</f>
        <v>1722.9132</v>
      </c>
      <c r="I320" s="105"/>
      <c r="J320" s="116">
        <f>J317+(J317*J$1)</f>
        <v>2817.2820000000002</v>
      </c>
      <c r="K320" s="117">
        <f>K317+(K317*K$1)</f>
        <v>2134.9372799999996</v>
      </c>
      <c r="L320" s="105"/>
      <c r="M320" s="116">
        <f>M317+(M317*M$1)</f>
        <v>1123.5218400000001</v>
      </c>
      <c r="N320" s="117">
        <f>N317+(N317*N$1)</f>
        <v>1211.6049599999997</v>
      </c>
      <c r="O320" s="105"/>
      <c r="P320" s="116">
        <f>P317+(P317*P$1)</f>
        <v>2569.7865600000005</v>
      </c>
      <c r="Q320" s="117">
        <f>Q317+(Q317*Q$1)</f>
        <v>1972.96128</v>
      </c>
      <c r="R320" s="105"/>
      <c r="S320" s="116">
        <f>S317+(S317*S$1)</f>
        <v>2817.2820000000002</v>
      </c>
      <c r="T320" s="117">
        <f>T317+(T317*T$1)</f>
        <v>2134.9372799999996</v>
      </c>
      <c r="U320" s="105"/>
      <c r="V320" s="116">
        <f>V317+(V317*V$1)</f>
        <v>3461.6544000000004</v>
      </c>
      <c r="W320" s="117">
        <f>W317+(W317*W$1)</f>
        <v>2495.3496000000005</v>
      </c>
    </row>
    <row r="321" spans="1:23" customFormat="1" ht="12.75"/>
    <row r="322" spans="1:23" hidden="1" outlineLevel="1">
      <c r="C322" s="118"/>
    </row>
    <row r="323" spans="1:23" hidden="1" outlineLevel="1">
      <c r="B323" s="87" t="s">
        <v>919</v>
      </c>
      <c r="C323" s="119"/>
      <c r="D323" s="86" t="s">
        <v>910</v>
      </c>
      <c r="E323" s="86" t="s">
        <v>906</v>
      </c>
      <c r="G323" s="86" t="s">
        <v>910</v>
      </c>
      <c r="H323" s="86" t="s">
        <v>906</v>
      </c>
      <c r="J323" s="86" t="s">
        <v>910</v>
      </c>
      <c r="K323" s="86" t="s">
        <v>906</v>
      </c>
      <c r="M323" s="86" t="s">
        <v>910</v>
      </c>
      <c r="N323" s="86" t="s">
        <v>906</v>
      </c>
      <c r="P323" s="86" t="s">
        <v>910</v>
      </c>
      <c r="Q323" s="86" t="s">
        <v>906</v>
      </c>
      <c r="S323" s="86" t="s">
        <v>910</v>
      </c>
      <c r="T323" s="86" t="s">
        <v>906</v>
      </c>
      <c r="V323" s="86" t="s">
        <v>910</v>
      </c>
      <c r="W323" s="86" t="s">
        <v>906</v>
      </c>
    </row>
    <row r="324" spans="1:23" hidden="1" outlineLevel="1">
      <c r="B324" s="87" t="s">
        <v>911</v>
      </c>
      <c r="C324" s="87" t="s">
        <v>920</v>
      </c>
    </row>
    <row r="325" spans="1:23" hidden="1" outlineLevel="1">
      <c r="A325" s="88"/>
      <c r="B325" s="89"/>
      <c r="C325" s="120"/>
      <c r="D325" s="91" t="e">
        <f t="shared" ref="D325:E329" si="23">VLOOKUP($A325,$A$16:$W$38,D$46,0)*$B325</f>
        <v>#N/A</v>
      </c>
      <c r="E325" s="92" t="e">
        <f t="shared" si="23"/>
        <v>#N/A</v>
      </c>
      <c r="G325" s="91" t="e">
        <f t="shared" ref="G325:H329" si="24">VLOOKUP($A325,$A$16:$W$38,G$46,0)*$B325</f>
        <v>#N/A</v>
      </c>
      <c r="H325" s="92" t="e">
        <f t="shared" si="24"/>
        <v>#N/A</v>
      </c>
      <c r="J325" s="91" t="e">
        <f t="shared" ref="J325:K329" si="25">VLOOKUP($A325,$A$16:$W$38,J$46,0)*$B325</f>
        <v>#N/A</v>
      </c>
      <c r="K325" s="92" t="e">
        <f t="shared" si="25"/>
        <v>#N/A</v>
      </c>
      <c r="M325" s="91" t="e">
        <f t="shared" ref="M325:N329" si="26">VLOOKUP($A325,$A$16:$W$38,M$46,0)*$B325</f>
        <v>#N/A</v>
      </c>
      <c r="N325" s="92" t="e">
        <f t="shared" si="26"/>
        <v>#N/A</v>
      </c>
      <c r="P325" s="91" t="e">
        <f t="shared" ref="P325:Q329" si="27">VLOOKUP($A325,$A$16:$W$38,P$46,0)*$B325</f>
        <v>#N/A</v>
      </c>
      <c r="Q325" s="92" t="e">
        <f t="shared" si="27"/>
        <v>#N/A</v>
      </c>
      <c r="S325" s="91" t="e">
        <f t="shared" ref="S325:T329" si="28">VLOOKUP($A325,$A$16:$W$38,S$46,0)*$B325</f>
        <v>#N/A</v>
      </c>
      <c r="T325" s="92" t="e">
        <f t="shared" si="28"/>
        <v>#N/A</v>
      </c>
      <c r="V325" s="91" t="e">
        <f t="shared" ref="V325:W329" si="29">VLOOKUP($A325,$A$16:$W$38,V$46,0)*$B325</f>
        <v>#N/A</v>
      </c>
      <c r="W325" s="92" t="e">
        <f t="shared" si="29"/>
        <v>#N/A</v>
      </c>
    </row>
    <row r="326" spans="1:23" hidden="1" outlineLevel="1">
      <c r="A326" s="88"/>
      <c r="B326" s="89"/>
      <c r="C326" s="128"/>
      <c r="D326" s="129" t="e">
        <f t="shared" si="23"/>
        <v>#N/A</v>
      </c>
      <c r="E326" s="130" t="e">
        <f t="shared" si="23"/>
        <v>#N/A</v>
      </c>
      <c r="G326" s="129" t="e">
        <f t="shared" si="24"/>
        <v>#N/A</v>
      </c>
      <c r="H326" s="130" t="e">
        <f t="shared" si="24"/>
        <v>#N/A</v>
      </c>
      <c r="J326" s="129" t="e">
        <f t="shared" si="25"/>
        <v>#N/A</v>
      </c>
      <c r="K326" s="130" t="e">
        <f t="shared" si="25"/>
        <v>#N/A</v>
      </c>
      <c r="M326" s="129" t="e">
        <f t="shared" si="26"/>
        <v>#N/A</v>
      </c>
      <c r="N326" s="130" t="e">
        <f t="shared" si="26"/>
        <v>#N/A</v>
      </c>
      <c r="P326" s="129" t="e">
        <f t="shared" si="27"/>
        <v>#N/A</v>
      </c>
      <c r="Q326" s="130" t="e">
        <f t="shared" si="27"/>
        <v>#N/A</v>
      </c>
      <c r="S326" s="129" t="e">
        <f t="shared" si="28"/>
        <v>#N/A</v>
      </c>
      <c r="T326" s="130" t="e">
        <f t="shared" si="28"/>
        <v>#N/A</v>
      </c>
      <c r="V326" s="129" t="e">
        <f t="shared" si="29"/>
        <v>#N/A</v>
      </c>
      <c r="W326" s="130" t="e">
        <f t="shared" si="29"/>
        <v>#N/A</v>
      </c>
    </row>
    <row r="327" spans="1:23" hidden="1" outlineLevel="1">
      <c r="A327" s="88"/>
      <c r="B327" s="89"/>
      <c r="C327" s="128"/>
      <c r="D327" s="129" t="e">
        <f t="shared" si="23"/>
        <v>#N/A</v>
      </c>
      <c r="E327" s="130" t="e">
        <f t="shared" si="23"/>
        <v>#N/A</v>
      </c>
      <c r="G327" s="129" t="e">
        <f t="shared" si="24"/>
        <v>#N/A</v>
      </c>
      <c r="H327" s="130" t="e">
        <f t="shared" si="24"/>
        <v>#N/A</v>
      </c>
      <c r="J327" s="129" t="e">
        <f t="shared" si="25"/>
        <v>#N/A</v>
      </c>
      <c r="K327" s="130" t="e">
        <f t="shared" si="25"/>
        <v>#N/A</v>
      </c>
      <c r="M327" s="129" t="e">
        <f t="shared" si="26"/>
        <v>#N/A</v>
      </c>
      <c r="N327" s="130" t="e">
        <f t="shared" si="26"/>
        <v>#N/A</v>
      </c>
      <c r="P327" s="129" t="e">
        <f t="shared" si="27"/>
        <v>#N/A</v>
      </c>
      <c r="Q327" s="130" t="e">
        <f t="shared" si="27"/>
        <v>#N/A</v>
      </c>
      <c r="S327" s="129" t="e">
        <f t="shared" si="28"/>
        <v>#N/A</v>
      </c>
      <c r="T327" s="130" t="e">
        <f t="shared" si="28"/>
        <v>#N/A</v>
      </c>
      <c r="V327" s="129" t="e">
        <f t="shared" si="29"/>
        <v>#N/A</v>
      </c>
      <c r="W327" s="130" t="e">
        <f t="shared" si="29"/>
        <v>#N/A</v>
      </c>
    </row>
    <row r="328" spans="1:23" hidden="1" outlineLevel="1">
      <c r="A328" s="88"/>
      <c r="B328" s="89"/>
      <c r="C328" s="128"/>
      <c r="D328" s="129" t="e">
        <f t="shared" si="23"/>
        <v>#N/A</v>
      </c>
      <c r="E328" s="130" t="e">
        <f t="shared" si="23"/>
        <v>#N/A</v>
      </c>
      <c r="G328" s="129" t="e">
        <f t="shared" si="24"/>
        <v>#N/A</v>
      </c>
      <c r="H328" s="130" t="e">
        <f t="shared" si="24"/>
        <v>#N/A</v>
      </c>
      <c r="J328" s="129" t="e">
        <f t="shared" si="25"/>
        <v>#N/A</v>
      </c>
      <c r="K328" s="130" t="e">
        <f t="shared" si="25"/>
        <v>#N/A</v>
      </c>
      <c r="M328" s="129" t="e">
        <f t="shared" si="26"/>
        <v>#N/A</v>
      </c>
      <c r="N328" s="130" t="e">
        <f t="shared" si="26"/>
        <v>#N/A</v>
      </c>
      <c r="P328" s="129" t="e">
        <f t="shared" si="27"/>
        <v>#N/A</v>
      </c>
      <c r="Q328" s="130" t="e">
        <f t="shared" si="27"/>
        <v>#N/A</v>
      </c>
      <c r="S328" s="129" t="e">
        <f t="shared" si="28"/>
        <v>#N/A</v>
      </c>
      <c r="T328" s="130" t="e">
        <f t="shared" si="28"/>
        <v>#N/A</v>
      </c>
      <c r="V328" s="129" t="e">
        <f t="shared" si="29"/>
        <v>#N/A</v>
      </c>
      <c r="W328" s="130" t="e">
        <f t="shared" si="29"/>
        <v>#N/A</v>
      </c>
    </row>
    <row r="329" spans="1:23" hidden="1" outlineLevel="1">
      <c r="A329" s="88"/>
      <c r="B329" s="89"/>
      <c r="C329" s="128"/>
      <c r="D329" s="129" t="e">
        <f t="shared" si="23"/>
        <v>#N/A</v>
      </c>
      <c r="E329" s="130" t="e">
        <f t="shared" si="23"/>
        <v>#N/A</v>
      </c>
      <c r="G329" s="129" t="e">
        <f t="shared" si="24"/>
        <v>#N/A</v>
      </c>
      <c r="H329" s="130" t="e">
        <f t="shared" si="24"/>
        <v>#N/A</v>
      </c>
      <c r="J329" s="129" t="e">
        <f t="shared" si="25"/>
        <v>#N/A</v>
      </c>
      <c r="K329" s="130" t="e">
        <f t="shared" si="25"/>
        <v>#N/A</v>
      </c>
      <c r="M329" s="129" t="e">
        <f t="shared" si="26"/>
        <v>#N/A</v>
      </c>
      <c r="N329" s="130" t="e">
        <f t="shared" si="26"/>
        <v>#N/A</v>
      </c>
      <c r="P329" s="129" t="e">
        <f t="shared" si="27"/>
        <v>#N/A</v>
      </c>
      <c r="Q329" s="130" t="e">
        <f t="shared" si="27"/>
        <v>#N/A</v>
      </c>
      <c r="S329" s="129" t="e">
        <f t="shared" si="28"/>
        <v>#N/A</v>
      </c>
      <c r="T329" s="130" t="e">
        <f t="shared" si="28"/>
        <v>#N/A</v>
      </c>
      <c r="V329" s="129" t="e">
        <f t="shared" si="29"/>
        <v>#N/A</v>
      </c>
      <c r="W329" s="130" t="e">
        <f t="shared" si="29"/>
        <v>#N/A</v>
      </c>
    </row>
    <row r="330" spans="1:23" hidden="1" outlineLevel="1">
      <c r="C330" s="94"/>
      <c r="D330" s="94"/>
      <c r="E330" s="95"/>
      <c r="G330" s="94"/>
      <c r="H330" s="95"/>
      <c r="J330" s="94"/>
      <c r="K330" s="95"/>
      <c r="M330" s="94"/>
      <c r="N330" s="95"/>
      <c r="P330" s="94"/>
      <c r="Q330" s="95"/>
      <c r="S330" s="94"/>
      <c r="T330" s="95"/>
      <c r="V330" s="94"/>
      <c r="W330" s="95"/>
    </row>
    <row r="331" spans="1:23" hidden="1" outlineLevel="1">
      <c r="C331" s="94"/>
      <c r="D331" s="94"/>
      <c r="E331" s="95"/>
      <c r="G331" s="94"/>
      <c r="H331" s="95"/>
      <c r="J331" s="94"/>
      <c r="K331" s="95"/>
      <c r="M331" s="94"/>
      <c r="N331" s="95"/>
      <c r="P331" s="94"/>
      <c r="Q331" s="95"/>
      <c r="S331" s="94"/>
      <c r="T331" s="95"/>
      <c r="V331" s="94"/>
      <c r="W331" s="95"/>
    </row>
    <row r="332" spans="1:23" ht="15.75" hidden="1" outlineLevel="1" thickBot="1">
      <c r="B332" s="87"/>
      <c r="C332" s="122" t="s">
        <v>913</v>
      </c>
      <c r="D332" s="103" t="e">
        <f>SUM(D325:D329)</f>
        <v>#N/A</v>
      </c>
      <c r="E332" s="104" t="e">
        <f>SUM(E325:E329)</f>
        <v>#N/A</v>
      </c>
      <c r="F332" s="105"/>
      <c r="G332" s="103" t="e">
        <f>SUM(G325:G329)</f>
        <v>#N/A</v>
      </c>
      <c r="H332" s="104" t="e">
        <f>SUM(H325:H329)</f>
        <v>#N/A</v>
      </c>
      <c r="I332" s="105"/>
      <c r="J332" s="103" t="e">
        <f>SUM(J325:J329)</f>
        <v>#N/A</v>
      </c>
      <c r="K332" s="104" t="e">
        <f>SUM(K325:K329)</f>
        <v>#N/A</v>
      </c>
      <c r="L332" s="105"/>
      <c r="M332" s="103" t="e">
        <f>SUM(M325:M329)</f>
        <v>#N/A</v>
      </c>
      <c r="N332" s="104" t="e">
        <f>SUM(N325:N329)</f>
        <v>#N/A</v>
      </c>
      <c r="O332" s="105"/>
      <c r="P332" s="103" t="e">
        <f>SUM(P325:P329)</f>
        <v>#N/A</v>
      </c>
      <c r="Q332" s="104" t="e">
        <f>SUM(Q325:Q329)</f>
        <v>#N/A</v>
      </c>
      <c r="R332" s="105"/>
      <c r="S332" s="103" t="e">
        <f>SUM(S325:S329)</f>
        <v>#N/A</v>
      </c>
      <c r="T332" s="104" t="e">
        <f>SUM(T325:T329)</f>
        <v>#N/A</v>
      </c>
      <c r="U332" s="105"/>
      <c r="V332" s="103" t="e">
        <f>SUM(V325:V329)</f>
        <v>#N/A</v>
      </c>
      <c r="W332" s="104" t="e">
        <f>SUM(W325:W329)</f>
        <v>#N/A</v>
      </c>
    </row>
    <row r="333" spans="1:23" hidden="1" outlineLevel="1">
      <c r="C333" s="123" t="s">
        <v>914</v>
      </c>
      <c r="D333" s="107" t="e">
        <f>D332*24</f>
        <v>#N/A</v>
      </c>
      <c r="E333" s="108" t="e">
        <f>E332*12</f>
        <v>#N/A</v>
      </c>
      <c r="F333" s="105"/>
      <c r="G333" s="107" t="e">
        <f>G332*24</f>
        <v>#N/A</v>
      </c>
      <c r="H333" s="108" t="e">
        <f>H332*12</f>
        <v>#N/A</v>
      </c>
      <c r="I333" s="105"/>
      <c r="J333" s="107" t="e">
        <f>J332*24</f>
        <v>#N/A</v>
      </c>
      <c r="K333" s="108" t="e">
        <f>K332*12</f>
        <v>#N/A</v>
      </c>
      <c r="L333" s="105"/>
      <c r="M333" s="107" t="e">
        <f>M332*24</f>
        <v>#N/A</v>
      </c>
      <c r="N333" s="108" t="e">
        <f>N332*12</f>
        <v>#N/A</v>
      </c>
      <c r="O333" s="105"/>
      <c r="P333" s="107" t="e">
        <f>P332*24</f>
        <v>#N/A</v>
      </c>
      <c r="Q333" s="108" t="e">
        <f>Q332*12</f>
        <v>#N/A</v>
      </c>
      <c r="R333" s="105"/>
      <c r="S333" s="107" t="e">
        <f>S332*24</f>
        <v>#N/A</v>
      </c>
      <c r="T333" s="108" t="e">
        <f>T332*12</f>
        <v>#N/A</v>
      </c>
      <c r="U333" s="105"/>
      <c r="V333" s="107" t="e">
        <f>V332*24</f>
        <v>#N/A</v>
      </c>
      <c r="W333" s="108" t="e">
        <f>W332*12</f>
        <v>#N/A</v>
      </c>
    </row>
    <row r="334" spans="1:23" ht="15.75" hidden="1" outlineLevel="1" thickBot="1">
      <c r="B334" s="87"/>
      <c r="C334" s="124" t="s">
        <v>915</v>
      </c>
      <c r="D334" s="110" t="e">
        <f>D332+(D332*D$1)</f>
        <v>#N/A</v>
      </c>
      <c r="E334" s="111" t="e">
        <f>E332+(E332*E$1)</f>
        <v>#N/A</v>
      </c>
      <c r="F334" s="105"/>
      <c r="G334" s="110" t="e">
        <f>G332+(G332*G$1)</f>
        <v>#N/A</v>
      </c>
      <c r="H334" s="111" t="e">
        <f>H332+(H332*H$1)</f>
        <v>#N/A</v>
      </c>
      <c r="I334" s="105"/>
      <c r="J334" s="110" t="e">
        <f>J332+(J332*J$1)</f>
        <v>#N/A</v>
      </c>
      <c r="K334" s="111" t="e">
        <f>K332+(K332*K$1)</f>
        <v>#N/A</v>
      </c>
      <c r="L334" s="105"/>
      <c r="M334" s="110" t="e">
        <f>M332+(M332*M$1)</f>
        <v>#N/A</v>
      </c>
      <c r="N334" s="111" t="e">
        <f>N332+(N332*N$1)</f>
        <v>#N/A</v>
      </c>
      <c r="O334" s="105"/>
      <c r="P334" s="110" t="e">
        <f>P332+(P332*P$1)</f>
        <v>#N/A</v>
      </c>
      <c r="Q334" s="111" t="e">
        <f>Q332+(Q332*Q$1)</f>
        <v>#N/A</v>
      </c>
      <c r="R334" s="105"/>
      <c r="S334" s="110" t="e">
        <f>S332+(S332*S$1)</f>
        <v>#N/A</v>
      </c>
      <c r="T334" s="111" t="e">
        <f>T332+(T332*T$1)</f>
        <v>#N/A</v>
      </c>
      <c r="U334" s="105"/>
      <c r="V334" s="110" t="e">
        <f>V332+(V332*V$1)</f>
        <v>#N/A</v>
      </c>
      <c r="W334" s="111" t="e">
        <f>W332+(W332*W$1)</f>
        <v>#N/A</v>
      </c>
    </row>
    <row r="335" spans="1:23" ht="15.75" hidden="1" outlineLevel="1" thickTop="1">
      <c r="C335" s="125" t="s">
        <v>916</v>
      </c>
      <c r="D335" s="113" t="e">
        <f>(D334-D332)/D332</f>
        <v>#N/A</v>
      </c>
      <c r="E335" s="114" t="e">
        <f>(E334-E332)/E332</f>
        <v>#N/A</v>
      </c>
      <c r="F335" s="105"/>
      <c r="G335" s="113" t="e">
        <f>(G334-G332)/G332</f>
        <v>#N/A</v>
      </c>
      <c r="H335" s="114" t="e">
        <f>(H334-H332)/H332</f>
        <v>#N/A</v>
      </c>
      <c r="I335" s="105"/>
      <c r="J335" s="113" t="e">
        <f>(J334-J332)/J332</f>
        <v>#N/A</v>
      </c>
      <c r="K335" s="114" t="e">
        <f>(K334-K332)/K332</f>
        <v>#N/A</v>
      </c>
      <c r="L335" s="105"/>
      <c r="M335" s="113" t="e">
        <f>(M334-M332)/M332</f>
        <v>#N/A</v>
      </c>
      <c r="N335" s="114" t="e">
        <f>(N334-N332)/N332</f>
        <v>#N/A</v>
      </c>
      <c r="O335" s="105"/>
      <c r="P335" s="113" t="e">
        <f>(P334-P332)/P332</f>
        <v>#N/A</v>
      </c>
      <c r="Q335" s="114" t="e">
        <f>(Q334-Q332)/Q332</f>
        <v>#N/A</v>
      </c>
      <c r="R335" s="105"/>
      <c r="S335" s="113" t="e">
        <f>(S334-S332)/S332</f>
        <v>#N/A</v>
      </c>
      <c r="T335" s="114" t="e">
        <f>(T334-T332)/T332</f>
        <v>#N/A</v>
      </c>
      <c r="U335" s="105"/>
      <c r="V335" s="113" t="e">
        <f>(V334-V332)/V332</f>
        <v>#N/A</v>
      </c>
      <c r="W335" s="114" t="e">
        <f>(W334-W332)/W332</f>
        <v>#N/A</v>
      </c>
    </row>
    <row r="336" spans="1:23" hidden="1" outlineLevel="1">
      <c r="C336" s="126" t="s">
        <v>917</v>
      </c>
      <c r="D336" s="116" t="e">
        <f>D333+(D333*D$1)</f>
        <v>#N/A</v>
      </c>
      <c r="E336" s="117" t="e">
        <f>E333+(E333*E$1)</f>
        <v>#N/A</v>
      </c>
      <c r="F336" s="105"/>
      <c r="G336" s="116" t="e">
        <f>G333+(G333*G$1)</f>
        <v>#N/A</v>
      </c>
      <c r="H336" s="117" t="e">
        <f>H333+(H333*H$1)</f>
        <v>#N/A</v>
      </c>
      <c r="I336" s="105"/>
      <c r="J336" s="116" t="e">
        <f>J333+(J333*J$1)</f>
        <v>#N/A</v>
      </c>
      <c r="K336" s="117" t="e">
        <f>K333+(K333*K$1)</f>
        <v>#N/A</v>
      </c>
      <c r="L336" s="105"/>
      <c r="M336" s="116" t="e">
        <f>M333+(M333*M$1)</f>
        <v>#N/A</v>
      </c>
      <c r="N336" s="117" t="e">
        <f>N333+(N333*N$1)</f>
        <v>#N/A</v>
      </c>
      <c r="O336" s="105"/>
      <c r="P336" s="116" t="e">
        <f>P333+(P333*P$1)</f>
        <v>#N/A</v>
      </c>
      <c r="Q336" s="117" t="e">
        <f>Q333+(Q333*Q$1)</f>
        <v>#N/A</v>
      </c>
      <c r="R336" s="105"/>
      <c r="S336" s="116" t="e">
        <f>S333+(S333*S$1)</f>
        <v>#N/A</v>
      </c>
      <c r="T336" s="117" t="e">
        <f>T333+(T333*T$1)</f>
        <v>#N/A</v>
      </c>
      <c r="U336" s="105"/>
      <c r="V336" s="116" t="e">
        <f>V333+(V333*V$1)</f>
        <v>#N/A</v>
      </c>
      <c r="W336" s="117" t="e">
        <f>W333+(W333*W$1)</f>
        <v>#N/A</v>
      </c>
    </row>
    <row r="337" spans="1:23" collapsed="1"/>
    <row r="340" spans="1:23">
      <c r="A340" s="131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</row>
    <row r="341" spans="1:23" customFormat="1" ht="12.75"/>
    <row r="342" spans="1:23" hidden="1" outlineLevel="1">
      <c r="D342" s="73">
        <v>3</v>
      </c>
      <c r="E342" s="73">
        <v>4</v>
      </c>
      <c r="F342" s="73"/>
      <c r="G342" s="73">
        <v>5</v>
      </c>
    </row>
    <row r="343" spans="1:23" collapsed="1">
      <c r="C343" s="133" t="s">
        <v>924</v>
      </c>
      <c r="D343" s="133" t="s">
        <v>500</v>
      </c>
      <c r="E343" s="133" t="s">
        <v>925</v>
      </c>
      <c r="F343" s="133"/>
      <c r="G343" s="133" t="s">
        <v>926</v>
      </c>
      <c r="H343" s="133" t="s">
        <v>927</v>
      </c>
    </row>
    <row r="344" spans="1:23">
      <c r="A344" s="73" t="s">
        <v>86</v>
      </c>
      <c r="B344" s="33" t="str">
        <f>"HDD"&amp;C344</f>
        <v>HDDCS-8200-P12</v>
      </c>
      <c r="C344" s="134" t="s">
        <v>551</v>
      </c>
      <c r="D344" s="134">
        <f>VLOOKUP($A344,HDD_Retention!$A:$E,D$342,0)*$H344</f>
        <v>77.88</v>
      </c>
      <c r="E344" s="134">
        <f>VLOOKUP($A344,HDD_Retention!$A:$E,E$342,0)*$H344</f>
        <v>87.2256</v>
      </c>
      <c r="F344" s="147"/>
      <c r="G344" s="134">
        <f>VLOOKUP($A344,HDD_Retention!$A:$E,G$342,0)*$H344</f>
        <v>109.03200000000001</v>
      </c>
      <c r="H344" s="137">
        <v>3</v>
      </c>
    </row>
    <row r="345" spans="1:23">
      <c r="A345" s="73" t="s">
        <v>86</v>
      </c>
      <c r="B345" s="33" t="str">
        <f t="shared" ref="B345:B354" si="30">"HDD"&amp;C345</f>
        <v>HDDCS-8400-P12</v>
      </c>
      <c r="C345" s="134" t="s">
        <v>553</v>
      </c>
      <c r="D345" s="134">
        <f>VLOOKUP($A345,HDD_Retention!$A:$E,D$342,0)*$H345</f>
        <v>155.76</v>
      </c>
      <c r="E345" s="134">
        <f>VLOOKUP($A345,HDD_Retention!$A:$E,E$342,0)*$H345</f>
        <v>174.4512</v>
      </c>
      <c r="F345" s="148"/>
      <c r="G345" s="134">
        <f>VLOOKUP($A345,HDD_Retention!$A:$E,G$342,0)*$H345</f>
        <v>218.06400000000002</v>
      </c>
      <c r="H345" s="137">
        <v>6</v>
      </c>
    </row>
    <row r="346" spans="1:23">
      <c r="A346" s="73" t="s">
        <v>86</v>
      </c>
      <c r="B346" s="33" t="str">
        <f t="shared" si="30"/>
        <v>HDDCS-8800-P12</v>
      </c>
      <c r="C346" s="134" t="s">
        <v>555</v>
      </c>
      <c r="D346" s="134">
        <f>VLOOKUP($A346,HDD_Retention!$A:$E,D$342,0)*$H346</f>
        <v>155.76</v>
      </c>
      <c r="E346" s="134">
        <f>VLOOKUP($A346,HDD_Retention!$A:$E,E$342,0)*$H346</f>
        <v>174.4512</v>
      </c>
      <c r="F346" s="148"/>
      <c r="G346" s="134">
        <f>VLOOKUP($A346,HDD_Retention!$A:$E,G$342,0)*$H346</f>
        <v>218.06400000000002</v>
      </c>
      <c r="H346" s="137">
        <v>6</v>
      </c>
    </row>
    <row r="347" spans="1:23">
      <c r="A347" s="73" t="s">
        <v>86</v>
      </c>
      <c r="B347" s="33" t="str">
        <f t="shared" si="30"/>
        <v>HDDCS-IUP-RX38</v>
      </c>
      <c r="C347" s="134" t="s">
        <v>572</v>
      </c>
      <c r="D347" s="134">
        <f>VLOOKUP($A347,HDD_Retention!$A:$E,D$342,0)*$H347</f>
        <v>25.96</v>
      </c>
      <c r="E347" s="134">
        <f>VLOOKUP($A347,HDD_Retention!$A:$E,E$342,0)*$H347</f>
        <v>29.075199999999999</v>
      </c>
      <c r="F347" s="148"/>
      <c r="G347" s="134">
        <f>VLOOKUP($A347,HDD_Retention!$A:$E,G$342,0)*$H347</f>
        <v>36.344000000000001</v>
      </c>
      <c r="H347" s="137">
        <v>1</v>
      </c>
    </row>
    <row r="348" spans="1:23">
      <c r="A348" s="73" t="s">
        <v>86</v>
      </c>
      <c r="B348" s="33" t="str">
        <f t="shared" si="30"/>
        <v>HDDCS-ICP-RX38</v>
      </c>
      <c r="C348" s="134" t="s">
        <v>574</v>
      </c>
      <c r="D348" s="134">
        <f>VLOOKUP($A348,HDD_Retention!$A:$E,D$342,0)*$H348</f>
        <v>25.96</v>
      </c>
      <c r="E348" s="134">
        <f>VLOOKUP($A348,HDD_Retention!$A:$E,E$342,0)*$H348</f>
        <v>29.075199999999999</v>
      </c>
      <c r="F348" s="148"/>
      <c r="G348" s="134">
        <f>VLOOKUP($A348,HDD_Retention!$A:$E,G$342,0)*$H348</f>
        <v>36.344000000000001</v>
      </c>
      <c r="H348" s="137">
        <v>1</v>
      </c>
    </row>
    <row r="349" spans="1:23">
      <c r="A349" s="73" t="s">
        <v>86</v>
      </c>
      <c r="B349" s="33" t="str">
        <f t="shared" si="30"/>
        <v>HDDCS-VLP-RX38</v>
      </c>
      <c r="C349" s="134" t="s">
        <v>578</v>
      </c>
      <c r="D349" s="134">
        <f>VLOOKUP($A349,HDD_Retention!$A:$E,D$342,0)*$H349</f>
        <v>25.96</v>
      </c>
      <c r="E349" s="134">
        <f>VLOOKUP($A349,HDD_Retention!$A:$E,E$342,0)*$H349</f>
        <v>29.075199999999999</v>
      </c>
      <c r="F349" s="148"/>
      <c r="G349" s="134">
        <f>VLOOKUP($A349,HDD_Retention!$A:$E,G$342,0)*$H349</f>
        <v>36.344000000000001</v>
      </c>
      <c r="H349" s="137">
        <v>1</v>
      </c>
    </row>
    <row r="350" spans="1:23">
      <c r="A350" s="73" t="s">
        <v>86</v>
      </c>
      <c r="B350" s="33" t="str">
        <f t="shared" si="30"/>
        <v>HDDCS-TBP-RX38</v>
      </c>
      <c r="C350" s="134" t="s">
        <v>580</v>
      </c>
      <c r="D350" s="134">
        <f>VLOOKUP($A350,HDD_Retention!$A:$E,D$342,0)*$H350</f>
        <v>25.96</v>
      </c>
      <c r="E350" s="134">
        <f>VLOOKUP($A350,HDD_Retention!$A:$E,E$342,0)*$H350</f>
        <v>29.075199999999999</v>
      </c>
      <c r="F350" s="148"/>
      <c r="G350" s="134">
        <f>VLOOKUP($A350,HDD_Retention!$A:$E,G$342,0)*$H350</f>
        <v>36.344000000000001</v>
      </c>
      <c r="H350" s="137">
        <v>1</v>
      </c>
    </row>
    <row r="351" spans="1:23">
      <c r="A351" s="73" t="s">
        <v>86</v>
      </c>
      <c r="B351" s="33" t="str">
        <f t="shared" si="30"/>
        <v>HDDCS-SAS-RX38</v>
      </c>
      <c r="C351" s="134" t="s">
        <v>586</v>
      </c>
      <c r="D351" s="134">
        <f>VLOOKUP($A351,HDD_Retention!$A:$E,D$342,0)*$H351</f>
        <v>25.96</v>
      </c>
      <c r="E351" s="134">
        <f>VLOOKUP($A351,HDD_Retention!$A:$E,E$342,0)*$H351</f>
        <v>29.075199999999999</v>
      </c>
      <c r="F351" s="148"/>
      <c r="G351" s="134">
        <f>VLOOKUP($A351,HDD_Retention!$A:$E,G$342,0)*$H351</f>
        <v>36.344000000000001</v>
      </c>
      <c r="H351" s="137">
        <v>1</v>
      </c>
    </row>
    <row r="352" spans="1:23">
      <c r="A352" s="73" t="s">
        <v>86</v>
      </c>
      <c r="B352" s="33" t="str">
        <f t="shared" si="30"/>
        <v>HDDCS-IDP-RX38</v>
      </c>
      <c r="C352" s="134" t="s">
        <v>576</v>
      </c>
      <c r="D352" s="134">
        <f>VLOOKUP($A352,HDD_Retention!$A:$E,D$342,0)*$H352</f>
        <v>25.96</v>
      </c>
      <c r="E352" s="134">
        <f>VLOOKUP($A352,HDD_Retention!$A:$E,E$342,0)*$H352</f>
        <v>29.075199999999999</v>
      </c>
      <c r="F352" s="148"/>
      <c r="G352" s="134">
        <f>VLOOKUP($A352,HDD_Retention!$A:$E,G$342,0)*$H352</f>
        <v>36.344000000000001</v>
      </c>
      <c r="H352" s="137">
        <v>1</v>
      </c>
    </row>
    <row r="353" spans="1:8">
      <c r="A353" s="73" t="s">
        <v>86</v>
      </c>
      <c r="B353" s="33" t="str">
        <f t="shared" si="30"/>
        <v>HDDCS-DDP-RX38</v>
      </c>
      <c r="C353" s="134" t="s">
        <v>582</v>
      </c>
      <c r="D353" s="134">
        <f>VLOOKUP($A353,HDD_Retention!$A:$E,D$342,0)*$H353</f>
        <v>25.96</v>
      </c>
      <c r="E353" s="134">
        <f>VLOOKUP($A353,HDD_Retention!$A:$E,E$342,0)*$H353</f>
        <v>29.075199999999999</v>
      </c>
      <c r="F353" s="148"/>
      <c r="G353" s="134">
        <f>VLOOKUP($A353,HDD_Retention!$A:$E,G$342,0)*$H353</f>
        <v>36.344000000000001</v>
      </c>
      <c r="H353" s="137">
        <v>1</v>
      </c>
    </row>
    <row r="354" spans="1:8">
      <c r="A354" s="73" t="s">
        <v>86</v>
      </c>
      <c r="B354" s="33" t="str">
        <f t="shared" si="30"/>
        <v>HDDCS-DDS-RX38</v>
      </c>
      <c r="C354" s="134" t="s">
        <v>584</v>
      </c>
      <c r="D354" s="134">
        <f>VLOOKUP($A354,HDD_Retention!$A:$E,D$342,0)*$H354</f>
        <v>25.96</v>
      </c>
      <c r="E354" s="134">
        <f>VLOOKUP($A354,HDD_Retention!$A:$E,E$342,0)*$H354</f>
        <v>29.075199999999999</v>
      </c>
      <c r="F354" s="149"/>
      <c r="G354" s="134">
        <f>VLOOKUP($A354,HDD_Retention!$A:$E,G$342,0)*$H354</f>
        <v>36.344000000000001</v>
      </c>
      <c r="H354" s="137">
        <v>1</v>
      </c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407"/>
  <sheetViews>
    <sheetView showGridLines="0" zoomScale="80" zoomScaleNormal="80" workbookViewId="0">
      <pane xSplit="3" ySplit="14" topLeftCell="D15" activePane="bottomRight" state="frozen"/>
      <selection activeCell="B1" sqref="B1"/>
      <selection pane="topRight" activeCell="D1" sqref="D1"/>
      <selection pane="bottomLeft" activeCell="B15" sqref="B15"/>
      <selection pane="bottomRight" activeCell="C177" sqref="C177"/>
    </sheetView>
  </sheetViews>
  <sheetFormatPr defaultColWidth="9.140625" defaultRowHeight="15" outlineLevelRow="1" outlineLevelCol="1"/>
  <cols>
    <col min="1" max="1" width="9.140625" style="73" customWidth="1" outlineLevel="1"/>
    <col min="2" max="2" width="20.28515625" style="33" customWidth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74">
        <f>E5</f>
        <v>0.7</v>
      </c>
      <c r="E1" s="74">
        <f>E5</f>
        <v>0.7</v>
      </c>
      <c r="F1" s="73"/>
      <c r="G1" s="165">
        <f>H5</f>
        <v>0.8</v>
      </c>
      <c r="H1" s="165">
        <f>H5</f>
        <v>0.8</v>
      </c>
      <c r="I1" s="73"/>
      <c r="J1" s="165">
        <f>K5</f>
        <v>0.9</v>
      </c>
      <c r="K1" s="165">
        <f>K5</f>
        <v>0.9</v>
      </c>
      <c r="L1" s="73"/>
      <c r="M1" s="74">
        <f>N5</f>
        <v>0.7</v>
      </c>
      <c r="N1" s="74">
        <f>N5</f>
        <v>0.7</v>
      </c>
      <c r="O1" s="73"/>
      <c r="P1" s="74">
        <f>Q5</f>
        <v>0.8</v>
      </c>
      <c r="Q1" s="74">
        <f>Q5</f>
        <v>0.8</v>
      </c>
      <c r="R1" s="73"/>
      <c r="S1" s="165">
        <f>T5</f>
        <v>0.9</v>
      </c>
      <c r="T1" s="165">
        <f>T5</f>
        <v>0.9</v>
      </c>
      <c r="U1" s="73"/>
      <c r="V1" s="74">
        <f>W5</f>
        <v>1</v>
      </c>
      <c r="W1" s="74">
        <f>W5</f>
        <v>1</v>
      </c>
    </row>
    <row r="2" spans="1:23" outlineLevel="1">
      <c r="D2" s="164">
        <v>12</v>
      </c>
      <c r="E2" s="164">
        <v>13</v>
      </c>
      <c r="F2" s="73"/>
      <c r="G2" s="166">
        <v>12</v>
      </c>
      <c r="H2" s="166">
        <v>13</v>
      </c>
      <c r="I2" s="73"/>
      <c r="J2" s="166">
        <v>12</v>
      </c>
      <c r="K2" s="166">
        <v>13</v>
      </c>
      <c r="L2" s="73"/>
      <c r="M2" s="166">
        <v>12</v>
      </c>
      <c r="N2" s="166">
        <v>13</v>
      </c>
      <c r="O2" s="73"/>
      <c r="P2" s="166">
        <v>12</v>
      </c>
      <c r="Q2" s="166">
        <v>13</v>
      </c>
      <c r="R2" s="73"/>
      <c r="S2" s="166">
        <v>12</v>
      </c>
      <c r="T2" s="166">
        <v>13</v>
      </c>
      <c r="U2" s="73"/>
      <c r="V2" s="166">
        <v>12</v>
      </c>
      <c r="W2" s="166">
        <v>13</v>
      </c>
    </row>
    <row r="3" spans="1:23">
      <c r="B3" s="75">
        <v>0.15</v>
      </c>
      <c r="C3" s="76" t="s">
        <v>867</v>
      </c>
      <c r="D3" s="160" t="s">
        <v>508</v>
      </c>
      <c r="E3" s="160" t="s">
        <v>508</v>
      </c>
      <c r="G3" s="167" t="s">
        <v>508</v>
      </c>
      <c r="H3" s="167" t="s">
        <v>508</v>
      </c>
      <c r="J3" s="167" t="s">
        <v>512</v>
      </c>
      <c r="K3" s="167" t="s">
        <v>512</v>
      </c>
      <c r="M3" s="167" t="s">
        <v>508</v>
      </c>
      <c r="N3" s="167" t="s">
        <v>508</v>
      </c>
      <c r="P3" s="167" t="s">
        <v>514</v>
      </c>
      <c r="Q3" s="167" t="s">
        <v>514</v>
      </c>
      <c r="S3" s="167" t="s">
        <v>512</v>
      </c>
      <c r="T3" s="167" t="s">
        <v>512</v>
      </c>
      <c r="V3" s="73" t="s">
        <v>514</v>
      </c>
      <c r="W3" s="73" t="s">
        <v>514</v>
      </c>
    </row>
    <row r="4" spans="1:23">
      <c r="B4" s="77" t="str">
        <f>IF(Input_MCT_CD_CS_WGs!$B$2="Great Britain","GBP",IF(Input_MCT_CD_CS_WGs!$B$2="Switzerland","CHF",IF(Input_MCT_CD_CS_WGs!$B$2="Brazil","USD",IF(Input_MCT_CD_CS_WGs!$B$2="United States","USD","EUR"))))</f>
        <v>EUR</v>
      </c>
      <c r="C4" s="76" t="s">
        <v>516</v>
      </c>
      <c r="D4" s="160" t="s">
        <v>509</v>
      </c>
      <c r="E4" s="160" t="s">
        <v>509</v>
      </c>
      <c r="G4" s="167" t="s">
        <v>509</v>
      </c>
      <c r="H4" s="167" t="s">
        <v>509</v>
      </c>
      <c r="J4" s="167" t="s">
        <v>513</v>
      </c>
      <c r="K4" s="167" t="s">
        <v>513</v>
      </c>
      <c r="M4" s="167" t="s">
        <v>509</v>
      </c>
      <c r="N4" s="167" t="s">
        <v>509</v>
      </c>
      <c r="P4" s="167" t="s">
        <v>509</v>
      </c>
      <c r="Q4" s="167" t="s">
        <v>509</v>
      </c>
      <c r="S4" s="167" t="s">
        <v>513</v>
      </c>
      <c r="T4" s="167" t="s">
        <v>513</v>
      </c>
      <c r="V4" s="73" t="s">
        <v>513</v>
      </c>
      <c r="W4" s="73" t="s">
        <v>513</v>
      </c>
    </row>
    <row r="5" spans="1:23" ht="18.75">
      <c r="C5" s="193" t="s">
        <v>928</v>
      </c>
      <c r="D5" s="78" t="s">
        <v>869</v>
      </c>
      <c r="E5" s="79">
        <v>0.7</v>
      </c>
      <c r="G5" s="78" t="s">
        <v>869</v>
      </c>
      <c r="H5" s="79">
        <v>0.8</v>
      </c>
      <c r="J5" s="78" t="s">
        <v>870</v>
      </c>
      <c r="K5" s="79">
        <v>0.9</v>
      </c>
      <c r="M5" s="78" t="s">
        <v>871</v>
      </c>
      <c r="N5" s="79">
        <v>0.7</v>
      </c>
      <c r="P5" s="78" t="s">
        <v>871</v>
      </c>
      <c r="Q5" s="79">
        <v>0.8</v>
      </c>
      <c r="S5" s="78" t="s">
        <v>872</v>
      </c>
      <c r="T5" s="79">
        <v>0.9</v>
      </c>
      <c r="V5" s="78" t="s">
        <v>873</v>
      </c>
      <c r="W5" s="79">
        <v>1</v>
      </c>
    </row>
    <row r="6" spans="1:23">
      <c r="C6" s="193"/>
      <c r="D6" s="159" t="s">
        <v>874</v>
      </c>
      <c r="E6" s="159" t="s">
        <v>875</v>
      </c>
      <c r="G6" s="159" t="s">
        <v>876</v>
      </c>
      <c r="H6" s="159" t="s">
        <v>877</v>
      </c>
      <c r="J6" s="159" t="s">
        <v>878</v>
      </c>
      <c r="K6" s="159" t="s">
        <v>879</v>
      </c>
      <c r="M6" s="159" t="s">
        <v>880</v>
      </c>
      <c r="N6" s="159" t="s">
        <v>881</v>
      </c>
      <c r="P6" s="159" t="s">
        <v>882</v>
      </c>
      <c r="Q6" s="159" t="s">
        <v>883</v>
      </c>
      <c r="S6" s="159" t="s">
        <v>884</v>
      </c>
      <c r="T6" s="159" t="s">
        <v>879</v>
      </c>
      <c r="V6" s="159" t="s">
        <v>885</v>
      </c>
      <c r="W6" s="159" t="s">
        <v>886</v>
      </c>
    </row>
    <row r="7" spans="1:23">
      <c r="C7" s="193"/>
      <c r="D7" s="159" t="s">
        <v>887</v>
      </c>
      <c r="E7" s="159"/>
      <c r="G7" s="159" t="s">
        <v>888</v>
      </c>
      <c r="H7" s="159"/>
      <c r="J7" s="159" t="s">
        <v>889</v>
      </c>
      <c r="K7" s="159"/>
      <c r="M7" s="159" t="s">
        <v>890</v>
      </c>
      <c r="N7" s="159"/>
      <c r="P7" s="159" t="s">
        <v>891</v>
      </c>
      <c r="Q7" s="159"/>
      <c r="S7" s="159" t="s">
        <v>892</v>
      </c>
      <c r="T7" s="159"/>
      <c r="V7" s="159" t="s">
        <v>893</v>
      </c>
      <c r="W7" s="159"/>
    </row>
    <row r="8" spans="1:23">
      <c r="C8" s="193"/>
      <c r="D8" s="80" t="s">
        <v>894</v>
      </c>
      <c r="E8" s="80" t="s">
        <v>895</v>
      </c>
      <c r="G8" s="80" t="s">
        <v>894</v>
      </c>
      <c r="H8" s="80" t="s">
        <v>895</v>
      </c>
      <c r="J8" s="80" t="s">
        <v>894</v>
      </c>
      <c r="K8" s="80" t="s">
        <v>895</v>
      </c>
      <c r="M8" s="80" t="s">
        <v>894</v>
      </c>
      <c r="N8" s="80" t="s">
        <v>895</v>
      </c>
      <c r="P8" s="80" t="s">
        <v>894</v>
      </c>
      <c r="Q8" s="80" t="s">
        <v>895</v>
      </c>
      <c r="S8" s="80" t="s">
        <v>894</v>
      </c>
      <c r="T8" s="80" t="s">
        <v>895</v>
      </c>
      <c r="V8" s="80" t="s">
        <v>894</v>
      </c>
      <c r="W8" s="80" t="s">
        <v>895</v>
      </c>
    </row>
    <row r="9" spans="1:23">
      <c r="C9" s="81" t="s">
        <v>896</v>
      </c>
      <c r="D9" s="80" t="s">
        <v>897</v>
      </c>
      <c r="E9" s="80" t="s">
        <v>897</v>
      </c>
      <c r="G9" s="80" t="s">
        <v>511</v>
      </c>
      <c r="H9" s="80" t="s">
        <v>511</v>
      </c>
      <c r="J9" s="80" t="s">
        <v>511</v>
      </c>
      <c r="K9" s="80" t="s">
        <v>511</v>
      </c>
      <c r="M9" s="80" t="s">
        <v>897</v>
      </c>
      <c r="N9" s="80" t="s">
        <v>897</v>
      </c>
      <c r="P9" s="80" t="s">
        <v>511</v>
      </c>
      <c r="Q9" s="80" t="s">
        <v>511</v>
      </c>
      <c r="S9" s="80" t="s">
        <v>511</v>
      </c>
      <c r="T9" s="80" t="s">
        <v>511</v>
      </c>
      <c r="V9" s="80" t="s">
        <v>511</v>
      </c>
      <c r="W9" s="80" t="s">
        <v>511</v>
      </c>
    </row>
    <row r="10" spans="1:23" s="83" customFormat="1" ht="25.5">
      <c r="A10" s="82"/>
      <c r="C10" s="84" t="s">
        <v>898</v>
      </c>
      <c r="D10" s="85" t="s">
        <v>899</v>
      </c>
      <c r="E10" s="85" t="s">
        <v>899</v>
      </c>
      <c r="G10" s="85" t="s">
        <v>899</v>
      </c>
      <c r="H10" s="85" t="s">
        <v>899</v>
      </c>
      <c r="J10" s="85" t="s">
        <v>900</v>
      </c>
      <c r="K10" s="85" t="s">
        <v>900</v>
      </c>
      <c r="M10" s="85" t="s">
        <v>899</v>
      </c>
      <c r="N10" s="85" t="s">
        <v>899</v>
      </c>
      <c r="P10" s="85" t="s">
        <v>899</v>
      </c>
      <c r="Q10" s="85" t="s">
        <v>899</v>
      </c>
      <c r="S10" s="85" t="s">
        <v>900</v>
      </c>
      <c r="T10" s="85" t="s">
        <v>900</v>
      </c>
      <c r="V10" s="85" t="s">
        <v>901</v>
      </c>
      <c r="W10" s="85" t="s">
        <v>901</v>
      </c>
    </row>
    <row r="11" spans="1:23">
      <c r="C11" s="81" t="s">
        <v>902</v>
      </c>
      <c r="D11" s="80" t="s">
        <v>903</v>
      </c>
      <c r="E11" s="80" t="s">
        <v>903</v>
      </c>
      <c r="G11" s="80" t="s">
        <v>903</v>
      </c>
      <c r="H11" s="80" t="s">
        <v>903</v>
      </c>
      <c r="J11" s="80" t="s">
        <v>903</v>
      </c>
      <c r="K11" s="80" t="s">
        <v>903</v>
      </c>
      <c r="M11" s="80" t="s">
        <v>903</v>
      </c>
      <c r="N11" s="80" t="s">
        <v>903</v>
      </c>
      <c r="P11" s="80" t="s">
        <v>903</v>
      </c>
      <c r="Q11" s="80" t="s">
        <v>903</v>
      </c>
      <c r="S11" s="80" t="s">
        <v>903</v>
      </c>
      <c r="T11" s="80" t="s">
        <v>903</v>
      </c>
      <c r="V11" s="80" t="s">
        <v>903</v>
      </c>
      <c r="W11" s="80" t="s">
        <v>903</v>
      </c>
    </row>
    <row r="12" spans="1:23">
      <c r="C12" s="81" t="s">
        <v>904</v>
      </c>
      <c r="D12" s="192" t="s">
        <v>905</v>
      </c>
      <c r="E12" s="192"/>
      <c r="G12" s="192" t="s">
        <v>905</v>
      </c>
      <c r="H12" s="192" t="s">
        <v>906</v>
      </c>
      <c r="J12" s="192" t="s">
        <v>905</v>
      </c>
      <c r="K12" s="192"/>
      <c r="M12" s="192" t="s">
        <v>907</v>
      </c>
      <c r="N12" s="192"/>
      <c r="P12" s="192" t="s">
        <v>907</v>
      </c>
      <c r="Q12" s="192"/>
      <c r="S12" s="192" t="s">
        <v>907</v>
      </c>
      <c r="T12" s="192"/>
      <c r="V12" s="192" t="s">
        <v>908</v>
      </c>
      <c r="W12" s="192"/>
    </row>
    <row r="14" spans="1:23" ht="18.75" customHeight="1">
      <c r="C14" s="76" t="s">
        <v>1001</v>
      </c>
      <c r="D14" s="86" t="s">
        <v>910</v>
      </c>
      <c r="E14" s="86" t="s">
        <v>906</v>
      </c>
      <c r="G14" s="86" t="s">
        <v>910</v>
      </c>
      <c r="H14" s="86" t="s">
        <v>906</v>
      </c>
      <c r="J14" s="86" t="s">
        <v>910</v>
      </c>
      <c r="K14" s="86" t="s">
        <v>906</v>
      </c>
      <c r="M14" s="86" t="s">
        <v>910</v>
      </c>
      <c r="N14" s="86" t="s">
        <v>906</v>
      </c>
      <c r="P14" s="86" t="s">
        <v>910</v>
      </c>
      <c r="Q14" s="86" t="s">
        <v>906</v>
      </c>
      <c r="S14" s="86" t="s">
        <v>910</v>
      </c>
      <c r="T14" s="86" t="s">
        <v>906</v>
      </c>
      <c r="V14" s="86" t="s">
        <v>910</v>
      </c>
      <c r="W14" s="86" t="s">
        <v>906</v>
      </c>
    </row>
    <row r="15" spans="1:23">
      <c r="B15" s="87" t="s">
        <v>911</v>
      </c>
    </row>
    <row r="16" spans="1:23">
      <c r="A16" s="88" t="s">
        <v>18</v>
      </c>
      <c r="B16" s="89">
        <v>1</v>
      </c>
      <c r="C16" s="90" t="s">
        <v>18</v>
      </c>
      <c r="D16" s="91">
        <f>VLOOKUP(D$3&amp;D$4&amp;D$9&amp;$A16,Input_MCT_CD_CS_WGs!$A:$O,D$2,0)</f>
        <v>2.9306999999999999</v>
      </c>
      <c r="E16" s="92">
        <f>VLOOKUP(E$3&amp;E$4&amp;E$9&amp;$A16,Input_MCT_CD_CS_WGs!$A:$O,E$2,0)</f>
        <v>3.6116000000000001</v>
      </c>
      <c r="G16" s="91">
        <f>VLOOKUP(G$3&amp;G$4&amp;G$9&amp;$A16,Input_MCT_CD_CS_WGs!$A:$O,G$2,0)</f>
        <v>4.0242000000000004</v>
      </c>
      <c r="H16" s="92">
        <f>VLOOKUP(H$3&amp;H$4&amp;H$9&amp;$A16,Input_MCT_CD_CS_WGs!$A:$O,H$2,0)</f>
        <v>4.7050999999999998</v>
      </c>
      <c r="J16" s="91">
        <f>VLOOKUP(J$3&amp;J$4&amp;J$9&amp;$A16,Input_MCT_CD_CS_WGs!$A:$O,J$2,0)</f>
        <v>6.2655000000000003</v>
      </c>
      <c r="K16" s="92">
        <f>VLOOKUP(K$3&amp;K$4&amp;K$9&amp;$A16,Input_MCT_CD_CS_WGs!$A:$O,K$2,0)</f>
        <v>6.9462999999999999</v>
      </c>
      <c r="M16" s="91">
        <f>VLOOKUP(M$3&amp;M$4&amp;M$9&amp;$A16,Input_MCT_CD_CS_WGs!$A:$O,M$2,0)</f>
        <v>2.9306999999999999</v>
      </c>
      <c r="N16" s="92">
        <f>VLOOKUP(N$3&amp;N$4&amp;N$9&amp;$A16,Input_MCT_CD_CS_WGs!$A:$O,N$2,0)</f>
        <v>3.6116000000000001</v>
      </c>
      <c r="P16" s="91">
        <f>VLOOKUP(P$3&amp;P$4&amp;P$9&amp;$A16,Input_MCT_CD_CS_WGs!$A:$O,P$2,0)</f>
        <v>6.2381000000000002</v>
      </c>
      <c r="Q16" s="92">
        <f>VLOOKUP(Q$3&amp;Q$4&amp;Q$9&amp;$A16,Input_MCT_CD_CS_WGs!$A:$O,Q$2,0)</f>
        <v>6.9189999999999996</v>
      </c>
      <c r="S16" s="91">
        <f>VLOOKUP(S$3&amp;S$4&amp;S$9&amp;$A16,Input_MCT_CD_CS_WGs!$A:$O,S$2,0)</f>
        <v>6.2655000000000003</v>
      </c>
      <c r="T16" s="92">
        <f>VLOOKUP(T$3&amp;T$4&amp;T$9&amp;$A16,Input_MCT_CD_CS_WGs!$A:$O,T$2,0)</f>
        <v>6.9462999999999999</v>
      </c>
      <c r="V16" s="91">
        <f>VLOOKUP(V$3&amp;V$4&amp;V$9&amp;$A16,Input_MCT_CD_CS_WGs!$A:$O,V$2,0)</f>
        <v>6.3884999999999996</v>
      </c>
      <c r="W16" s="92">
        <f>VLOOKUP(W$3&amp;W$4&amp;W$9&amp;$A16,Input_MCT_CD_CS_WGs!$A:$O,W$2,0)</f>
        <v>7.0693000000000001</v>
      </c>
    </row>
    <row r="17" spans="1:23">
      <c r="A17" s="88" t="s">
        <v>20</v>
      </c>
      <c r="B17" s="89">
        <v>1</v>
      </c>
      <c r="C17" s="141" t="s">
        <v>20</v>
      </c>
      <c r="D17" s="129">
        <f>VLOOKUP(D$3&amp;D$4&amp;D$9&amp;$A17,Input_MCT_CD_CS_WGs!$A:$O,D$2,0)</f>
        <v>0.20849999999999999</v>
      </c>
      <c r="E17" s="130">
        <f>VLOOKUP(E$3&amp;E$4&amp;E$9&amp;$A17,Input_MCT_CD_CS_WGs!$A:$O,E$2,0)</f>
        <v>3.3071000000000002</v>
      </c>
      <c r="G17" s="129">
        <f>VLOOKUP(G$3&amp;G$4&amp;G$9&amp;$A17,Input_MCT_CD_CS_WGs!$A:$O,G$2,0)</f>
        <v>1.4301999999999999</v>
      </c>
      <c r="H17" s="130">
        <f>VLOOKUP(H$3&amp;H$4&amp;H$9&amp;$A17,Input_MCT_CD_CS_WGs!$A:$O,H$2,0)</f>
        <v>4.5288000000000004</v>
      </c>
      <c r="J17" s="129">
        <f>VLOOKUP(J$3&amp;J$4&amp;J$9&amp;$A17,Input_MCT_CD_CS_WGs!$A:$O,J$2,0)</f>
        <v>0.98399999999999999</v>
      </c>
      <c r="K17" s="130">
        <f>VLOOKUP(K$3&amp;K$4&amp;K$9&amp;$A17,Input_MCT_CD_CS_WGs!$A:$O,K$2,0)</f>
        <v>4.0826000000000002</v>
      </c>
      <c r="M17" s="129">
        <f>VLOOKUP(M$3&amp;M$4&amp;M$9&amp;$A17,Input_MCT_CD_CS_WGs!$A:$O,M$2,0)</f>
        <v>0.20849999999999999</v>
      </c>
      <c r="N17" s="130">
        <f>VLOOKUP(N$3&amp;N$4&amp;N$9&amp;$A17,Input_MCT_CD_CS_WGs!$A:$O,N$2,0)</f>
        <v>3.3071000000000002</v>
      </c>
      <c r="P17" s="129">
        <f>VLOOKUP(P$3&amp;P$4&amp;P$9&amp;$A17,Input_MCT_CD_CS_WGs!$A:$O,P$2,0)</f>
        <v>0.83699999999999997</v>
      </c>
      <c r="Q17" s="130">
        <f>VLOOKUP(Q$3&amp;Q$4&amp;Q$9&amp;$A17,Input_MCT_CD_CS_WGs!$A:$O,Q$2,0)</f>
        <v>3.9356</v>
      </c>
      <c r="S17" s="129">
        <f>VLOOKUP(S$3&amp;S$4&amp;S$9&amp;$A17,Input_MCT_CD_CS_WGs!$A:$O,S$2,0)</f>
        <v>0.98399999999999999</v>
      </c>
      <c r="T17" s="130">
        <f>VLOOKUP(T$3&amp;T$4&amp;T$9&amp;$A17,Input_MCT_CD_CS_WGs!$A:$O,T$2,0)</f>
        <v>4.0826000000000002</v>
      </c>
      <c r="V17" s="129">
        <f>VLOOKUP(V$3&amp;V$4&amp;V$9&amp;$A17,Input_MCT_CD_CS_WGs!$A:$O,V$2,0)</f>
        <v>1.6454</v>
      </c>
      <c r="W17" s="130">
        <f>VLOOKUP(W$3&amp;W$4&amp;W$9&amp;$A17,Input_MCT_CD_CS_WGs!$A:$O,W$2,0)</f>
        <v>4.7439999999999998</v>
      </c>
    </row>
    <row r="18" spans="1:23">
      <c r="A18" s="88" t="s">
        <v>22</v>
      </c>
      <c r="B18" s="89">
        <v>1</v>
      </c>
      <c r="C18" s="141" t="s">
        <v>22</v>
      </c>
      <c r="D18" s="129">
        <f>VLOOKUP(D$3&amp;D$4&amp;D$9&amp;$A18,Input_MCT_CD_CS_WGs!$A:$O,D$2,0)</f>
        <v>11.468400000000001</v>
      </c>
      <c r="E18" s="130">
        <f>VLOOKUP(E$3&amp;E$4&amp;E$9&amp;$A18,Input_MCT_CD_CS_WGs!$A:$O,E$2,0)</f>
        <v>15.319599999999999</v>
      </c>
      <c r="G18" s="129">
        <f>VLOOKUP(G$3&amp;G$4&amp;G$9&amp;$A18,Input_MCT_CD_CS_WGs!$A:$O,G$2,0)</f>
        <v>16.003599999999999</v>
      </c>
      <c r="H18" s="130">
        <f>VLOOKUP(H$3&amp;H$4&amp;H$9&amp;$A18,Input_MCT_CD_CS_WGs!$A:$O,H$2,0)</f>
        <v>19.854800000000001</v>
      </c>
      <c r="J18" s="129">
        <f>VLOOKUP(J$3&amp;J$4&amp;J$9&amp;$A18,Input_MCT_CD_CS_WGs!$A:$O,J$2,0)</f>
        <v>24.799199999999999</v>
      </c>
      <c r="K18" s="130">
        <f>VLOOKUP(K$3&amp;K$4&amp;K$9&amp;$A18,Input_MCT_CD_CS_WGs!$A:$O,K$2,0)</f>
        <v>28.650400000000001</v>
      </c>
      <c r="M18" s="129">
        <f>VLOOKUP(M$3&amp;M$4&amp;M$9&amp;$A18,Input_MCT_CD_CS_WGs!$A:$O,M$2,0)</f>
        <v>11.468400000000001</v>
      </c>
      <c r="N18" s="130">
        <f>VLOOKUP(N$3&amp;N$4&amp;N$9&amp;$A18,Input_MCT_CD_CS_WGs!$A:$O,N$2,0)</f>
        <v>15.319599999999999</v>
      </c>
      <c r="P18" s="129">
        <f>VLOOKUP(P$3&amp;P$4&amp;P$9&amp;$A18,Input_MCT_CD_CS_WGs!$A:$O,P$2,0)</f>
        <v>24.6709</v>
      </c>
      <c r="Q18" s="130">
        <f>VLOOKUP(Q$3&amp;Q$4&amp;Q$9&amp;$A18,Input_MCT_CD_CS_WGs!$A:$O,Q$2,0)</f>
        <v>28.522099999999998</v>
      </c>
      <c r="S18" s="129">
        <f>VLOOKUP(S$3&amp;S$4&amp;S$9&amp;$A18,Input_MCT_CD_CS_WGs!$A:$O,S$2,0)</f>
        <v>24.799199999999999</v>
      </c>
      <c r="T18" s="130">
        <f>VLOOKUP(T$3&amp;T$4&amp;T$9&amp;$A18,Input_MCT_CD_CS_WGs!$A:$O,T$2,0)</f>
        <v>28.650400000000001</v>
      </c>
      <c r="V18" s="129">
        <f>VLOOKUP(V$3&amp;V$4&amp;V$9&amp;$A18,Input_MCT_CD_CS_WGs!$A:$O,V$2,0)</f>
        <v>25.3767</v>
      </c>
      <c r="W18" s="130">
        <f>VLOOKUP(W$3&amp;W$4&amp;W$9&amp;$A18,Input_MCT_CD_CS_WGs!$A:$O,W$2,0)</f>
        <v>29.227900000000002</v>
      </c>
    </row>
    <row r="19" spans="1:23">
      <c r="A19" s="88" t="s">
        <v>72</v>
      </c>
      <c r="B19" s="89">
        <v>1</v>
      </c>
      <c r="C19" s="141" t="s">
        <v>72</v>
      </c>
      <c r="D19" s="129">
        <f>VLOOKUP(D$3&amp;D$4&amp;D$9&amp;$A19,Input_MCT_CD_CS_WGs!$A:$O,D$2,0)</f>
        <v>0.49830000000000002</v>
      </c>
      <c r="E19" s="130">
        <f>VLOOKUP(E$3&amp;E$4&amp;E$9&amp;$A19,Input_MCT_CD_CS_WGs!$A:$O,E$2,0)</f>
        <v>2.3885000000000001</v>
      </c>
      <c r="G19" s="129">
        <f>VLOOKUP(G$3&amp;G$4&amp;G$9&amp;$A19,Input_MCT_CD_CS_WGs!$A:$O,G$2,0)</f>
        <v>1.2656000000000001</v>
      </c>
      <c r="H19" s="130">
        <f>VLOOKUP(H$3&amp;H$4&amp;H$9&amp;$A19,Input_MCT_CD_CS_WGs!$A:$O,H$2,0)</f>
        <v>3.1556999999999999</v>
      </c>
      <c r="J19" s="129">
        <f>VLOOKUP(J$3&amp;J$4&amp;J$9&amp;$A19,Input_MCT_CD_CS_WGs!$A:$O,J$2,0)</f>
        <v>2.2185000000000001</v>
      </c>
      <c r="K19" s="130">
        <f>VLOOKUP(K$3&amp;K$4&amp;K$9&amp;$A19,Input_MCT_CD_CS_WGs!$A:$O,K$2,0)</f>
        <v>4.1086</v>
      </c>
      <c r="M19" s="129">
        <f>VLOOKUP(M$3&amp;M$4&amp;M$9&amp;$A19,Input_MCT_CD_CS_WGs!$A:$O,M$2,0)</f>
        <v>0.49830000000000002</v>
      </c>
      <c r="N19" s="130">
        <f>VLOOKUP(N$3&amp;N$4&amp;N$9&amp;$A19,Input_MCT_CD_CS_WGs!$A:$O,N$2,0)</f>
        <v>2.3885000000000001</v>
      </c>
      <c r="P19" s="129">
        <f>VLOOKUP(P$3&amp;P$4&amp;P$9&amp;$A19,Input_MCT_CD_CS_WGs!$A:$O,P$2,0)</f>
        <v>2.0865</v>
      </c>
      <c r="Q19" s="130">
        <f>VLOOKUP(Q$3&amp;Q$4&amp;Q$9&amp;$A19,Input_MCT_CD_CS_WGs!$A:$O,Q$2,0)</f>
        <v>3.9765999999999999</v>
      </c>
      <c r="S19" s="129">
        <f>VLOOKUP(S$3&amp;S$4&amp;S$9&amp;$A19,Input_MCT_CD_CS_WGs!$A:$O,S$2,0)</f>
        <v>2.2185000000000001</v>
      </c>
      <c r="T19" s="130">
        <f>VLOOKUP(T$3&amp;T$4&amp;T$9&amp;$A19,Input_MCT_CD_CS_WGs!$A:$O,T$2,0)</f>
        <v>4.1086</v>
      </c>
      <c r="V19" s="129">
        <f>VLOOKUP(V$3&amp;V$4&amp;V$9&amp;$A19,Input_MCT_CD_CS_WGs!$A:$O,V$2,0)</f>
        <v>2.8123</v>
      </c>
      <c r="W19" s="130">
        <f>VLOOKUP(W$3&amp;W$4&amp;W$9&amp;$A19,Input_MCT_CD_CS_WGs!$A:$O,W$2,0)</f>
        <v>4.7024999999999997</v>
      </c>
    </row>
    <row r="20" spans="1:23">
      <c r="A20" s="88" t="s">
        <v>74</v>
      </c>
      <c r="B20" s="89">
        <v>1</v>
      </c>
      <c r="C20" s="141" t="s">
        <v>74</v>
      </c>
      <c r="D20" s="129">
        <f>VLOOKUP(D$3&amp;D$4&amp;D$9&amp;$A20,Input_MCT_CD_CS_WGs!$A:$O,D$2,0)</f>
        <v>0.53700000000000003</v>
      </c>
      <c r="E20" s="130">
        <f>VLOOKUP(E$3&amp;E$4&amp;E$9&amp;$A20,Input_MCT_CD_CS_WGs!$A:$O,E$2,0)</f>
        <v>2.5830000000000002</v>
      </c>
      <c r="G20" s="129">
        <f>VLOOKUP(G$3&amp;G$4&amp;G$9&amp;$A20,Input_MCT_CD_CS_WGs!$A:$O,G$2,0)</f>
        <v>1.3043</v>
      </c>
      <c r="H20" s="130">
        <f>VLOOKUP(H$3&amp;H$4&amp;H$9&amp;$A20,Input_MCT_CD_CS_WGs!$A:$O,H$2,0)</f>
        <v>3.3502999999999998</v>
      </c>
      <c r="J20" s="129">
        <f>VLOOKUP(J$3&amp;J$4&amp;J$9&amp;$A20,Input_MCT_CD_CS_WGs!$A:$O,J$2,0)</f>
        <v>2.5565000000000002</v>
      </c>
      <c r="K20" s="130">
        <f>VLOOKUP(K$3&amp;K$4&amp;K$9&amp;$A20,Input_MCT_CD_CS_WGs!$A:$O,K$2,0)</f>
        <v>4.6025</v>
      </c>
      <c r="M20" s="129">
        <f>VLOOKUP(M$3&amp;M$4&amp;M$9&amp;$A20,Input_MCT_CD_CS_WGs!$A:$O,M$2,0)</f>
        <v>0.53700000000000003</v>
      </c>
      <c r="N20" s="130">
        <f>VLOOKUP(N$3&amp;N$4&amp;N$9&amp;$A20,Input_MCT_CD_CS_WGs!$A:$O,N$2,0)</f>
        <v>2.5830000000000002</v>
      </c>
      <c r="P20" s="129">
        <f>VLOOKUP(P$3&amp;P$4&amp;P$9&amp;$A20,Input_MCT_CD_CS_WGs!$A:$O,P$2,0)</f>
        <v>2.4034</v>
      </c>
      <c r="Q20" s="130">
        <f>VLOOKUP(Q$3&amp;Q$4&amp;Q$9&amp;$A20,Input_MCT_CD_CS_WGs!$A:$O,Q$2,0)</f>
        <v>4.4493999999999998</v>
      </c>
      <c r="S20" s="129">
        <f>VLOOKUP(S$3&amp;S$4&amp;S$9&amp;$A20,Input_MCT_CD_CS_WGs!$A:$O,S$2,0)</f>
        <v>2.5565000000000002</v>
      </c>
      <c r="T20" s="130">
        <f>VLOOKUP(T$3&amp;T$4&amp;T$9&amp;$A20,Input_MCT_CD_CS_WGs!$A:$O,T$2,0)</f>
        <v>4.6025</v>
      </c>
      <c r="V20" s="129">
        <f>VLOOKUP(V$3&amp;V$4&amp;V$9&amp;$A20,Input_MCT_CD_CS_WGs!$A:$O,V$2,0)</f>
        <v>3.2454999999999998</v>
      </c>
      <c r="W20" s="130">
        <f>VLOOKUP(W$3&amp;W$4&amp;W$9&amp;$A20,Input_MCT_CD_CS_WGs!$A:$O,W$2,0)</f>
        <v>5.2915000000000001</v>
      </c>
    </row>
    <row r="21" spans="1:23">
      <c r="A21" s="88" t="s">
        <v>76</v>
      </c>
      <c r="B21" s="89">
        <v>1</v>
      </c>
      <c r="C21" s="141" t="s">
        <v>76</v>
      </c>
      <c r="D21" s="129">
        <f>VLOOKUP(D$3&amp;D$4&amp;D$9&amp;$A21,Input_MCT_CD_CS_WGs!$A:$O,D$2,0)</f>
        <v>0.29299999999999998</v>
      </c>
      <c r="E21" s="130">
        <f>VLOOKUP(E$3&amp;E$4&amp;E$9&amp;$A21,Input_MCT_CD_CS_WGs!$A:$O,E$2,0)</f>
        <v>4.3849999999999998</v>
      </c>
      <c r="G21" s="129">
        <f>VLOOKUP(G$3&amp;G$4&amp;G$9&amp;$A21,Input_MCT_CD_CS_WGs!$A:$O,G$2,0)</f>
        <v>1.5543</v>
      </c>
      <c r="H21" s="130">
        <f>VLOOKUP(H$3&amp;H$4&amp;H$9&amp;$A21,Input_MCT_CD_CS_WGs!$A:$O,H$2,0)</f>
        <v>5.6462000000000003</v>
      </c>
      <c r="J21" s="129">
        <f>VLOOKUP(J$3&amp;J$4&amp;J$9&amp;$A21,Input_MCT_CD_CS_WGs!$A:$O,J$2,0)</f>
        <v>3.0329000000000002</v>
      </c>
      <c r="K21" s="130">
        <f>VLOOKUP(K$3&amp;K$4&amp;K$9&amp;$A21,Input_MCT_CD_CS_WGs!$A:$O,K$2,0)</f>
        <v>7.1249000000000002</v>
      </c>
      <c r="M21" s="129">
        <f>VLOOKUP(M$3&amp;M$4&amp;M$9&amp;$A21,Input_MCT_CD_CS_WGs!$A:$O,M$2,0)</f>
        <v>0.29299999999999998</v>
      </c>
      <c r="N21" s="130">
        <f>VLOOKUP(N$3&amp;N$4&amp;N$9&amp;$A21,Input_MCT_CD_CS_WGs!$A:$O,N$2,0)</f>
        <v>4.3849999999999998</v>
      </c>
      <c r="P21" s="129">
        <f>VLOOKUP(P$3&amp;P$4&amp;P$9&amp;$A21,Input_MCT_CD_CS_WGs!$A:$O,P$2,0)</f>
        <v>2.7704</v>
      </c>
      <c r="Q21" s="130">
        <f>VLOOKUP(Q$3&amp;Q$4&amp;Q$9&amp;$A21,Input_MCT_CD_CS_WGs!$A:$O,Q$2,0)</f>
        <v>6.8624000000000001</v>
      </c>
      <c r="S21" s="129">
        <f>VLOOKUP(S$3&amp;S$4&amp;S$9&amp;$A21,Input_MCT_CD_CS_WGs!$A:$O,S$2,0)</f>
        <v>3.0329000000000002</v>
      </c>
      <c r="T21" s="130">
        <f>VLOOKUP(T$3&amp;T$4&amp;T$9&amp;$A21,Input_MCT_CD_CS_WGs!$A:$O,T$2,0)</f>
        <v>7.1249000000000002</v>
      </c>
      <c r="V21" s="129">
        <f>VLOOKUP(V$3&amp;V$4&amp;V$9&amp;$A21,Input_MCT_CD_CS_WGs!$A:$O,V$2,0)</f>
        <v>4.2140000000000004</v>
      </c>
      <c r="W21" s="130">
        <f>VLOOKUP(W$3&amp;W$4&amp;W$9&amp;$A21,Input_MCT_CD_CS_WGs!$A:$O,W$2,0)</f>
        <v>8.3059999999999992</v>
      </c>
    </row>
    <row r="22" spans="1:23">
      <c r="A22" s="88" t="s">
        <v>78</v>
      </c>
      <c r="B22" s="89">
        <v>1</v>
      </c>
      <c r="C22" s="141" t="s">
        <v>78</v>
      </c>
      <c r="D22" s="129">
        <f>VLOOKUP(D$3&amp;D$4&amp;D$9&amp;$A22,Input_MCT_CD_CS_WGs!$A:$O,D$2,0)</f>
        <v>41.4129</v>
      </c>
      <c r="E22" s="130">
        <f>VLOOKUP(E$3&amp;E$4&amp;E$9&amp;$A22,Input_MCT_CD_CS_WGs!$A:$O,E$2,0)</f>
        <v>74.857500000000002</v>
      </c>
      <c r="G22" s="129">
        <f>VLOOKUP(G$3&amp;G$4&amp;G$9&amp;$A22,Input_MCT_CD_CS_WGs!$A:$O,G$2,0)</f>
        <v>67.100899999999996</v>
      </c>
      <c r="H22" s="130">
        <f>VLOOKUP(H$3&amp;H$4&amp;H$9&amp;$A22,Input_MCT_CD_CS_WGs!$A:$O,H$2,0)</f>
        <v>100.5454</v>
      </c>
      <c r="J22" s="129">
        <f>VLOOKUP(J$3&amp;J$4&amp;J$9&amp;$A22,Input_MCT_CD_CS_WGs!$A:$O,J$2,0)</f>
        <v>91.6404</v>
      </c>
      <c r="K22" s="130">
        <f>VLOOKUP(K$3&amp;K$4&amp;K$9&amp;$A22,Input_MCT_CD_CS_WGs!$A:$O,K$2,0)</f>
        <v>125.0849</v>
      </c>
      <c r="M22" s="129">
        <f>VLOOKUP(M$3&amp;M$4&amp;M$9&amp;$A22,Input_MCT_CD_CS_WGs!$A:$O,M$2,0)</f>
        <v>41.4129</v>
      </c>
      <c r="N22" s="130">
        <f>VLOOKUP(N$3&amp;N$4&amp;N$9&amp;$A22,Input_MCT_CD_CS_WGs!$A:$O,N$2,0)</f>
        <v>74.857500000000002</v>
      </c>
      <c r="P22" s="129">
        <f>VLOOKUP(P$3&amp;P$4&amp;P$9&amp;$A22,Input_MCT_CD_CS_WGs!$A:$O,P$2,0)</f>
        <v>88.693299999999994</v>
      </c>
      <c r="Q22" s="130">
        <f>VLOOKUP(Q$3&amp;Q$4&amp;Q$9&amp;$A22,Input_MCT_CD_CS_WGs!$A:$O,Q$2,0)</f>
        <v>122.1378</v>
      </c>
      <c r="S22" s="129">
        <f>VLOOKUP(S$3&amp;S$4&amp;S$9&amp;$A22,Input_MCT_CD_CS_WGs!$A:$O,S$2,0)</f>
        <v>91.6404</v>
      </c>
      <c r="T22" s="130">
        <f>VLOOKUP(T$3&amp;T$4&amp;T$9&amp;$A22,Input_MCT_CD_CS_WGs!$A:$O,T$2,0)</f>
        <v>125.0849</v>
      </c>
      <c r="V22" s="129">
        <f>VLOOKUP(V$3&amp;V$4&amp;V$9&amp;$A22,Input_MCT_CD_CS_WGs!$A:$O,V$2,0)</f>
        <v>104.9024</v>
      </c>
      <c r="W22" s="130">
        <f>VLOOKUP(W$3&amp;W$4&amp;W$9&amp;$A22,Input_MCT_CD_CS_WGs!$A:$O,W$2,0)</f>
        <v>138.34690000000001</v>
      </c>
    </row>
    <row r="23" spans="1:23">
      <c r="A23" s="88" t="s">
        <v>80</v>
      </c>
      <c r="B23" s="89">
        <v>1</v>
      </c>
      <c r="C23" s="141" t="s">
        <v>80</v>
      </c>
      <c r="D23" s="129">
        <f>VLOOKUP(D$3&amp;D$4&amp;D$9&amp;$A23,Input_MCT_CD_CS_WGs!$A:$O,D$2,0)</f>
        <v>5.3212999999999999</v>
      </c>
      <c r="E23" s="130">
        <f>VLOOKUP(E$3&amp;E$4&amp;E$9&amp;$A23,Input_MCT_CD_CS_WGs!$A:$O,E$2,0)</f>
        <v>6.8379000000000003</v>
      </c>
      <c r="G23" s="129">
        <f>VLOOKUP(G$3&amp;G$4&amp;G$9&amp;$A23,Input_MCT_CD_CS_WGs!$A:$O,G$2,0)</f>
        <v>7.5312999999999999</v>
      </c>
      <c r="H23" s="130">
        <f>VLOOKUP(H$3&amp;H$4&amp;H$9&amp;$A23,Input_MCT_CD_CS_WGs!$A:$O,H$2,0)</f>
        <v>9.0479000000000003</v>
      </c>
      <c r="J23" s="129">
        <f>VLOOKUP(J$3&amp;J$4&amp;J$9&amp;$A23,Input_MCT_CD_CS_WGs!$A:$O,J$2,0)</f>
        <v>10.9656</v>
      </c>
      <c r="K23" s="130">
        <f>VLOOKUP(K$3&amp;K$4&amp;K$9&amp;$A23,Input_MCT_CD_CS_WGs!$A:$O,K$2,0)</f>
        <v>12.482200000000001</v>
      </c>
      <c r="M23" s="129">
        <f>VLOOKUP(M$3&amp;M$4&amp;M$9&amp;$A23,Input_MCT_CD_CS_WGs!$A:$O,M$2,0)</f>
        <v>5.3212999999999999</v>
      </c>
      <c r="N23" s="130">
        <f>VLOOKUP(N$3&amp;N$4&amp;N$9&amp;$A23,Input_MCT_CD_CS_WGs!$A:$O,N$2,0)</f>
        <v>6.8379000000000003</v>
      </c>
      <c r="P23" s="129">
        <f>VLOOKUP(P$3&amp;P$4&amp;P$9&amp;$A23,Input_MCT_CD_CS_WGs!$A:$O,P$2,0)</f>
        <v>10.889099999999999</v>
      </c>
      <c r="Q23" s="130">
        <f>VLOOKUP(Q$3&amp;Q$4&amp;Q$9&amp;$A23,Input_MCT_CD_CS_WGs!$A:$O,Q$2,0)</f>
        <v>12.4057</v>
      </c>
      <c r="S23" s="129">
        <f>VLOOKUP(S$3&amp;S$4&amp;S$9&amp;$A23,Input_MCT_CD_CS_WGs!$A:$O,S$2,0)</f>
        <v>10.9656</v>
      </c>
      <c r="T23" s="130">
        <f>VLOOKUP(T$3&amp;T$4&amp;T$9&amp;$A23,Input_MCT_CD_CS_WGs!$A:$O,T$2,0)</f>
        <v>12.482200000000001</v>
      </c>
      <c r="V23" s="129">
        <f>VLOOKUP(V$3&amp;V$4&amp;V$9&amp;$A23,Input_MCT_CD_CS_WGs!$A:$O,V$2,0)</f>
        <v>11.3101</v>
      </c>
      <c r="W23" s="130">
        <f>VLOOKUP(W$3&amp;W$4&amp;W$9&amp;$A23,Input_MCT_CD_CS_WGs!$A:$O,W$2,0)</f>
        <v>12.826700000000001</v>
      </c>
    </row>
    <row r="24" spans="1:23">
      <c r="A24" s="88" t="s">
        <v>82</v>
      </c>
      <c r="B24" s="89">
        <v>1</v>
      </c>
      <c r="C24" s="141" t="s">
        <v>82</v>
      </c>
      <c r="D24" s="129">
        <f>VLOOKUP(D$3&amp;D$4&amp;D$9&amp;$A24,Input_MCT_CD_CS_WGs!$A:$O,D$2,0)</f>
        <v>10.7879</v>
      </c>
      <c r="E24" s="130">
        <f>VLOOKUP(E$3&amp;E$4&amp;E$9&amp;$A24,Input_MCT_CD_CS_WGs!$A:$O,E$2,0)</f>
        <v>23.739799999999999</v>
      </c>
      <c r="G24" s="129">
        <f>VLOOKUP(G$3&amp;G$4&amp;G$9&amp;$A24,Input_MCT_CD_CS_WGs!$A:$O,G$2,0)</f>
        <v>18.125399999999999</v>
      </c>
      <c r="H24" s="130">
        <f>VLOOKUP(H$3&amp;H$4&amp;H$9&amp;$A24,Input_MCT_CD_CS_WGs!$A:$O,H$2,0)</f>
        <v>31.077200000000001</v>
      </c>
      <c r="J24" s="129">
        <f>VLOOKUP(J$3&amp;J$4&amp;J$9&amp;$A24,Input_MCT_CD_CS_WGs!$A:$O,J$2,0)</f>
        <v>25.524699999999999</v>
      </c>
      <c r="K24" s="130">
        <f>VLOOKUP(K$3&amp;K$4&amp;K$9&amp;$A24,Input_MCT_CD_CS_WGs!$A:$O,K$2,0)</f>
        <v>38.476599999999998</v>
      </c>
      <c r="M24" s="129">
        <f>VLOOKUP(M$3&amp;M$4&amp;M$9&amp;$A24,Input_MCT_CD_CS_WGs!$A:$O,M$2,0)</f>
        <v>10.7879</v>
      </c>
      <c r="N24" s="130">
        <f>VLOOKUP(N$3&amp;N$4&amp;N$9&amp;$A24,Input_MCT_CD_CS_WGs!$A:$O,N$2,0)</f>
        <v>23.739799999999999</v>
      </c>
      <c r="P24" s="129">
        <f>VLOOKUP(P$3&amp;P$4&amp;P$9&amp;$A24,Input_MCT_CD_CS_WGs!$A:$O,P$2,0)</f>
        <v>24.7592</v>
      </c>
      <c r="Q24" s="130">
        <f>VLOOKUP(Q$3&amp;Q$4&amp;Q$9&amp;$A24,Input_MCT_CD_CS_WGs!$A:$O,Q$2,0)</f>
        <v>37.710999999999999</v>
      </c>
      <c r="S24" s="129">
        <f>VLOOKUP(S$3&amp;S$4&amp;S$9&amp;$A24,Input_MCT_CD_CS_WGs!$A:$O,S$2,0)</f>
        <v>25.524699999999999</v>
      </c>
      <c r="T24" s="130">
        <f>VLOOKUP(T$3&amp;T$4&amp;T$9&amp;$A24,Input_MCT_CD_CS_WGs!$A:$O,T$2,0)</f>
        <v>38.476599999999998</v>
      </c>
      <c r="V24" s="129">
        <f>VLOOKUP(V$3&amp;V$4&amp;V$9&amp;$A24,Input_MCT_CD_CS_WGs!$A:$O,V$2,0)</f>
        <v>28.969799999999999</v>
      </c>
      <c r="W24" s="130">
        <f>VLOOKUP(W$3&amp;W$4&amp;W$9&amp;$A24,Input_MCT_CD_CS_WGs!$A:$O,W$2,0)</f>
        <v>41.921700000000001</v>
      </c>
    </row>
    <row r="25" spans="1:23">
      <c r="A25" s="88" t="s">
        <v>84</v>
      </c>
      <c r="B25" s="89">
        <v>1</v>
      </c>
      <c r="C25" s="141" t="s">
        <v>84</v>
      </c>
      <c r="D25" s="129">
        <f>VLOOKUP(D$3&amp;D$4&amp;D$9&amp;$A25,Input_MCT_CD_CS_WGs!$A:$O,D$2,0)</f>
        <v>16.749400000000001</v>
      </c>
      <c r="E25" s="130">
        <f>VLOOKUP(E$3&amp;E$4&amp;E$9&amp;$A25,Input_MCT_CD_CS_WGs!$A:$O,E$2,0)</f>
        <v>35.6526</v>
      </c>
      <c r="G25" s="129">
        <f>VLOOKUP(G$3&amp;G$4&amp;G$9&amp;$A25,Input_MCT_CD_CS_WGs!$A:$O,G$2,0)</f>
        <v>29.784099999999999</v>
      </c>
      <c r="H25" s="130">
        <f>VLOOKUP(H$3&amp;H$4&amp;H$9&amp;$A25,Input_MCT_CD_CS_WGs!$A:$O,H$2,0)</f>
        <v>48.6873</v>
      </c>
      <c r="J25" s="129">
        <f>VLOOKUP(J$3&amp;J$4&amp;J$9&amp;$A25,Input_MCT_CD_CS_WGs!$A:$O,J$2,0)</f>
        <v>36.257800000000003</v>
      </c>
      <c r="K25" s="130">
        <f>VLOOKUP(K$3&amp;K$4&amp;K$9&amp;$A25,Input_MCT_CD_CS_WGs!$A:$O,K$2,0)</f>
        <v>55.161000000000001</v>
      </c>
      <c r="M25" s="129">
        <f>VLOOKUP(M$3&amp;M$4&amp;M$9&amp;$A25,Input_MCT_CD_CS_WGs!$A:$O,M$2,0)</f>
        <v>16.749400000000001</v>
      </c>
      <c r="N25" s="130">
        <f>VLOOKUP(N$3&amp;N$4&amp;N$9&amp;$A25,Input_MCT_CD_CS_WGs!$A:$O,N$2,0)</f>
        <v>35.6526</v>
      </c>
      <c r="P25" s="129">
        <f>VLOOKUP(P$3&amp;P$4&amp;P$9&amp;$A25,Input_MCT_CD_CS_WGs!$A:$O,P$2,0)</f>
        <v>34.726599999999998</v>
      </c>
      <c r="Q25" s="130">
        <f>VLOOKUP(Q$3&amp;Q$4&amp;Q$9&amp;$A25,Input_MCT_CD_CS_WGs!$A:$O,Q$2,0)</f>
        <v>53.629800000000003</v>
      </c>
      <c r="S25" s="129">
        <f>VLOOKUP(S$3&amp;S$4&amp;S$9&amp;$A25,Input_MCT_CD_CS_WGs!$A:$O,S$2,0)</f>
        <v>36.257800000000003</v>
      </c>
      <c r="T25" s="130">
        <f>VLOOKUP(T$3&amp;T$4&amp;T$9&amp;$A25,Input_MCT_CD_CS_WGs!$A:$O,T$2,0)</f>
        <v>55.161000000000001</v>
      </c>
      <c r="V25" s="129">
        <f>VLOOKUP(V$3&amp;V$4&amp;V$9&amp;$A25,Input_MCT_CD_CS_WGs!$A:$O,V$2,0)</f>
        <v>43.148000000000003</v>
      </c>
      <c r="W25" s="130">
        <f>VLOOKUP(W$3&amp;W$4&amp;W$9&amp;$A25,Input_MCT_CD_CS_WGs!$A:$O,W$2,0)</f>
        <v>62.051200000000001</v>
      </c>
    </row>
    <row r="26" spans="1:23">
      <c r="A26" s="88" t="s">
        <v>86</v>
      </c>
      <c r="B26" s="89">
        <v>1</v>
      </c>
      <c r="C26" s="141" t="s">
        <v>86</v>
      </c>
      <c r="D26" s="129">
        <f>VLOOKUP(D$3&amp;D$4&amp;D$9&amp;$A26,Input_MCT_CD_CS_WGs!$A:$O,D$2,0)</f>
        <v>52.2834</v>
      </c>
      <c r="E26" s="130">
        <f>VLOOKUP(E$3&amp;E$4&amp;E$9&amp;$A26,Input_MCT_CD_CS_WGs!$A:$O,E$2,0)</f>
        <v>63.591099999999997</v>
      </c>
      <c r="G26" s="129">
        <f>VLOOKUP(G$3&amp;G$4&amp;G$9&amp;$A26,Input_MCT_CD_CS_WGs!$A:$O,G$2,0)</f>
        <v>75.370800000000003</v>
      </c>
      <c r="H26" s="130">
        <f>VLOOKUP(H$3&amp;H$4&amp;H$9&amp;$A26,Input_MCT_CD_CS_WGs!$A:$O,H$2,0)</f>
        <v>86.678399999999996</v>
      </c>
      <c r="J26" s="129">
        <f>VLOOKUP(J$3&amp;J$4&amp;J$9&amp;$A26,Input_MCT_CD_CS_WGs!$A:$O,J$2,0)</f>
        <v>84.027500000000003</v>
      </c>
      <c r="K26" s="130">
        <f>VLOOKUP(K$3&amp;K$4&amp;K$9&amp;$A26,Input_MCT_CD_CS_WGs!$A:$O,K$2,0)</f>
        <v>95.335099999999997</v>
      </c>
      <c r="M26" s="129">
        <f>VLOOKUP(M$3&amp;M$4&amp;M$9&amp;$A26,Input_MCT_CD_CS_WGs!$A:$O,M$2,0)</f>
        <v>52.2834</v>
      </c>
      <c r="N26" s="130">
        <f>VLOOKUP(N$3&amp;N$4&amp;N$9&amp;$A26,Input_MCT_CD_CS_WGs!$A:$O,N$2,0)</f>
        <v>63.591099999999997</v>
      </c>
      <c r="P26" s="129">
        <f>VLOOKUP(P$3&amp;P$4&amp;P$9&amp;$A26,Input_MCT_CD_CS_WGs!$A:$O,P$2,0)</f>
        <v>82.787999999999997</v>
      </c>
      <c r="Q26" s="130">
        <f>VLOOKUP(Q$3&amp;Q$4&amp;Q$9&amp;$A26,Input_MCT_CD_CS_WGs!$A:$O,Q$2,0)</f>
        <v>94.095600000000005</v>
      </c>
      <c r="S26" s="129">
        <f>VLOOKUP(S$3&amp;S$4&amp;S$9&amp;$A26,Input_MCT_CD_CS_WGs!$A:$O,S$2,0)</f>
        <v>84.027500000000003</v>
      </c>
      <c r="T26" s="130">
        <f>VLOOKUP(T$3&amp;T$4&amp;T$9&amp;$A26,Input_MCT_CD_CS_WGs!$A:$O,T$2,0)</f>
        <v>95.335099999999997</v>
      </c>
      <c r="V26" s="129">
        <f>VLOOKUP(V$3&amp;V$4&amp;V$9&amp;$A26,Input_MCT_CD_CS_WGs!$A:$O,V$2,0)</f>
        <v>89.605199999999996</v>
      </c>
      <c r="W26" s="130">
        <f>VLOOKUP(W$3&amp;W$4&amp;W$9&amp;$A26,Input_MCT_CD_CS_WGs!$A:$O,W$2,0)</f>
        <v>100.91289999999999</v>
      </c>
    </row>
    <row r="27" spans="1:23">
      <c r="A27" s="88" t="s">
        <v>88</v>
      </c>
      <c r="B27" s="89">
        <v>1</v>
      </c>
      <c r="C27" s="141" t="s">
        <v>88</v>
      </c>
      <c r="D27" s="129">
        <f>VLOOKUP(D$3&amp;D$4&amp;D$9&amp;$A27,Input_MCT_CD_CS_WGs!$A:$O,D$2,0)</f>
        <v>8.0376999999999992</v>
      </c>
      <c r="E27" s="130">
        <f>VLOOKUP(E$3&amp;E$4&amp;E$9&amp;$A27,Input_MCT_CD_CS_WGs!$A:$O,E$2,0)</f>
        <v>82.532300000000006</v>
      </c>
      <c r="G27" s="129">
        <f>VLOOKUP(G$3&amp;G$4&amp;G$9&amp;$A27,Input_MCT_CD_CS_WGs!$A:$O,G$2,0)</f>
        <v>35.494900000000001</v>
      </c>
      <c r="H27" s="130">
        <f>VLOOKUP(H$3&amp;H$4&amp;H$9&amp;$A27,Input_MCT_CD_CS_WGs!$A:$O,H$2,0)</f>
        <v>109.9894</v>
      </c>
      <c r="J27" s="129">
        <f>VLOOKUP(J$3&amp;J$4&amp;J$9&amp;$A27,Input_MCT_CD_CS_WGs!$A:$O,J$2,0)</f>
        <v>56.295299999999997</v>
      </c>
      <c r="K27" s="130">
        <f>VLOOKUP(K$3&amp;K$4&amp;K$9&amp;$A27,Input_MCT_CD_CS_WGs!$A:$O,K$2,0)</f>
        <v>130.78980000000001</v>
      </c>
      <c r="M27" s="129">
        <f>VLOOKUP(M$3&amp;M$4&amp;M$9&amp;$A27,Input_MCT_CD_CS_WGs!$A:$O,M$2,0)</f>
        <v>8.0376999999999992</v>
      </c>
      <c r="N27" s="130">
        <f>VLOOKUP(N$3&amp;N$4&amp;N$9&amp;$A27,Input_MCT_CD_CS_WGs!$A:$O,N$2,0)</f>
        <v>82.532300000000006</v>
      </c>
      <c r="P27" s="129">
        <f>VLOOKUP(P$3&amp;P$4&amp;P$9&amp;$A27,Input_MCT_CD_CS_WGs!$A:$O,P$2,0)</f>
        <v>51.038400000000003</v>
      </c>
      <c r="Q27" s="130">
        <f>VLOOKUP(Q$3&amp;Q$4&amp;Q$9&amp;$A27,Input_MCT_CD_CS_WGs!$A:$O,Q$2,0)</f>
        <v>125.5329</v>
      </c>
      <c r="S27" s="129">
        <f>VLOOKUP(S$3&amp;S$4&amp;S$9&amp;$A27,Input_MCT_CD_CS_WGs!$A:$O,S$2,0)</f>
        <v>56.295299999999997</v>
      </c>
      <c r="T27" s="130">
        <f>VLOOKUP(T$3&amp;T$4&amp;T$9&amp;$A27,Input_MCT_CD_CS_WGs!$A:$O,T$2,0)</f>
        <v>130.78980000000001</v>
      </c>
      <c r="V27" s="129">
        <f>VLOOKUP(V$3&amp;V$4&amp;V$9&amp;$A27,Input_MCT_CD_CS_WGs!$A:$O,V$2,0)</f>
        <v>79.951599999999999</v>
      </c>
      <c r="W27" s="130">
        <f>VLOOKUP(W$3&amp;W$4&amp;W$9&amp;$A27,Input_MCT_CD_CS_WGs!$A:$O,W$2,0)</f>
        <v>154.4461</v>
      </c>
    </row>
    <row r="28" spans="1:23">
      <c r="A28" s="88" t="s">
        <v>30</v>
      </c>
      <c r="B28" s="89">
        <v>1</v>
      </c>
      <c r="C28" s="141" t="s">
        <v>30</v>
      </c>
      <c r="D28" s="129">
        <f>VLOOKUP(D$3&amp;D$4&amp;D$9&amp;$A28,Input_MCT_CD_CS_WGs!$A:$O,D$2,0)</f>
        <v>24.6494</v>
      </c>
      <c r="E28" s="130">
        <f>VLOOKUP(E$3&amp;E$4&amp;E$9&amp;$A28,Input_MCT_CD_CS_WGs!$A:$O,E$2,0)</f>
        <v>48.889299999999999</v>
      </c>
      <c r="G28" s="129">
        <f>VLOOKUP(G$3&amp;G$4&amp;G$9&amp;$A28,Input_MCT_CD_CS_WGs!$A:$O,G$2,0)</f>
        <v>40.4178</v>
      </c>
      <c r="H28" s="130">
        <f>VLOOKUP(H$3&amp;H$4&amp;H$9&amp;$A28,Input_MCT_CD_CS_WGs!$A:$O,H$2,0)</f>
        <v>64.657700000000006</v>
      </c>
      <c r="J28" s="129">
        <f>VLOOKUP(J$3&amp;J$4&amp;J$9&amp;$A28,Input_MCT_CD_CS_WGs!$A:$O,J$2,0)</f>
        <v>47.639299999999999</v>
      </c>
      <c r="K28" s="130">
        <f>VLOOKUP(K$3&amp;K$4&amp;K$9&amp;$A28,Input_MCT_CD_CS_WGs!$A:$O,K$2,0)</f>
        <v>71.879099999999994</v>
      </c>
      <c r="M28" s="129">
        <f>VLOOKUP(M$3&amp;M$4&amp;M$9&amp;$A28,Input_MCT_CD_CS_WGs!$A:$O,M$2,0)</f>
        <v>24.6494</v>
      </c>
      <c r="N28" s="130">
        <f>VLOOKUP(N$3&amp;N$4&amp;N$9&amp;$A28,Input_MCT_CD_CS_WGs!$A:$O,N$2,0)</f>
        <v>48.889299999999999</v>
      </c>
      <c r="P28" s="129">
        <f>VLOOKUP(P$3&amp;P$4&amp;P$9&amp;$A28,Input_MCT_CD_CS_WGs!$A:$O,P$2,0)</f>
        <v>46.195599999999999</v>
      </c>
      <c r="Q28" s="130">
        <f>VLOOKUP(Q$3&amp;Q$4&amp;Q$9&amp;$A28,Input_MCT_CD_CS_WGs!$A:$O,Q$2,0)</f>
        <v>70.435500000000005</v>
      </c>
      <c r="S28" s="129">
        <f>VLOOKUP(S$3&amp;S$4&amp;S$9&amp;$A28,Input_MCT_CD_CS_WGs!$A:$O,S$2,0)</f>
        <v>47.639299999999999</v>
      </c>
      <c r="T28" s="130">
        <f>VLOOKUP(T$3&amp;T$4&amp;T$9&amp;$A28,Input_MCT_CD_CS_WGs!$A:$O,T$2,0)</f>
        <v>71.879099999999994</v>
      </c>
      <c r="V28" s="129">
        <f>VLOOKUP(V$3&amp;V$4&amp;V$9&amp;$A28,Input_MCT_CD_CS_WGs!$A:$O,V$2,0)</f>
        <v>54.135800000000003</v>
      </c>
      <c r="W28" s="130">
        <f>VLOOKUP(W$3&amp;W$4&amp;W$9&amp;$A28,Input_MCT_CD_CS_WGs!$A:$O,W$2,0)</f>
        <v>78.375600000000006</v>
      </c>
    </row>
    <row r="29" spans="1:23">
      <c r="A29" s="88" t="s">
        <v>32</v>
      </c>
      <c r="B29" s="89">
        <v>1</v>
      </c>
      <c r="C29" s="141" t="s">
        <v>32</v>
      </c>
      <c r="D29" s="129">
        <f>VLOOKUP(D$3&amp;D$4&amp;D$9&amp;$A29,Input_MCT_CD_CS_WGs!$A:$O,D$2,0)</f>
        <v>23.003299999999999</v>
      </c>
      <c r="E29" s="130">
        <f>VLOOKUP(E$3&amp;E$4&amp;E$9&amp;$A29,Input_MCT_CD_CS_WGs!$A:$O,E$2,0)</f>
        <v>43.040900000000001</v>
      </c>
      <c r="G29" s="129">
        <f>VLOOKUP(G$3&amp;G$4&amp;G$9&amp;$A29,Input_MCT_CD_CS_WGs!$A:$O,G$2,0)</f>
        <v>38.225000000000001</v>
      </c>
      <c r="H29" s="130">
        <f>VLOOKUP(H$3&amp;H$4&amp;H$9&amp;$A29,Input_MCT_CD_CS_WGs!$A:$O,H$2,0)</f>
        <v>58.262500000000003</v>
      </c>
      <c r="J29" s="129">
        <f>VLOOKUP(J$3&amp;J$4&amp;J$9&amp;$A29,Input_MCT_CD_CS_WGs!$A:$O,J$2,0)</f>
        <v>45.446399999999997</v>
      </c>
      <c r="K29" s="130">
        <f>VLOOKUP(K$3&amp;K$4&amp;K$9&amp;$A29,Input_MCT_CD_CS_WGs!$A:$O,K$2,0)</f>
        <v>65.483999999999995</v>
      </c>
      <c r="M29" s="129">
        <f>VLOOKUP(M$3&amp;M$4&amp;M$9&amp;$A29,Input_MCT_CD_CS_WGs!$A:$O,M$2,0)</f>
        <v>23.003299999999999</v>
      </c>
      <c r="N29" s="130">
        <f>VLOOKUP(N$3&amp;N$4&amp;N$9&amp;$A29,Input_MCT_CD_CS_WGs!$A:$O,N$2,0)</f>
        <v>43.040900000000001</v>
      </c>
      <c r="P29" s="129">
        <f>VLOOKUP(P$3&amp;P$4&amp;P$9&amp;$A29,Input_MCT_CD_CS_WGs!$A:$O,P$2,0)</f>
        <v>44.002800000000001</v>
      </c>
      <c r="Q29" s="130">
        <f>VLOOKUP(Q$3&amp;Q$4&amp;Q$9&amp;$A29,Input_MCT_CD_CS_WGs!$A:$O,Q$2,0)</f>
        <v>64.040300000000002</v>
      </c>
      <c r="S29" s="129">
        <f>VLOOKUP(S$3&amp;S$4&amp;S$9&amp;$A29,Input_MCT_CD_CS_WGs!$A:$O,S$2,0)</f>
        <v>45.446399999999997</v>
      </c>
      <c r="T29" s="130">
        <f>VLOOKUP(T$3&amp;T$4&amp;T$9&amp;$A29,Input_MCT_CD_CS_WGs!$A:$O,T$2,0)</f>
        <v>65.483999999999995</v>
      </c>
      <c r="V29" s="129">
        <f>VLOOKUP(V$3&amp;V$4&amp;V$9&amp;$A29,Input_MCT_CD_CS_WGs!$A:$O,V$2,0)</f>
        <v>51.942900000000002</v>
      </c>
      <c r="W29" s="130">
        <f>VLOOKUP(W$3&amp;W$4&amp;W$9&amp;$A29,Input_MCT_CD_CS_WGs!$A:$O,W$2,0)</f>
        <v>71.980500000000006</v>
      </c>
    </row>
    <row r="30" spans="1:23">
      <c r="A30" s="88" t="s">
        <v>1002</v>
      </c>
      <c r="B30" s="89">
        <v>1</v>
      </c>
      <c r="C30" s="141" t="s">
        <v>32</v>
      </c>
      <c r="D30" s="129">
        <v>0</v>
      </c>
      <c r="E30" s="130">
        <v>0</v>
      </c>
      <c r="G30" s="129">
        <v>0</v>
      </c>
      <c r="H30" s="130">
        <v>0</v>
      </c>
      <c r="J30" s="129">
        <v>0</v>
      </c>
      <c r="K30" s="130">
        <v>0</v>
      </c>
      <c r="M30" s="129">
        <v>0</v>
      </c>
      <c r="N30" s="130">
        <v>0</v>
      </c>
      <c r="P30" s="129">
        <v>0</v>
      </c>
      <c r="Q30" s="130">
        <v>0</v>
      </c>
      <c r="S30" s="129">
        <v>0</v>
      </c>
      <c r="T30" s="130">
        <v>0</v>
      </c>
      <c r="V30" s="129">
        <v>0</v>
      </c>
      <c r="W30" s="130">
        <v>0</v>
      </c>
    </row>
    <row r="31" spans="1:23">
      <c r="A31" s="33"/>
      <c r="C31" s="93"/>
      <c r="D31" s="94"/>
      <c r="E31" s="95"/>
      <c r="G31" s="94"/>
      <c r="H31" s="95"/>
      <c r="J31" s="94"/>
      <c r="K31" s="95"/>
      <c r="M31" s="94"/>
      <c r="N31" s="95"/>
      <c r="P31" s="94"/>
      <c r="Q31" s="95"/>
      <c r="S31" s="94"/>
      <c r="T31" s="95"/>
      <c r="V31" s="94"/>
      <c r="W31" s="95"/>
    </row>
    <row r="32" spans="1:23">
      <c r="A32" s="96" t="s">
        <v>72</v>
      </c>
      <c r="B32" s="97">
        <v>1</v>
      </c>
      <c r="C32" s="98" t="s">
        <v>930</v>
      </c>
      <c r="D32" s="99">
        <v>0</v>
      </c>
      <c r="E32" s="100">
        <v>0</v>
      </c>
      <c r="G32" s="99">
        <v>0</v>
      </c>
      <c r="H32" s="100">
        <v>0</v>
      </c>
      <c r="J32" s="99">
        <v>0</v>
      </c>
      <c r="K32" s="100">
        <v>0</v>
      </c>
      <c r="M32" s="99">
        <f>VLOOKUP($A32,ProActive_SCD_Output!$A:$F,2,0)/12+VLOOKUP($A32,ProActive_SCD_Output!$A:$F,6,0)/24</f>
        <v>317.75189583333332</v>
      </c>
      <c r="N32" s="100">
        <f>VLOOKUP($A32,ProActive_SCD_Output!$A:$F,2,0)/12</f>
        <v>290.23116666666664</v>
      </c>
      <c r="P32" s="99">
        <f>VLOOKUP($A32,ProActive_SCD_Output!$A:$F,2,0)/12+VLOOKUP($A32,ProActive_SCD_Output!$A:$F,6,0)/24</f>
        <v>317.75189583333332</v>
      </c>
      <c r="Q32" s="100">
        <f>VLOOKUP($A32,ProActive_SCD_Output!$A:$F,2,0)/12</f>
        <v>290.23116666666664</v>
      </c>
      <c r="S32" s="99">
        <f>VLOOKUP($A32,ProActive_SCD_Output!$A:$F,2,0)/12+VLOOKUP($A32,ProActive_SCD_Output!$A:$F,6,0)/24</f>
        <v>317.75189583333332</v>
      </c>
      <c r="T32" s="100">
        <f>VLOOKUP($A32,ProActive_SCD_Output!$A:$F,2,0)/12</f>
        <v>290.23116666666664</v>
      </c>
      <c r="V32" s="99">
        <f>VLOOKUP($A32,ProActive_SCD_Output!$A:$F,3,0)/12+VLOOKUP($A32,ProActive_SCD_Output!$A:$F,6,0)/24</f>
        <v>589.98372916666665</v>
      </c>
      <c r="W32" s="100">
        <f>VLOOKUP($A32,ProActive_SCD_Output!$A:$F,3,0)/12</f>
        <v>562.46299999999997</v>
      </c>
    </row>
    <row r="33" spans="1:23">
      <c r="A33" s="96" t="s">
        <v>74</v>
      </c>
      <c r="B33" s="97">
        <v>1</v>
      </c>
      <c r="C33" s="98" t="s">
        <v>931</v>
      </c>
      <c r="D33" s="99">
        <v>0</v>
      </c>
      <c r="E33" s="100">
        <v>0</v>
      </c>
      <c r="G33" s="99">
        <v>0</v>
      </c>
      <c r="H33" s="100">
        <v>0</v>
      </c>
      <c r="J33" s="99">
        <v>0</v>
      </c>
      <c r="K33" s="100">
        <v>0</v>
      </c>
      <c r="M33" s="99">
        <f>VLOOKUP($A33,ProActive_SCD_Output!$A:$F,2,0)/12+VLOOKUP($A33,ProActive_SCD_Output!$A:$F,6,0)/24</f>
        <v>379.76631250000003</v>
      </c>
      <c r="N33" s="100">
        <f>VLOOKUP($A33,ProActive_SCD_Output!$A:$F,2,0)/12</f>
        <v>352.24558333333334</v>
      </c>
      <c r="P33" s="99">
        <f>VLOOKUP($A33,ProActive_SCD_Output!$A:$F,2,0)/12+VLOOKUP($A33,ProActive_SCD_Output!$A:$F,6,0)/24</f>
        <v>379.76631250000003</v>
      </c>
      <c r="Q33" s="100">
        <f>VLOOKUP($A33,ProActive_SCD_Output!$A:$F,2,0)/12</f>
        <v>352.24558333333334</v>
      </c>
      <c r="S33" s="99">
        <f>VLOOKUP($A33,ProActive_SCD_Output!$A:$F,2,0)/12+VLOOKUP($A33,ProActive_SCD_Output!$A:$F,6,0)/24</f>
        <v>379.76631250000003</v>
      </c>
      <c r="T33" s="100">
        <f>VLOOKUP($A33,ProActive_SCD_Output!$A:$F,2,0)/12</f>
        <v>352.24558333333334</v>
      </c>
      <c r="V33" s="99">
        <f>VLOOKUP($A33,ProActive_SCD_Output!$A:$F,3,0)/12+VLOOKUP($A33,ProActive_SCD_Output!$A:$F,6,0)/24</f>
        <v>714.01256250000006</v>
      </c>
      <c r="W33" s="100">
        <f>VLOOKUP($A33,ProActive_SCD_Output!$A:$F,3,0)/12</f>
        <v>686.49183333333337</v>
      </c>
    </row>
    <row r="34" spans="1:23">
      <c r="A34" s="96" t="s">
        <v>76</v>
      </c>
      <c r="B34" s="97">
        <v>1</v>
      </c>
      <c r="C34" s="98" t="s">
        <v>932</v>
      </c>
      <c r="D34" s="99">
        <v>0</v>
      </c>
      <c r="E34" s="100">
        <v>0</v>
      </c>
      <c r="G34" s="99">
        <v>0</v>
      </c>
      <c r="H34" s="100">
        <v>0</v>
      </c>
      <c r="J34" s="99">
        <v>0</v>
      </c>
      <c r="K34" s="100">
        <v>0</v>
      </c>
      <c r="M34" s="99">
        <f>VLOOKUP($A34,ProActive_SCD_Output!$A:$F,2,0)/12+VLOOKUP($A34,ProActive_SCD_Output!$A:$F,6,0)/24</f>
        <v>432.10260416666671</v>
      </c>
      <c r="N34" s="100">
        <f>VLOOKUP($A34,ProActive_SCD_Output!$A:$F,2,0)/12</f>
        <v>404.58187500000003</v>
      </c>
      <c r="P34" s="99">
        <f>VLOOKUP($A34,ProActive_SCD_Output!$A:$F,2,0)/12+VLOOKUP($A34,ProActive_SCD_Output!$A:$F,6,0)/24</f>
        <v>432.10260416666671</v>
      </c>
      <c r="Q34" s="100">
        <f>VLOOKUP($A34,ProActive_SCD_Output!$A:$F,2,0)/12</f>
        <v>404.58187500000003</v>
      </c>
      <c r="S34" s="99">
        <f>VLOOKUP($A34,ProActive_SCD_Output!$A:$F,2,0)/12+VLOOKUP($A34,ProActive_SCD_Output!$A:$F,6,0)/24</f>
        <v>432.10260416666671</v>
      </c>
      <c r="T34" s="100">
        <f>VLOOKUP($A34,ProActive_SCD_Output!$A:$F,2,0)/12</f>
        <v>404.58187500000003</v>
      </c>
      <c r="V34" s="99">
        <f>VLOOKUP($A34,ProActive_SCD_Output!$A:$F,3,0)/12+VLOOKUP($A34,ProActive_SCD_Output!$A:$F,6,0)/24</f>
        <v>809.68468750000011</v>
      </c>
      <c r="W34" s="100">
        <f>VLOOKUP($A34,ProActive_SCD_Output!$A:$F,3,0)/12</f>
        <v>782.16395833333343</v>
      </c>
    </row>
    <row r="35" spans="1:23" ht="15" customHeight="1">
      <c r="B35" s="101"/>
      <c r="C35" s="93"/>
      <c r="D35" s="94"/>
      <c r="E35" s="95"/>
      <c r="G35" s="94"/>
      <c r="H35" s="95"/>
      <c r="J35" s="94"/>
      <c r="K35" s="95"/>
      <c r="M35" s="94"/>
      <c r="N35" s="95"/>
      <c r="P35" s="94"/>
      <c r="Q35" s="95"/>
      <c r="S35" s="94"/>
      <c r="T35" s="95"/>
      <c r="V35" s="94"/>
      <c r="W35" s="95"/>
    </row>
    <row r="36" spans="1:23" ht="15" customHeight="1" thickBot="1">
      <c r="B36" s="101"/>
      <c r="C36" s="102" t="s">
        <v>913</v>
      </c>
      <c r="D36" s="103">
        <f>SUM(D16:D34)</f>
        <v>198.18120000000002</v>
      </c>
      <c r="E36" s="104">
        <f>SUM(E16:E34)</f>
        <v>410.73620000000005</v>
      </c>
      <c r="F36" s="105"/>
      <c r="G36" s="103">
        <f>SUM(G16:G34)</f>
        <v>337.63240000000002</v>
      </c>
      <c r="H36" s="104">
        <f>SUM(H16:H34)</f>
        <v>550.18670000000009</v>
      </c>
      <c r="I36" s="105"/>
      <c r="J36" s="103">
        <f>SUM(J16:J34)</f>
        <v>437.65359999999998</v>
      </c>
      <c r="K36" s="104">
        <f>SUM(K16:K34)</f>
        <v>650.20800000000008</v>
      </c>
      <c r="L36" s="105"/>
      <c r="M36" s="103">
        <f>SUM(M16:M34)</f>
        <v>1327.8020125</v>
      </c>
      <c r="N36" s="104">
        <f>SUM(N16:N34)</f>
        <v>1457.7948250000002</v>
      </c>
      <c r="O36" s="105"/>
      <c r="P36" s="103">
        <f>SUM(P16:P34)</f>
        <v>1551.7201124999999</v>
      </c>
      <c r="Q36" s="104">
        <f>SUM(Q16:Q34)</f>
        <v>1681.712325</v>
      </c>
      <c r="R36" s="105"/>
      <c r="S36" s="103">
        <f>SUM(S16:S34)</f>
        <v>1567.2744125000002</v>
      </c>
      <c r="T36" s="104">
        <f>SUM(T16:T34)</f>
        <v>1697.2666250000002</v>
      </c>
      <c r="U36" s="105"/>
      <c r="V36" s="103">
        <f>SUM(V16:V34)</f>
        <v>2621.329179166667</v>
      </c>
      <c r="W36" s="104">
        <f>SUM(W16:W34)</f>
        <v>2751.3215916666668</v>
      </c>
    </row>
    <row r="37" spans="1:23" ht="15" customHeight="1" thickTop="1">
      <c r="B37" s="101"/>
      <c r="C37" s="106" t="s">
        <v>914</v>
      </c>
      <c r="D37" s="107">
        <f>D36*24</f>
        <v>4756.3488000000007</v>
      </c>
      <c r="E37" s="108">
        <f>E36*12</f>
        <v>4928.8344000000006</v>
      </c>
      <c r="F37" s="105"/>
      <c r="G37" s="107">
        <f>G36*24</f>
        <v>8103.1776000000009</v>
      </c>
      <c r="H37" s="108">
        <f>H36*12</f>
        <v>6602.2404000000006</v>
      </c>
      <c r="I37" s="105"/>
      <c r="J37" s="107">
        <f>J36*24</f>
        <v>10503.686399999999</v>
      </c>
      <c r="K37" s="108">
        <f>K36*12</f>
        <v>7802.496000000001</v>
      </c>
      <c r="L37" s="105"/>
      <c r="M37" s="107">
        <f>M36*24</f>
        <v>31867.248299999999</v>
      </c>
      <c r="N37" s="108">
        <f>N36*12</f>
        <v>17493.537900000003</v>
      </c>
      <c r="O37" s="105"/>
      <c r="P37" s="107">
        <f>P36*24</f>
        <v>37241.282699999996</v>
      </c>
      <c r="Q37" s="108">
        <f>Q36*12</f>
        <v>20180.547899999998</v>
      </c>
      <c r="R37" s="105"/>
      <c r="S37" s="107">
        <f>S36*24</f>
        <v>37614.585900000005</v>
      </c>
      <c r="T37" s="108">
        <f>T36*12</f>
        <v>20367.199500000002</v>
      </c>
      <c r="U37" s="105"/>
      <c r="V37" s="107">
        <f>V36*24</f>
        <v>62911.900300000008</v>
      </c>
      <c r="W37" s="108">
        <f>W36*12</f>
        <v>33015.859100000001</v>
      </c>
    </row>
    <row r="38" spans="1:23" ht="15" customHeight="1" thickBot="1">
      <c r="B38" s="101"/>
      <c r="C38" s="109" t="s">
        <v>915</v>
      </c>
      <c r="D38" s="110">
        <f>D36+(D36*D$1)</f>
        <v>336.90804000000003</v>
      </c>
      <c r="E38" s="111">
        <f>E36+(E36*E$1)</f>
        <v>698.25154000000009</v>
      </c>
      <c r="F38" s="105"/>
      <c r="G38" s="110">
        <f>G36+(G36*G$1)</f>
        <v>607.73832000000004</v>
      </c>
      <c r="H38" s="111">
        <f>H36+(H36*H$1)</f>
        <v>990.3360600000002</v>
      </c>
      <c r="I38" s="105"/>
      <c r="J38" s="110">
        <f>J36+(J36*J$1)</f>
        <v>831.54183999999998</v>
      </c>
      <c r="K38" s="111">
        <f>K36+(K36*K$1)</f>
        <v>1235.3952000000002</v>
      </c>
      <c r="L38" s="105"/>
      <c r="M38" s="110">
        <f>M36+(M36*M$1)</f>
        <v>2257.2634212499997</v>
      </c>
      <c r="N38" s="111">
        <f>N36+(N36*N$1)</f>
        <v>2478.2512025000001</v>
      </c>
      <c r="O38" s="105"/>
      <c r="P38" s="110">
        <f>P36+(P36*P$1)</f>
        <v>2793.0962024999999</v>
      </c>
      <c r="Q38" s="111">
        <f>Q36+(Q36*Q$1)</f>
        <v>3027.0821850000002</v>
      </c>
      <c r="R38" s="105"/>
      <c r="S38" s="110">
        <f>S36+(S36*S$1)</f>
        <v>2977.8213837500002</v>
      </c>
      <c r="T38" s="111">
        <f>T36+(T36*T$1)</f>
        <v>3224.8065875000002</v>
      </c>
      <c r="U38" s="105"/>
      <c r="V38" s="110">
        <f>V36+(V36*V$1)</f>
        <v>5242.658358333334</v>
      </c>
      <c r="W38" s="111">
        <f>W36+(W36*W$1)</f>
        <v>5502.6431833333336</v>
      </c>
    </row>
    <row r="39" spans="1:23" ht="15" customHeight="1" thickTop="1">
      <c r="B39" s="101"/>
      <c r="C39" s="112" t="s">
        <v>916</v>
      </c>
      <c r="D39" s="113">
        <f>(D38-D36)/D36</f>
        <v>0.7</v>
      </c>
      <c r="E39" s="114">
        <f>(E38-E36)/E36</f>
        <v>0.7</v>
      </c>
      <c r="F39" s="105"/>
      <c r="G39" s="113">
        <f>(G38-G36)/G36</f>
        <v>0.8</v>
      </c>
      <c r="H39" s="114">
        <f>(H38-H36)/H36</f>
        <v>0.8</v>
      </c>
      <c r="I39" s="105"/>
      <c r="J39" s="113">
        <f>(J38-J36)/J36</f>
        <v>0.9</v>
      </c>
      <c r="K39" s="114">
        <f>(K38-K36)/K36</f>
        <v>0.9</v>
      </c>
      <c r="L39" s="105"/>
      <c r="M39" s="113">
        <f>(M38-M36)/M36</f>
        <v>0.69999999999999973</v>
      </c>
      <c r="N39" s="114">
        <f>(N38-N36)/N36</f>
        <v>0.69999999999999984</v>
      </c>
      <c r="O39" s="105"/>
      <c r="P39" s="113">
        <f>(P38-P36)/P36</f>
        <v>0.8</v>
      </c>
      <c r="Q39" s="114">
        <f>(Q38-Q36)/Q36</f>
        <v>0.80000000000000016</v>
      </c>
      <c r="R39" s="105"/>
      <c r="S39" s="113">
        <f>(S38-S36)/S36</f>
        <v>0.89999999999999991</v>
      </c>
      <c r="T39" s="114">
        <f>(T38-T36)/T36</f>
        <v>0.89999999999999991</v>
      </c>
      <c r="U39" s="105"/>
      <c r="V39" s="113">
        <f>(V38-V36)/V36</f>
        <v>1</v>
      </c>
      <c r="W39" s="114">
        <f>(W38-W36)/W36</f>
        <v>1</v>
      </c>
    </row>
    <row r="40" spans="1:23" ht="15" customHeight="1">
      <c r="B40" s="101"/>
      <c r="C40" s="115" t="s">
        <v>917</v>
      </c>
      <c r="D40" s="116">
        <f>D37+(D37*D$1)</f>
        <v>8085.7929600000007</v>
      </c>
      <c r="E40" s="117">
        <f>E37+(E37*E$1)</f>
        <v>8379.0184800000006</v>
      </c>
      <c r="F40" s="105"/>
      <c r="G40" s="116">
        <f>G37+(G37*G$1)</f>
        <v>14585.719680000002</v>
      </c>
      <c r="H40" s="117">
        <f>H37+(H37*H$1)</f>
        <v>11884.032720000001</v>
      </c>
      <c r="I40" s="105"/>
      <c r="J40" s="116">
        <f>J37+(J37*J$1)</f>
        <v>19957.004159999997</v>
      </c>
      <c r="K40" s="117">
        <f>K37+(K37*K$1)</f>
        <v>14824.742400000003</v>
      </c>
      <c r="L40" s="105"/>
      <c r="M40" s="116">
        <f>M37+(M37*M$1)</f>
        <v>54174.322109999994</v>
      </c>
      <c r="N40" s="117">
        <f>N37+(N37*N$1)</f>
        <v>29739.014430000003</v>
      </c>
      <c r="O40" s="105"/>
      <c r="P40" s="116">
        <f>P37+(P37*P$1)</f>
        <v>67034.30885999999</v>
      </c>
      <c r="Q40" s="117">
        <f>Q37+(Q37*Q$1)</f>
        <v>36324.986219999999</v>
      </c>
      <c r="R40" s="105"/>
      <c r="S40" s="116">
        <f>S37+(S37*S$1)</f>
        <v>71467.713210000016</v>
      </c>
      <c r="T40" s="117">
        <f>T37+(T37*T$1)</f>
        <v>38697.679050000006</v>
      </c>
      <c r="U40" s="105"/>
      <c r="V40" s="116">
        <f>V37+(V37*V$1)</f>
        <v>125823.80060000002</v>
      </c>
      <c r="W40" s="117">
        <f>W37+(W37*W$1)</f>
        <v>66031.718200000003</v>
      </c>
    </row>
    <row r="41" spans="1:23" customFormat="1" ht="12.75"/>
    <row r="42" spans="1:23" hidden="1" outlineLevel="1">
      <c r="D42" s="73">
        <v>4</v>
      </c>
      <c r="E42" s="73">
        <v>5</v>
      </c>
      <c r="G42" s="73">
        <v>7</v>
      </c>
      <c r="H42" s="73">
        <v>8</v>
      </c>
      <c r="J42" s="73">
        <v>10</v>
      </c>
      <c r="K42" s="73">
        <v>11</v>
      </c>
      <c r="M42" s="73">
        <v>13</v>
      </c>
      <c r="N42" s="73">
        <v>14</v>
      </c>
      <c r="P42" s="73">
        <v>16</v>
      </c>
      <c r="Q42" s="73">
        <v>17</v>
      </c>
      <c r="S42" s="73">
        <v>19</v>
      </c>
      <c r="T42" s="73">
        <v>20</v>
      </c>
      <c r="V42" s="73">
        <v>22</v>
      </c>
      <c r="W42" s="73">
        <v>23</v>
      </c>
    </row>
    <row r="43" spans="1:23" collapsed="1">
      <c r="C43" s="118" t="s">
        <v>73</v>
      </c>
    </row>
    <row r="44" spans="1:23">
      <c r="B44" s="87" t="s">
        <v>919</v>
      </c>
      <c r="C44" s="119" t="s">
        <v>589</v>
      </c>
      <c r="D44" s="86" t="s">
        <v>910</v>
      </c>
      <c r="E44" s="86" t="s">
        <v>906</v>
      </c>
      <c r="G44" s="86" t="s">
        <v>910</v>
      </c>
      <c r="H44" s="86" t="s">
        <v>906</v>
      </c>
      <c r="J44" s="86" t="s">
        <v>910</v>
      </c>
      <c r="K44" s="86" t="s">
        <v>906</v>
      </c>
      <c r="M44" s="86" t="s">
        <v>910</v>
      </c>
      <c r="N44" s="86" t="s">
        <v>906</v>
      </c>
      <c r="P44" s="86" t="s">
        <v>910</v>
      </c>
      <c r="Q44" s="86" t="s">
        <v>906</v>
      </c>
      <c r="S44" s="86" t="s">
        <v>910</v>
      </c>
      <c r="T44" s="86" t="s">
        <v>906</v>
      </c>
      <c r="V44" s="86" t="s">
        <v>910</v>
      </c>
      <c r="W44" s="86" t="s">
        <v>906</v>
      </c>
    </row>
    <row r="45" spans="1:23">
      <c r="B45" s="87" t="s">
        <v>911</v>
      </c>
      <c r="C45" s="87" t="s">
        <v>920</v>
      </c>
    </row>
    <row r="46" spans="1:23">
      <c r="A46" s="88" t="s">
        <v>72</v>
      </c>
      <c r="B46" s="89">
        <v>1</v>
      </c>
      <c r="C46" s="120" t="s">
        <v>597</v>
      </c>
      <c r="D46" s="91">
        <f t="shared" ref="D46:E51" si="0">VLOOKUP($A46,$A$16:$W$34,D$42,0)*$B46</f>
        <v>0.49830000000000002</v>
      </c>
      <c r="E46" s="92">
        <f t="shared" si="0"/>
        <v>2.3885000000000001</v>
      </c>
      <c r="G46" s="91">
        <f t="shared" ref="G46:H51" si="1">VLOOKUP($A46,$A$16:$W$34,G$42,0)*$B46</f>
        <v>1.2656000000000001</v>
      </c>
      <c r="H46" s="92">
        <f t="shared" si="1"/>
        <v>3.1556999999999999</v>
      </c>
      <c r="J46" s="91">
        <f t="shared" ref="J46:K51" si="2">VLOOKUP($A46,$A$16:$W$34,J$42,0)*$B46</f>
        <v>2.2185000000000001</v>
      </c>
      <c r="K46" s="92">
        <f t="shared" si="2"/>
        <v>4.1086</v>
      </c>
      <c r="M46" s="91">
        <f t="shared" ref="M46:N51" si="3">VLOOKUP($A46,$A$16:$W$34,M$42,0)*$B46</f>
        <v>0.49830000000000002</v>
      </c>
      <c r="N46" s="92">
        <f t="shared" si="3"/>
        <v>2.3885000000000001</v>
      </c>
      <c r="P46" s="91">
        <f t="shared" ref="P46:Q51" si="4">VLOOKUP($A46,$A$16:$W$34,P$42,0)*$B46</f>
        <v>2.0865</v>
      </c>
      <c r="Q46" s="92">
        <f t="shared" si="4"/>
        <v>3.9765999999999999</v>
      </c>
      <c r="S46" s="91">
        <f t="shared" ref="S46:T51" si="5">VLOOKUP($A46,$A$16:$W$34,S$42,0)*$B46</f>
        <v>2.2185000000000001</v>
      </c>
      <c r="T46" s="92">
        <f t="shared" si="5"/>
        <v>4.1086</v>
      </c>
      <c r="V46" s="91">
        <f t="shared" ref="V46:W51" si="6">VLOOKUP($A46,$A$16:$W$34,V$42,0)*$B46</f>
        <v>2.8123</v>
      </c>
      <c r="W46" s="92">
        <f t="shared" si="6"/>
        <v>4.7024999999999997</v>
      </c>
    </row>
    <row r="47" spans="1:23">
      <c r="A47" s="88" t="s">
        <v>86</v>
      </c>
      <c r="B47" s="89">
        <v>2</v>
      </c>
      <c r="C47" s="128" t="s">
        <v>600</v>
      </c>
      <c r="D47" s="129">
        <f t="shared" si="0"/>
        <v>104.5668</v>
      </c>
      <c r="E47" s="130">
        <f t="shared" si="0"/>
        <v>127.18219999999999</v>
      </c>
      <c r="G47" s="129">
        <f t="shared" si="1"/>
        <v>150.74160000000001</v>
      </c>
      <c r="H47" s="130">
        <f t="shared" si="1"/>
        <v>173.35679999999999</v>
      </c>
      <c r="J47" s="129">
        <f t="shared" si="2"/>
        <v>168.05500000000001</v>
      </c>
      <c r="K47" s="130">
        <f t="shared" si="2"/>
        <v>190.67019999999999</v>
      </c>
      <c r="M47" s="129">
        <f t="shared" si="3"/>
        <v>104.5668</v>
      </c>
      <c r="N47" s="130">
        <f t="shared" si="3"/>
        <v>127.18219999999999</v>
      </c>
      <c r="P47" s="129">
        <f t="shared" si="4"/>
        <v>165.57599999999999</v>
      </c>
      <c r="Q47" s="130">
        <f t="shared" si="4"/>
        <v>188.19120000000001</v>
      </c>
      <c r="S47" s="129">
        <f t="shared" si="5"/>
        <v>168.05500000000001</v>
      </c>
      <c r="T47" s="130">
        <f t="shared" si="5"/>
        <v>190.67019999999999</v>
      </c>
      <c r="V47" s="129">
        <f t="shared" si="6"/>
        <v>179.21039999999999</v>
      </c>
      <c r="W47" s="130">
        <f t="shared" si="6"/>
        <v>201.82579999999999</v>
      </c>
    </row>
    <row r="48" spans="1:23">
      <c r="A48" s="88" t="s">
        <v>86</v>
      </c>
      <c r="B48" s="89">
        <v>1</v>
      </c>
      <c r="C48" s="128" t="s">
        <v>606</v>
      </c>
      <c r="D48" s="129">
        <f t="shared" si="0"/>
        <v>52.2834</v>
      </c>
      <c r="E48" s="130">
        <f t="shared" si="0"/>
        <v>63.591099999999997</v>
      </c>
      <c r="G48" s="129">
        <f t="shared" si="1"/>
        <v>75.370800000000003</v>
      </c>
      <c r="H48" s="130">
        <f t="shared" si="1"/>
        <v>86.678399999999996</v>
      </c>
      <c r="J48" s="129">
        <f t="shared" si="2"/>
        <v>84.027500000000003</v>
      </c>
      <c r="K48" s="130">
        <f t="shared" si="2"/>
        <v>95.335099999999997</v>
      </c>
      <c r="M48" s="129">
        <f t="shared" si="3"/>
        <v>52.2834</v>
      </c>
      <c r="N48" s="130">
        <f t="shared" si="3"/>
        <v>63.591099999999997</v>
      </c>
      <c r="P48" s="129">
        <f t="shared" si="4"/>
        <v>82.787999999999997</v>
      </c>
      <c r="Q48" s="130">
        <f t="shared" si="4"/>
        <v>94.095600000000005</v>
      </c>
      <c r="S48" s="129">
        <f t="shared" si="5"/>
        <v>84.027500000000003</v>
      </c>
      <c r="T48" s="130">
        <f t="shared" si="5"/>
        <v>95.335099999999997</v>
      </c>
      <c r="V48" s="129">
        <f t="shared" si="6"/>
        <v>89.605199999999996</v>
      </c>
      <c r="W48" s="130">
        <f t="shared" si="6"/>
        <v>100.91289999999999</v>
      </c>
    </row>
    <row r="49" spans="1:23">
      <c r="A49" s="88" t="s">
        <v>18</v>
      </c>
      <c r="B49" s="89">
        <v>1</v>
      </c>
      <c r="C49" s="128" t="s">
        <v>566</v>
      </c>
      <c r="D49" s="129">
        <f t="shared" si="0"/>
        <v>2.9306999999999999</v>
      </c>
      <c r="E49" s="130">
        <f t="shared" si="0"/>
        <v>3.6116000000000001</v>
      </c>
      <c r="G49" s="129">
        <f t="shared" si="1"/>
        <v>4.0242000000000004</v>
      </c>
      <c r="H49" s="130">
        <f t="shared" si="1"/>
        <v>4.7050999999999998</v>
      </c>
      <c r="J49" s="129">
        <f t="shared" si="2"/>
        <v>6.2655000000000003</v>
      </c>
      <c r="K49" s="130">
        <f t="shared" si="2"/>
        <v>6.9462999999999999</v>
      </c>
      <c r="M49" s="129">
        <f t="shared" si="3"/>
        <v>2.9306999999999999</v>
      </c>
      <c r="N49" s="130">
        <f t="shared" si="3"/>
        <v>3.6116000000000001</v>
      </c>
      <c r="P49" s="129">
        <f t="shared" si="4"/>
        <v>6.2381000000000002</v>
      </c>
      <c r="Q49" s="130">
        <f t="shared" si="4"/>
        <v>6.9189999999999996</v>
      </c>
      <c r="S49" s="129">
        <f t="shared" si="5"/>
        <v>6.2655000000000003</v>
      </c>
      <c r="T49" s="130">
        <f t="shared" si="5"/>
        <v>6.9462999999999999</v>
      </c>
      <c r="V49" s="129">
        <f t="shared" si="6"/>
        <v>6.3884999999999996</v>
      </c>
      <c r="W49" s="130">
        <f t="shared" si="6"/>
        <v>7.0693000000000001</v>
      </c>
    </row>
    <row r="50" spans="1:23">
      <c r="A50" s="88" t="s">
        <v>1002</v>
      </c>
      <c r="B50" s="89">
        <v>1</v>
      </c>
      <c r="C50" s="128" t="s">
        <v>1003</v>
      </c>
      <c r="D50" s="129">
        <f t="shared" si="0"/>
        <v>0</v>
      </c>
      <c r="E50" s="130">
        <f t="shared" si="0"/>
        <v>0</v>
      </c>
      <c r="G50" s="129">
        <f t="shared" si="1"/>
        <v>0</v>
      </c>
      <c r="H50" s="130">
        <f t="shared" si="1"/>
        <v>0</v>
      </c>
      <c r="J50" s="129">
        <f t="shared" si="2"/>
        <v>0</v>
      </c>
      <c r="K50" s="130">
        <f t="shared" si="2"/>
        <v>0</v>
      </c>
      <c r="M50" s="129">
        <f t="shared" si="3"/>
        <v>0</v>
      </c>
      <c r="N50" s="130">
        <f t="shared" si="3"/>
        <v>0</v>
      </c>
      <c r="P50" s="129">
        <f t="shared" si="4"/>
        <v>0</v>
      </c>
      <c r="Q50" s="130">
        <f t="shared" si="4"/>
        <v>0</v>
      </c>
      <c r="S50" s="129">
        <f t="shared" si="5"/>
        <v>0</v>
      </c>
      <c r="T50" s="130">
        <f t="shared" si="5"/>
        <v>0</v>
      </c>
      <c r="V50" s="129">
        <f t="shared" si="6"/>
        <v>0</v>
      </c>
      <c r="W50" s="130">
        <f t="shared" si="6"/>
        <v>0</v>
      </c>
    </row>
    <row r="51" spans="1:23">
      <c r="A51" s="88" t="s">
        <v>80</v>
      </c>
      <c r="B51" s="89">
        <v>1</v>
      </c>
      <c r="C51" s="128" t="s">
        <v>568</v>
      </c>
      <c r="D51" s="129">
        <f t="shared" si="0"/>
        <v>5.3212999999999999</v>
      </c>
      <c r="E51" s="130">
        <f t="shared" si="0"/>
        <v>6.8379000000000003</v>
      </c>
      <c r="G51" s="129">
        <f t="shared" si="1"/>
        <v>7.5312999999999999</v>
      </c>
      <c r="H51" s="130">
        <f t="shared" si="1"/>
        <v>9.0479000000000003</v>
      </c>
      <c r="J51" s="129">
        <f t="shared" si="2"/>
        <v>10.9656</v>
      </c>
      <c r="K51" s="130">
        <f t="shared" si="2"/>
        <v>12.482200000000001</v>
      </c>
      <c r="M51" s="129">
        <f t="shared" si="3"/>
        <v>5.3212999999999999</v>
      </c>
      <c r="N51" s="130">
        <f t="shared" si="3"/>
        <v>6.8379000000000003</v>
      </c>
      <c r="P51" s="129">
        <f t="shared" si="4"/>
        <v>10.889099999999999</v>
      </c>
      <c r="Q51" s="130">
        <f t="shared" si="4"/>
        <v>12.4057</v>
      </c>
      <c r="S51" s="129">
        <f t="shared" si="5"/>
        <v>10.9656</v>
      </c>
      <c r="T51" s="130">
        <f t="shared" si="5"/>
        <v>12.482200000000001</v>
      </c>
      <c r="V51" s="129">
        <f t="shared" si="6"/>
        <v>11.3101</v>
      </c>
      <c r="W51" s="130">
        <f t="shared" si="6"/>
        <v>12.826700000000001</v>
      </c>
    </row>
    <row r="52" spans="1:23">
      <c r="C52" s="94"/>
      <c r="D52" s="94"/>
      <c r="E52" s="95"/>
      <c r="G52" s="94"/>
      <c r="H52" s="95"/>
      <c r="J52" s="94"/>
      <c r="K52" s="95"/>
      <c r="M52" s="94"/>
      <c r="N52" s="95"/>
      <c r="P52" s="94"/>
      <c r="Q52" s="95"/>
      <c r="S52" s="94"/>
      <c r="T52" s="95"/>
      <c r="V52" s="94"/>
      <c r="W52" s="95"/>
    </row>
    <row r="53" spans="1:23">
      <c r="A53" s="96"/>
      <c r="B53" s="97">
        <v>1</v>
      </c>
      <c r="C53" s="121" t="s">
        <v>930</v>
      </c>
      <c r="D53" s="99">
        <f>VLOOKUP($C53,$C$16:$W$34,D$42-2,0)*$B53</f>
        <v>0</v>
      </c>
      <c r="E53" s="100">
        <f>VLOOKUP($C53,$C$16:$W$34,E$42-2,0)*$B53</f>
        <v>0</v>
      </c>
      <c r="G53" s="99">
        <f>VLOOKUP($C53,$C$16:$W$34,G$42-2,0)*$B53</f>
        <v>0</v>
      </c>
      <c r="H53" s="100">
        <f>VLOOKUP($C53,$C$16:$W$34,H$42-2,0)*$B53</f>
        <v>0</v>
      </c>
      <c r="J53" s="99">
        <f>VLOOKUP($C53,$C$16:$W$34,J$42-2,0)*$B53</f>
        <v>0</v>
      </c>
      <c r="K53" s="100">
        <f>VLOOKUP($C53,$C$16:$W$34,K$42-2,0)*$B53</f>
        <v>0</v>
      </c>
      <c r="M53" s="99">
        <f>VLOOKUP($C53,$C$16:$W$34,M$42-2,0)*$B53</f>
        <v>317.75189583333332</v>
      </c>
      <c r="N53" s="100">
        <f>VLOOKUP($C53,$C$16:$W$34,N$42-2,0)*$B53</f>
        <v>290.23116666666664</v>
      </c>
      <c r="P53" s="99">
        <f>VLOOKUP($C53,$C$16:$W$34,P$42-2,0)*$B53</f>
        <v>317.75189583333332</v>
      </c>
      <c r="Q53" s="100">
        <f>VLOOKUP($C53,$C$16:$W$34,Q$42-2,0)*$B53</f>
        <v>290.23116666666664</v>
      </c>
      <c r="S53" s="99">
        <f>VLOOKUP($C53,$C$16:$W$34,S$42-2,0)*$B53</f>
        <v>317.75189583333332</v>
      </c>
      <c r="T53" s="100">
        <f>VLOOKUP($C53,$C$16:$W$34,T$42-2,0)*$B53</f>
        <v>290.23116666666664</v>
      </c>
      <c r="V53" s="99">
        <f>VLOOKUP($C53,$C$16:$W$34,V$42-2,0)*$B53</f>
        <v>589.98372916666665</v>
      </c>
      <c r="W53" s="100">
        <f>VLOOKUP($C53,$C$16:$W$34,W$42-2,0)*$B53</f>
        <v>562.46299999999997</v>
      </c>
    </row>
    <row r="54" spans="1:23">
      <c r="C54" s="94"/>
      <c r="D54" s="94"/>
      <c r="E54" s="95"/>
      <c r="G54" s="94"/>
      <c r="H54" s="95"/>
      <c r="J54" s="94"/>
      <c r="K54" s="95"/>
      <c r="M54" s="94"/>
      <c r="N54" s="95"/>
      <c r="P54" s="94"/>
      <c r="Q54" s="95"/>
      <c r="S54" s="94"/>
      <c r="T54" s="95"/>
      <c r="V54" s="94"/>
      <c r="W54" s="95"/>
    </row>
    <row r="55" spans="1:23" ht="15" customHeight="1" thickBot="1">
      <c r="B55" s="87" t="s">
        <v>1004</v>
      </c>
      <c r="C55" s="122" t="s">
        <v>913</v>
      </c>
      <c r="D55" s="103">
        <f>SUM(D46:D53)</f>
        <v>165.60050000000001</v>
      </c>
      <c r="E55" s="104">
        <f>SUM(E46:E53)</f>
        <v>203.61129999999997</v>
      </c>
      <c r="F55" s="105"/>
      <c r="G55" s="103">
        <f>SUM(G46:G53)</f>
        <v>238.93350000000001</v>
      </c>
      <c r="H55" s="104">
        <f>SUM(H46:H53)</f>
        <v>276.94390000000004</v>
      </c>
      <c r="I55" s="105"/>
      <c r="J55" s="103">
        <f>SUM(J46:J53)</f>
        <v>271.53210000000001</v>
      </c>
      <c r="K55" s="104">
        <f>SUM(K46:K53)</f>
        <v>309.54239999999999</v>
      </c>
      <c r="L55" s="105"/>
      <c r="M55" s="103">
        <f>SUM(M46:M53)</f>
        <v>483.35239583333333</v>
      </c>
      <c r="N55" s="104">
        <f>SUM(N46:N53)</f>
        <v>493.84246666666661</v>
      </c>
      <c r="O55" s="105"/>
      <c r="P55" s="103">
        <f>SUM(P46:P53)</f>
        <v>585.32959583333331</v>
      </c>
      <c r="Q55" s="104">
        <f>SUM(Q46:Q53)</f>
        <v>595.81926666666664</v>
      </c>
      <c r="R55" s="105"/>
      <c r="S55" s="103">
        <f>SUM(S46:S53)</f>
        <v>589.28399583333339</v>
      </c>
      <c r="T55" s="104">
        <f>SUM(T46:T53)</f>
        <v>599.77356666666662</v>
      </c>
      <c r="U55" s="105"/>
      <c r="V55" s="103">
        <f>SUM(V46:V53)</f>
        <v>879.31022916666666</v>
      </c>
      <c r="W55" s="104">
        <f>SUM(W46:W53)</f>
        <v>889.8001999999999</v>
      </c>
    </row>
    <row r="56" spans="1:23" ht="15" customHeight="1" thickTop="1">
      <c r="C56" s="123" t="s">
        <v>914</v>
      </c>
      <c r="D56" s="107">
        <f>D55*24</f>
        <v>3974.4120000000003</v>
      </c>
      <c r="E56" s="108">
        <f>E55*12</f>
        <v>2443.3355999999994</v>
      </c>
      <c r="F56" s="105"/>
      <c r="G56" s="107">
        <f>G55*24</f>
        <v>5734.4040000000005</v>
      </c>
      <c r="H56" s="108">
        <f>H55*12</f>
        <v>3323.3268000000007</v>
      </c>
      <c r="I56" s="105"/>
      <c r="J56" s="107">
        <f>J55*24</f>
        <v>6516.7704000000003</v>
      </c>
      <c r="K56" s="108">
        <f>K55*12</f>
        <v>3714.5087999999996</v>
      </c>
      <c r="L56" s="105"/>
      <c r="M56" s="107">
        <f>M55*24</f>
        <v>11600.4575</v>
      </c>
      <c r="N56" s="108">
        <f>N55*12</f>
        <v>5926.1095999999998</v>
      </c>
      <c r="O56" s="105"/>
      <c r="P56" s="107">
        <f>P55*24</f>
        <v>14047.9103</v>
      </c>
      <c r="Q56" s="108">
        <f>Q55*12</f>
        <v>7149.8311999999996</v>
      </c>
      <c r="R56" s="105"/>
      <c r="S56" s="107">
        <f>S55*24</f>
        <v>14142.815900000001</v>
      </c>
      <c r="T56" s="108">
        <f>T55*12</f>
        <v>7197.282799999999</v>
      </c>
      <c r="U56" s="105"/>
      <c r="V56" s="107">
        <f>V55*24</f>
        <v>21103.445500000002</v>
      </c>
      <c r="W56" s="108">
        <f>W55*12</f>
        <v>10677.6024</v>
      </c>
    </row>
    <row r="57" spans="1:23" ht="15" customHeight="1" thickBot="1">
      <c r="B57" s="87" t="s">
        <v>1005</v>
      </c>
      <c r="C57" s="124" t="s">
        <v>915</v>
      </c>
      <c r="D57" s="110">
        <f>D55+(D55*D$1)</f>
        <v>281.52085</v>
      </c>
      <c r="E57" s="111">
        <f>E55+(E55*E$1)</f>
        <v>346.13920999999993</v>
      </c>
      <c r="F57" s="105"/>
      <c r="G57" s="110">
        <f>G55+(G55*G$1)</f>
        <v>430.08030000000002</v>
      </c>
      <c r="H57" s="111">
        <f>H55+(H55*H$1)</f>
        <v>498.49902000000009</v>
      </c>
      <c r="I57" s="105"/>
      <c r="J57" s="110">
        <f>J55+(J55*J$1)</f>
        <v>515.91099000000008</v>
      </c>
      <c r="K57" s="111">
        <f>K55+(K55*K$1)</f>
        <v>588.13056000000006</v>
      </c>
      <c r="L57" s="105"/>
      <c r="M57" s="110">
        <f>M55+(M55*M$1)</f>
        <v>821.69907291666664</v>
      </c>
      <c r="N57" s="111">
        <f>N55+(N55*N$1)</f>
        <v>839.53219333333323</v>
      </c>
      <c r="O57" s="105"/>
      <c r="P57" s="110">
        <f>P55+(P55*P$1)</f>
        <v>1053.5932725</v>
      </c>
      <c r="Q57" s="111">
        <f>Q55+(Q55*Q$1)</f>
        <v>1072.47468</v>
      </c>
      <c r="R57" s="105"/>
      <c r="S57" s="110">
        <f>S55+(S55*S$1)</f>
        <v>1119.6395920833334</v>
      </c>
      <c r="T57" s="111">
        <f>T55+(T55*T$1)</f>
        <v>1139.5697766666667</v>
      </c>
      <c r="U57" s="105"/>
      <c r="V57" s="110">
        <f>V55+(V55*V$1)</f>
        <v>1758.6204583333333</v>
      </c>
      <c r="W57" s="111">
        <f>W55+(W55*W$1)</f>
        <v>1779.6003999999998</v>
      </c>
    </row>
    <row r="58" spans="1:23" ht="15" customHeight="1" thickTop="1">
      <c r="C58" s="125" t="s">
        <v>916</v>
      </c>
      <c r="D58" s="113">
        <f>(D57-D55)/D55</f>
        <v>0.69999999999999984</v>
      </c>
      <c r="E58" s="114">
        <f>(E57-E55)/E55</f>
        <v>0.7</v>
      </c>
      <c r="F58" s="105"/>
      <c r="G58" s="113">
        <f>(G57-G55)/G55</f>
        <v>0.8</v>
      </c>
      <c r="H58" s="114">
        <f>(H57-H55)/H55</f>
        <v>0.8</v>
      </c>
      <c r="I58" s="105"/>
      <c r="J58" s="113">
        <f>(J57-J55)/J55</f>
        <v>0.90000000000000024</v>
      </c>
      <c r="K58" s="114">
        <f>(K57-K55)/K55</f>
        <v>0.90000000000000024</v>
      </c>
      <c r="L58" s="105"/>
      <c r="M58" s="113">
        <f>(M57-M55)/M55</f>
        <v>0.7</v>
      </c>
      <c r="N58" s="114">
        <f>(N57-N55)/N55</f>
        <v>0.7</v>
      </c>
      <c r="O58" s="105"/>
      <c r="P58" s="113">
        <f>(P57-P55)/P55</f>
        <v>0.8</v>
      </c>
      <c r="Q58" s="114">
        <f>(Q57-Q55)/Q55</f>
        <v>0.80000000000000016</v>
      </c>
      <c r="R58" s="105"/>
      <c r="S58" s="113">
        <f>(S57-S55)/S55</f>
        <v>0.8999999999999998</v>
      </c>
      <c r="T58" s="114">
        <f>(T57-T55)/T55</f>
        <v>0.90000000000000024</v>
      </c>
      <c r="U58" s="105"/>
      <c r="V58" s="113">
        <f>(V57-V55)/V55</f>
        <v>1</v>
      </c>
      <c r="W58" s="114">
        <f>(W57-W55)/W55</f>
        <v>1</v>
      </c>
    </row>
    <row r="59" spans="1:23" ht="15" customHeight="1">
      <c r="C59" s="126" t="s">
        <v>917</v>
      </c>
      <c r="D59" s="116">
        <f>D56+(D56*D$1)</f>
        <v>6756.5004000000008</v>
      </c>
      <c r="E59" s="117">
        <f>E56+(E56*E$1)</f>
        <v>4153.6705199999988</v>
      </c>
      <c r="F59" s="105"/>
      <c r="G59" s="116">
        <f>G56+(G56*G$1)</f>
        <v>10321.927200000002</v>
      </c>
      <c r="H59" s="117">
        <f>H56+(H56*H$1)</f>
        <v>5981.9882400000015</v>
      </c>
      <c r="I59" s="105"/>
      <c r="J59" s="116">
        <f>J56+(J56*J$1)</f>
        <v>12381.86376</v>
      </c>
      <c r="K59" s="117">
        <f>K56+(K56*K$1)</f>
        <v>7057.5667199999989</v>
      </c>
      <c r="L59" s="105"/>
      <c r="M59" s="116">
        <f>M56+(M56*M$1)</f>
        <v>19720.777750000001</v>
      </c>
      <c r="N59" s="117">
        <f>N56+(N56*N$1)</f>
        <v>10074.38632</v>
      </c>
      <c r="O59" s="105"/>
      <c r="P59" s="116">
        <f>P56+(P56*P$1)</f>
        <v>25286.238539999998</v>
      </c>
      <c r="Q59" s="117">
        <f>Q56+(Q56*Q$1)</f>
        <v>12869.69616</v>
      </c>
      <c r="R59" s="105"/>
      <c r="S59" s="116">
        <f>S56+(S56*S$1)</f>
        <v>26871.350210000004</v>
      </c>
      <c r="T59" s="117">
        <f>T56+(T56*T$1)</f>
        <v>13674.837319999999</v>
      </c>
      <c r="U59" s="105"/>
      <c r="V59" s="116">
        <f>V56+(V56*V$1)</f>
        <v>42206.891000000003</v>
      </c>
      <c r="W59" s="117">
        <f>W56+(W56*W$1)</f>
        <v>21355.2048</v>
      </c>
    </row>
    <row r="61" spans="1:23">
      <c r="C61" s="118" t="s">
        <v>75</v>
      </c>
    </row>
    <row r="62" spans="1:23">
      <c r="B62" s="87" t="s">
        <v>919</v>
      </c>
      <c r="C62" s="119" t="s">
        <v>591</v>
      </c>
      <c r="D62" s="86" t="s">
        <v>910</v>
      </c>
      <c r="E62" s="86" t="s">
        <v>906</v>
      </c>
      <c r="G62" s="86" t="s">
        <v>910</v>
      </c>
      <c r="H62" s="86" t="s">
        <v>906</v>
      </c>
      <c r="J62" s="86" t="s">
        <v>910</v>
      </c>
      <c r="K62" s="86" t="s">
        <v>906</v>
      </c>
      <c r="M62" s="86" t="s">
        <v>910</v>
      </c>
      <c r="N62" s="86" t="s">
        <v>906</v>
      </c>
      <c r="P62" s="86" t="s">
        <v>910</v>
      </c>
      <c r="Q62" s="86" t="s">
        <v>906</v>
      </c>
      <c r="S62" s="86" t="s">
        <v>910</v>
      </c>
      <c r="T62" s="86" t="s">
        <v>906</v>
      </c>
      <c r="V62" s="86" t="s">
        <v>910</v>
      </c>
      <c r="W62" s="86" t="s">
        <v>906</v>
      </c>
    </row>
    <row r="63" spans="1:23">
      <c r="B63" s="87" t="s">
        <v>911</v>
      </c>
      <c r="C63" s="87" t="s">
        <v>920</v>
      </c>
    </row>
    <row r="64" spans="1:23">
      <c r="A64" s="88" t="s">
        <v>74</v>
      </c>
      <c r="B64" s="89">
        <v>1</v>
      </c>
      <c r="C64" s="120" t="s">
        <v>598</v>
      </c>
      <c r="D64" s="91">
        <f t="shared" ref="D64:E72" si="7">VLOOKUP($A64,$A$16:$W$34,D$42,0)*$B64</f>
        <v>0.53700000000000003</v>
      </c>
      <c r="E64" s="92">
        <f t="shared" si="7"/>
        <v>2.5830000000000002</v>
      </c>
      <c r="G64" s="91">
        <f t="shared" ref="G64:H72" si="8">VLOOKUP($A64,$A$16:$W$34,G$42,0)*$B64</f>
        <v>1.3043</v>
      </c>
      <c r="H64" s="92">
        <f t="shared" si="8"/>
        <v>3.3502999999999998</v>
      </c>
      <c r="J64" s="91">
        <f t="shared" ref="J64:K72" si="9">VLOOKUP($A64,$A$16:$W$34,J$42,0)*$B64</f>
        <v>2.5565000000000002</v>
      </c>
      <c r="K64" s="92">
        <f t="shared" si="9"/>
        <v>4.6025</v>
      </c>
      <c r="M64" s="91">
        <f t="shared" ref="M64:N72" si="10">VLOOKUP($A64,$A$16:$W$34,M$42,0)*$B64</f>
        <v>0.53700000000000003</v>
      </c>
      <c r="N64" s="92">
        <f t="shared" si="10"/>
        <v>2.5830000000000002</v>
      </c>
      <c r="P64" s="91">
        <f t="shared" ref="P64:Q72" si="11">VLOOKUP($A64,$A$16:$W$34,P$42,0)*$B64</f>
        <v>2.4034</v>
      </c>
      <c r="Q64" s="92">
        <f t="shared" si="11"/>
        <v>4.4493999999999998</v>
      </c>
      <c r="S64" s="91">
        <f t="shared" ref="S64:T72" si="12">VLOOKUP($A64,$A$16:$W$34,S$42,0)*$B64</f>
        <v>2.5565000000000002</v>
      </c>
      <c r="T64" s="92">
        <f t="shared" si="12"/>
        <v>4.6025</v>
      </c>
      <c r="V64" s="91">
        <f t="shared" ref="V64:W72" si="13">VLOOKUP($A64,$A$16:$W$34,V$42,0)*$B64</f>
        <v>3.2454999999999998</v>
      </c>
      <c r="W64" s="92">
        <f t="shared" si="13"/>
        <v>5.2915000000000001</v>
      </c>
    </row>
    <row r="65" spans="1:23">
      <c r="A65" s="88" t="s">
        <v>86</v>
      </c>
      <c r="B65" s="89">
        <v>2</v>
      </c>
      <c r="C65" s="128" t="s">
        <v>601</v>
      </c>
      <c r="D65" s="129">
        <f t="shared" si="7"/>
        <v>104.5668</v>
      </c>
      <c r="E65" s="130">
        <f t="shared" si="7"/>
        <v>127.18219999999999</v>
      </c>
      <c r="G65" s="129">
        <f t="shared" si="8"/>
        <v>150.74160000000001</v>
      </c>
      <c r="H65" s="130">
        <f t="shared" si="8"/>
        <v>173.35679999999999</v>
      </c>
      <c r="J65" s="129">
        <f t="shared" si="9"/>
        <v>168.05500000000001</v>
      </c>
      <c r="K65" s="130">
        <f t="shared" si="9"/>
        <v>190.67019999999999</v>
      </c>
      <c r="M65" s="129">
        <f t="shared" si="10"/>
        <v>104.5668</v>
      </c>
      <c r="N65" s="130">
        <f t="shared" si="10"/>
        <v>127.18219999999999</v>
      </c>
      <c r="P65" s="129">
        <f t="shared" si="11"/>
        <v>165.57599999999999</v>
      </c>
      <c r="Q65" s="130">
        <f t="shared" si="11"/>
        <v>188.19120000000001</v>
      </c>
      <c r="S65" s="129">
        <f t="shared" si="12"/>
        <v>168.05500000000001</v>
      </c>
      <c r="T65" s="130">
        <f t="shared" si="12"/>
        <v>190.67019999999999</v>
      </c>
      <c r="V65" s="129">
        <f t="shared" si="13"/>
        <v>179.21039999999999</v>
      </c>
      <c r="W65" s="130">
        <f t="shared" si="13"/>
        <v>201.82579999999999</v>
      </c>
    </row>
    <row r="66" spans="1:23">
      <c r="A66" s="88" t="s">
        <v>86</v>
      </c>
      <c r="B66" s="89">
        <v>2</v>
      </c>
      <c r="C66" s="128" t="s">
        <v>603</v>
      </c>
      <c r="D66" s="129">
        <f t="shared" si="7"/>
        <v>104.5668</v>
      </c>
      <c r="E66" s="130">
        <f t="shared" si="7"/>
        <v>127.18219999999999</v>
      </c>
      <c r="G66" s="129">
        <f t="shared" si="8"/>
        <v>150.74160000000001</v>
      </c>
      <c r="H66" s="130">
        <f t="shared" si="8"/>
        <v>173.35679999999999</v>
      </c>
      <c r="J66" s="129">
        <f t="shared" si="9"/>
        <v>168.05500000000001</v>
      </c>
      <c r="K66" s="130">
        <f t="shared" si="9"/>
        <v>190.67019999999999</v>
      </c>
      <c r="M66" s="129">
        <f t="shared" si="10"/>
        <v>104.5668</v>
      </c>
      <c r="N66" s="130">
        <f t="shared" si="10"/>
        <v>127.18219999999999</v>
      </c>
      <c r="P66" s="129">
        <f t="shared" si="11"/>
        <v>165.57599999999999</v>
      </c>
      <c r="Q66" s="130">
        <f t="shared" si="11"/>
        <v>188.19120000000001</v>
      </c>
      <c r="S66" s="129">
        <f t="shared" si="12"/>
        <v>168.05500000000001</v>
      </c>
      <c r="T66" s="130">
        <f t="shared" si="12"/>
        <v>190.67019999999999</v>
      </c>
      <c r="V66" s="129">
        <f t="shared" si="13"/>
        <v>179.21039999999999</v>
      </c>
      <c r="W66" s="130">
        <f t="shared" si="13"/>
        <v>201.82579999999999</v>
      </c>
    </row>
    <row r="67" spans="1:23">
      <c r="A67" s="88" t="s">
        <v>86</v>
      </c>
      <c r="B67" s="89">
        <v>1</v>
      </c>
      <c r="C67" s="128" t="s">
        <v>606</v>
      </c>
      <c r="D67" s="129">
        <f t="shared" si="7"/>
        <v>52.2834</v>
      </c>
      <c r="E67" s="130">
        <f t="shared" si="7"/>
        <v>63.591099999999997</v>
      </c>
      <c r="G67" s="129">
        <f t="shared" si="8"/>
        <v>75.370800000000003</v>
      </c>
      <c r="H67" s="130">
        <f t="shared" si="8"/>
        <v>86.678399999999996</v>
      </c>
      <c r="J67" s="129">
        <f t="shared" si="9"/>
        <v>84.027500000000003</v>
      </c>
      <c r="K67" s="130">
        <f t="shared" si="9"/>
        <v>95.335099999999997</v>
      </c>
      <c r="M67" s="129">
        <f t="shared" si="10"/>
        <v>52.2834</v>
      </c>
      <c r="N67" s="130">
        <f t="shared" si="10"/>
        <v>63.591099999999997</v>
      </c>
      <c r="P67" s="129">
        <f t="shared" si="11"/>
        <v>82.787999999999997</v>
      </c>
      <c r="Q67" s="130">
        <f t="shared" si="11"/>
        <v>94.095600000000005</v>
      </c>
      <c r="S67" s="129">
        <f t="shared" si="12"/>
        <v>84.027500000000003</v>
      </c>
      <c r="T67" s="130">
        <f t="shared" si="12"/>
        <v>95.335099999999997</v>
      </c>
      <c r="V67" s="129">
        <f t="shared" si="13"/>
        <v>89.605199999999996</v>
      </c>
      <c r="W67" s="130">
        <f t="shared" si="13"/>
        <v>100.91289999999999</v>
      </c>
    </row>
    <row r="68" spans="1:23">
      <c r="A68" s="88" t="s">
        <v>86</v>
      </c>
      <c r="B68" s="89">
        <v>1</v>
      </c>
      <c r="C68" s="128" t="s">
        <v>604</v>
      </c>
      <c r="D68" s="129">
        <f t="shared" si="7"/>
        <v>52.2834</v>
      </c>
      <c r="E68" s="130">
        <f t="shared" si="7"/>
        <v>63.591099999999997</v>
      </c>
      <c r="G68" s="129">
        <f t="shared" si="8"/>
        <v>75.370800000000003</v>
      </c>
      <c r="H68" s="130">
        <f t="shared" si="8"/>
        <v>86.678399999999996</v>
      </c>
      <c r="J68" s="129">
        <f t="shared" si="9"/>
        <v>84.027500000000003</v>
      </c>
      <c r="K68" s="130">
        <f t="shared" si="9"/>
        <v>95.335099999999997</v>
      </c>
      <c r="M68" s="129">
        <f t="shared" si="10"/>
        <v>52.2834</v>
      </c>
      <c r="N68" s="130">
        <f t="shared" si="10"/>
        <v>63.591099999999997</v>
      </c>
      <c r="P68" s="129">
        <f t="shared" si="11"/>
        <v>82.787999999999997</v>
      </c>
      <c r="Q68" s="130">
        <f t="shared" si="11"/>
        <v>94.095600000000005</v>
      </c>
      <c r="S68" s="129">
        <f t="shared" si="12"/>
        <v>84.027500000000003</v>
      </c>
      <c r="T68" s="130">
        <f t="shared" si="12"/>
        <v>95.335099999999997</v>
      </c>
      <c r="V68" s="129">
        <f t="shared" si="13"/>
        <v>89.605199999999996</v>
      </c>
      <c r="W68" s="130">
        <f t="shared" si="13"/>
        <v>100.91289999999999</v>
      </c>
    </row>
    <row r="69" spans="1:23">
      <c r="A69" s="88" t="s">
        <v>18</v>
      </c>
      <c r="B69" s="89">
        <v>1</v>
      </c>
      <c r="C69" s="128" t="s">
        <v>566</v>
      </c>
      <c r="D69" s="129">
        <f t="shared" si="7"/>
        <v>2.9306999999999999</v>
      </c>
      <c r="E69" s="130">
        <f t="shared" si="7"/>
        <v>3.6116000000000001</v>
      </c>
      <c r="G69" s="129">
        <f t="shared" si="8"/>
        <v>4.0242000000000004</v>
      </c>
      <c r="H69" s="130">
        <f t="shared" si="8"/>
        <v>4.7050999999999998</v>
      </c>
      <c r="J69" s="129">
        <f t="shared" si="9"/>
        <v>6.2655000000000003</v>
      </c>
      <c r="K69" s="130">
        <f t="shared" si="9"/>
        <v>6.9462999999999999</v>
      </c>
      <c r="M69" s="129">
        <f t="shared" si="10"/>
        <v>2.9306999999999999</v>
      </c>
      <c r="N69" s="130">
        <f t="shared" si="10"/>
        <v>3.6116000000000001</v>
      </c>
      <c r="P69" s="129">
        <f t="shared" si="11"/>
        <v>6.2381000000000002</v>
      </c>
      <c r="Q69" s="130">
        <f t="shared" si="11"/>
        <v>6.9189999999999996</v>
      </c>
      <c r="S69" s="129">
        <f t="shared" si="12"/>
        <v>6.2655000000000003</v>
      </c>
      <c r="T69" s="130">
        <f t="shared" si="12"/>
        <v>6.9462999999999999</v>
      </c>
      <c r="V69" s="129">
        <f t="shared" si="13"/>
        <v>6.3884999999999996</v>
      </c>
      <c r="W69" s="130">
        <f t="shared" si="13"/>
        <v>7.0693000000000001</v>
      </c>
    </row>
    <row r="70" spans="1:23">
      <c r="A70" s="88" t="s">
        <v>1002</v>
      </c>
      <c r="B70" s="89">
        <v>1</v>
      </c>
      <c r="C70" s="128" t="s">
        <v>617</v>
      </c>
      <c r="D70" s="129">
        <f t="shared" si="7"/>
        <v>0</v>
      </c>
      <c r="E70" s="130">
        <f t="shared" si="7"/>
        <v>0</v>
      </c>
      <c r="G70" s="129">
        <f t="shared" si="8"/>
        <v>0</v>
      </c>
      <c r="H70" s="130">
        <f t="shared" si="8"/>
        <v>0</v>
      </c>
      <c r="J70" s="129">
        <f t="shared" si="9"/>
        <v>0</v>
      </c>
      <c r="K70" s="130">
        <f t="shared" si="9"/>
        <v>0</v>
      </c>
      <c r="M70" s="129">
        <f t="shared" si="10"/>
        <v>0</v>
      </c>
      <c r="N70" s="130">
        <f t="shared" si="10"/>
        <v>0</v>
      </c>
      <c r="P70" s="129">
        <f t="shared" si="11"/>
        <v>0</v>
      </c>
      <c r="Q70" s="130">
        <f t="shared" si="11"/>
        <v>0</v>
      </c>
      <c r="S70" s="129">
        <f t="shared" si="12"/>
        <v>0</v>
      </c>
      <c r="T70" s="130">
        <f t="shared" si="12"/>
        <v>0</v>
      </c>
      <c r="V70" s="129">
        <f t="shared" si="13"/>
        <v>0</v>
      </c>
      <c r="W70" s="130">
        <f t="shared" si="13"/>
        <v>0</v>
      </c>
    </row>
    <row r="71" spans="1:23">
      <c r="A71" s="88" t="s">
        <v>22</v>
      </c>
      <c r="B71" s="89">
        <v>1</v>
      </c>
      <c r="C71" s="128" t="s">
        <v>570</v>
      </c>
      <c r="D71" s="129">
        <f t="shared" si="7"/>
        <v>11.468400000000001</v>
      </c>
      <c r="E71" s="130">
        <f t="shared" si="7"/>
        <v>15.319599999999999</v>
      </c>
      <c r="G71" s="129">
        <f t="shared" si="8"/>
        <v>16.003599999999999</v>
      </c>
      <c r="H71" s="130">
        <f t="shared" si="8"/>
        <v>19.854800000000001</v>
      </c>
      <c r="J71" s="129">
        <f t="shared" si="9"/>
        <v>24.799199999999999</v>
      </c>
      <c r="K71" s="130">
        <f t="shared" si="9"/>
        <v>28.650400000000001</v>
      </c>
      <c r="M71" s="129">
        <f t="shared" si="10"/>
        <v>11.468400000000001</v>
      </c>
      <c r="N71" s="130">
        <f t="shared" si="10"/>
        <v>15.319599999999999</v>
      </c>
      <c r="P71" s="129">
        <f t="shared" si="11"/>
        <v>24.6709</v>
      </c>
      <c r="Q71" s="130">
        <f t="shared" si="11"/>
        <v>28.522099999999998</v>
      </c>
      <c r="S71" s="129">
        <f t="shared" si="12"/>
        <v>24.799199999999999</v>
      </c>
      <c r="T71" s="130">
        <f t="shared" si="12"/>
        <v>28.650400000000001</v>
      </c>
      <c r="V71" s="129">
        <f t="shared" si="13"/>
        <v>25.3767</v>
      </c>
      <c r="W71" s="130">
        <f t="shared" si="13"/>
        <v>29.227900000000002</v>
      </c>
    </row>
    <row r="72" spans="1:23">
      <c r="A72" s="88" t="s">
        <v>80</v>
      </c>
      <c r="B72" s="89">
        <v>1</v>
      </c>
      <c r="C72" s="128" t="s">
        <v>568</v>
      </c>
      <c r="D72" s="129">
        <f t="shared" si="7"/>
        <v>5.3212999999999999</v>
      </c>
      <c r="E72" s="130">
        <f t="shared" si="7"/>
        <v>6.8379000000000003</v>
      </c>
      <c r="G72" s="129">
        <f t="shared" si="8"/>
        <v>7.5312999999999999</v>
      </c>
      <c r="H72" s="130">
        <f t="shared" si="8"/>
        <v>9.0479000000000003</v>
      </c>
      <c r="J72" s="129">
        <f t="shared" si="9"/>
        <v>10.9656</v>
      </c>
      <c r="K72" s="130">
        <f t="shared" si="9"/>
        <v>12.482200000000001</v>
      </c>
      <c r="M72" s="129">
        <f t="shared" si="10"/>
        <v>5.3212999999999999</v>
      </c>
      <c r="N72" s="130">
        <f t="shared" si="10"/>
        <v>6.8379000000000003</v>
      </c>
      <c r="P72" s="129">
        <f t="shared" si="11"/>
        <v>10.889099999999999</v>
      </c>
      <c r="Q72" s="130">
        <f t="shared" si="11"/>
        <v>12.4057</v>
      </c>
      <c r="S72" s="129">
        <f t="shared" si="12"/>
        <v>10.9656</v>
      </c>
      <c r="T72" s="130">
        <f t="shared" si="12"/>
        <v>12.482200000000001</v>
      </c>
      <c r="V72" s="129">
        <f t="shared" si="13"/>
        <v>11.3101</v>
      </c>
      <c r="W72" s="130">
        <f t="shared" si="13"/>
        <v>12.826700000000001</v>
      </c>
    </row>
    <row r="73" spans="1:23">
      <c r="C73" s="94"/>
      <c r="D73" s="127"/>
      <c r="E73" s="95"/>
      <c r="G73" s="94"/>
      <c r="H73" s="95"/>
      <c r="J73" s="94"/>
      <c r="K73" s="95"/>
      <c r="M73" s="94"/>
      <c r="N73" s="95"/>
      <c r="P73" s="94"/>
      <c r="Q73" s="95"/>
      <c r="S73" s="94"/>
      <c r="T73" s="95"/>
      <c r="V73" s="94"/>
      <c r="W73" s="95"/>
    </row>
    <row r="74" spans="1:23">
      <c r="A74" s="96"/>
      <c r="B74" s="97">
        <v>1</v>
      </c>
      <c r="C74" s="121" t="s">
        <v>931</v>
      </c>
      <c r="D74" s="99">
        <f>VLOOKUP($C74,$C$16:$W$34,D$42-2,0)*$B74</f>
        <v>0</v>
      </c>
      <c r="E74" s="100">
        <f>VLOOKUP($C74,$C$16:$W$34,E$42-2,0)*$B74</f>
        <v>0</v>
      </c>
      <c r="G74" s="99">
        <f>VLOOKUP($C74,$C$16:$W$34,G$42-2,0)*$B74</f>
        <v>0</v>
      </c>
      <c r="H74" s="100">
        <f>VLOOKUP($C74,$C$16:$W$34,H$42-2,0)*$B74</f>
        <v>0</v>
      </c>
      <c r="J74" s="99">
        <f>VLOOKUP($C74,$C$16:$W$34,J$42-2,0)*$B74</f>
        <v>0</v>
      </c>
      <c r="K74" s="100">
        <f>VLOOKUP($C74,$C$16:$W$34,K$42-2,0)*$B74</f>
        <v>0</v>
      </c>
      <c r="M74" s="99">
        <f>VLOOKUP($C74,$C$16:$W$34,M$42-2,0)*$B74</f>
        <v>379.76631250000003</v>
      </c>
      <c r="N74" s="100">
        <f>VLOOKUP($C74,$C$16:$W$34,N$42-2,0)*$B74</f>
        <v>352.24558333333334</v>
      </c>
      <c r="P74" s="99">
        <f>VLOOKUP($C74,$C$16:$W$34,P$42-2,0)*$B74</f>
        <v>379.76631250000003</v>
      </c>
      <c r="Q74" s="100">
        <f>VLOOKUP($C74,$C$16:$W$34,Q$42-2,0)*$B74</f>
        <v>352.24558333333334</v>
      </c>
      <c r="S74" s="99">
        <f>VLOOKUP($C74,$C$16:$W$34,S$42-2,0)*$B74</f>
        <v>379.76631250000003</v>
      </c>
      <c r="T74" s="100">
        <f>VLOOKUP($C74,$C$16:$W$34,T$42-2,0)*$B74</f>
        <v>352.24558333333334</v>
      </c>
      <c r="V74" s="99">
        <f>VLOOKUP($C74,$C$16:$W$34,V$42-2,0)*$B74</f>
        <v>714.01256250000006</v>
      </c>
      <c r="W74" s="100">
        <f>VLOOKUP($C74,$C$16:$W$34,W$42-2,0)*$B74</f>
        <v>686.49183333333337</v>
      </c>
    </row>
    <row r="75" spans="1:23">
      <c r="C75" s="94"/>
      <c r="D75" s="127"/>
      <c r="E75" s="95"/>
      <c r="G75" s="94"/>
      <c r="H75" s="95"/>
      <c r="J75" s="94"/>
      <c r="K75" s="95"/>
      <c r="M75" s="94"/>
      <c r="N75" s="95"/>
      <c r="P75" s="94"/>
      <c r="Q75" s="95"/>
      <c r="S75" s="94"/>
      <c r="T75" s="95"/>
      <c r="V75" s="94"/>
      <c r="W75" s="95"/>
    </row>
    <row r="76" spans="1:23" ht="15.75" thickBot="1">
      <c r="B76" s="87" t="s">
        <v>1006</v>
      </c>
      <c r="C76" s="122" t="s">
        <v>913</v>
      </c>
      <c r="D76" s="103">
        <f>SUM(D64:D74)</f>
        <v>333.95779999999996</v>
      </c>
      <c r="E76" s="104">
        <f>SUM(E64:E74)</f>
        <v>409.89869999999996</v>
      </c>
      <c r="F76" s="105"/>
      <c r="G76" s="103">
        <f>SUM(G64:G74)</f>
        <v>481.08820000000009</v>
      </c>
      <c r="H76" s="104">
        <f>SUM(H64:H74)</f>
        <v>557.02850000000001</v>
      </c>
      <c r="I76" s="105"/>
      <c r="J76" s="103">
        <f>SUM(J64:J74)</f>
        <v>548.75180000000012</v>
      </c>
      <c r="K76" s="104">
        <f>SUM(K64:K74)</f>
        <v>624.69200000000001</v>
      </c>
      <c r="L76" s="105"/>
      <c r="M76" s="103">
        <f>SUM(M64:M74)</f>
        <v>713.72411250000005</v>
      </c>
      <c r="N76" s="104">
        <f>SUM(N64:N74)</f>
        <v>762.14428333333331</v>
      </c>
      <c r="O76" s="105"/>
      <c r="P76" s="103">
        <f>SUM(P64:P74)</f>
        <v>920.69581249999999</v>
      </c>
      <c r="Q76" s="104">
        <f>SUM(Q64:Q74)</f>
        <v>969.1153833333334</v>
      </c>
      <c r="R76" s="105"/>
      <c r="S76" s="103">
        <f>SUM(S64:S74)</f>
        <v>928.51811250000014</v>
      </c>
      <c r="T76" s="104">
        <f>SUM(T64:T74)</f>
        <v>976.93758333333335</v>
      </c>
      <c r="U76" s="105"/>
      <c r="V76" s="103">
        <f>SUM(V64:V74)</f>
        <v>1297.9645625000001</v>
      </c>
      <c r="W76" s="104">
        <f>SUM(W64:W74)</f>
        <v>1346.3846333333331</v>
      </c>
    </row>
    <row r="77" spans="1:23" ht="15.75" thickTop="1">
      <c r="C77" s="123" t="s">
        <v>914</v>
      </c>
      <c r="D77" s="107">
        <f>D76*24</f>
        <v>8014.9871999999996</v>
      </c>
      <c r="E77" s="108">
        <f>E76*12</f>
        <v>4918.7843999999996</v>
      </c>
      <c r="F77" s="105"/>
      <c r="G77" s="107">
        <f>G76*24</f>
        <v>11546.116800000002</v>
      </c>
      <c r="H77" s="108">
        <f>H76*12</f>
        <v>6684.3420000000006</v>
      </c>
      <c r="I77" s="105"/>
      <c r="J77" s="107">
        <f>J76*24</f>
        <v>13170.043200000004</v>
      </c>
      <c r="K77" s="108">
        <f>K76*12</f>
        <v>7496.3040000000001</v>
      </c>
      <c r="L77" s="105"/>
      <c r="M77" s="107">
        <f>M76*24</f>
        <v>17129.378700000001</v>
      </c>
      <c r="N77" s="108">
        <f>N76*12</f>
        <v>9145.7314000000006</v>
      </c>
      <c r="O77" s="105"/>
      <c r="P77" s="107">
        <f>P76*24</f>
        <v>22096.699499999999</v>
      </c>
      <c r="Q77" s="108">
        <f>Q76*12</f>
        <v>11629.384600000001</v>
      </c>
      <c r="R77" s="105"/>
      <c r="S77" s="107">
        <f>S76*24</f>
        <v>22284.434700000005</v>
      </c>
      <c r="T77" s="108">
        <f>T76*12</f>
        <v>11723.251</v>
      </c>
      <c r="U77" s="105"/>
      <c r="V77" s="107">
        <f>V76*24</f>
        <v>31151.1495</v>
      </c>
      <c r="W77" s="108">
        <f>W76*12</f>
        <v>16156.615599999997</v>
      </c>
    </row>
    <row r="78" spans="1:23" ht="15.75" thickBot="1">
      <c r="B78" s="87" t="s">
        <v>1007</v>
      </c>
      <c r="C78" s="124" t="s">
        <v>915</v>
      </c>
      <c r="D78" s="110">
        <f>D76+(D76*D$1)</f>
        <v>567.72825999999986</v>
      </c>
      <c r="E78" s="111">
        <f>E76+(E76*E$1)</f>
        <v>696.82778999999994</v>
      </c>
      <c r="F78" s="105"/>
      <c r="G78" s="110">
        <f>G76+(G76*G$1)</f>
        <v>865.95876000000021</v>
      </c>
      <c r="H78" s="111">
        <f>H76+(H76*H$1)</f>
        <v>1002.6513</v>
      </c>
      <c r="I78" s="105"/>
      <c r="J78" s="110">
        <f>J76+(J76*J$1)</f>
        <v>1042.6284200000002</v>
      </c>
      <c r="K78" s="111">
        <f>K76+(K76*K$1)</f>
        <v>1186.9148</v>
      </c>
      <c r="L78" s="105"/>
      <c r="M78" s="110">
        <f>M76+(M76*M$1)</f>
        <v>1213.3309912500001</v>
      </c>
      <c r="N78" s="111">
        <f>N76+(N76*N$1)</f>
        <v>1295.6452816666665</v>
      </c>
      <c r="O78" s="105"/>
      <c r="P78" s="110">
        <f>P76+(P76*P$1)</f>
        <v>1657.2524625000001</v>
      </c>
      <c r="Q78" s="111">
        <f>Q76+(Q76*Q$1)</f>
        <v>1744.40769</v>
      </c>
      <c r="R78" s="105"/>
      <c r="S78" s="110">
        <f>S76+(S76*S$1)</f>
        <v>1764.1844137500002</v>
      </c>
      <c r="T78" s="111">
        <f>T76+(T76*T$1)</f>
        <v>1856.1814083333334</v>
      </c>
      <c r="U78" s="105"/>
      <c r="V78" s="110">
        <f>V76+(V76*V$1)</f>
        <v>2595.9291250000001</v>
      </c>
      <c r="W78" s="111">
        <f>W76+(W76*W$1)</f>
        <v>2692.7692666666662</v>
      </c>
    </row>
    <row r="79" spans="1:23" ht="15.75" thickTop="1">
      <c r="C79" s="125" t="s">
        <v>916</v>
      </c>
      <c r="D79" s="113">
        <f>(D78-D76)/D76</f>
        <v>0.69999999999999973</v>
      </c>
      <c r="E79" s="114">
        <f>(E78-E76)/E76</f>
        <v>0.7</v>
      </c>
      <c r="F79" s="105"/>
      <c r="G79" s="113">
        <f>(G78-G76)/G76</f>
        <v>0.80000000000000016</v>
      </c>
      <c r="H79" s="114">
        <f>(H78-H76)/H76</f>
        <v>0.79999999999999993</v>
      </c>
      <c r="I79" s="105"/>
      <c r="J79" s="113">
        <f>(J78-J76)/J76</f>
        <v>0.9</v>
      </c>
      <c r="K79" s="114">
        <f>(K78-K76)/K76</f>
        <v>0.9</v>
      </c>
      <c r="L79" s="105"/>
      <c r="M79" s="113">
        <f>(M78-M76)/M76</f>
        <v>0.70000000000000007</v>
      </c>
      <c r="N79" s="114">
        <f>(N78-N76)/N76</f>
        <v>0.69999999999999984</v>
      </c>
      <c r="O79" s="105"/>
      <c r="P79" s="113">
        <f>(P78-P76)/P76</f>
        <v>0.80000000000000016</v>
      </c>
      <c r="Q79" s="114">
        <f>(Q78-Q76)/Q76</f>
        <v>0.79999999999999993</v>
      </c>
      <c r="R79" s="105"/>
      <c r="S79" s="113">
        <f>(S78-S76)/S76</f>
        <v>0.89999999999999991</v>
      </c>
      <c r="T79" s="114">
        <f>(T78-T76)/T76</f>
        <v>0.9</v>
      </c>
      <c r="U79" s="105"/>
      <c r="V79" s="113">
        <f>(V78-V76)/V76</f>
        <v>1</v>
      </c>
      <c r="W79" s="114">
        <f>(W78-W76)/W76</f>
        <v>1</v>
      </c>
    </row>
    <row r="80" spans="1:23">
      <c r="C80" s="126" t="s">
        <v>917</v>
      </c>
      <c r="D80" s="116">
        <f>D77+(D77*D$1)</f>
        <v>13625.478239999999</v>
      </c>
      <c r="E80" s="117">
        <f>E77+(E77*E$1)</f>
        <v>8361.9334799999997</v>
      </c>
      <c r="F80" s="105"/>
      <c r="G80" s="116">
        <f>G77+(G77*G$1)</f>
        <v>20783.010240000003</v>
      </c>
      <c r="H80" s="117">
        <f>H77+(H77*H$1)</f>
        <v>12031.815600000002</v>
      </c>
      <c r="I80" s="105"/>
      <c r="J80" s="116">
        <f>J77+(J77*J$1)</f>
        <v>25023.082080000007</v>
      </c>
      <c r="K80" s="117">
        <f>K77+(K77*K$1)</f>
        <v>14242.9776</v>
      </c>
      <c r="L80" s="105"/>
      <c r="M80" s="116">
        <f>M77+(M77*M$1)</f>
        <v>29119.943790000001</v>
      </c>
      <c r="N80" s="117">
        <f>N77+(N77*N$1)</f>
        <v>15547.74338</v>
      </c>
      <c r="O80" s="105"/>
      <c r="P80" s="116">
        <f>P77+(P77*P$1)</f>
        <v>39774.059099999999</v>
      </c>
      <c r="Q80" s="117">
        <f>Q77+(Q77*Q$1)</f>
        <v>20932.89228</v>
      </c>
      <c r="R80" s="105"/>
      <c r="S80" s="116">
        <f>S77+(S77*S$1)</f>
        <v>42340.425930000012</v>
      </c>
      <c r="T80" s="117">
        <f>T77+(T77*T$1)</f>
        <v>22274.176899999999</v>
      </c>
      <c r="U80" s="105"/>
      <c r="V80" s="116">
        <f>V77+(V77*V$1)</f>
        <v>62302.298999999999</v>
      </c>
      <c r="W80" s="117">
        <f>W77+(W77*W$1)</f>
        <v>32313.231199999995</v>
      </c>
    </row>
    <row r="82" spans="1:23">
      <c r="C82" s="118" t="s">
        <v>77</v>
      </c>
    </row>
    <row r="83" spans="1:23">
      <c r="B83" s="87" t="s">
        <v>919</v>
      </c>
      <c r="C83" s="119" t="s">
        <v>593</v>
      </c>
      <c r="D83" s="86" t="s">
        <v>910</v>
      </c>
      <c r="E83" s="86" t="s">
        <v>906</v>
      </c>
      <c r="G83" s="86" t="s">
        <v>910</v>
      </c>
      <c r="H83" s="86" t="s">
        <v>906</v>
      </c>
      <c r="J83" s="86" t="s">
        <v>910</v>
      </c>
      <c r="K83" s="86" t="s">
        <v>906</v>
      </c>
      <c r="M83" s="86" t="s">
        <v>910</v>
      </c>
      <c r="N83" s="86" t="s">
        <v>906</v>
      </c>
      <c r="P83" s="86" t="s">
        <v>910</v>
      </c>
      <c r="Q83" s="86" t="s">
        <v>906</v>
      </c>
      <c r="S83" s="86" t="s">
        <v>910</v>
      </c>
      <c r="T83" s="86" t="s">
        <v>906</v>
      </c>
      <c r="V83" s="86" t="s">
        <v>910</v>
      </c>
      <c r="W83" s="86" t="s">
        <v>906</v>
      </c>
    </row>
    <row r="84" spans="1:23">
      <c r="B84" s="87" t="s">
        <v>911</v>
      </c>
      <c r="C84" s="87" t="s">
        <v>920</v>
      </c>
    </row>
    <row r="85" spans="1:23">
      <c r="A85" s="88" t="s">
        <v>76</v>
      </c>
      <c r="B85" s="89">
        <v>1</v>
      </c>
      <c r="C85" s="120" t="s">
        <v>599</v>
      </c>
      <c r="D85" s="91">
        <f t="shared" ref="D85:E94" si="14">VLOOKUP($A85,$A$16:$W$34,D$42,0)*$B85</f>
        <v>0.29299999999999998</v>
      </c>
      <c r="E85" s="92">
        <f t="shared" si="14"/>
        <v>4.3849999999999998</v>
      </c>
      <c r="G85" s="91">
        <f t="shared" ref="G85:H94" si="15">VLOOKUP($A85,$A$16:$W$34,G$42,0)*$B85</f>
        <v>1.5543</v>
      </c>
      <c r="H85" s="92">
        <f t="shared" si="15"/>
        <v>5.6462000000000003</v>
      </c>
      <c r="J85" s="91">
        <f t="shared" ref="J85:K94" si="16">VLOOKUP($A85,$A$16:$W$34,J$42,0)*$B85</f>
        <v>3.0329000000000002</v>
      </c>
      <c r="K85" s="92">
        <f t="shared" si="16"/>
        <v>7.1249000000000002</v>
      </c>
      <c r="M85" s="91">
        <f t="shared" ref="M85:N94" si="17">VLOOKUP($A85,$A$16:$W$34,M$42,0)*$B85</f>
        <v>0.29299999999999998</v>
      </c>
      <c r="N85" s="92">
        <f t="shared" si="17"/>
        <v>4.3849999999999998</v>
      </c>
      <c r="P85" s="91">
        <f t="shared" ref="P85:Q94" si="18">VLOOKUP($A85,$A$16:$W$34,P$42,0)*$B85</f>
        <v>2.7704</v>
      </c>
      <c r="Q85" s="92">
        <f t="shared" si="18"/>
        <v>6.8624000000000001</v>
      </c>
      <c r="S85" s="91">
        <f t="shared" ref="S85:T94" si="19">VLOOKUP($A85,$A$16:$W$34,S$42,0)*$B85</f>
        <v>3.0329000000000002</v>
      </c>
      <c r="T85" s="92">
        <f t="shared" si="19"/>
        <v>7.1249000000000002</v>
      </c>
      <c r="V85" s="91">
        <f t="shared" ref="V85:W94" si="20">VLOOKUP($A85,$A$16:$W$34,V$42,0)*$B85</f>
        <v>4.2140000000000004</v>
      </c>
      <c r="W85" s="92">
        <f t="shared" si="20"/>
        <v>8.3059999999999992</v>
      </c>
    </row>
    <row r="86" spans="1:23">
      <c r="A86" s="88" t="s">
        <v>20</v>
      </c>
      <c r="B86" s="89">
        <v>1</v>
      </c>
      <c r="C86" s="128" t="s">
        <v>596</v>
      </c>
      <c r="D86" s="129">
        <f t="shared" si="14"/>
        <v>0.20849999999999999</v>
      </c>
      <c r="E86" s="130">
        <f t="shared" si="14"/>
        <v>3.3071000000000002</v>
      </c>
      <c r="G86" s="129">
        <f t="shared" si="15"/>
        <v>1.4301999999999999</v>
      </c>
      <c r="H86" s="130">
        <f t="shared" si="15"/>
        <v>4.5288000000000004</v>
      </c>
      <c r="J86" s="129">
        <f t="shared" si="16"/>
        <v>0.98399999999999999</v>
      </c>
      <c r="K86" s="130">
        <f t="shared" si="16"/>
        <v>4.0826000000000002</v>
      </c>
      <c r="M86" s="129">
        <f t="shared" si="17"/>
        <v>0.20849999999999999</v>
      </c>
      <c r="N86" s="130">
        <f t="shared" si="17"/>
        <v>3.3071000000000002</v>
      </c>
      <c r="P86" s="129">
        <f t="shared" si="18"/>
        <v>0.83699999999999997</v>
      </c>
      <c r="Q86" s="130">
        <f t="shared" si="18"/>
        <v>3.9356</v>
      </c>
      <c r="S86" s="129">
        <f t="shared" si="19"/>
        <v>0.98399999999999999</v>
      </c>
      <c r="T86" s="130">
        <f t="shared" si="19"/>
        <v>4.0826000000000002</v>
      </c>
      <c r="V86" s="129">
        <f t="shared" si="20"/>
        <v>1.6454</v>
      </c>
      <c r="W86" s="130">
        <f t="shared" si="20"/>
        <v>4.7439999999999998</v>
      </c>
    </row>
    <row r="87" spans="1:23">
      <c r="A87" s="88" t="s">
        <v>86</v>
      </c>
      <c r="B87" s="89">
        <v>2</v>
      </c>
      <c r="C87" s="128" t="s">
        <v>601</v>
      </c>
      <c r="D87" s="129">
        <f t="shared" si="14"/>
        <v>104.5668</v>
      </c>
      <c r="E87" s="130">
        <f t="shared" si="14"/>
        <v>127.18219999999999</v>
      </c>
      <c r="G87" s="129">
        <f t="shared" si="15"/>
        <v>150.74160000000001</v>
      </c>
      <c r="H87" s="130">
        <f t="shared" si="15"/>
        <v>173.35679999999999</v>
      </c>
      <c r="J87" s="129">
        <f t="shared" si="16"/>
        <v>168.05500000000001</v>
      </c>
      <c r="K87" s="130">
        <f t="shared" si="16"/>
        <v>190.67019999999999</v>
      </c>
      <c r="M87" s="129">
        <f t="shared" si="17"/>
        <v>104.5668</v>
      </c>
      <c r="N87" s="130">
        <f t="shared" si="17"/>
        <v>127.18219999999999</v>
      </c>
      <c r="P87" s="129">
        <f t="shared" si="18"/>
        <v>165.57599999999999</v>
      </c>
      <c r="Q87" s="130">
        <f t="shared" si="18"/>
        <v>188.19120000000001</v>
      </c>
      <c r="S87" s="129">
        <f t="shared" si="19"/>
        <v>168.05500000000001</v>
      </c>
      <c r="T87" s="130">
        <f t="shared" si="19"/>
        <v>190.67019999999999</v>
      </c>
      <c r="V87" s="129">
        <f t="shared" si="20"/>
        <v>179.21039999999999</v>
      </c>
      <c r="W87" s="130">
        <f t="shared" si="20"/>
        <v>201.82579999999999</v>
      </c>
    </row>
    <row r="88" spans="1:23">
      <c r="A88" s="88" t="s">
        <v>86</v>
      </c>
      <c r="B88" s="89">
        <v>2</v>
      </c>
      <c r="C88" s="128" t="s">
        <v>603</v>
      </c>
      <c r="D88" s="129">
        <f t="shared" si="14"/>
        <v>104.5668</v>
      </c>
      <c r="E88" s="130">
        <f t="shared" si="14"/>
        <v>127.18219999999999</v>
      </c>
      <c r="G88" s="129">
        <f t="shared" si="15"/>
        <v>150.74160000000001</v>
      </c>
      <c r="H88" s="130">
        <f t="shared" si="15"/>
        <v>173.35679999999999</v>
      </c>
      <c r="J88" s="129">
        <f t="shared" si="16"/>
        <v>168.05500000000001</v>
      </c>
      <c r="K88" s="130">
        <f t="shared" si="16"/>
        <v>190.67019999999999</v>
      </c>
      <c r="M88" s="129">
        <f t="shared" si="17"/>
        <v>104.5668</v>
      </c>
      <c r="N88" s="130">
        <f t="shared" si="17"/>
        <v>127.18219999999999</v>
      </c>
      <c r="P88" s="129">
        <f t="shared" si="18"/>
        <v>165.57599999999999</v>
      </c>
      <c r="Q88" s="130">
        <f t="shared" si="18"/>
        <v>188.19120000000001</v>
      </c>
      <c r="S88" s="129">
        <f t="shared" si="19"/>
        <v>168.05500000000001</v>
      </c>
      <c r="T88" s="130">
        <f t="shared" si="19"/>
        <v>190.67019999999999</v>
      </c>
      <c r="V88" s="129">
        <f t="shared" si="20"/>
        <v>179.21039999999999</v>
      </c>
      <c r="W88" s="130">
        <f t="shared" si="20"/>
        <v>201.82579999999999</v>
      </c>
    </row>
    <row r="89" spans="1:23">
      <c r="A89" s="88" t="s">
        <v>86</v>
      </c>
      <c r="B89" s="89">
        <v>1</v>
      </c>
      <c r="C89" s="128" t="s">
        <v>606</v>
      </c>
      <c r="D89" s="129">
        <f t="shared" si="14"/>
        <v>52.2834</v>
      </c>
      <c r="E89" s="130">
        <f t="shared" si="14"/>
        <v>63.591099999999997</v>
      </c>
      <c r="G89" s="129">
        <f t="shared" si="15"/>
        <v>75.370800000000003</v>
      </c>
      <c r="H89" s="130">
        <f t="shared" si="15"/>
        <v>86.678399999999996</v>
      </c>
      <c r="J89" s="129">
        <f t="shared" si="16"/>
        <v>84.027500000000003</v>
      </c>
      <c r="K89" s="130">
        <f t="shared" si="16"/>
        <v>95.335099999999997</v>
      </c>
      <c r="M89" s="129">
        <f t="shared" si="17"/>
        <v>52.2834</v>
      </c>
      <c r="N89" s="130">
        <f t="shared" si="17"/>
        <v>63.591099999999997</v>
      </c>
      <c r="P89" s="129">
        <f t="shared" si="18"/>
        <v>82.787999999999997</v>
      </c>
      <c r="Q89" s="130">
        <f t="shared" si="18"/>
        <v>94.095600000000005</v>
      </c>
      <c r="S89" s="129">
        <f t="shared" si="19"/>
        <v>84.027500000000003</v>
      </c>
      <c r="T89" s="130">
        <f t="shared" si="19"/>
        <v>95.335099999999997</v>
      </c>
      <c r="V89" s="129">
        <f t="shared" si="20"/>
        <v>89.605199999999996</v>
      </c>
      <c r="W89" s="130">
        <f t="shared" si="20"/>
        <v>100.91289999999999</v>
      </c>
    </row>
    <row r="90" spans="1:23">
      <c r="A90" s="88" t="s">
        <v>86</v>
      </c>
      <c r="B90" s="89">
        <v>1</v>
      </c>
      <c r="C90" s="128" t="s">
        <v>604</v>
      </c>
      <c r="D90" s="129">
        <f t="shared" si="14"/>
        <v>52.2834</v>
      </c>
      <c r="E90" s="130">
        <f t="shared" si="14"/>
        <v>63.591099999999997</v>
      </c>
      <c r="G90" s="129">
        <f t="shared" si="15"/>
        <v>75.370800000000003</v>
      </c>
      <c r="H90" s="130">
        <f t="shared" si="15"/>
        <v>86.678399999999996</v>
      </c>
      <c r="J90" s="129">
        <f t="shared" si="16"/>
        <v>84.027500000000003</v>
      </c>
      <c r="K90" s="130">
        <f t="shared" si="16"/>
        <v>95.335099999999997</v>
      </c>
      <c r="M90" s="129">
        <f t="shared" si="17"/>
        <v>52.2834</v>
      </c>
      <c r="N90" s="130">
        <f t="shared" si="17"/>
        <v>63.591099999999997</v>
      </c>
      <c r="P90" s="129">
        <f t="shared" si="18"/>
        <v>82.787999999999997</v>
      </c>
      <c r="Q90" s="130">
        <f t="shared" si="18"/>
        <v>94.095600000000005</v>
      </c>
      <c r="S90" s="129">
        <f t="shared" si="19"/>
        <v>84.027500000000003</v>
      </c>
      <c r="T90" s="130">
        <f t="shared" si="19"/>
        <v>95.335099999999997</v>
      </c>
      <c r="V90" s="129">
        <f t="shared" si="20"/>
        <v>89.605199999999996</v>
      </c>
      <c r="W90" s="130">
        <f t="shared" si="20"/>
        <v>100.91289999999999</v>
      </c>
    </row>
    <row r="91" spans="1:23">
      <c r="A91" s="88" t="s">
        <v>18</v>
      </c>
      <c r="B91" s="89">
        <v>2</v>
      </c>
      <c r="C91" s="128" t="s">
        <v>566</v>
      </c>
      <c r="D91" s="129">
        <f t="shared" si="14"/>
        <v>5.8613999999999997</v>
      </c>
      <c r="E91" s="130">
        <f t="shared" si="14"/>
        <v>7.2232000000000003</v>
      </c>
      <c r="G91" s="129">
        <f t="shared" si="15"/>
        <v>8.0484000000000009</v>
      </c>
      <c r="H91" s="130">
        <f t="shared" si="15"/>
        <v>9.4101999999999997</v>
      </c>
      <c r="J91" s="129">
        <f t="shared" si="16"/>
        <v>12.531000000000001</v>
      </c>
      <c r="K91" s="130">
        <f t="shared" si="16"/>
        <v>13.8926</v>
      </c>
      <c r="M91" s="129">
        <f t="shared" si="17"/>
        <v>5.8613999999999997</v>
      </c>
      <c r="N91" s="130">
        <f t="shared" si="17"/>
        <v>7.2232000000000003</v>
      </c>
      <c r="P91" s="129">
        <f t="shared" si="18"/>
        <v>12.4762</v>
      </c>
      <c r="Q91" s="130">
        <f t="shared" si="18"/>
        <v>13.837999999999999</v>
      </c>
      <c r="S91" s="129">
        <f t="shared" si="19"/>
        <v>12.531000000000001</v>
      </c>
      <c r="T91" s="130">
        <f t="shared" si="19"/>
        <v>13.8926</v>
      </c>
      <c r="V91" s="129">
        <f t="shared" si="20"/>
        <v>12.776999999999999</v>
      </c>
      <c r="W91" s="130">
        <f t="shared" si="20"/>
        <v>14.1386</v>
      </c>
    </row>
    <row r="92" spans="1:23">
      <c r="A92" s="88" t="s">
        <v>1002</v>
      </c>
      <c r="B92" s="89">
        <v>2</v>
      </c>
      <c r="C92" s="128" t="s">
        <v>617</v>
      </c>
      <c r="D92" s="129">
        <f t="shared" si="14"/>
        <v>0</v>
      </c>
      <c r="E92" s="130">
        <f t="shared" si="14"/>
        <v>0</v>
      </c>
      <c r="G92" s="129">
        <f t="shared" si="15"/>
        <v>0</v>
      </c>
      <c r="H92" s="130">
        <f t="shared" si="15"/>
        <v>0</v>
      </c>
      <c r="J92" s="129">
        <f t="shared" si="16"/>
        <v>0</v>
      </c>
      <c r="K92" s="130">
        <f t="shared" si="16"/>
        <v>0</v>
      </c>
      <c r="M92" s="129">
        <f t="shared" si="17"/>
        <v>0</v>
      </c>
      <c r="N92" s="130">
        <f t="shared" si="17"/>
        <v>0</v>
      </c>
      <c r="P92" s="129">
        <f t="shared" si="18"/>
        <v>0</v>
      </c>
      <c r="Q92" s="130">
        <f t="shared" si="18"/>
        <v>0</v>
      </c>
      <c r="S92" s="129">
        <f t="shared" si="19"/>
        <v>0</v>
      </c>
      <c r="T92" s="130">
        <f t="shared" si="19"/>
        <v>0</v>
      </c>
      <c r="V92" s="129">
        <f t="shared" si="20"/>
        <v>0</v>
      </c>
      <c r="W92" s="130">
        <f t="shared" si="20"/>
        <v>0</v>
      </c>
    </row>
    <row r="93" spans="1:23">
      <c r="A93" s="88" t="s">
        <v>22</v>
      </c>
      <c r="B93" s="89">
        <v>2</v>
      </c>
      <c r="C93" s="128" t="s">
        <v>570</v>
      </c>
      <c r="D93" s="129">
        <f t="shared" si="14"/>
        <v>22.936800000000002</v>
      </c>
      <c r="E93" s="130">
        <f t="shared" si="14"/>
        <v>30.639199999999999</v>
      </c>
      <c r="G93" s="129">
        <f t="shared" si="15"/>
        <v>32.007199999999997</v>
      </c>
      <c r="H93" s="130">
        <f t="shared" si="15"/>
        <v>39.709600000000002</v>
      </c>
      <c r="J93" s="129">
        <f t="shared" si="16"/>
        <v>49.598399999999998</v>
      </c>
      <c r="K93" s="130">
        <f t="shared" si="16"/>
        <v>57.300800000000002</v>
      </c>
      <c r="M93" s="129">
        <f t="shared" si="17"/>
        <v>22.936800000000002</v>
      </c>
      <c r="N93" s="130">
        <f t="shared" si="17"/>
        <v>30.639199999999999</v>
      </c>
      <c r="P93" s="129">
        <f t="shared" si="18"/>
        <v>49.341799999999999</v>
      </c>
      <c r="Q93" s="130">
        <f t="shared" si="18"/>
        <v>57.044199999999996</v>
      </c>
      <c r="S93" s="129">
        <f t="shared" si="19"/>
        <v>49.598399999999998</v>
      </c>
      <c r="T93" s="130">
        <f t="shared" si="19"/>
        <v>57.300800000000002</v>
      </c>
      <c r="V93" s="129">
        <f t="shared" si="20"/>
        <v>50.753399999999999</v>
      </c>
      <c r="W93" s="130">
        <f t="shared" si="20"/>
        <v>58.455800000000004</v>
      </c>
    </row>
    <row r="94" spans="1:23">
      <c r="A94" s="88" t="s">
        <v>80</v>
      </c>
      <c r="B94" s="89">
        <v>2</v>
      </c>
      <c r="C94" s="128" t="s">
        <v>568</v>
      </c>
      <c r="D94" s="129">
        <f t="shared" si="14"/>
        <v>10.6426</v>
      </c>
      <c r="E94" s="130">
        <f t="shared" si="14"/>
        <v>13.675800000000001</v>
      </c>
      <c r="G94" s="129">
        <f t="shared" si="15"/>
        <v>15.0626</v>
      </c>
      <c r="H94" s="130">
        <f t="shared" si="15"/>
        <v>18.095800000000001</v>
      </c>
      <c r="J94" s="129">
        <f t="shared" si="16"/>
        <v>21.9312</v>
      </c>
      <c r="K94" s="130">
        <f t="shared" si="16"/>
        <v>24.964400000000001</v>
      </c>
      <c r="M94" s="129">
        <f t="shared" si="17"/>
        <v>10.6426</v>
      </c>
      <c r="N94" s="130">
        <f t="shared" si="17"/>
        <v>13.675800000000001</v>
      </c>
      <c r="P94" s="129">
        <f t="shared" si="18"/>
        <v>21.778199999999998</v>
      </c>
      <c r="Q94" s="130">
        <f t="shared" si="18"/>
        <v>24.811399999999999</v>
      </c>
      <c r="S94" s="129">
        <f t="shared" si="19"/>
        <v>21.9312</v>
      </c>
      <c r="T94" s="130">
        <f t="shared" si="19"/>
        <v>24.964400000000001</v>
      </c>
      <c r="V94" s="129">
        <f t="shared" si="20"/>
        <v>22.620200000000001</v>
      </c>
      <c r="W94" s="130">
        <f t="shared" si="20"/>
        <v>25.653400000000001</v>
      </c>
    </row>
    <row r="95" spans="1:23">
      <c r="C95" s="94"/>
      <c r="D95" s="94"/>
      <c r="E95" s="95"/>
      <c r="G95" s="94"/>
      <c r="H95" s="95"/>
      <c r="J95" s="94"/>
      <c r="K95" s="95"/>
      <c r="M95" s="94"/>
      <c r="N95" s="95"/>
      <c r="P95" s="94"/>
      <c r="Q95" s="95"/>
      <c r="S95" s="94"/>
      <c r="T95" s="95"/>
      <c r="V95" s="94"/>
      <c r="W95" s="95"/>
    </row>
    <row r="96" spans="1:23">
      <c r="A96" s="96"/>
      <c r="B96" s="97">
        <v>1</v>
      </c>
      <c r="C96" s="121" t="s">
        <v>932</v>
      </c>
      <c r="D96" s="99">
        <f>VLOOKUP($C96,$C$16:$W$34,D$42-2,0)*$B96</f>
        <v>0</v>
      </c>
      <c r="E96" s="100">
        <f>VLOOKUP($C96,$C$16:$W$34,E$42-2,0)*$B96</f>
        <v>0</v>
      </c>
      <c r="G96" s="99">
        <f>VLOOKUP($C96,$C$16:$W$34,G$42-2,0)*$B96</f>
        <v>0</v>
      </c>
      <c r="H96" s="100">
        <f>VLOOKUP($C96,$C$16:$W$34,H$42-2,0)*$B96</f>
        <v>0</v>
      </c>
      <c r="J96" s="99">
        <f>VLOOKUP($C96,$C$16:$W$34,J$42-2,0)*$B96</f>
        <v>0</v>
      </c>
      <c r="K96" s="100">
        <f>VLOOKUP($C96,$C$16:$W$34,K$42-2,0)*$B96</f>
        <v>0</v>
      </c>
      <c r="M96" s="99">
        <f>VLOOKUP($C96,$C$16:$W$34,M$42-2,0)*$B96</f>
        <v>432.10260416666671</v>
      </c>
      <c r="N96" s="100">
        <f>VLOOKUP($C96,$C$16:$W$34,N$42-2,0)*$B96</f>
        <v>404.58187500000003</v>
      </c>
      <c r="P96" s="99">
        <f>VLOOKUP($C96,$C$16:$W$34,P$42-2,0)*$B96</f>
        <v>432.10260416666671</v>
      </c>
      <c r="Q96" s="100">
        <f>VLOOKUP($C96,$C$16:$W$34,Q$42-2,0)*$B96</f>
        <v>404.58187500000003</v>
      </c>
      <c r="S96" s="99">
        <f>VLOOKUP($C96,$C$16:$W$34,S$42-2,0)*$B96</f>
        <v>432.10260416666671</v>
      </c>
      <c r="T96" s="100">
        <f>VLOOKUP($C96,$C$16:$W$34,T$42-2,0)*$B96</f>
        <v>404.58187500000003</v>
      </c>
      <c r="V96" s="99">
        <f>VLOOKUP($C96,$C$16:$W$34,V$42-2,0)*$B96</f>
        <v>809.68468750000011</v>
      </c>
      <c r="W96" s="100">
        <f>VLOOKUP($C96,$C$16:$W$34,W$42-2,0)*$B96</f>
        <v>782.16395833333343</v>
      </c>
    </row>
    <row r="97" spans="1:23">
      <c r="C97" s="94"/>
      <c r="D97" s="94"/>
      <c r="E97" s="95"/>
      <c r="G97" s="94"/>
      <c r="H97" s="95"/>
      <c r="J97" s="94"/>
      <c r="K97" s="95"/>
      <c r="M97" s="94"/>
      <c r="N97" s="95"/>
      <c r="P97" s="94"/>
      <c r="Q97" s="95"/>
      <c r="S97" s="94"/>
      <c r="T97" s="95"/>
      <c r="V97" s="94"/>
      <c r="W97" s="95"/>
    </row>
    <row r="98" spans="1:23" ht="15.75" thickBot="1">
      <c r="B98" s="87" t="s">
        <v>1008</v>
      </c>
      <c r="C98" s="122" t="s">
        <v>913</v>
      </c>
      <c r="D98" s="103">
        <f>SUM(D85:D96)</f>
        <v>353.64270000000005</v>
      </c>
      <c r="E98" s="104">
        <f>SUM(E85:E96)</f>
        <v>440.77690000000001</v>
      </c>
      <c r="F98" s="105"/>
      <c r="G98" s="103">
        <f>SUM(G85:G96)</f>
        <v>510.3275000000001</v>
      </c>
      <c r="H98" s="104">
        <f>SUM(H85:H96)</f>
        <v>597.46100000000013</v>
      </c>
      <c r="I98" s="105"/>
      <c r="J98" s="103">
        <f>SUM(J85:J96)</f>
        <v>592.24249999999995</v>
      </c>
      <c r="K98" s="104">
        <f>SUM(K85:K96)</f>
        <v>679.3759</v>
      </c>
      <c r="L98" s="105"/>
      <c r="M98" s="103">
        <f>SUM(M85:M96)</f>
        <v>785.74530416666676</v>
      </c>
      <c r="N98" s="104">
        <f>SUM(N85:N96)</f>
        <v>845.35877500000004</v>
      </c>
      <c r="O98" s="105"/>
      <c r="P98" s="103">
        <f>SUM(P85:P96)</f>
        <v>1016.0342041666668</v>
      </c>
      <c r="Q98" s="104">
        <f>SUM(Q85:Q96)</f>
        <v>1075.6470750000001</v>
      </c>
      <c r="R98" s="105"/>
      <c r="S98" s="103">
        <f>SUM(S85:S96)</f>
        <v>1024.3451041666667</v>
      </c>
      <c r="T98" s="104">
        <f>SUM(T85:T96)</f>
        <v>1083.9577750000001</v>
      </c>
      <c r="U98" s="105"/>
      <c r="V98" s="103">
        <f>SUM(V85:V96)</f>
        <v>1439.3258875000001</v>
      </c>
      <c r="W98" s="104">
        <f>SUM(W85:W96)</f>
        <v>1498.9391583333336</v>
      </c>
    </row>
    <row r="99" spans="1:23" ht="15.75" thickTop="1">
      <c r="C99" s="123" t="s">
        <v>914</v>
      </c>
      <c r="D99" s="107">
        <f>D98*24</f>
        <v>8487.4248000000007</v>
      </c>
      <c r="E99" s="108">
        <f>E98*12</f>
        <v>5289.3227999999999</v>
      </c>
      <c r="F99" s="105"/>
      <c r="G99" s="107">
        <f>G98*24</f>
        <v>12247.860000000002</v>
      </c>
      <c r="H99" s="108">
        <f>H98*12</f>
        <v>7169.5320000000011</v>
      </c>
      <c r="I99" s="105"/>
      <c r="J99" s="107">
        <f>J98*24</f>
        <v>14213.82</v>
      </c>
      <c r="K99" s="108">
        <f>K98*12</f>
        <v>8152.5108</v>
      </c>
      <c r="L99" s="105"/>
      <c r="M99" s="107">
        <f>M98*24</f>
        <v>18857.887300000002</v>
      </c>
      <c r="N99" s="108">
        <f>N98*12</f>
        <v>10144.3053</v>
      </c>
      <c r="O99" s="105"/>
      <c r="P99" s="107">
        <f>P98*24</f>
        <v>24384.820900000002</v>
      </c>
      <c r="Q99" s="108">
        <f>Q98*12</f>
        <v>12907.764900000002</v>
      </c>
      <c r="R99" s="105"/>
      <c r="S99" s="107">
        <f>S98*24</f>
        <v>24584.282500000001</v>
      </c>
      <c r="T99" s="108">
        <f>T98*12</f>
        <v>13007.493300000002</v>
      </c>
      <c r="U99" s="105"/>
      <c r="V99" s="107">
        <f>V98*24</f>
        <v>34543.821300000003</v>
      </c>
      <c r="W99" s="108">
        <f>W98*12</f>
        <v>17987.269900000003</v>
      </c>
    </row>
    <row r="100" spans="1:23" ht="15.75" thickBot="1">
      <c r="B100" s="87" t="s">
        <v>1009</v>
      </c>
      <c r="C100" s="124" t="s">
        <v>915</v>
      </c>
      <c r="D100" s="110">
        <f>D98+(D98*D$1)</f>
        <v>601.19259000000011</v>
      </c>
      <c r="E100" s="111">
        <f>E98+(E98*E$1)</f>
        <v>749.32073000000003</v>
      </c>
      <c r="F100" s="105"/>
      <c r="G100" s="110">
        <f>G98+(G98*G$1)</f>
        <v>918.58950000000027</v>
      </c>
      <c r="H100" s="111">
        <f>H98+(H98*H$1)</f>
        <v>1075.4298000000003</v>
      </c>
      <c r="I100" s="105"/>
      <c r="J100" s="110">
        <f>J98+(J98*J$1)</f>
        <v>1125.2607499999999</v>
      </c>
      <c r="K100" s="111">
        <f>K98+(K98*K$1)</f>
        <v>1290.81421</v>
      </c>
      <c r="L100" s="105"/>
      <c r="M100" s="110">
        <f>M98+(M98*M$1)</f>
        <v>1335.7670170833335</v>
      </c>
      <c r="N100" s="111">
        <f>N98+(N98*N$1)</f>
        <v>1437.1099174999999</v>
      </c>
      <c r="O100" s="105"/>
      <c r="P100" s="110">
        <f>P98+(P98*P$1)</f>
        <v>1828.8615675000001</v>
      </c>
      <c r="Q100" s="111">
        <f>Q98+(Q98*Q$1)</f>
        <v>1936.1647350000003</v>
      </c>
      <c r="R100" s="105"/>
      <c r="S100" s="110">
        <f>S98+(S98*S$1)</f>
        <v>1946.2556979166668</v>
      </c>
      <c r="T100" s="111">
        <f>T98+(T98*T$1)</f>
        <v>2059.5197725000003</v>
      </c>
      <c r="U100" s="105"/>
      <c r="V100" s="110">
        <f>V98+(V98*V$1)</f>
        <v>2878.6517750000003</v>
      </c>
      <c r="W100" s="111">
        <f>W98+(W98*W$1)</f>
        <v>2997.8783166666672</v>
      </c>
    </row>
    <row r="101" spans="1:23" ht="15.75" thickTop="1">
      <c r="C101" s="125" t="s">
        <v>916</v>
      </c>
      <c r="D101" s="113">
        <f>(D100-D98)/D98</f>
        <v>0.70000000000000007</v>
      </c>
      <c r="E101" s="114">
        <f>(E100-E98)/E98</f>
        <v>0.70000000000000007</v>
      </c>
      <c r="F101" s="105"/>
      <c r="G101" s="113">
        <f>(G100-G98)/G98</f>
        <v>0.80000000000000016</v>
      </c>
      <c r="H101" s="114">
        <f>(H100-H98)/H98</f>
        <v>0.80000000000000016</v>
      </c>
      <c r="I101" s="105"/>
      <c r="J101" s="113">
        <f>(J100-J98)/J98</f>
        <v>0.9</v>
      </c>
      <c r="K101" s="114">
        <f>(K100-K98)/K98</f>
        <v>0.9</v>
      </c>
      <c r="L101" s="105"/>
      <c r="M101" s="113">
        <f>(M100-M98)/M98</f>
        <v>0.7</v>
      </c>
      <c r="N101" s="114">
        <f>(N100-N98)/N98</f>
        <v>0.69999999999999984</v>
      </c>
      <c r="O101" s="105"/>
      <c r="P101" s="113">
        <f>(P100-P98)/P98</f>
        <v>0.79999999999999993</v>
      </c>
      <c r="Q101" s="114">
        <f>(Q100-Q98)/Q98</f>
        <v>0.80000000000000016</v>
      </c>
      <c r="R101" s="105"/>
      <c r="S101" s="113">
        <f>(S100-S98)/S98</f>
        <v>0.9</v>
      </c>
      <c r="T101" s="114">
        <f>(T100-T98)/T98</f>
        <v>0.90000000000000013</v>
      </c>
      <c r="U101" s="105"/>
      <c r="V101" s="113">
        <f>(V100-V98)/V98</f>
        <v>1</v>
      </c>
      <c r="W101" s="114">
        <f>(W100-W98)/W98</f>
        <v>1</v>
      </c>
    </row>
    <row r="102" spans="1:23">
      <c r="C102" s="126" t="s">
        <v>917</v>
      </c>
      <c r="D102" s="116">
        <f>D99+(D99*D$1)</f>
        <v>14428.622160000001</v>
      </c>
      <c r="E102" s="117">
        <f>E99+(E99*E$1)</f>
        <v>8991.8487599999989</v>
      </c>
      <c r="F102" s="105"/>
      <c r="G102" s="116">
        <f>G99+(G99*G$1)</f>
        <v>22046.148000000005</v>
      </c>
      <c r="H102" s="117">
        <f>H99+(H99*H$1)</f>
        <v>12905.157600000002</v>
      </c>
      <c r="I102" s="105"/>
      <c r="J102" s="116">
        <f>J99+(J99*J$1)</f>
        <v>27006.258000000002</v>
      </c>
      <c r="K102" s="117">
        <f>K99+(K99*K$1)</f>
        <v>15489.77052</v>
      </c>
      <c r="L102" s="105"/>
      <c r="M102" s="116">
        <f>M99+(M99*M$1)</f>
        <v>32058.408410000004</v>
      </c>
      <c r="N102" s="117">
        <f>N99+(N99*N$1)</f>
        <v>17245.319009999999</v>
      </c>
      <c r="O102" s="105"/>
      <c r="P102" s="116">
        <f>P99+(P99*P$1)</f>
        <v>43892.677620000002</v>
      </c>
      <c r="Q102" s="117">
        <f>Q99+(Q99*Q$1)</f>
        <v>23233.976820000003</v>
      </c>
      <c r="R102" s="105"/>
      <c r="S102" s="116">
        <f>S99+(S99*S$1)</f>
        <v>46710.136750000005</v>
      </c>
      <c r="T102" s="117">
        <f>T99+(T99*T$1)</f>
        <v>24714.237270000005</v>
      </c>
      <c r="U102" s="105"/>
      <c r="V102" s="116">
        <f>V99+(V99*V$1)</f>
        <v>69087.642600000006</v>
      </c>
      <c r="W102" s="117">
        <f>W99+(W99*W$1)</f>
        <v>35974.539800000006</v>
      </c>
    </row>
    <row r="104" spans="1:23">
      <c r="C104" s="118" t="s">
        <v>943</v>
      </c>
    </row>
    <row r="105" spans="1:23">
      <c r="B105" s="87" t="s">
        <v>919</v>
      </c>
      <c r="C105" s="119" t="s">
        <v>944</v>
      </c>
      <c r="D105" s="86" t="s">
        <v>910</v>
      </c>
      <c r="E105" s="86" t="s">
        <v>906</v>
      </c>
      <c r="G105" s="86" t="s">
        <v>910</v>
      </c>
      <c r="H105" s="86" t="s">
        <v>906</v>
      </c>
      <c r="J105" s="86" t="s">
        <v>910</v>
      </c>
      <c r="K105" s="86" t="s">
        <v>906</v>
      </c>
      <c r="M105" s="86" t="s">
        <v>910</v>
      </c>
      <c r="N105" s="86" t="s">
        <v>906</v>
      </c>
      <c r="P105" s="86" t="s">
        <v>910</v>
      </c>
      <c r="Q105" s="86" t="s">
        <v>906</v>
      </c>
      <c r="S105" s="86" t="s">
        <v>910</v>
      </c>
      <c r="T105" s="86" t="s">
        <v>906</v>
      </c>
      <c r="V105" s="86" t="s">
        <v>910</v>
      </c>
      <c r="W105" s="86" t="s">
        <v>906</v>
      </c>
    </row>
    <row r="106" spans="1:23">
      <c r="B106" s="87" t="s">
        <v>911</v>
      </c>
      <c r="C106" s="87" t="s">
        <v>920</v>
      </c>
    </row>
    <row r="107" spans="1:23">
      <c r="A107" s="88" t="s">
        <v>18</v>
      </c>
      <c r="B107" s="89">
        <v>1</v>
      </c>
      <c r="C107" s="120" t="s">
        <v>566</v>
      </c>
      <c r="D107" s="91">
        <f>VLOOKUP($A107,$A$16:$W$34,D$42,0)*$B107</f>
        <v>2.9306999999999999</v>
      </c>
      <c r="E107" s="92">
        <f>VLOOKUP($A107,$A$16:$W$34,E$42,0)*$B107</f>
        <v>3.6116000000000001</v>
      </c>
      <c r="G107" s="91">
        <f>VLOOKUP($A107,$A$16:$W$34,G$42,0)*$B107</f>
        <v>4.0242000000000004</v>
      </c>
      <c r="H107" s="92">
        <f>VLOOKUP($A107,$A$16:$W$34,H$42,0)*$B107</f>
        <v>4.7050999999999998</v>
      </c>
      <c r="J107" s="91">
        <f>VLOOKUP($A107,$A$16:$W$34,J$42,0)*$B107</f>
        <v>6.2655000000000003</v>
      </c>
      <c r="K107" s="92">
        <f>VLOOKUP($A107,$A$16:$W$34,K$42,0)*$B107</f>
        <v>6.9462999999999999</v>
      </c>
      <c r="M107" s="91">
        <f>VLOOKUP($A107,$A$16:$W$34,M$42,0)*$B107</f>
        <v>2.9306999999999999</v>
      </c>
      <c r="N107" s="92">
        <f>VLOOKUP($A107,$A$16:$W$34,N$42,0)*$B107</f>
        <v>3.6116000000000001</v>
      </c>
      <c r="P107" s="91">
        <f>VLOOKUP($A107,$A$16:$W$34,P$42,0)*$B107</f>
        <v>6.2381000000000002</v>
      </c>
      <c r="Q107" s="92">
        <f>VLOOKUP($A107,$A$16:$W$34,Q$42,0)*$B107</f>
        <v>6.9189999999999996</v>
      </c>
      <c r="S107" s="91">
        <f>VLOOKUP($A107,$A$16:$W$34,S$42,0)*$B107</f>
        <v>6.2655000000000003</v>
      </c>
      <c r="T107" s="92">
        <f>VLOOKUP($A107,$A$16:$W$34,T$42,0)*$B107</f>
        <v>6.9462999999999999</v>
      </c>
      <c r="V107" s="91">
        <f>VLOOKUP($A107,$A$16:$W$34,V$42,0)*$B107</f>
        <v>6.3884999999999996</v>
      </c>
      <c r="W107" s="92">
        <f>VLOOKUP($A107,$A$16:$W$34,W$42,0)*$B107</f>
        <v>7.0693000000000001</v>
      </c>
    </row>
    <row r="108" spans="1:23">
      <c r="C108" s="94"/>
      <c r="D108" s="94"/>
      <c r="E108" s="95"/>
      <c r="G108" s="94"/>
      <c r="H108" s="95"/>
      <c r="J108" s="94"/>
      <c r="K108" s="95"/>
      <c r="M108" s="94"/>
      <c r="N108" s="95"/>
      <c r="P108" s="94"/>
      <c r="Q108" s="95"/>
      <c r="S108" s="94"/>
      <c r="T108" s="95"/>
      <c r="V108" s="94"/>
      <c r="W108" s="95"/>
    </row>
    <row r="109" spans="1:23">
      <c r="C109" s="94"/>
      <c r="D109" s="94"/>
      <c r="E109" s="95"/>
      <c r="G109" s="94"/>
      <c r="H109" s="95"/>
      <c r="J109" s="94"/>
      <c r="K109" s="95"/>
      <c r="M109" s="94"/>
      <c r="N109" s="95"/>
      <c r="P109" s="94"/>
      <c r="Q109" s="95"/>
      <c r="S109" s="94"/>
      <c r="T109" s="95"/>
      <c r="V109" s="94"/>
      <c r="W109" s="95"/>
    </row>
    <row r="110" spans="1:23">
      <c r="C110" s="94"/>
      <c r="D110" s="94"/>
      <c r="E110" s="95"/>
      <c r="G110" s="94"/>
      <c r="H110" s="95"/>
      <c r="J110" s="94"/>
      <c r="K110" s="95"/>
      <c r="M110" s="94"/>
      <c r="N110" s="95"/>
      <c r="P110" s="94"/>
      <c r="Q110" s="95"/>
      <c r="S110" s="94"/>
      <c r="T110" s="95"/>
      <c r="V110" s="94"/>
      <c r="W110" s="95"/>
    </row>
    <row r="111" spans="1:23" ht="15.75" thickBot="1">
      <c r="B111" s="87" t="s">
        <v>945</v>
      </c>
      <c r="C111" s="122" t="s">
        <v>913</v>
      </c>
      <c r="D111" s="103">
        <f>SUM(D107)</f>
        <v>2.9306999999999999</v>
      </c>
      <c r="E111" s="104">
        <f>SUM(E107)</f>
        <v>3.6116000000000001</v>
      </c>
      <c r="F111" s="105"/>
      <c r="G111" s="103">
        <f>SUM(G107)</f>
        <v>4.0242000000000004</v>
      </c>
      <c r="H111" s="104">
        <f>SUM(H107)</f>
        <v>4.7050999999999998</v>
      </c>
      <c r="I111" s="105"/>
      <c r="J111" s="103">
        <f>SUM(J107)</f>
        <v>6.2655000000000003</v>
      </c>
      <c r="K111" s="104">
        <f>SUM(K107)</f>
        <v>6.9462999999999999</v>
      </c>
      <c r="L111" s="105"/>
      <c r="M111" s="103">
        <f>SUM(M107)</f>
        <v>2.9306999999999999</v>
      </c>
      <c r="N111" s="104">
        <f>SUM(N107)</f>
        <v>3.6116000000000001</v>
      </c>
      <c r="O111" s="105"/>
      <c r="P111" s="103">
        <f>SUM(P107)</f>
        <v>6.2381000000000002</v>
      </c>
      <c r="Q111" s="104">
        <f>SUM(Q107)</f>
        <v>6.9189999999999996</v>
      </c>
      <c r="R111" s="105"/>
      <c r="S111" s="103">
        <f>SUM(S107)</f>
        <v>6.2655000000000003</v>
      </c>
      <c r="T111" s="104">
        <f>SUM(T107)</f>
        <v>6.9462999999999999</v>
      </c>
      <c r="U111" s="105"/>
      <c r="V111" s="103">
        <f>SUM(V107)</f>
        <v>6.3884999999999996</v>
      </c>
      <c r="W111" s="104">
        <f>SUM(W107)</f>
        <v>7.0693000000000001</v>
      </c>
    </row>
    <row r="112" spans="1:23" ht="15.75" thickTop="1">
      <c r="C112" s="123" t="s">
        <v>914</v>
      </c>
      <c r="D112" s="107">
        <f>D111*24</f>
        <v>70.336799999999997</v>
      </c>
      <c r="E112" s="108">
        <f>E111*12</f>
        <v>43.339200000000005</v>
      </c>
      <c r="F112" s="105"/>
      <c r="G112" s="107">
        <f>G111*24</f>
        <v>96.580800000000011</v>
      </c>
      <c r="H112" s="108">
        <f>H111*12</f>
        <v>56.461199999999998</v>
      </c>
      <c r="I112" s="105"/>
      <c r="J112" s="107">
        <f>J111*24</f>
        <v>150.37200000000001</v>
      </c>
      <c r="K112" s="108">
        <f>K111*12</f>
        <v>83.355599999999995</v>
      </c>
      <c r="L112" s="105"/>
      <c r="M112" s="107">
        <f>M111*24</f>
        <v>70.336799999999997</v>
      </c>
      <c r="N112" s="108">
        <f>N111*12</f>
        <v>43.339200000000005</v>
      </c>
      <c r="O112" s="105"/>
      <c r="P112" s="107">
        <f>P111*24</f>
        <v>149.71440000000001</v>
      </c>
      <c r="Q112" s="108">
        <f>Q111*12</f>
        <v>83.027999999999992</v>
      </c>
      <c r="R112" s="105"/>
      <c r="S112" s="107">
        <f>S111*24</f>
        <v>150.37200000000001</v>
      </c>
      <c r="T112" s="108">
        <f>T111*12</f>
        <v>83.355599999999995</v>
      </c>
      <c r="U112" s="105"/>
      <c r="V112" s="107">
        <f>V111*24</f>
        <v>153.32399999999998</v>
      </c>
      <c r="W112" s="108">
        <f>W111*12</f>
        <v>84.831600000000009</v>
      </c>
    </row>
    <row r="113" spans="1:23" ht="15.75" thickBot="1">
      <c r="B113" s="87" t="s">
        <v>946</v>
      </c>
      <c r="C113" s="124" t="s">
        <v>915</v>
      </c>
      <c r="D113" s="110">
        <f>D111+(D111*D$1)</f>
        <v>4.9821899999999992</v>
      </c>
      <c r="E113" s="111">
        <f>E111+(E111*E$1)</f>
        <v>6.1397200000000005</v>
      </c>
      <c r="F113" s="105"/>
      <c r="G113" s="110">
        <f>G111+(G111*G$1)</f>
        <v>7.2435600000000004</v>
      </c>
      <c r="H113" s="111">
        <f>H111+(H111*H$1)</f>
        <v>8.4691799999999997</v>
      </c>
      <c r="I113" s="105"/>
      <c r="J113" s="110">
        <f>J111+(J111*J$1)</f>
        <v>11.904450000000001</v>
      </c>
      <c r="K113" s="111">
        <f>K111+(K111*K$1)</f>
        <v>13.19797</v>
      </c>
      <c r="L113" s="105"/>
      <c r="M113" s="110">
        <f>M111+(M111*M$1)</f>
        <v>4.9821899999999992</v>
      </c>
      <c r="N113" s="111">
        <f>N111+(N111*N$1)</f>
        <v>6.1397200000000005</v>
      </c>
      <c r="O113" s="105"/>
      <c r="P113" s="110">
        <f>P111+(P111*P$1)</f>
        <v>11.228580000000001</v>
      </c>
      <c r="Q113" s="111">
        <f>Q111+(Q111*Q$1)</f>
        <v>12.4542</v>
      </c>
      <c r="R113" s="105"/>
      <c r="S113" s="110">
        <f>S111+(S111*S$1)</f>
        <v>11.904450000000001</v>
      </c>
      <c r="T113" s="111">
        <f>T111+(T111*T$1)</f>
        <v>13.19797</v>
      </c>
      <c r="U113" s="105"/>
      <c r="V113" s="110">
        <f>V111+(V111*V$1)</f>
        <v>12.776999999999999</v>
      </c>
      <c r="W113" s="111">
        <f>W111+(W111*W$1)</f>
        <v>14.1386</v>
      </c>
    </row>
    <row r="114" spans="1:23" ht="15.75" thickTop="1">
      <c r="C114" s="125" t="s">
        <v>916</v>
      </c>
      <c r="D114" s="113">
        <f>(D113-D111)/D111</f>
        <v>0.69999999999999984</v>
      </c>
      <c r="E114" s="114">
        <f>(E113-E111)/E111</f>
        <v>0.70000000000000007</v>
      </c>
      <c r="F114" s="105"/>
      <c r="G114" s="113">
        <f>(G113-G111)/G111</f>
        <v>0.79999999999999993</v>
      </c>
      <c r="H114" s="114">
        <f>(H113-H111)/H111</f>
        <v>0.8</v>
      </c>
      <c r="I114" s="105"/>
      <c r="J114" s="113">
        <f>(J113-J111)/J111</f>
        <v>0.9</v>
      </c>
      <c r="K114" s="114">
        <f>(K113-K111)/K111</f>
        <v>0.9</v>
      </c>
      <c r="L114" s="105"/>
      <c r="M114" s="113">
        <f>(M113-M111)/M111</f>
        <v>0.69999999999999984</v>
      </c>
      <c r="N114" s="114">
        <f>(N113-N111)/N111</f>
        <v>0.70000000000000007</v>
      </c>
      <c r="O114" s="105"/>
      <c r="P114" s="113">
        <f>(P113-P111)/P111</f>
        <v>0.8</v>
      </c>
      <c r="Q114" s="114">
        <f>(Q113-Q111)/Q111</f>
        <v>0.80000000000000016</v>
      </c>
      <c r="R114" s="105"/>
      <c r="S114" s="113">
        <f>(S113-S111)/S111</f>
        <v>0.9</v>
      </c>
      <c r="T114" s="114">
        <f>(T113-T111)/T111</f>
        <v>0.9</v>
      </c>
      <c r="U114" s="105"/>
      <c r="V114" s="113">
        <f>(V113-V111)/V111</f>
        <v>1</v>
      </c>
      <c r="W114" s="114">
        <f>(W113-W111)/W111</f>
        <v>1</v>
      </c>
    </row>
    <row r="115" spans="1:23">
      <c r="C115" s="126" t="s">
        <v>917</v>
      </c>
      <c r="D115" s="116">
        <f>D112+(D112*D$1)</f>
        <v>119.57255999999998</v>
      </c>
      <c r="E115" s="117">
        <f>E112+(E112*E$1)</f>
        <v>73.676640000000006</v>
      </c>
      <c r="F115" s="105"/>
      <c r="G115" s="116">
        <f>G112+(G112*G$1)</f>
        <v>173.84544000000002</v>
      </c>
      <c r="H115" s="117">
        <f>H112+(H112*H$1)</f>
        <v>101.63015999999999</v>
      </c>
      <c r="I115" s="105"/>
      <c r="J115" s="116">
        <f>J112+(J112*J$1)</f>
        <v>285.70680000000004</v>
      </c>
      <c r="K115" s="117">
        <f>K112+(K112*K$1)</f>
        <v>158.37563999999998</v>
      </c>
      <c r="L115" s="105"/>
      <c r="M115" s="116">
        <f>M112+(M112*M$1)</f>
        <v>119.57255999999998</v>
      </c>
      <c r="N115" s="117">
        <f>N112+(N112*N$1)</f>
        <v>73.676640000000006</v>
      </c>
      <c r="O115" s="105"/>
      <c r="P115" s="116">
        <f>P112+(P112*P$1)</f>
        <v>269.48592000000002</v>
      </c>
      <c r="Q115" s="117">
        <f>Q112+(Q112*Q$1)</f>
        <v>149.4504</v>
      </c>
      <c r="R115" s="105"/>
      <c r="S115" s="116">
        <f>S112+(S112*S$1)</f>
        <v>285.70680000000004</v>
      </c>
      <c r="T115" s="117">
        <f>T112+(T112*T$1)</f>
        <v>158.37563999999998</v>
      </c>
      <c r="U115" s="105"/>
      <c r="V115" s="116">
        <f>V112+(V112*V$1)</f>
        <v>306.64799999999997</v>
      </c>
      <c r="W115" s="117">
        <f>W112+(W112*W$1)</f>
        <v>169.66320000000002</v>
      </c>
    </row>
    <row r="117" spans="1:23">
      <c r="C117" s="118" t="s">
        <v>943</v>
      </c>
    </row>
    <row r="118" spans="1:23">
      <c r="B118" s="87" t="s">
        <v>919</v>
      </c>
      <c r="C118" s="119" t="s">
        <v>1010</v>
      </c>
      <c r="D118" s="86" t="s">
        <v>910</v>
      </c>
      <c r="E118" s="86" t="s">
        <v>906</v>
      </c>
      <c r="G118" s="86" t="s">
        <v>910</v>
      </c>
      <c r="H118" s="86" t="s">
        <v>906</v>
      </c>
      <c r="J118" s="86" t="s">
        <v>910</v>
      </c>
      <c r="K118" s="86" t="s">
        <v>906</v>
      </c>
      <c r="M118" s="86" t="s">
        <v>910</v>
      </c>
      <c r="N118" s="86" t="s">
        <v>906</v>
      </c>
      <c r="P118" s="86" t="s">
        <v>910</v>
      </c>
      <c r="Q118" s="86" t="s">
        <v>906</v>
      </c>
      <c r="S118" s="86" t="s">
        <v>910</v>
      </c>
      <c r="T118" s="86" t="s">
        <v>906</v>
      </c>
      <c r="V118" s="86" t="s">
        <v>910</v>
      </c>
      <c r="W118" s="86" t="s">
        <v>906</v>
      </c>
    </row>
    <row r="119" spans="1:23">
      <c r="B119" s="87" t="s">
        <v>911</v>
      </c>
      <c r="C119" s="87" t="s">
        <v>920</v>
      </c>
    </row>
    <row r="120" spans="1:23">
      <c r="A120" s="88" t="s">
        <v>20</v>
      </c>
      <c r="B120" s="89">
        <v>1</v>
      </c>
      <c r="C120" s="120" t="s">
        <v>1011</v>
      </c>
      <c r="D120" s="91">
        <f>VLOOKUP($A120,$A$16:$W$34,D$42,0)*$B120</f>
        <v>0.20849999999999999</v>
      </c>
      <c r="E120" s="92">
        <f>VLOOKUP($A120,$A$16:$W$34,E$42,0)*$B120</f>
        <v>3.3071000000000002</v>
      </c>
      <c r="G120" s="91">
        <f>VLOOKUP($A120,$A$16:$W$34,G$42,0)*$B120</f>
        <v>1.4301999999999999</v>
      </c>
      <c r="H120" s="92">
        <f>VLOOKUP($A120,$A$16:$W$34,H$42,0)*$B120</f>
        <v>4.5288000000000004</v>
      </c>
      <c r="J120" s="91">
        <f>VLOOKUP($A120,$A$16:$W$34,J$42,0)*$B120</f>
        <v>0.98399999999999999</v>
      </c>
      <c r="K120" s="92">
        <f>VLOOKUP($A120,$A$16:$W$34,K$42,0)*$B120</f>
        <v>4.0826000000000002</v>
      </c>
      <c r="M120" s="91">
        <f>VLOOKUP($A120,$A$16:$W$34,M$42,0)*$B120</f>
        <v>0.20849999999999999</v>
      </c>
      <c r="N120" s="92">
        <f>VLOOKUP($A120,$A$16:$W$34,N$42,0)*$B120</f>
        <v>3.3071000000000002</v>
      </c>
      <c r="P120" s="91">
        <f>VLOOKUP($A120,$A$16:$W$34,P$42,0)*$B120</f>
        <v>0.83699999999999997</v>
      </c>
      <c r="Q120" s="92">
        <f>VLOOKUP($A120,$A$16:$W$34,Q$42,0)*$B120</f>
        <v>3.9356</v>
      </c>
      <c r="S120" s="91">
        <f>VLOOKUP($A120,$A$16:$W$34,S$42,0)*$B120</f>
        <v>0.98399999999999999</v>
      </c>
      <c r="T120" s="92">
        <f>VLOOKUP($A120,$A$16:$W$34,T$42,0)*$B120</f>
        <v>4.0826000000000002</v>
      </c>
      <c r="V120" s="91">
        <f>VLOOKUP($A120,$A$16:$W$34,V$42,0)*$B120</f>
        <v>1.6454</v>
      </c>
      <c r="W120" s="92">
        <f>VLOOKUP($A120,$A$16:$W$34,W$42,0)*$B120</f>
        <v>4.7439999999999998</v>
      </c>
    </row>
    <row r="121" spans="1:23">
      <c r="C121" s="94"/>
      <c r="D121" s="94"/>
      <c r="E121" s="95"/>
      <c r="G121" s="94"/>
      <c r="H121" s="95"/>
      <c r="J121" s="94"/>
      <c r="K121" s="95"/>
      <c r="M121" s="94"/>
      <c r="N121" s="95"/>
      <c r="P121" s="94"/>
      <c r="Q121" s="95"/>
      <c r="S121" s="94"/>
      <c r="T121" s="95"/>
      <c r="V121" s="94"/>
      <c r="W121" s="95"/>
    </row>
    <row r="122" spans="1:23">
      <c r="C122" s="94"/>
      <c r="D122" s="94"/>
      <c r="E122" s="95"/>
      <c r="G122" s="94"/>
      <c r="H122" s="95"/>
      <c r="J122" s="94"/>
      <c r="K122" s="95"/>
      <c r="M122" s="94"/>
      <c r="N122" s="95"/>
      <c r="P122" s="94"/>
      <c r="Q122" s="95"/>
      <c r="S122" s="94"/>
      <c r="T122" s="95"/>
      <c r="V122" s="94"/>
      <c r="W122" s="95"/>
    </row>
    <row r="123" spans="1:23">
      <c r="C123" s="94"/>
      <c r="D123" s="94"/>
      <c r="E123" s="95"/>
      <c r="G123" s="94"/>
      <c r="H123" s="95"/>
      <c r="J123" s="94"/>
      <c r="K123" s="95"/>
      <c r="M123" s="94"/>
      <c r="N123" s="95"/>
      <c r="P123" s="94"/>
      <c r="Q123" s="95"/>
      <c r="S123" s="94"/>
      <c r="T123" s="95"/>
      <c r="V123" s="94"/>
      <c r="W123" s="95"/>
    </row>
    <row r="124" spans="1:23" ht="15.75" thickBot="1">
      <c r="B124" s="87" t="s">
        <v>1012</v>
      </c>
      <c r="C124" s="122" t="s">
        <v>913</v>
      </c>
      <c r="D124" s="103">
        <f>SUM(D120)</f>
        <v>0.20849999999999999</v>
      </c>
      <c r="E124" s="104">
        <f>SUM(E120)</f>
        <v>3.3071000000000002</v>
      </c>
      <c r="F124" s="105"/>
      <c r="G124" s="103">
        <f>SUM(G120)</f>
        <v>1.4301999999999999</v>
      </c>
      <c r="H124" s="104">
        <f>SUM(H120)</f>
        <v>4.5288000000000004</v>
      </c>
      <c r="I124" s="105"/>
      <c r="J124" s="103">
        <f>SUM(J120)</f>
        <v>0.98399999999999999</v>
      </c>
      <c r="K124" s="104">
        <f>SUM(K120)</f>
        <v>4.0826000000000002</v>
      </c>
      <c r="L124" s="105"/>
      <c r="M124" s="103">
        <f>SUM(M120)</f>
        <v>0.20849999999999999</v>
      </c>
      <c r="N124" s="104">
        <f>SUM(N120)</f>
        <v>3.3071000000000002</v>
      </c>
      <c r="O124" s="105"/>
      <c r="P124" s="103">
        <f>SUM(P120)</f>
        <v>0.83699999999999997</v>
      </c>
      <c r="Q124" s="104">
        <f>SUM(Q120)</f>
        <v>3.9356</v>
      </c>
      <c r="R124" s="105"/>
      <c r="S124" s="103">
        <f>SUM(S120)</f>
        <v>0.98399999999999999</v>
      </c>
      <c r="T124" s="104">
        <f>SUM(T120)</f>
        <v>4.0826000000000002</v>
      </c>
      <c r="U124" s="105"/>
      <c r="V124" s="103">
        <f>SUM(V120)</f>
        <v>1.6454</v>
      </c>
      <c r="W124" s="104">
        <f>SUM(W120)</f>
        <v>4.7439999999999998</v>
      </c>
    </row>
    <row r="125" spans="1:23" ht="15.75" thickTop="1">
      <c r="C125" s="123" t="s">
        <v>914</v>
      </c>
      <c r="D125" s="107">
        <f>D124*24</f>
        <v>5.0039999999999996</v>
      </c>
      <c r="E125" s="108">
        <f>E124*12</f>
        <v>39.685200000000002</v>
      </c>
      <c r="F125" s="105"/>
      <c r="G125" s="107">
        <f>G124*24</f>
        <v>34.324799999999996</v>
      </c>
      <c r="H125" s="108">
        <f>H124*12</f>
        <v>54.345600000000005</v>
      </c>
      <c r="I125" s="105"/>
      <c r="J125" s="107">
        <f>J124*24</f>
        <v>23.616</v>
      </c>
      <c r="K125" s="108">
        <f>K124*12</f>
        <v>48.991200000000006</v>
      </c>
      <c r="L125" s="105"/>
      <c r="M125" s="107">
        <f>M124*24</f>
        <v>5.0039999999999996</v>
      </c>
      <c r="N125" s="108">
        <f>N124*12</f>
        <v>39.685200000000002</v>
      </c>
      <c r="O125" s="105"/>
      <c r="P125" s="107">
        <f>P124*24</f>
        <v>20.088000000000001</v>
      </c>
      <c r="Q125" s="108">
        <f>Q124*12</f>
        <v>47.227199999999996</v>
      </c>
      <c r="R125" s="105"/>
      <c r="S125" s="107">
        <f>S124*24</f>
        <v>23.616</v>
      </c>
      <c r="T125" s="108">
        <f>T124*12</f>
        <v>48.991200000000006</v>
      </c>
      <c r="U125" s="105"/>
      <c r="V125" s="107">
        <f>V124*24</f>
        <v>39.489599999999996</v>
      </c>
      <c r="W125" s="108">
        <f>W124*12</f>
        <v>56.927999999999997</v>
      </c>
    </row>
    <row r="126" spans="1:23" ht="15.75" thickBot="1">
      <c r="B126" s="87" t="s">
        <v>1013</v>
      </c>
      <c r="C126" s="124" t="s">
        <v>915</v>
      </c>
      <c r="D126" s="110">
        <f>D124+(D124*D$1)</f>
        <v>0.35444999999999999</v>
      </c>
      <c r="E126" s="111">
        <f>E124+(E124*E$1)</f>
        <v>5.6220699999999999</v>
      </c>
      <c r="F126" s="105"/>
      <c r="G126" s="110">
        <f>G124+(G124*G$1)</f>
        <v>2.57436</v>
      </c>
      <c r="H126" s="111">
        <f>H124+(H124*H$1)</f>
        <v>8.15184</v>
      </c>
      <c r="I126" s="105"/>
      <c r="J126" s="110">
        <f>J124+(J124*J$1)</f>
        <v>1.8696000000000002</v>
      </c>
      <c r="K126" s="111">
        <f>K124+(K124*K$1)</f>
        <v>7.7569400000000002</v>
      </c>
      <c r="L126" s="105"/>
      <c r="M126" s="110">
        <f>M124+(M124*M$1)</f>
        <v>0.35444999999999999</v>
      </c>
      <c r="N126" s="111">
        <f>N124+(N124*N$1)</f>
        <v>5.6220699999999999</v>
      </c>
      <c r="O126" s="105"/>
      <c r="P126" s="110">
        <f>P124+(P124*P$1)</f>
        <v>1.5065999999999999</v>
      </c>
      <c r="Q126" s="111">
        <f>Q124+(Q124*Q$1)</f>
        <v>7.0840800000000002</v>
      </c>
      <c r="R126" s="105"/>
      <c r="S126" s="110">
        <f>S124+(S124*S$1)</f>
        <v>1.8696000000000002</v>
      </c>
      <c r="T126" s="111">
        <f>T124+(T124*T$1)</f>
        <v>7.7569400000000002</v>
      </c>
      <c r="U126" s="105"/>
      <c r="V126" s="110">
        <f>V124+(V124*V$1)</f>
        <v>3.2907999999999999</v>
      </c>
      <c r="W126" s="111">
        <f>W124+(W124*W$1)</f>
        <v>9.4879999999999995</v>
      </c>
    </row>
    <row r="127" spans="1:23" ht="15.75" thickTop="1">
      <c r="C127" s="125" t="s">
        <v>916</v>
      </c>
      <c r="D127" s="113">
        <f>(D126-D124)/D124</f>
        <v>0.70000000000000007</v>
      </c>
      <c r="E127" s="114">
        <f>(E126-E124)/E124</f>
        <v>0.69999999999999984</v>
      </c>
      <c r="F127" s="105"/>
      <c r="G127" s="113">
        <f>(G126-G124)/G124</f>
        <v>0.8</v>
      </c>
      <c r="H127" s="114">
        <f>(H126-H124)/H124</f>
        <v>0.79999999999999982</v>
      </c>
      <c r="I127" s="105"/>
      <c r="J127" s="113">
        <f>(J126-J124)/J124</f>
        <v>0.90000000000000013</v>
      </c>
      <c r="K127" s="114">
        <f>(K126-K124)/K124</f>
        <v>0.89999999999999991</v>
      </c>
      <c r="L127" s="105"/>
      <c r="M127" s="113">
        <f>(M126-M124)/M124</f>
        <v>0.70000000000000007</v>
      </c>
      <c r="N127" s="114">
        <f>(N126-N124)/N124</f>
        <v>0.69999999999999984</v>
      </c>
      <c r="O127" s="105"/>
      <c r="P127" s="113">
        <f>(P126-P124)/P124</f>
        <v>0.8</v>
      </c>
      <c r="Q127" s="114">
        <f>(Q126-Q124)/Q124</f>
        <v>0.8</v>
      </c>
      <c r="R127" s="105"/>
      <c r="S127" s="113">
        <f>(S126-S124)/S124</f>
        <v>0.90000000000000013</v>
      </c>
      <c r="T127" s="114">
        <f>(T126-T124)/T124</f>
        <v>0.89999999999999991</v>
      </c>
      <c r="U127" s="105"/>
      <c r="V127" s="113">
        <f>(V126-V124)/V124</f>
        <v>1</v>
      </c>
      <c r="W127" s="114">
        <f>(W126-W124)/W124</f>
        <v>1</v>
      </c>
    </row>
    <row r="128" spans="1:23">
      <c r="C128" s="126" t="s">
        <v>917</v>
      </c>
      <c r="D128" s="116">
        <f>D125+(D125*D$1)</f>
        <v>8.5067999999999984</v>
      </c>
      <c r="E128" s="117">
        <f>E125+(E125*E$1)</f>
        <v>67.464840000000009</v>
      </c>
      <c r="F128" s="105"/>
      <c r="G128" s="116">
        <f>G125+(G125*G$1)</f>
        <v>61.784639999999996</v>
      </c>
      <c r="H128" s="117">
        <f>H125+(H125*H$1)</f>
        <v>97.822080000000014</v>
      </c>
      <c r="I128" s="105"/>
      <c r="J128" s="116">
        <f>J125+(J125*J$1)</f>
        <v>44.870400000000004</v>
      </c>
      <c r="K128" s="117">
        <f>K125+(K125*K$1)</f>
        <v>93.083280000000016</v>
      </c>
      <c r="L128" s="105"/>
      <c r="M128" s="116">
        <f>M125+(M125*M$1)</f>
        <v>8.5067999999999984</v>
      </c>
      <c r="N128" s="117">
        <f>N125+(N125*N$1)</f>
        <v>67.464840000000009</v>
      </c>
      <c r="O128" s="105"/>
      <c r="P128" s="116">
        <f>P125+(P125*P$1)</f>
        <v>36.1584</v>
      </c>
      <c r="Q128" s="117">
        <f>Q125+(Q125*Q$1)</f>
        <v>85.008960000000002</v>
      </c>
      <c r="R128" s="105"/>
      <c r="S128" s="116">
        <f>S125+(S125*S$1)</f>
        <v>44.870400000000004</v>
      </c>
      <c r="T128" s="117">
        <f>T125+(T125*T$1)</f>
        <v>93.083280000000016</v>
      </c>
      <c r="U128" s="105"/>
      <c r="V128" s="116">
        <f>V125+(V125*V$1)</f>
        <v>78.979199999999992</v>
      </c>
      <c r="W128" s="117">
        <f>W125+(W125*W$1)</f>
        <v>113.85599999999999</v>
      </c>
    </row>
    <row r="130" spans="1:23">
      <c r="C130" s="118" t="s">
        <v>951</v>
      </c>
    </row>
    <row r="131" spans="1:23">
      <c r="B131" s="87" t="s">
        <v>919</v>
      </c>
      <c r="C131" s="119" t="s">
        <v>568</v>
      </c>
      <c r="D131" s="86" t="s">
        <v>910</v>
      </c>
      <c r="E131" s="86" t="s">
        <v>906</v>
      </c>
      <c r="G131" s="86" t="s">
        <v>910</v>
      </c>
      <c r="H131" s="86" t="s">
        <v>906</v>
      </c>
      <c r="J131" s="86" t="s">
        <v>910</v>
      </c>
      <c r="K131" s="86" t="s">
        <v>906</v>
      </c>
      <c r="M131" s="86" t="s">
        <v>910</v>
      </c>
      <c r="N131" s="86" t="s">
        <v>906</v>
      </c>
      <c r="P131" s="86" t="s">
        <v>910</v>
      </c>
      <c r="Q131" s="86" t="s">
        <v>906</v>
      </c>
      <c r="S131" s="86" t="s">
        <v>910</v>
      </c>
      <c r="T131" s="86" t="s">
        <v>906</v>
      </c>
      <c r="V131" s="86" t="s">
        <v>910</v>
      </c>
      <c r="W131" s="86" t="s">
        <v>906</v>
      </c>
    </row>
    <row r="132" spans="1:23">
      <c r="B132" s="87" t="s">
        <v>911</v>
      </c>
      <c r="C132" s="87" t="s">
        <v>920</v>
      </c>
    </row>
    <row r="133" spans="1:23">
      <c r="A133" s="88" t="s">
        <v>80</v>
      </c>
      <c r="B133" s="89">
        <v>1</v>
      </c>
      <c r="C133" s="120" t="s">
        <v>568</v>
      </c>
      <c r="D133" s="91">
        <f>VLOOKUP($A133,$A$16:$W$34,D$42,0)*$B133</f>
        <v>5.3212999999999999</v>
      </c>
      <c r="E133" s="92">
        <f>VLOOKUP($A133,$A$16:$W$34,E$42,0)*$B133</f>
        <v>6.8379000000000003</v>
      </c>
      <c r="G133" s="91">
        <f>VLOOKUP($A133,$A$16:$W$34,G$42,0)*$B133</f>
        <v>7.5312999999999999</v>
      </c>
      <c r="H133" s="92">
        <f>VLOOKUP($A133,$A$16:$W$34,H$42,0)*$B133</f>
        <v>9.0479000000000003</v>
      </c>
      <c r="J133" s="91">
        <f>VLOOKUP($A133,$A$16:$W$34,J$42,0)*$B133</f>
        <v>10.9656</v>
      </c>
      <c r="K133" s="92">
        <f>VLOOKUP($A133,$A$16:$W$34,K$42,0)*$B133</f>
        <v>12.482200000000001</v>
      </c>
      <c r="M133" s="91">
        <f>VLOOKUP($A133,$A$16:$W$34,M$42,0)*$B133</f>
        <v>5.3212999999999999</v>
      </c>
      <c r="N133" s="92">
        <f>VLOOKUP($A133,$A$16:$W$34,N$42,0)*$B133</f>
        <v>6.8379000000000003</v>
      </c>
      <c r="P133" s="91">
        <f>VLOOKUP($A133,$A$16:$W$34,P$42,0)*$B133</f>
        <v>10.889099999999999</v>
      </c>
      <c r="Q133" s="92">
        <f>VLOOKUP($A133,$A$16:$W$34,Q$42,0)*$B133</f>
        <v>12.4057</v>
      </c>
      <c r="S133" s="91">
        <f>VLOOKUP($A133,$A$16:$W$34,S$42,0)*$B133</f>
        <v>10.9656</v>
      </c>
      <c r="T133" s="92">
        <f>VLOOKUP($A133,$A$16:$W$34,T$42,0)*$B133</f>
        <v>12.482200000000001</v>
      </c>
      <c r="V133" s="91">
        <f>VLOOKUP($A133,$A$16:$W$34,V$42,0)*$B133</f>
        <v>11.3101</v>
      </c>
      <c r="W133" s="92">
        <f>VLOOKUP($A133,$A$16:$W$34,W$42,0)*$B133</f>
        <v>12.826700000000001</v>
      </c>
    </row>
    <row r="134" spans="1:23">
      <c r="C134" s="94"/>
      <c r="D134" s="94"/>
      <c r="E134" s="95"/>
      <c r="G134" s="94"/>
      <c r="H134" s="95"/>
      <c r="J134" s="94"/>
      <c r="K134" s="95"/>
      <c r="M134" s="94"/>
      <c r="N134" s="95"/>
      <c r="P134" s="94"/>
      <c r="Q134" s="95"/>
      <c r="S134" s="94"/>
      <c r="T134" s="95"/>
      <c r="V134" s="94"/>
      <c r="W134" s="95"/>
    </row>
    <row r="135" spans="1:23">
      <c r="C135" s="94"/>
      <c r="D135" s="94"/>
      <c r="E135" s="95"/>
      <c r="G135" s="94"/>
      <c r="H135" s="95"/>
      <c r="J135" s="94"/>
      <c r="K135" s="95"/>
      <c r="M135" s="94"/>
      <c r="N135" s="95"/>
      <c r="P135" s="94"/>
      <c r="Q135" s="95"/>
      <c r="S135" s="94"/>
      <c r="T135" s="95"/>
      <c r="V135" s="94"/>
      <c r="W135" s="95"/>
    </row>
    <row r="136" spans="1:23">
      <c r="C136" s="94"/>
      <c r="D136" s="94"/>
      <c r="E136" s="95"/>
      <c r="G136" s="94"/>
      <c r="H136" s="95"/>
      <c r="J136" s="94"/>
      <c r="K136" s="95"/>
      <c r="M136" s="94"/>
      <c r="N136" s="95"/>
      <c r="P136" s="94"/>
      <c r="Q136" s="95"/>
      <c r="S136" s="94"/>
      <c r="T136" s="95"/>
      <c r="V136" s="94"/>
      <c r="W136" s="95"/>
    </row>
    <row r="137" spans="1:23" ht="15.75" thickBot="1">
      <c r="B137" s="87" t="s">
        <v>953</v>
      </c>
      <c r="C137" s="122" t="s">
        <v>913</v>
      </c>
      <c r="D137" s="103">
        <f>SUM(D133)</f>
        <v>5.3212999999999999</v>
      </c>
      <c r="E137" s="104">
        <f>SUM(E133)</f>
        <v>6.8379000000000003</v>
      </c>
      <c r="F137" s="105"/>
      <c r="G137" s="103">
        <f>SUM(G133)</f>
        <v>7.5312999999999999</v>
      </c>
      <c r="H137" s="104">
        <f>SUM(H133)</f>
        <v>9.0479000000000003</v>
      </c>
      <c r="I137" s="105"/>
      <c r="J137" s="103">
        <f>SUM(J133)</f>
        <v>10.9656</v>
      </c>
      <c r="K137" s="104">
        <f>SUM(K133)</f>
        <v>12.482200000000001</v>
      </c>
      <c r="L137" s="105"/>
      <c r="M137" s="103">
        <f>SUM(M133)</f>
        <v>5.3212999999999999</v>
      </c>
      <c r="N137" s="104">
        <f>SUM(N133)</f>
        <v>6.8379000000000003</v>
      </c>
      <c r="O137" s="105"/>
      <c r="P137" s="103">
        <f>SUM(P133)</f>
        <v>10.889099999999999</v>
      </c>
      <c r="Q137" s="104">
        <f>SUM(Q133)</f>
        <v>12.4057</v>
      </c>
      <c r="R137" s="105"/>
      <c r="S137" s="103">
        <f>SUM(S133)</f>
        <v>10.9656</v>
      </c>
      <c r="T137" s="104">
        <f>SUM(T133)</f>
        <v>12.482200000000001</v>
      </c>
      <c r="U137" s="105"/>
      <c r="V137" s="103">
        <f>SUM(V133)</f>
        <v>11.3101</v>
      </c>
      <c r="W137" s="104">
        <f>SUM(W133)</f>
        <v>12.826700000000001</v>
      </c>
    </row>
    <row r="138" spans="1:23" ht="15.75" thickTop="1">
      <c r="C138" s="123" t="s">
        <v>914</v>
      </c>
      <c r="D138" s="107">
        <f>D137*24</f>
        <v>127.71119999999999</v>
      </c>
      <c r="E138" s="108">
        <f>E137*12</f>
        <v>82.0548</v>
      </c>
      <c r="F138" s="105"/>
      <c r="G138" s="107">
        <f>G137*24</f>
        <v>180.75119999999998</v>
      </c>
      <c r="H138" s="108">
        <f>H137*12</f>
        <v>108.57480000000001</v>
      </c>
      <c r="I138" s="105"/>
      <c r="J138" s="107">
        <f>J137*24</f>
        <v>263.17439999999999</v>
      </c>
      <c r="K138" s="108">
        <f>K137*12</f>
        <v>149.78640000000001</v>
      </c>
      <c r="L138" s="105"/>
      <c r="M138" s="107">
        <f>M137*24</f>
        <v>127.71119999999999</v>
      </c>
      <c r="N138" s="108">
        <f>N137*12</f>
        <v>82.0548</v>
      </c>
      <c r="O138" s="105"/>
      <c r="P138" s="107">
        <f>P137*24</f>
        <v>261.33839999999998</v>
      </c>
      <c r="Q138" s="108">
        <f>Q137*12</f>
        <v>148.86840000000001</v>
      </c>
      <c r="R138" s="105"/>
      <c r="S138" s="107">
        <f>S137*24</f>
        <v>263.17439999999999</v>
      </c>
      <c r="T138" s="108">
        <f>T137*12</f>
        <v>149.78640000000001</v>
      </c>
      <c r="U138" s="105"/>
      <c r="V138" s="107">
        <f>V137*24</f>
        <v>271.44240000000002</v>
      </c>
      <c r="W138" s="108">
        <f>W137*12</f>
        <v>153.9204</v>
      </c>
    </row>
    <row r="139" spans="1:23" ht="15.75" thickBot="1">
      <c r="B139" s="87" t="s">
        <v>954</v>
      </c>
      <c r="C139" s="124" t="s">
        <v>915</v>
      </c>
      <c r="D139" s="110">
        <f>D137+(D137*D$1)</f>
        <v>9.0462099999999985</v>
      </c>
      <c r="E139" s="111">
        <f>E137+(E137*E$1)</f>
        <v>11.62443</v>
      </c>
      <c r="F139" s="105"/>
      <c r="G139" s="110">
        <f>G137+(G137*G$1)</f>
        <v>13.556340000000001</v>
      </c>
      <c r="H139" s="111">
        <f>H137+(H137*H$1)</f>
        <v>16.28622</v>
      </c>
      <c r="I139" s="105"/>
      <c r="J139" s="110">
        <f>J137+(J137*J$1)</f>
        <v>20.83464</v>
      </c>
      <c r="K139" s="111">
        <f>K137+(K137*K$1)</f>
        <v>23.716180000000001</v>
      </c>
      <c r="L139" s="105"/>
      <c r="M139" s="110">
        <f>M137+(M137*M$1)</f>
        <v>9.0462099999999985</v>
      </c>
      <c r="N139" s="111">
        <f>N137+(N137*N$1)</f>
        <v>11.62443</v>
      </c>
      <c r="O139" s="105"/>
      <c r="P139" s="110">
        <f>P137+(P137*P$1)</f>
        <v>19.600380000000001</v>
      </c>
      <c r="Q139" s="111">
        <f>Q137+(Q137*Q$1)</f>
        <v>22.330259999999999</v>
      </c>
      <c r="R139" s="105"/>
      <c r="S139" s="110">
        <f>S137+(S137*S$1)</f>
        <v>20.83464</v>
      </c>
      <c r="T139" s="111">
        <f>T137+(T137*T$1)</f>
        <v>23.716180000000001</v>
      </c>
      <c r="U139" s="105"/>
      <c r="V139" s="110">
        <f>V137+(V137*V$1)</f>
        <v>22.620200000000001</v>
      </c>
      <c r="W139" s="111">
        <f>W137+(W137*W$1)</f>
        <v>25.653400000000001</v>
      </c>
    </row>
    <row r="140" spans="1:23" ht="15.75" thickTop="1">
      <c r="C140" s="125" t="s">
        <v>916</v>
      </c>
      <c r="D140" s="113">
        <f>(D139-D137)/D137</f>
        <v>0.69999999999999973</v>
      </c>
      <c r="E140" s="114">
        <f>(E139-E137)/E137</f>
        <v>0.7</v>
      </c>
      <c r="F140" s="105"/>
      <c r="G140" s="113">
        <f>(G139-G137)/G137</f>
        <v>0.8</v>
      </c>
      <c r="H140" s="114">
        <f>(H139-H137)/H137</f>
        <v>0.79999999999999993</v>
      </c>
      <c r="I140" s="105"/>
      <c r="J140" s="113">
        <f>(J139-J137)/J137</f>
        <v>0.9</v>
      </c>
      <c r="K140" s="114">
        <f>(K139-K137)/K137</f>
        <v>0.9</v>
      </c>
      <c r="L140" s="105"/>
      <c r="M140" s="113">
        <f>(M139-M137)/M137</f>
        <v>0.69999999999999973</v>
      </c>
      <c r="N140" s="114">
        <f>(N139-N137)/N137</f>
        <v>0.7</v>
      </c>
      <c r="O140" s="105"/>
      <c r="P140" s="113">
        <f>(P139-P137)/P137</f>
        <v>0.80000000000000027</v>
      </c>
      <c r="Q140" s="114">
        <f>(Q139-Q137)/Q137</f>
        <v>0.8</v>
      </c>
      <c r="R140" s="105"/>
      <c r="S140" s="113">
        <f>(S139-S137)/S137</f>
        <v>0.9</v>
      </c>
      <c r="T140" s="114">
        <f>(T139-T137)/T137</f>
        <v>0.9</v>
      </c>
      <c r="U140" s="105"/>
      <c r="V140" s="113">
        <f>(V139-V137)/V137</f>
        <v>1</v>
      </c>
      <c r="W140" s="114">
        <f>(W139-W137)/W137</f>
        <v>1</v>
      </c>
    </row>
    <row r="141" spans="1:23">
      <c r="C141" s="126" t="s">
        <v>917</v>
      </c>
      <c r="D141" s="116">
        <f>D138+(D138*D$1)</f>
        <v>217.10903999999999</v>
      </c>
      <c r="E141" s="117">
        <f>E138+(E138*E$1)</f>
        <v>139.49315999999999</v>
      </c>
      <c r="F141" s="105"/>
      <c r="G141" s="116">
        <f>G138+(G138*G$1)</f>
        <v>325.35215999999997</v>
      </c>
      <c r="H141" s="117">
        <f>H138+(H138*H$1)</f>
        <v>195.43464000000003</v>
      </c>
      <c r="I141" s="105"/>
      <c r="J141" s="116">
        <f>J138+(J138*J$1)</f>
        <v>500.03135999999995</v>
      </c>
      <c r="K141" s="117">
        <f>K138+(K138*K$1)</f>
        <v>284.59416000000004</v>
      </c>
      <c r="L141" s="105"/>
      <c r="M141" s="116">
        <f>M138+(M138*M$1)</f>
        <v>217.10903999999999</v>
      </c>
      <c r="N141" s="117">
        <f>N138+(N138*N$1)</f>
        <v>139.49315999999999</v>
      </c>
      <c r="O141" s="105"/>
      <c r="P141" s="116">
        <f>P138+(P138*P$1)</f>
        <v>470.40911999999997</v>
      </c>
      <c r="Q141" s="117">
        <f>Q138+(Q138*Q$1)</f>
        <v>267.96312</v>
      </c>
      <c r="R141" s="105"/>
      <c r="S141" s="116">
        <f>S138+(S138*S$1)</f>
        <v>500.03135999999995</v>
      </c>
      <c r="T141" s="117">
        <f>T138+(T138*T$1)</f>
        <v>284.59416000000004</v>
      </c>
      <c r="U141" s="105"/>
      <c r="V141" s="116">
        <f>V138+(V138*V$1)</f>
        <v>542.88480000000004</v>
      </c>
      <c r="W141" s="117">
        <f>W138+(W138*W$1)</f>
        <v>307.8408</v>
      </c>
    </row>
    <row r="143" spans="1:23">
      <c r="C143" s="118" t="s">
        <v>951</v>
      </c>
    </row>
    <row r="144" spans="1:23">
      <c r="B144" s="87" t="s">
        <v>919</v>
      </c>
      <c r="C144" s="119" t="s">
        <v>570</v>
      </c>
      <c r="D144" s="86" t="s">
        <v>910</v>
      </c>
      <c r="E144" s="86" t="s">
        <v>906</v>
      </c>
      <c r="G144" s="86" t="s">
        <v>910</v>
      </c>
      <c r="H144" s="86" t="s">
        <v>906</v>
      </c>
      <c r="J144" s="86" t="s">
        <v>910</v>
      </c>
      <c r="K144" s="86" t="s">
        <v>906</v>
      </c>
      <c r="M144" s="86" t="s">
        <v>910</v>
      </c>
      <c r="N144" s="86" t="s">
        <v>906</v>
      </c>
      <c r="P144" s="86" t="s">
        <v>910</v>
      </c>
      <c r="Q144" s="86" t="s">
        <v>906</v>
      </c>
      <c r="S144" s="86" t="s">
        <v>910</v>
      </c>
      <c r="T144" s="86" t="s">
        <v>906</v>
      </c>
      <c r="V144" s="86" t="s">
        <v>910</v>
      </c>
      <c r="W144" s="86" t="s">
        <v>906</v>
      </c>
    </row>
    <row r="145" spans="1:23">
      <c r="B145" s="87" t="s">
        <v>911</v>
      </c>
      <c r="C145" s="87" t="s">
        <v>920</v>
      </c>
    </row>
    <row r="146" spans="1:23">
      <c r="A146" s="88" t="s">
        <v>22</v>
      </c>
      <c r="B146" s="89">
        <v>1</v>
      </c>
      <c r="C146" s="120" t="s">
        <v>570</v>
      </c>
      <c r="D146" s="91">
        <f>VLOOKUP($A146,$A$16:$W$34,D$42,0)*$B146</f>
        <v>11.468400000000001</v>
      </c>
      <c r="E146" s="92">
        <f>VLOOKUP($A146,$A$16:$W$34,E$42,0)*$B146</f>
        <v>15.319599999999999</v>
      </c>
      <c r="G146" s="91">
        <f>VLOOKUP($A146,$A$16:$W$34,G$42,0)*$B146</f>
        <v>16.003599999999999</v>
      </c>
      <c r="H146" s="92">
        <f>VLOOKUP($A146,$A$16:$W$34,H$42,0)*$B146</f>
        <v>19.854800000000001</v>
      </c>
      <c r="J146" s="91">
        <f>VLOOKUP($A146,$A$16:$W$34,J$42,0)*$B146</f>
        <v>24.799199999999999</v>
      </c>
      <c r="K146" s="92">
        <f>VLOOKUP($A146,$A$16:$W$34,K$42,0)*$B146</f>
        <v>28.650400000000001</v>
      </c>
      <c r="M146" s="91">
        <f>VLOOKUP($A146,$A$16:$W$34,M$42,0)*$B146</f>
        <v>11.468400000000001</v>
      </c>
      <c r="N146" s="92">
        <f>VLOOKUP($A146,$A$16:$W$34,N$42,0)*$B146</f>
        <v>15.319599999999999</v>
      </c>
      <c r="P146" s="91">
        <f>VLOOKUP($A146,$A$16:$W$34,P$42,0)*$B146</f>
        <v>24.6709</v>
      </c>
      <c r="Q146" s="92">
        <f>VLOOKUP($A146,$A$16:$W$34,Q$42,0)*$B146</f>
        <v>28.522099999999998</v>
      </c>
      <c r="S146" s="91">
        <f>VLOOKUP($A146,$A$16:$W$34,S$42,0)*$B146</f>
        <v>24.799199999999999</v>
      </c>
      <c r="T146" s="92">
        <f>VLOOKUP($A146,$A$16:$W$34,T$42,0)*$B146</f>
        <v>28.650400000000001</v>
      </c>
      <c r="V146" s="91">
        <f>VLOOKUP($A146,$A$16:$W$34,V$42,0)*$B146</f>
        <v>25.3767</v>
      </c>
      <c r="W146" s="92">
        <f>VLOOKUP($A146,$A$16:$W$34,W$42,0)*$B146</f>
        <v>29.227900000000002</v>
      </c>
    </row>
    <row r="147" spans="1:23">
      <c r="C147" s="94"/>
      <c r="D147" s="94"/>
      <c r="E147" s="95"/>
      <c r="G147" s="94"/>
      <c r="H147" s="95"/>
      <c r="J147" s="94"/>
      <c r="K147" s="95"/>
      <c r="M147" s="94"/>
      <c r="N147" s="95"/>
      <c r="P147" s="94"/>
      <c r="Q147" s="95"/>
      <c r="S147" s="94"/>
      <c r="T147" s="95"/>
      <c r="V147" s="94"/>
      <c r="W147" s="95"/>
    </row>
    <row r="148" spans="1:23">
      <c r="C148" s="94"/>
      <c r="D148" s="94"/>
      <c r="E148" s="95"/>
      <c r="G148" s="94"/>
      <c r="H148" s="95"/>
      <c r="J148" s="94"/>
      <c r="K148" s="95"/>
      <c r="M148" s="94"/>
      <c r="N148" s="95"/>
      <c r="P148" s="94"/>
      <c r="Q148" s="95"/>
      <c r="S148" s="94"/>
      <c r="T148" s="95"/>
      <c r="V148" s="94"/>
      <c r="W148" s="95"/>
    </row>
    <row r="149" spans="1:23">
      <c r="C149" s="94"/>
      <c r="D149" s="94"/>
      <c r="E149" s="95"/>
      <c r="G149" s="94"/>
      <c r="H149" s="95"/>
      <c r="J149" s="94"/>
      <c r="K149" s="95"/>
      <c r="M149" s="94"/>
      <c r="N149" s="95"/>
      <c r="P149" s="94"/>
      <c r="Q149" s="95"/>
      <c r="S149" s="94"/>
      <c r="T149" s="95"/>
      <c r="V149" s="94"/>
      <c r="W149" s="95"/>
    </row>
    <row r="150" spans="1:23" ht="15.75" thickBot="1">
      <c r="B150" s="87" t="s">
        <v>955</v>
      </c>
      <c r="C150" s="122" t="s">
        <v>913</v>
      </c>
      <c r="D150" s="103">
        <f>SUM(D146)</f>
        <v>11.468400000000001</v>
      </c>
      <c r="E150" s="104">
        <f>SUM(E146)</f>
        <v>15.319599999999999</v>
      </c>
      <c r="F150" s="105"/>
      <c r="G150" s="103">
        <f>SUM(G146)</f>
        <v>16.003599999999999</v>
      </c>
      <c r="H150" s="104">
        <f>SUM(H146)</f>
        <v>19.854800000000001</v>
      </c>
      <c r="I150" s="105"/>
      <c r="J150" s="103">
        <f>SUM(J146)</f>
        <v>24.799199999999999</v>
      </c>
      <c r="K150" s="104">
        <f>SUM(K146)</f>
        <v>28.650400000000001</v>
      </c>
      <c r="L150" s="105"/>
      <c r="M150" s="103">
        <f>SUM(M146)</f>
        <v>11.468400000000001</v>
      </c>
      <c r="N150" s="104">
        <f>SUM(N146)</f>
        <v>15.319599999999999</v>
      </c>
      <c r="O150" s="105"/>
      <c r="P150" s="103">
        <f>SUM(P146)</f>
        <v>24.6709</v>
      </c>
      <c r="Q150" s="104">
        <f>SUM(Q146)</f>
        <v>28.522099999999998</v>
      </c>
      <c r="R150" s="105"/>
      <c r="S150" s="103">
        <f>SUM(S146)</f>
        <v>24.799199999999999</v>
      </c>
      <c r="T150" s="104">
        <f>SUM(T146)</f>
        <v>28.650400000000001</v>
      </c>
      <c r="U150" s="105"/>
      <c r="V150" s="103">
        <f>SUM(V146)</f>
        <v>25.3767</v>
      </c>
      <c r="W150" s="104">
        <f>SUM(W146)</f>
        <v>29.227900000000002</v>
      </c>
    </row>
    <row r="151" spans="1:23" ht="15.75" thickTop="1">
      <c r="C151" s="123" t="s">
        <v>914</v>
      </c>
      <c r="D151" s="107">
        <f>D150*24</f>
        <v>275.24160000000001</v>
      </c>
      <c r="E151" s="108">
        <f>E150*12</f>
        <v>183.83519999999999</v>
      </c>
      <c r="F151" s="105"/>
      <c r="G151" s="107">
        <f>G150*24</f>
        <v>384.08639999999997</v>
      </c>
      <c r="H151" s="108">
        <f>H150*12</f>
        <v>238.25760000000002</v>
      </c>
      <c r="I151" s="105"/>
      <c r="J151" s="107">
        <f>J150*24</f>
        <v>595.18079999999998</v>
      </c>
      <c r="K151" s="108">
        <f>K150*12</f>
        <v>343.8048</v>
      </c>
      <c r="L151" s="105"/>
      <c r="M151" s="107">
        <f>M150*24</f>
        <v>275.24160000000001</v>
      </c>
      <c r="N151" s="108">
        <f>N150*12</f>
        <v>183.83519999999999</v>
      </c>
      <c r="O151" s="105"/>
      <c r="P151" s="107">
        <f>P150*24</f>
        <v>592.10159999999996</v>
      </c>
      <c r="Q151" s="108">
        <f>Q150*12</f>
        <v>342.26519999999999</v>
      </c>
      <c r="R151" s="105"/>
      <c r="S151" s="107">
        <f>S150*24</f>
        <v>595.18079999999998</v>
      </c>
      <c r="T151" s="108">
        <f>T150*12</f>
        <v>343.8048</v>
      </c>
      <c r="U151" s="105"/>
      <c r="V151" s="107">
        <f>V150*24</f>
        <v>609.04079999999999</v>
      </c>
      <c r="W151" s="108">
        <f>W150*12</f>
        <v>350.73480000000001</v>
      </c>
    </row>
    <row r="152" spans="1:23" ht="15.75" thickBot="1">
      <c r="B152" s="87" t="s">
        <v>956</v>
      </c>
      <c r="C152" s="124" t="s">
        <v>915</v>
      </c>
      <c r="D152" s="110">
        <f>D150+(D150*D$1)</f>
        <v>19.496279999999999</v>
      </c>
      <c r="E152" s="111">
        <f>E150+(E150*E$1)</f>
        <v>26.043319999999998</v>
      </c>
      <c r="F152" s="105"/>
      <c r="G152" s="110">
        <f>G150+(G150*G$1)</f>
        <v>28.806480000000001</v>
      </c>
      <c r="H152" s="111">
        <f>H150+(H150*H$1)</f>
        <v>35.738640000000004</v>
      </c>
      <c r="I152" s="105"/>
      <c r="J152" s="110">
        <f>J150+(J150*J$1)</f>
        <v>47.118479999999998</v>
      </c>
      <c r="K152" s="111">
        <f>K150+(K150*K$1)</f>
        <v>54.435760000000002</v>
      </c>
      <c r="L152" s="105"/>
      <c r="M152" s="110">
        <f>M150+(M150*M$1)</f>
        <v>19.496279999999999</v>
      </c>
      <c r="N152" s="111">
        <f>N150+(N150*N$1)</f>
        <v>26.043319999999998</v>
      </c>
      <c r="O152" s="105"/>
      <c r="P152" s="110">
        <f>P150+(P150*P$1)</f>
        <v>44.407620000000001</v>
      </c>
      <c r="Q152" s="111">
        <f>Q150+(Q150*Q$1)</f>
        <v>51.339779999999998</v>
      </c>
      <c r="R152" s="105"/>
      <c r="S152" s="110">
        <f>S150+(S150*S$1)</f>
        <v>47.118479999999998</v>
      </c>
      <c r="T152" s="111">
        <f>T150+(T150*T$1)</f>
        <v>54.435760000000002</v>
      </c>
      <c r="U152" s="105"/>
      <c r="V152" s="110">
        <f>V150+(V150*V$1)</f>
        <v>50.753399999999999</v>
      </c>
      <c r="W152" s="111">
        <f>W150+(W150*W$1)</f>
        <v>58.455800000000004</v>
      </c>
    </row>
    <row r="153" spans="1:23" ht="15.75" thickTop="1">
      <c r="C153" s="125" t="s">
        <v>916</v>
      </c>
      <c r="D153" s="113">
        <f>(D152-D150)/D150</f>
        <v>0.69999999999999973</v>
      </c>
      <c r="E153" s="114">
        <f>(E152-E150)/E150</f>
        <v>0.7</v>
      </c>
      <c r="F153" s="105"/>
      <c r="G153" s="113">
        <f>(G152-G150)/G150</f>
        <v>0.80000000000000016</v>
      </c>
      <c r="H153" s="114">
        <f>(H152-H150)/H150</f>
        <v>0.80000000000000016</v>
      </c>
      <c r="I153" s="105"/>
      <c r="J153" s="113">
        <f>(J152-J150)/J150</f>
        <v>0.9</v>
      </c>
      <c r="K153" s="114">
        <f>(K152-K150)/K150</f>
        <v>0.9</v>
      </c>
      <c r="L153" s="105"/>
      <c r="M153" s="113">
        <f>(M152-M150)/M150</f>
        <v>0.69999999999999973</v>
      </c>
      <c r="N153" s="114">
        <f>(N152-N150)/N150</f>
        <v>0.7</v>
      </c>
      <c r="O153" s="105"/>
      <c r="P153" s="113">
        <f>(P152-P150)/P150</f>
        <v>0.8</v>
      </c>
      <c r="Q153" s="114">
        <f>(Q152-Q150)/Q150</f>
        <v>0.8</v>
      </c>
      <c r="R153" s="105"/>
      <c r="S153" s="113">
        <f>(S152-S150)/S150</f>
        <v>0.9</v>
      </c>
      <c r="T153" s="114">
        <f>(T152-T150)/T150</f>
        <v>0.9</v>
      </c>
      <c r="U153" s="105"/>
      <c r="V153" s="113">
        <f>(V152-V150)/V150</f>
        <v>1</v>
      </c>
      <c r="W153" s="114">
        <f>(W152-W150)/W150</f>
        <v>1</v>
      </c>
    </row>
    <row r="154" spans="1:23">
      <c r="C154" s="126" t="s">
        <v>917</v>
      </c>
      <c r="D154" s="116">
        <f>D151+(D151*D$1)</f>
        <v>467.91071999999997</v>
      </c>
      <c r="E154" s="117">
        <f>E151+(E151*E$1)</f>
        <v>312.51983999999993</v>
      </c>
      <c r="F154" s="105"/>
      <c r="G154" s="116">
        <f>G151+(G151*G$1)</f>
        <v>691.35551999999996</v>
      </c>
      <c r="H154" s="117">
        <f>H151+(H151*H$1)</f>
        <v>428.86368000000004</v>
      </c>
      <c r="I154" s="105"/>
      <c r="J154" s="116">
        <f>J151+(J151*J$1)</f>
        <v>1130.8435199999999</v>
      </c>
      <c r="K154" s="117">
        <f>K151+(K151*K$1)</f>
        <v>653.22911999999997</v>
      </c>
      <c r="L154" s="105"/>
      <c r="M154" s="116">
        <f>M151+(M151*M$1)</f>
        <v>467.91071999999997</v>
      </c>
      <c r="N154" s="117">
        <f>N151+(N151*N$1)</f>
        <v>312.51983999999993</v>
      </c>
      <c r="O154" s="105"/>
      <c r="P154" s="116">
        <f>P151+(P151*P$1)</f>
        <v>1065.78288</v>
      </c>
      <c r="Q154" s="117">
        <f>Q151+(Q151*Q$1)</f>
        <v>616.07736</v>
      </c>
      <c r="R154" s="105"/>
      <c r="S154" s="116">
        <f>S151+(S151*S$1)</f>
        <v>1130.8435199999999</v>
      </c>
      <c r="T154" s="117">
        <f>T151+(T151*T$1)</f>
        <v>653.22911999999997</v>
      </c>
      <c r="U154" s="105"/>
      <c r="V154" s="116">
        <f>V151+(V151*V$1)</f>
        <v>1218.0816</v>
      </c>
      <c r="W154" s="117">
        <f>W151+(W151*W$1)</f>
        <v>701.46960000000001</v>
      </c>
    </row>
    <row r="156" spans="1:23">
      <c r="C156" s="118" t="s">
        <v>957</v>
      </c>
    </row>
    <row r="157" spans="1:23">
      <c r="B157" s="87" t="s">
        <v>919</v>
      </c>
      <c r="C157" s="119" t="s">
        <v>1014</v>
      </c>
      <c r="D157" s="86" t="s">
        <v>910</v>
      </c>
      <c r="E157" s="86" t="s">
        <v>906</v>
      </c>
      <c r="G157" s="86" t="s">
        <v>910</v>
      </c>
      <c r="H157" s="86" t="s">
        <v>906</v>
      </c>
      <c r="J157" s="86" t="s">
        <v>910</v>
      </c>
      <c r="K157" s="86" t="s">
        <v>906</v>
      </c>
      <c r="M157" s="86" t="s">
        <v>910</v>
      </c>
      <c r="N157" s="86" t="s">
        <v>906</v>
      </c>
      <c r="P157" s="86" t="s">
        <v>910</v>
      </c>
      <c r="Q157" s="86" t="s">
        <v>906</v>
      </c>
      <c r="S157" s="86" t="s">
        <v>910</v>
      </c>
      <c r="T157" s="86" t="s">
        <v>906</v>
      </c>
      <c r="V157" s="86" t="s">
        <v>910</v>
      </c>
      <c r="W157" s="86" t="s">
        <v>906</v>
      </c>
    </row>
    <row r="158" spans="1:23">
      <c r="B158" s="87" t="s">
        <v>911</v>
      </c>
      <c r="C158" s="87" t="s">
        <v>920</v>
      </c>
    </row>
    <row r="159" spans="1:23">
      <c r="A159" s="88" t="s">
        <v>86</v>
      </c>
      <c r="B159" s="89">
        <v>1</v>
      </c>
      <c r="C159" s="120" t="s">
        <v>1014</v>
      </c>
      <c r="D159" s="91">
        <f>VLOOKUP($A159,$A$16:$W$34,D$42,0)*$B159</f>
        <v>52.2834</v>
      </c>
      <c r="E159" s="92">
        <f>VLOOKUP($A159,$A$16:$W$34,E$42,0)*$B159</f>
        <v>63.591099999999997</v>
      </c>
      <c r="G159" s="91">
        <f>VLOOKUP($A159,$A$16:$W$34,G$42,0)*$B159</f>
        <v>75.370800000000003</v>
      </c>
      <c r="H159" s="92">
        <f>VLOOKUP($A159,$A$16:$W$34,H$42,0)*$B159</f>
        <v>86.678399999999996</v>
      </c>
      <c r="J159" s="91">
        <f>VLOOKUP($A159,$A$16:$W$34,J$42,0)*$B159</f>
        <v>84.027500000000003</v>
      </c>
      <c r="K159" s="92">
        <f>VLOOKUP($A159,$A$16:$W$34,K$42,0)*$B159</f>
        <v>95.335099999999997</v>
      </c>
      <c r="M159" s="91">
        <f>VLOOKUP($A159,$A$16:$W$34,M$42,0)*$B159</f>
        <v>52.2834</v>
      </c>
      <c r="N159" s="92">
        <f>VLOOKUP($A159,$A$16:$W$34,N$42,0)*$B159</f>
        <v>63.591099999999997</v>
      </c>
      <c r="P159" s="91">
        <f>VLOOKUP($A159,$A$16:$W$34,P$42,0)*$B159</f>
        <v>82.787999999999997</v>
      </c>
      <c r="Q159" s="92">
        <f>VLOOKUP($A159,$A$16:$W$34,Q$42,0)*$B159</f>
        <v>94.095600000000005</v>
      </c>
      <c r="S159" s="91">
        <f>VLOOKUP($A159,$A$16:$W$34,S$42,0)*$B159</f>
        <v>84.027500000000003</v>
      </c>
      <c r="T159" s="92">
        <f>VLOOKUP($A159,$A$16:$W$34,T$42,0)*$B159</f>
        <v>95.335099999999997</v>
      </c>
      <c r="V159" s="91">
        <f>VLOOKUP($A159,$A$16:$W$34,V$42,0)*$B159</f>
        <v>89.605199999999996</v>
      </c>
      <c r="W159" s="92">
        <f>VLOOKUP($A159,$A$16:$W$34,W$42,0)*$B159</f>
        <v>100.91289999999999</v>
      </c>
    </row>
    <row r="160" spans="1:23">
      <c r="C160" s="94"/>
      <c r="D160" s="94"/>
      <c r="E160" s="95"/>
      <c r="G160" s="94"/>
      <c r="H160" s="95"/>
      <c r="J160" s="94"/>
      <c r="K160" s="95"/>
      <c r="M160" s="94"/>
      <c r="N160" s="95"/>
      <c r="P160" s="94"/>
      <c r="Q160" s="95"/>
      <c r="S160" s="94"/>
      <c r="T160" s="95"/>
      <c r="V160" s="94"/>
      <c r="W160" s="95"/>
    </row>
    <row r="161" spans="1:23">
      <c r="C161" s="94"/>
      <c r="D161" s="94"/>
      <c r="E161" s="95"/>
      <c r="G161" s="94"/>
      <c r="H161" s="95"/>
      <c r="J161" s="94"/>
      <c r="K161" s="95"/>
      <c r="M161" s="94"/>
      <c r="N161" s="95"/>
      <c r="P161" s="94"/>
      <c r="Q161" s="95"/>
      <c r="S161" s="94"/>
      <c r="T161" s="95"/>
      <c r="V161" s="94"/>
      <c r="W161" s="95"/>
    </row>
    <row r="162" spans="1:23">
      <c r="C162" s="94"/>
      <c r="D162" s="94"/>
      <c r="E162" s="95"/>
      <c r="G162" s="94"/>
      <c r="H162" s="95"/>
      <c r="J162" s="94"/>
      <c r="K162" s="95"/>
      <c r="M162" s="94"/>
      <c r="N162" s="95"/>
      <c r="P162" s="94"/>
      <c r="Q162" s="95"/>
      <c r="S162" s="94"/>
      <c r="T162" s="95"/>
      <c r="V162" s="94"/>
      <c r="W162" s="95"/>
    </row>
    <row r="163" spans="1:23" ht="15.75" thickBot="1">
      <c r="B163" s="87" t="s">
        <v>1015</v>
      </c>
      <c r="C163" s="122" t="s">
        <v>913</v>
      </c>
      <c r="D163" s="103">
        <f>SUM(D159)</f>
        <v>52.2834</v>
      </c>
      <c r="E163" s="104">
        <f>SUM(E159)</f>
        <v>63.591099999999997</v>
      </c>
      <c r="F163" s="105"/>
      <c r="G163" s="103">
        <f>SUM(G159)</f>
        <v>75.370800000000003</v>
      </c>
      <c r="H163" s="104">
        <f>SUM(H159)</f>
        <v>86.678399999999996</v>
      </c>
      <c r="I163" s="105"/>
      <c r="J163" s="103">
        <f>SUM(J159)</f>
        <v>84.027500000000003</v>
      </c>
      <c r="K163" s="104">
        <f>SUM(K159)</f>
        <v>95.335099999999997</v>
      </c>
      <c r="L163" s="105"/>
      <c r="M163" s="103">
        <f>SUM(M159)</f>
        <v>52.2834</v>
      </c>
      <c r="N163" s="104">
        <f>SUM(N159)</f>
        <v>63.591099999999997</v>
      </c>
      <c r="O163" s="105"/>
      <c r="P163" s="103">
        <f>SUM(P159)</f>
        <v>82.787999999999997</v>
      </c>
      <c r="Q163" s="104">
        <f>SUM(Q159)</f>
        <v>94.095600000000005</v>
      </c>
      <c r="R163" s="105"/>
      <c r="S163" s="103">
        <f>SUM(S159)</f>
        <v>84.027500000000003</v>
      </c>
      <c r="T163" s="104">
        <f>SUM(T159)</f>
        <v>95.335099999999997</v>
      </c>
      <c r="U163" s="105"/>
      <c r="V163" s="103">
        <f>SUM(V159)</f>
        <v>89.605199999999996</v>
      </c>
      <c r="W163" s="104">
        <f>SUM(W159)</f>
        <v>100.91289999999999</v>
      </c>
    </row>
    <row r="164" spans="1:23" ht="15.75" thickTop="1">
      <c r="C164" s="123" t="s">
        <v>914</v>
      </c>
      <c r="D164" s="107">
        <f>D163*24</f>
        <v>1254.8016</v>
      </c>
      <c r="E164" s="108">
        <f>E163*12</f>
        <v>763.09320000000002</v>
      </c>
      <c r="F164" s="105"/>
      <c r="G164" s="107">
        <f>G163*24</f>
        <v>1808.8992000000001</v>
      </c>
      <c r="H164" s="108">
        <f>H163*12</f>
        <v>1040.1407999999999</v>
      </c>
      <c r="I164" s="105"/>
      <c r="J164" s="107">
        <f>J163*24</f>
        <v>2016.66</v>
      </c>
      <c r="K164" s="108">
        <f>K163*12</f>
        <v>1144.0211999999999</v>
      </c>
      <c r="L164" s="105"/>
      <c r="M164" s="107">
        <f>M163*24</f>
        <v>1254.8016</v>
      </c>
      <c r="N164" s="108">
        <f>N163*12</f>
        <v>763.09320000000002</v>
      </c>
      <c r="O164" s="105"/>
      <c r="P164" s="107">
        <f>P163*24</f>
        <v>1986.9119999999998</v>
      </c>
      <c r="Q164" s="108">
        <f>Q163*12</f>
        <v>1129.1472000000001</v>
      </c>
      <c r="R164" s="105"/>
      <c r="S164" s="107">
        <f>S163*24</f>
        <v>2016.66</v>
      </c>
      <c r="T164" s="108">
        <f>T163*12</f>
        <v>1144.0211999999999</v>
      </c>
      <c r="U164" s="105"/>
      <c r="V164" s="107">
        <f>V163*24</f>
        <v>2150.5248000000001</v>
      </c>
      <c r="W164" s="108">
        <f>W163*12</f>
        <v>1210.9548</v>
      </c>
    </row>
    <row r="165" spans="1:23" ht="15.75" thickBot="1">
      <c r="B165" s="87" t="s">
        <v>1016</v>
      </c>
      <c r="C165" s="124" t="s">
        <v>915</v>
      </c>
      <c r="D165" s="110">
        <f>D163+(D163*D$1)</f>
        <v>88.881779999999992</v>
      </c>
      <c r="E165" s="111">
        <f>E163+(E163*E$1)</f>
        <v>108.10486999999999</v>
      </c>
      <c r="F165" s="105"/>
      <c r="G165" s="110">
        <f>G163+(G163*G$1)</f>
        <v>135.66744</v>
      </c>
      <c r="H165" s="111">
        <f>H163+(H163*H$1)</f>
        <v>156.02112</v>
      </c>
      <c r="I165" s="105"/>
      <c r="J165" s="110">
        <f>J163+(J163*J$1)</f>
        <v>159.65225000000001</v>
      </c>
      <c r="K165" s="111">
        <f>K163+(K163*K$1)</f>
        <v>181.13668999999999</v>
      </c>
      <c r="L165" s="105"/>
      <c r="M165" s="110">
        <f>M163+(M163*M$1)</f>
        <v>88.881779999999992</v>
      </c>
      <c r="N165" s="111">
        <f>N163+(N163*N$1)</f>
        <v>108.10486999999999</v>
      </c>
      <c r="O165" s="105"/>
      <c r="P165" s="110">
        <f>P163+(P163*P$1)</f>
        <v>149.01839999999999</v>
      </c>
      <c r="Q165" s="111">
        <f>Q163+(Q163*Q$1)</f>
        <v>169.37208000000001</v>
      </c>
      <c r="R165" s="105"/>
      <c r="S165" s="110">
        <f>S163+(S163*S$1)</f>
        <v>159.65225000000001</v>
      </c>
      <c r="T165" s="111">
        <f>T163+(T163*T$1)</f>
        <v>181.13668999999999</v>
      </c>
      <c r="U165" s="105"/>
      <c r="V165" s="110">
        <f>V163+(V163*V$1)</f>
        <v>179.21039999999999</v>
      </c>
      <c r="W165" s="111">
        <f>W163+(W163*W$1)</f>
        <v>201.82579999999999</v>
      </c>
    </row>
    <row r="166" spans="1:23" ht="15.75" thickTop="1">
      <c r="C166" s="125" t="s">
        <v>916</v>
      </c>
      <c r="D166" s="113">
        <f>(D165-D163)/D163</f>
        <v>0.69999999999999984</v>
      </c>
      <c r="E166" s="114">
        <f>(E165-E163)/E163</f>
        <v>0.7</v>
      </c>
      <c r="F166" s="105"/>
      <c r="G166" s="113">
        <f>(G165-G163)/G163</f>
        <v>0.79999999999999993</v>
      </c>
      <c r="H166" s="114">
        <f>(H165-H163)/H163</f>
        <v>0.8</v>
      </c>
      <c r="I166" s="105"/>
      <c r="J166" s="113">
        <f>(J165-J163)/J163</f>
        <v>0.9</v>
      </c>
      <c r="K166" s="114">
        <f>(K165-K163)/K163</f>
        <v>0.89999999999999991</v>
      </c>
      <c r="L166" s="105"/>
      <c r="M166" s="113">
        <f>(M165-M163)/M163</f>
        <v>0.69999999999999984</v>
      </c>
      <c r="N166" s="114">
        <f>(N165-N163)/N163</f>
        <v>0.7</v>
      </c>
      <c r="O166" s="105"/>
      <c r="P166" s="113">
        <f>(P165-P163)/P163</f>
        <v>0.79999999999999993</v>
      </c>
      <c r="Q166" s="114">
        <f>(Q165-Q163)/Q163</f>
        <v>0.8</v>
      </c>
      <c r="R166" s="105"/>
      <c r="S166" s="113">
        <f>(S165-S163)/S163</f>
        <v>0.9</v>
      </c>
      <c r="T166" s="114">
        <f>(T165-T163)/T163</f>
        <v>0.89999999999999991</v>
      </c>
      <c r="U166" s="105"/>
      <c r="V166" s="113">
        <f>(V165-V163)/V163</f>
        <v>1</v>
      </c>
      <c r="W166" s="114">
        <f>(W165-W163)/W163</f>
        <v>1</v>
      </c>
    </row>
    <row r="167" spans="1:23">
      <c r="C167" s="126" t="s">
        <v>917</v>
      </c>
      <c r="D167" s="116">
        <f>D164+(D164*D$1)</f>
        <v>2133.1627199999998</v>
      </c>
      <c r="E167" s="117">
        <f>E164+(E164*E$1)</f>
        <v>1297.2584400000001</v>
      </c>
      <c r="F167" s="105"/>
      <c r="G167" s="116">
        <f>G164+(G164*G$1)</f>
        <v>3256.0185600000004</v>
      </c>
      <c r="H167" s="117">
        <f>H164+(H164*H$1)</f>
        <v>1872.25344</v>
      </c>
      <c r="I167" s="105"/>
      <c r="J167" s="116">
        <f>J164+(J164*J$1)</f>
        <v>3831.6540000000005</v>
      </c>
      <c r="K167" s="117">
        <f>K164+(K164*K$1)</f>
        <v>2173.6402799999996</v>
      </c>
      <c r="L167" s="105"/>
      <c r="M167" s="116">
        <f>M164+(M164*M$1)</f>
        <v>2133.1627199999998</v>
      </c>
      <c r="N167" s="117">
        <f>N164+(N164*N$1)</f>
        <v>1297.2584400000001</v>
      </c>
      <c r="O167" s="105"/>
      <c r="P167" s="116">
        <f>P164+(P164*P$1)</f>
        <v>3576.4415999999997</v>
      </c>
      <c r="Q167" s="117">
        <f>Q164+(Q164*Q$1)</f>
        <v>2032.4649600000002</v>
      </c>
      <c r="R167" s="105"/>
      <c r="S167" s="116">
        <f>S164+(S164*S$1)</f>
        <v>3831.6540000000005</v>
      </c>
      <c r="T167" s="117">
        <f>T164+(T164*T$1)</f>
        <v>2173.6402799999996</v>
      </c>
      <c r="U167" s="105"/>
      <c r="V167" s="116">
        <f>V164+(V164*V$1)</f>
        <v>4301.0496000000003</v>
      </c>
      <c r="W167" s="117">
        <f>W164+(W164*W$1)</f>
        <v>2421.9096</v>
      </c>
    </row>
    <row r="169" spans="1:23">
      <c r="C169" s="118" t="s">
        <v>965</v>
      </c>
    </row>
    <row r="170" spans="1:23">
      <c r="B170" s="87" t="s">
        <v>919</v>
      </c>
      <c r="C170" s="119" t="s">
        <v>966</v>
      </c>
      <c r="D170" s="86" t="s">
        <v>910</v>
      </c>
      <c r="E170" s="86" t="s">
        <v>906</v>
      </c>
      <c r="G170" s="86" t="s">
        <v>910</v>
      </c>
      <c r="H170" s="86" t="s">
        <v>906</v>
      </c>
      <c r="J170" s="86" t="s">
        <v>910</v>
      </c>
      <c r="K170" s="86" t="s">
        <v>906</v>
      </c>
      <c r="M170" s="86" t="s">
        <v>910</v>
      </c>
      <c r="N170" s="86" t="s">
        <v>906</v>
      </c>
      <c r="P170" s="86" t="s">
        <v>910</v>
      </c>
      <c r="Q170" s="86" t="s">
        <v>906</v>
      </c>
      <c r="S170" s="86" t="s">
        <v>910</v>
      </c>
      <c r="T170" s="86" t="s">
        <v>906</v>
      </c>
      <c r="V170" s="86" t="s">
        <v>910</v>
      </c>
      <c r="W170" s="86" t="s">
        <v>906</v>
      </c>
    </row>
    <row r="171" spans="1:23">
      <c r="B171" s="87" t="s">
        <v>911</v>
      </c>
      <c r="C171" s="87" t="s">
        <v>920</v>
      </c>
    </row>
    <row r="172" spans="1:23">
      <c r="A172" s="88" t="s">
        <v>30</v>
      </c>
      <c r="B172" s="89">
        <v>1</v>
      </c>
      <c r="C172" s="120" t="s">
        <v>966</v>
      </c>
      <c r="D172" s="91">
        <f>VLOOKUP($A172,$A$16:$W$34,D$42,0)*$B172</f>
        <v>24.6494</v>
      </c>
      <c r="E172" s="92">
        <f>VLOOKUP($A172,$A$16:$W$34,E$42,0)*$B172</f>
        <v>48.889299999999999</v>
      </c>
      <c r="G172" s="91">
        <f>VLOOKUP($A172,$A$16:$W$34,G$42,0)*$B172</f>
        <v>40.4178</v>
      </c>
      <c r="H172" s="92">
        <f>VLOOKUP($A172,$A$16:$W$34,H$42,0)*$B172</f>
        <v>64.657700000000006</v>
      </c>
      <c r="J172" s="91">
        <f>VLOOKUP($A172,$A$16:$W$34,J$42,0)*$B172</f>
        <v>47.639299999999999</v>
      </c>
      <c r="K172" s="92">
        <f>VLOOKUP($A172,$A$16:$W$34,K$42,0)*$B172</f>
        <v>71.879099999999994</v>
      </c>
      <c r="M172" s="91">
        <f>VLOOKUP($A172,$A$16:$W$34,M$42,0)*$B172</f>
        <v>24.6494</v>
      </c>
      <c r="N172" s="92">
        <f>VLOOKUP($A172,$A$16:$W$34,N$42,0)*$B172</f>
        <v>48.889299999999999</v>
      </c>
      <c r="P172" s="91">
        <f>VLOOKUP($A172,$A$16:$W$34,P$42,0)*$B172</f>
        <v>46.195599999999999</v>
      </c>
      <c r="Q172" s="92">
        <f>VLOOKUP($A172,$A$16:$W$34,Q$42,0)*$B172</f>
        <v>70.435500000000005</v>
      </c>
      <c r="S172" s="91">
        <f>VLOOKUP($A172,$A$16:$W$34,S$42,0)*$B172</f>
        <v>47.639299999999999</v>
      </c>
      <c r="T172" s="92">
        <f>VLOOKUP($A172,$A$16:$W$34,T$42,0)*$B172</f>
        <v>71.879099999999994</v>
      </c>
      <c r="V172" s="91">
        <f>VLOOKUP($A172,$A$16:$W$34,V$42,0)*$B172</f>
        <v>54.135800000000003</v>
      </c>
      <c r="W172" s="92">
        <f>VLOOKUP($A172,$A$16:$W$34,W$42,0)*$B172</f>
        <v>78.375600000000006</v>
      </c>
    </row>
    <row r="173" spans="1:23">
      <c r="C173" s="94"/>
      <c r="D173" s="94"/>
      <c r="E173" s="95"/>
      <c r="G173" s="94"/>
      <c r="H173" s="95"/>
      <c r="J173" s="94"/>
      <c r="K173" s="95"/>
      <c r="M173" s="94"/>
      <c r="N173" s="95"/>
      <c r="P173" s="94"/>
      <c r="Q173" s="95"/>
      <c r="S173" s="94"/>
      <c r="T173" s="95"/>
      <c r="V173" s="94"/>
      <c r="W173" s="95"/>
    </row>
    <row r="174" spans="1:23">
      <c r="C174" s="94"/>
      <c r="D174" s="94"/>
      <c r="E174" s="95"/>
      <c r="G174" s="94"/>
      <c r="H174" s="95"/>
      <c r="J174" s="94"/>
      <c r="K174" s="95"/>
      <c r="M174" s="94"/>
      <c r="N174" s="95"/>
      <c r="P174" s="94"/>
      <c r="Q174" s="95"/>
      <c r="S174" s="94"/>
      <c r="T174" s="95"/>
      <c r="V174" s="94"/>
      <c r="W174" s="95"/>
    </row>
    <row r="175" spans="1:23">
      <c r="C175" s="94"/>
      <c r="D175" s="94"/>
      <c r="E175" s="95"/>
      <c r="G175" s="94"/>
      <c r="H175" s="95"/>
      <c r="J175" s="94"/>
      <c r="K175" s="95"/>
      <c r="M175" s="94"/>
      <c r="N175" s="95"/>
      <c r="P175" s="94"/>
      <c r="Q175" s="95"/>
      <c r="S175" s="94"/>
      <c r="T175" s="95"/>
      <c r="V175" s="94"/>
      <c r="W175" s="95"/>
    </row>
    <row r="176" spans="1:23" ht="15.75" thickBot="1">
      <c r="B176" s="87" t="s">
        <v>967</v>
      </c>
      <c r="C176" s="122" t="s">
        <v>913</v>
      </c>
      <c r="D176" s="103">
        <f>SUM(D172)</f>
        <v>24.6494</v>
      </c>
      <c r="E176" s="104">
        <f>SUM(E172)</f>
        <v>48.889299999999999</v>
      </c>
      <c r="F176" s="105"/>
      <c r="G176" s="103">
        <f>SUM(G172)</f>
        <v>40.4178</v>
      </c>
      <c r="H176" s="104">
        <f>SUM(H172)</f>
        <v>64.657700000000006</v>
      </c>
      <c r="I176" s="105"/>
      <c r="J176" s="103">
        <f>SUM(J172)</f>
        <v>47.639299999999999</v>
      </c>
      <c r="K176" s="104">
        <f>SUM(K172)</f>
        <v>71.879099999999994</v>
      </c>
      <c r="L176" s="105"/>
      <c r="M176" s="103">
        <f>SUM(M172)</f>
        <v>24.6494</v>
      </c>
      <c r="N176" s="104">
        <f>SUM(N172)</f>
        <v>48.889299999999999</v>
      </c>
      <c r="O176" s="105"/>
      <c r="P176" s="103">
        <f>SUM(P172)</f>
        <v>46.195599999999999</v>
      </c>
      <c r="Q176" s="104">
        <f>SUM(Q172)</f>
        <v>70.435500000000005</v>
      </c>
      <c r="R176" s="105"/>
      <c r="S176" s="103">
        <f>SUM(S172)</f>
        <v>47.639299999999999</v>
      </c>
      <c r="T176" s="104">
        <f>SUM(T172)</f>
        <v>71.879099999999994</v>
      </c>
      <c r="U176" s="105"/>
      <c r="V176" s="103">
        <f>SUM(V172)</f>
        <v>54.135800000000003</v>
      </c>
      <c r="W176" s="104">
        <f>SUM(W172)</f>
        <v>78.375600000000006</v>
      </c>
    </row>
    <row r="177" spans="1:23" ht="15.75" thickTop="1">
      <c r="C177" s="123" t="s">
        <v>914</v>
      </c>
      <c r="D177" s="107">
        <f>D176*24</f>
        <v>591.5856</v>
      </c>
      <c r="E177" s="108">
        <f>E176*12</f>
        <v>586.67160000000001</v>
      </c>
      <c r="F177" s="105"/>
      <c r="G177" s="107">
        <f>G176*24</f>
        <v>970.02719999999999</v>
      </c>
      <c r="H177" s="108">
        <f>H176*12</f>
        <v>775.89240000000007</v>
      </c>
      <c r="I177" s="105"/>
      <c r="J177" s="107">
        <f>J176*24</f>
        <v>1143.3432</v>
      </c>
      <c r="K177" s="108">
        <f>K176*12</f>
        <v>862.54919999999993</v>
      </c>
      <c r="L177" s="105"/>
      <c r="M177" s="107">
        <f>M176*24</f>
        <v>591.5856</v>
      </c>
      <c r="N177" s="108">
        <f>N176*12</f>
        <v>586.67160000000001</v>
      </c>
      <c r="O177" s="105"/>
      <c r="P177" s="107">
        <f>P176*24</f>
        <v>1108.6943999999999</v>
      </c>
      <c r="Q177" s="108">
        <f>Q176*12</f>
        <v>845.22600000000011</v>
      </c>
      <c r="R177" s="105"/>
      <c r="S177" s="107">
        <f>S176*24</f>
        <v>1143.3432</v>
      </c>
      <c r="T177" s="108">
        <f>T176*12</f>
        <v>862.54919999999993</v>
      </c>
      <c r="U177" s="105"/>
      <c r="V177" s="107">
        <f>V176*24</f>
        <v>1299.2592</v>
      </c>
      <c r="W177" s="108">
        <f>W176*12</f>
        <v>940.50720000000001</v>
      </c>
    </row>
    <row r="178" spans="1:23" ht="15.75" thickBot="1">
      <c r="B178" s="87" t="s">
        <v>968</v>
      </c>
      <c r="C178" s="124" t="s">
        <v>915</v>
      </c>
      <c r="D178" s="110">
        <f>D176+(D176*D$1)</f>
        <v>41.903979999999997</v>
      </c>
      <c r="E178" s="111">
        <f>E176+(E176*E$1)</f>
        <v>83.111809999999991</v>
      </c>
      <c r="F178" s="105"/>
      <c r="G178" s="110">
        <f>G176+(G176*G$1)</f>
        <v>72.752039999999994</v>
      </c>
      <c r="H178" s="111">
        <f>H176+(H176*H$1)</f>
        <v>116.38386000000001</v>
      </c>
      <c r="I178" s="105"/>
      <c r="J178" s="110">
        <f>J176+(J176*J$1)</f>
        <v>90.514669999999995</v>
      </c>
      <c r="K178" s="111">
        <f>K176+(K176*K$1)</f>
        <v>136.57029</v>
      </c>
      <c r="L178" s="105"/>
      <c r="M178" s="110">
        <f>M176+(M176*M$1)</f>
        <v>41.903979999999997</v>
      </c>
      <c r="N178" s="111">
        <f>N176+(N176*N$1)</f>
        <v>83.111809999999991</v>
      </c>
      <c r="O178" s="105"/>
      <c r="P178" s="110">
        <f>P176+(P176*P$1)</f>
        <v>83.152079999999998</v>
      </c>
      <c r="Q178" s="111">
        <f>Q176+(Q176*Q$1)</f>
        <v>126.78390000000002</v>
      </c>
      <c r="R178" s="105"/>
      <c r="S178" s="110">
        <f>S176+(S176*S$1)</f>
        <v>90.514669999999995</v>
      </c>
      <c r="T178" s="111">
        <f>T176+(T176*T$1)</f>
        <v>136.57029</v>
      </c>
      <c r="U178" s="105"/>
      <c r="V178" s="110">
        <f>V176+(V176*V$1)</f>
        <v>108.27160000000001</v>
      </c>
      <c r="W178" s="111">
        <f>W176+(W176*W$1)</f>
        <v>156.75120000000001</v>
      </c>
    </row>
    <row r="179" spans="1:23" ht="15.75" thickTop="1">
      <c r="C179" s="125" t="s">
        <v>916</v>
      </c>
      <c r="D179" s="113">
        <f>(D178-D176)/D176</f>
        <v>0.69999999999999984</v>
      </c>
      <c r="E179" s="114">
        <f>(E178-E176)/E176</f>
        <v>0.69999999999999984</v>
      </c>
      <c r="F179" s="105"/>
      <c r="G179" s="113">
        <f>(G178-G176)/G176</f>
        <v>0.79999999999999982</v>
      </c>
      <c r="H179" s="114">
        <f>(H178-H176)/H176</f>
        <v>0.8</v>
      </c>
      <c r="I179" s="105"/>
      <c r="J179" s="113">
        <f>(J178-J176)/J176</f>
        <v>0.89999999999999991</v>
      </c>
      <c r="K179" s="114">
        <f>(K178-K176)/K176</f>
        <v>0.90000000000000013</v>
      </c>
      <c r="L179" s="105"/>
      <c r="M179" s="113">
        <f>(M178-M176)/M176</f>
        <v>0.69999999999999984</v>
      </c>
      <c r="N179" s="114">
        <f>(N178-N176)/N176</f>
        <v>0.69999999999999984</v>
      </c>
      <c r="O179" s="105"/>
      <c r="P179" s="113">
        <f>(P178-P176)/P176</f>
        <v>0.8</v>
      </c>
      <c r="Q179" s="114">
        <f>(Q178-Q176)/Q176</f>
        <v>0.80000000000000016</v>
      </c>
      <c r="R179" s="105"/>
      <c r="S179" s="113">
        <f>(S178-S176)/S176</f>
        <v>0.89999999999999991</v>
      </c>
      <c r="T179" s="114">
        <f>(T178-T176)/T176</f>
        <v>0.90000000000000013</v>
      </c>
      <c r="U179" s="105"/>
      <c r="V179" s="113">
        <f>(V178-V176)/V176</f>
        <v>1</v>
      </c>
      <c r="W179" s="114">
        <f>(W178-W176)/W176</f>
        <v>1</v>
      </c>
    </row>
    <row r="180" spans="1:23">
      <c r="C180" s="126" t="s">
        <v>917</v>
      </c>
      <c r="D180" s="116">
        <f>D177+(D177*D$1)</f>
        <v>1005.69552</v>
      </c>
      <c r="E180" s="117">
        <f>E177+(E177*E$1)</f>
        <v>997.34172000000001</v>
      </c>
      <c r="F180" s="105"/>
      <c r="G180" s="116">
        <f>G177+(G177*G$1)</f>
        <v>1746.0489600000001</v>
      </c>
      <c r="H180" s="117">
        <f>H177+(H177*H$1)</f>
        <v>1396.6063200000003</v>
      </c>
      <c r="I180" s="105"/>
      <c r="J180" s="116">
        <f>J177+(J177*J$1)</f>
        <v>2172.3520800000001</v>
      </c>
      <c r="K180" s="117">
        <f>K177+(K177*K$1)</f>
        <v>1638.84348</v>
      </c>
      <c r="L180" s="105"/>
      <c r="M180" s="116">
        <f>M177+(M177*M$1)</f>
        <v>1005.69552</v>
      </c>
      <c r="N180" s="117">
        <f>N177+(N177*N$1)</f>
        <v>997.34172000000001</v>
      </c>
      <c r="O180" s="105"/>
      <c r="P180" s="116">
        <f>P177+(P177*P$1)</f>
        <v>1995.6499199999998</v>
      </c>
      <c r="Q180" s="117">
        <f>Q177+(Q177*Q$1)</f>
        <v>1521.4068000000002</v>
      </c>
      <c r="R180" s="105"/>
      <c r="S180" s="116">
        <f>S177+(S177*S$1)</f>
        <v>2172.3520800000001</v>
      </c>
      <c r="T180" s="117">
        <f>T177+(T177*T$1)</f>
        <v>1638.84348</v>
      </c>
      <c r="U180" s="105"/>
      <c r="V180" s="116">
        <f>V177+(V177*V$1)</f>
        <v>2598.5183999999999</v>
      </c>
      <c r="W180" s="117">
        <f>W177+(W177*W$1)</f>
        <v>1881.0144</v>
      </c>
    </row>
    <row r="182" spans="1:23">
      <c r="C182" s="118" t="s">
        <v>981</v>
      </c>
    </row>
    <row r="183" spans="1:23">
      <c r="B183" s="87" t="s">
        <v>919</v>
      </c>
      <c r="C183" s="119" t="s">
        <v>982</v>
      </c>
      <c r="D183" s="86" t="s">
        <v>910</v>
      </c>
      <c r="E183" s="86" t="s">
        <v>906</v>
      </c>
      <c r="G183" s="86" t="s">
        <v>910</v>
      </c>
      <c r="H183" s="86" t="s">
        <v>906</v>
      </c>
      <c r="J183" s="86" t="s">
        <v>910</v>
      </c>
      <c r="K183" s="86" t="s">
        <v>906</v>
      </c>
      <c r="M183" s="86" t="s">
        <v>910</v>
      </c>
      <c r="N183" s="86" t="s">
        <v>906</v>
      </c>
      <c r="P183" s="86" t="s">
        <v>910</v>
      </c>
      <c r="Q183" s="86" t="s">
        <v>906</v>
      </c>
      <c r="S183" s="86" t="s">
        <v>910</v>
      </c>
      <c r="T183" s="86" t="s">
        <v>906</v>
      </c>
      <c r="V183" s="86" t="s">
        <v>910</v>
      </c>
      <c r="W183" s="86" t="s">
        <v>906</v>
      </c>
    </row>
    <row r="184" spans="1:23">
      <c r="B184" s="87" t="s">
        <v>911</v>
      </c>
      <c r="C184" s="87" t="s">
        <v>920</v>
      </c>
    </row>
    <row r="185" spans="1:23">
      <c r="A185" s="88" t="s">
        <v>32</v>
      </c>
      <c r="B185" s="89">
        <v>1</v>
      </c>
      <c r="C185" s="120" t="s">
        <v>982</v>
      </c>
      <c r="D185" s="91">
        <f>VLOOKUP($A185,$A$16:$W$34,D$42,0)*$B185</f>
        <v>23.003299999999999</v>
      </c>
      <c r="E185" s="92">
        <f>VLOOKUP($A185,$A$16:$W$34,E$42,0)*$B185</f>
        <v>43.040900000000001</v>
      </c>
      <c r="G185" s="91">
        <f>VLOOKUP($A185,$A$16:$W$34,G$42,0)*$B185</f>
        <v>38.225000000000001</v>
      </c>
      <c r="H185" s="92">
        <f>VLOOKUP($A185,$A$16:$W$34,H$42,0)*$B185</f>
        <v>58.262500000000003</v>
      </c>
      <c r="J185" s="91">
        <f>VLOOKUP($A185,$A$16:$W$34,J$42,0)*$B185</f>
        <v>45.446399999999997</v>
      </c>
      <c r="K185" s="92">
        <f>VLOOKUP($A185,$A$16:$W$34,K$42,0)*$B185</f>
        <v>65.483999999999995</v>
      </c>
      <c r="M185" s="91">
        <f>VLOOKUP($A185,$A$16:$W$34,M$42,0)*$B185</f>
        <v>23.003299999999999</v>
      </c>
      <c r="N185" s="92">
        <f>VLOOKUP($A185,$A$16:$W$34,N$42,0)*$B185</f>
        <v>43.040900000000001</v>
      </c>
      <c r="P185" s="91">
        <f>VLOOKUP($A185,$A$16:$W$34,P$42,0)*$B185</f>
        <v>44.002800000000001</v>
      </c>
      <c r="Q185" s="92">
        <f>VLOOKUP($A185,$A$16:$W$34,Q$42,0)*$B185</f>
        <v>64.040300000000002</v>
      </c>
      <c r="S185" s="91">
        <f>VLOOKUP($A185,$A$16:$W$34,S$42,0)*$B185</f>
        <v>45.446399999999997</v>
      </c>
      <c r="T185" s="92">
        <f>VLOOKUP($A185,$A$16:$W$34,T$42,0)*$B185</f>
        <v>65.483999999999995</v>
      </c>
      <c r="V185" s="91">
        <f>VLOOKUP($A185,$A$16:$W$34,V$42,0)*$B185</f>
        <v>51.942900000000002</v>
      </c>
      <c r="W185" s="92">
        <f>VLOOKUP($A185,$A$16:$W$34,W$42,0)*$B185</f>
        <v>71.980500000000006</v>
      </c>
    </row>
    <row r="186" spans="1:23">
      <c r="C186" s="94"/>
      <c r="D186" s="94"/>
      <c r="E186" s="95"/>
      <c r="G186" s="94"/>
      <c r="H186" s="95"/>
      <c r="J186" s="94"/>
      <c r="K186" s="95"/>
      <c r="M186" s="94"/>
      <c r="N186" s="95"/>
      <c r="P186" s="94"/>
      <c r="Q186" s="95"/>
      <c r="S186" s="94"/>
      <c r="T186" s="95"/>
      <c r="V186" s="94"/>
      <c r="W186" s="95"/>
    </row>
    <row r="187" spans="1:23">
      <c r="C187" s="94"/>
      <c r="D187" s="94"/>
      <c r="E187" s="95"/>
      <c r="G187" s="94"/>
      <c r="H187" s="95"/>
      <c r="J187" s="94"/>
      <c r="K187" s="95"/>
      <c r="M187" s="94"/>
      <c r="N187" s="95"/>
      <c r="P187" s="94"/>
      <c r="Q187" s="95"/>
      <c r="S187" s="94"/>
      <c r="T187" s="95"/>
      <c r="V187" s="94"/>
      <c r="W187" s="95"/>
    </row>
    <row r="188" spans="1:23">
      <c r="C188" s="94"/>
      <c r="D188" s="94"/>
      <c r="E188" s="95"/>
      <c r="G188" s="94"/>
      <c r="H188" s="95"/>
      <c r="J188" s="94"/>
      <c r="K188" s="95"/>
      <c r="M188" s="94"/>
      <c r="N188" s="95"/>
      <c r="P188" s="94"/>
      <c r="Q188" s="95"/>
      <c r="S188" s="94"/>
      <c r="T188" s="95"/>
      <c r="V188" s="94"/>
      <c r="W188" s="95"/>
    </row>
    <row r="189" spans="1:23" ht="15.75" thickBot="1">
      <c r="B189" s="87" t="s">
        <v>983</v>
      </c>
      <c r="C189" s="122" t="s">
        <v>913</v>
      </c>
      <c r="D189" s="103">
        <f>SUM(D185)</f>
        <v>23.003299999999999</v>
      </c>
      <c r="E189" s="104">
        <f>SUM(E185)</f>
        <v>43.040900000000001</v>
      </c>
      <c r="F189" s="105"/>
      <c r="G189" s="103">
        <f>SUM(G185)</f>
        <v>38.225000000000001</v>
      </c>
      <c r="H189" s="104">
        <f>SUM(H185)</f>
        <v>58.262500000000003</v>
      </c>
      <c r="I189" s="105"/>
      <c r="J189" s="103">
        <f>SUM(J185)</f>
        <v>45.446399999999997</v>
      </c>
      <c r="K189" s="104">
        <f>SUM(K185)</f>
        <v>65.483999999999995</v>
      </c>
      <c r="L189" s="105"/>
      <c r="M189" s="103">
        <f>SUM(M185)</f>
        <v>23.003299999999999</v>
      </c>
      <c r="N189" s="104">
        <f>SUM(N185)</f>
        <v>43.040900000000001</v>
      </c>
      <c r="O189" s="105"/>
      <c r="P189" s="103">
        <f>SUM(P185)</f>
        <v>44.002800000000001</v>
      </c>
      <c r="Q189" s="104">
        <f>SUM(Q185)</f>
        <v>64.040300000000002</v>
      </c>
      <c r="R189" s="105"/>
      <c r="S189" s="103">
        <f>SUM(S185)</f>
        <v>45.446399999999997</v>
      </c>
      <c r="T189" s="104">
        <f>SUM(T185)</f>
        <v>65.483999999999995</v>
      </c>
      <c r="U189" s="105"/>
      <c r="V189" s="103">
        <f>SUM(V185)</f>
        <v>51.942900000000002</v>
      </c>
      <c r="W189" s="104">
        <f>SUM(W185)</f>
        <v>71.980500000000006</v>
      </c>
    </row>
    <row r="190" spans="1:23" ht="15.75" thickTop="1">
      <c r="C190" s="123" t="s">
        <v>914</v>
      </c>
      <c r="D190" s="107">
        <f>D189*24</f>
        <v>552.07920000000001</v>
      </c>
      <c r="E190" s="108">
        <f>E189*12</f>
        <v>516.49080000000004</v>
      </c>
      <c r="F190" s="105"/>
      <c r="G190" s="107">
        <f>G189*24</f>
        <v>917.40000000000009</v>
      </c>
      <c r="H190" s="108">
        <f>H189*12</f>
        <v>699.15000000000009</v>
      </c>
      <c r="I190" s="105"/>
      <c r="J190" s="107">
        <f>J189*24</f>
        <v>1090.7136</v>
      </c>
      <c r="K190" s="108">
        <f>K189*12</f>
        <v>785.80799999999999</v>
      </c>
      <c r="L190" s="105"/>
      <c r="M190" s="107">
        <f>M189*24</f>
        <v>552.07920000000001</v>
      </c>
      <c r="N190" s="108">
        <f>N189*12</f>
        <v>516.49080000000004</v>
      </c>
      <c r="O190" s="105"/>
      <c r="P190" s="107">
        <f>P189*24</f>
        <v>1056.0672</v>
      </c>
      <c r="Q190" s="108">
        <f>Q189*12</f>
        <v>768.48360000000002</v>
      </c>
      <c r="R190" s="105"/>
      <c r="S190" s="107">
        <f>S189*24</f>
        <v>1090.7136</v>
      </c>
      <c r="T190" s="108">
        <f>T189*12</f>
        <v>785.80799999999999</v>
      </c>
      <c r="U190" s="105"/>
      <c r="V190" s="107">
        <f>V189*24</f>
        <v>1246.6296</v>
      </c>
      <c r="W190" s="108">
        <f>W189*12</f>
        <v>863.76600000000008</v>
      </c>
    </row>
    <row r="191" spans="1:23" ht="15.75" thickBot="1">
      <c r="B191" s="87" t="s">
        <v>984</v>
      </c>
      <c r="C191" s="124" t="s">
        <v>915</v>
      </c>
      <c r="D191" s="110">
        <f>D189+(D189*D$1)</f>
        <v>39.105609999999999</v>
      </c>
      <c r="E191" s="111">
        <f>E189+(E189*E$1)</f>
        <v>73.169529999999995</v>
      </c>
      <c r="F191" s="105"/>
      <c r="G191" s="110">
        <f>G189+(G189*G$1)</f>
        <v>68.805000000000007</v>
      </c>
      <c r="H191" s="111">
        <f>H189+(H189*H$1)</f>
        <v>104.8725</v>
      </c>
      <c r="I191" s="105"/>
      <c r="J191" s="110">
        <f>J189+(J189*J$1)</f>
        <v>86.348159999999993</v>
      </c>
      <c r="K191" s="111">
        <f>K189+(K189*K$1)</f>
        <v>124.41959999999999</v>
      </c>
      <c r="L191" s="105"/>
      <c r="M191" s="110">
        <f>M189+(M189*M$1)</f>
        <v>39.105609999999999</v>
      </c>
      <c r="N191" s="111">
        <f>N189+(N189*N$1)</f>
        <v>73.169529999999995</v>
      </c>
      <c r="O191" s="105"/>
      <c r="P191" s="110">
        <f>P189+(P189*P$1)</f>
        <v>79.205039999999997</v>
      </c>
      <c r="Q191" s="111">
        <f>Q189+(Q189*Q$1)</f>
        <v>115.27254000000001</v>
      </c>
      <c r="R191" s="105"/>
      <c r="S191" s="110">
        <f>S189+(S189*S$1)</f>
        <v>86.348159999999993</v>
      </c>
      <c r="T191" s="111">
        <f>T189+(T189*T$1)</f>
        <v>124.41959999999999</v>
      </c>
      <c r="U191" s="105"/>
      <c r="V191" s="110">
        <f>V189+(V189*V$1)</f>
        <v>103.8858</v>
      </c>
      <c r="W191" s="111">
        <f>W189+(W189*W$1)</f>
        <v>143.96100000000001</v>
      </c>
    </row>
    <row r="192" spans="1:23" ht="15.75" thickTop="1">
      <c r="C192" s="125" t="s">
        <v>916</v>
      </c>
      <c r="D192" s="113">
        <f>(D191-D189)/D189</f>
        <v>0.7</v>
      </c>
      <c r="E192" s="114">
        <f>(E191-E189)/E189</f>
        <v>0.69999999999999984</v>
      </c>
      <c r="F192" s="105"/>
      <c r="G192" s="113">
        <f>(G191-G189)/G189</f>
        <v>0.80000000000000016</v>
      </c>
      <c r="H192" s="114">
        <f>(H191-H189)/H189</f>
        <v>0.79999999999999993</v>
      </c>
      <c r="I192" s="105"/>
      <c r="J192" s="113">
        <f>(J191-J189)/J189</f>
        <v>0.9</v>
      </c>
      <c r="K192" s="114">
        <f>(K191-K189)/K189</f>
        <v>0.9</v>
      </c>
      <c r="L192" s="105"/>
      <c r="M192" s="113">
        <f>(M191-M189)/M189</f>
        <v>0.7</v>
      </c>
      <c r="N192" s="114">
        <f>(N191-N189)/N189</f>
        <v>0.69999999999999984</v>
      </c>
      <c r="O192" s="105"/>
      <c r="P192" s="113">
        <f>(P191-P189)/P189</f>
        <v>0.79999999999999993</v>
      </c>
      <c r="Q192" s="114">
        <f>(Q191-Q189)/Q189</f>
        <v>0.8</v>
      </c>
      <c r="R192" s="105"/>
      <c r="S192" s="113">
        <f>(S191-S189)/S189</f>
        <v>0.9</v>
      </c>
      <c r="T192" s="114">
        <f>(T191-T189)/T189</f>
        <v>0.9</v>
      </c>
      <c r="U192" s="105"/>
      <c r="V192" s="113">
        <f>(V191-V189)/V189</f>
        <v>1</v>
      </c>
      <c r="W192" s="114">
        <f>(W191-W189)/W189</f>
        <v>1</v>
      </c>
    </row>
    <row r="193" spans="1:23">
      <c r="C193" s="126" t="s">
        <v>917</v>
      </c>
      <c r="D193" s="116">
        <f>D190+(D190*D$1)</f>
        <v>938.53464000000008</v>
      </c>
      <c r="E193" s="117">
        <f>E190+(E190*E$1)</f>
        <v>878.03436000000011</v>
      </c>
      <c r="F193" s="105"/>
      <c r="G193" s="116">
        <f>G190+(G190*G$1)</f>
        <v>1651.3200000000002</v>
      </c>
      <c r="H193" s="117">
        <f>H190+(H190*H$1)</f>
        <v>1258.4700000000003</v>
      </c>
      <c r="I193" s="105"/>
      <c r="J193" s="116">
        <f>J190+(J190*J$1)</f>
        <v>2072.3558400000002</v>
      </c>
      <c r="K193" s="117">
        <f>K190+(K190*K$1)</f>
        <v>1493.0352</v>
      </c>
      <c r="L193" s="105"/>
      <c r="M193" s="116">
        <f>M190+(M190*M$1)</f>
        <v>938.53464000000008</v>
      </c>
      <c r="N193" s="117">
        <f>N190+(N190*N$1)</f>
        <v>878.03436000000011</v>
      </c>
      <c r="O193" s="105"/>
      <c r="P193" s="116">
        <f>P190+(P190*P$1)</f>
        <v>1900.9209599999999</v>
      </c>
      <c r="Q193" s="117">
        <f>Q190+(Q190*Q$1)</f>
        <v>1383.2704800000001</v>
      </c>
      <c r="R193" s="105"/>
      <c r="S193" s="116">
        <f>S190+(S190*S$1)</f>
        <v>2072.3558400000002</v>
      </c>
      <c r="T193" s="117">
        <f>T190+(T190*T$1)</f>
        <v>1493.0352</v>
      </c>
      <c r="U193" s="105"/>
      <c r="V193" s="116">
        <f>V190+(V190*V$1)</f>
        <v>2493.2592</v>
      </c>
      <c r="W193" s="117">
        <f>W190+(W190*W$1)</f>
        <v>1727.5320000000002</v>
      </c>
    </row>
    <row r="195" spans="1:23">
      <c r="C195" s="118" t="s">
        <v>974</v>
      </c>
    </row>
    <row r="196" spans="1:23">
      <c r="B196" s="87" t="s">
        <v>919</v>
      </c>
      <c r="C196" s="119" t="s">
        <v>998</v>
      </c>
      <c r="D196" s="86" t="s">
        <v>910</v>
      </c>
      <c r="E196" s="86" t="s">
        <v>906</v>
      </c>
      <c r="G196" s="86" t="s">
        <v>910</v>
      </c>
      <c r="H196" s="86" t="s">
        <v>906</v>
      </c>
      <c r="J196" s="86" t="s">
        <v>910</v>
      </c>
      <c r="K196" s="86" t="s">
        <v>906</v>
      </c>
      <c r="M196" s="86" t="s">
        <v>910</v>
      </c>
      <c r="N196" s="86" t="s">
        <v>906</v>
      </c>
      <c r="P196" s="86" t="s">
        <v>910</v>
      </c>
      <c r="Q196" s="86" t="s">
        <v>906</v>
      </c>
      <c r="S196" s="86" t="s">
        <v>910</v>
      </c>
      <c r="T196" s="86" t="s">
        <v>906</v>
      </c>
      <c r="V196" s="86" t="s">
        <v>910</v>
      </c>
      <c r="W196" s="86" t="s">
        <v>906</v>
      </c>
    </row>
    <row r="197" spans="1:23">
      <c r="B197" s="87" t="s">
        <v>911</v>
      </c>
      <c r="C197" s="87" t="s">
        <v>920</v>
      </c>
    </row>
    <row r="198" spans="1:23">
      <c r="A198" s="88" t="s">
        <v>82</v>
      </c>
      <c r="B198" s="89">
        <v>1</v>
      </c>
      <c r="C198" s="120" t="s">
        <v>1017</v>
      </c>
      <c r="D198" s="91">
        <f>VLOOKUP($A198,$A$16:$W$34,D$42,0)*$B198</f>
        <v>10.7879</v>
      </c>
      <c r="E198" s="92">
        <f>VLOOKUP($A198,$A$16:$W$34,E$42,0)*$B198</f>
        <v>23.739799999999999</v>
      </c>
      <c r="G198" s="91">
        <f>VLOOKUP($A198,$A$16:$W$34,G$42,0)*$B198</f>
        <v>18.125399999999999</v>
      </c>
      <c r="H198" s="92">
        <f>VLOOKUP($A198,$A$16:$W$34,H$42,0)*$B198</f>
        <v>31.077200000000001</v>
      </c>
      <c r="J198" s="91">
        <f>VLOOKUP($A198,$A$16:$W$34,J$42,0)*$B198</f>
        <v>25.524699999999999</v>
      </c>
      <c r="K198" s="92">
        <f>VLOOKUP($A198,$A$16:$W$34,K$42,0)*$B198</f>
        <v>38.476599999999998</v>
      </c>
      <c r="M198" s="91">
        <f>VLOOKUP($A198,$A$16:$W$34,M$42,0)*$B198</f>
        <v>10.7879</v>
      </c>
      <c r="N198" s="92">
        <f>VLOOKUP($A198,$A$16:$W$34,N$42,0)*$B198</f>
        <v>23.739799999999999</v>
      </c>
      <c r="P198" s="91">
        <f>VLOOKUP($A198,$A$16:$W$34,P$42,0)*$B198</f>
        <v>24.7592</v>
      </c>
      <c r="Q198" s="92">
        <f>VLOOKUP($A198,$A$16:$W$34,Q$42,0)*$B198</f>
        <v>37.710999999999999</v>
      </c>
      <c r="S198" s="91">
        <f>VLOOKUP($A198,$A$16:$W$34,S$42,0)*$B198</f>
        <v>25.524699999999999</v>
      </c>
      <c r="T198" s="92">
        <f>VLOOKUP($A198,$A$16:$W$34,T$42,0)*$B198</f>
        <v>38.476599999999998</v>
      </c>
      <c r="V198" s="91">
        <f>VLOOKUP($A198,$A$16:$W$34,V$42,0)*$B198</f>
        <v>28.969799999999999</v>
      </c>
      <c r="W198" s="92">
        <f>VLOOKUP($A198,$A$16:$W$34,W$42,0)*$B198</f>
        <v>41.921700000000001</v>
      </c>
    </row>
    <row r="199" spans="1:23">
      <c r="A199" s="88" t="s">
        <v>84</v>
      </c>
      <c r="B199" s="89">
        <v>1</v>
      </c>
      <c r="C199" s="128" t="s">
        <v>1018</v>
      </c>
      <c r="D199" s="129">
        <f>VLOOKUP($A199,$A$16:$W$34,D$42,0)*$B199</f>
        <v>16.749400000000001</v>
      </c>
      <c r="E199" s="130">
        <f>VLOOKUP($A199,$A$16:$W$34,E$42,0)*$B199</f>
        <v>35.6526</v>
      </c>
      <c r="G199" s="129">
        <f>VLOOKUP($A199,$A$16:$W$34,G$42,0)*$B199</f>
        <v>29.784099999999999</v>
      </c>
      <c r="H199" s="130">
        <f>VLOOKUP($A199,$A$16:$W$34,H$42,0)*$B199</f>
        <v>48.6873</v>
      </c>
      <c r="J199" s="129">
        <f>VLOOKUP($A199,$A$16:$W$34,J$42,0)*$B199</f>
        <v>36.257800000000003</v>
      </c>
      <c r="K199" s="130">
        <f>VLOOKUP($A199,$A$16:$W$34,K$42,0)*$B199</f>
        <v>55.161000000000001</v>
      </c>
      <c r="M199" s="129">
        <f>VLOOKUP($A199,$A$16:$W$34,M$42,0)*$B199</f>
        <v>16.749400000000001</v>
      </c>
      <c r="N199" s="130">
        <f>VLOOKUP($A199,$A$16:$W$34,N$42,0)*$B199</f>
        <v>35.6526</v>
      </c>
      <c r="P199" s="129">
        <f>VLOOKUP($A199,$A$16:$W$34,P$42,0)*$B199</f>
        <v>34.726599999999998</v>
      </c>
      <c r="Q199" s="130">
        <f>VLOOKUP($A199,$A$16:$W$34,Q$42,0)*$B199</f>
        <v>53.629800000000003</v>
      </c>
      <c r="S199" s="129">
        <f>VLOOKUP($A199,$A$16:$W$34,S$42,0)*$B199</f>
        <v>36.257800000000003</v>
      </c>
      <c r="T199" s="130">
        <f>VLOOKUP($A199,$A$16:$W$34,T$42,0)*$B199</f>
        <v>55.161000000000001</v>
      </c>
      <c r="V199" s="129">
        <f>VLOOKUP($A199,$A$16:$W$34,V$42,0)*$B199</f>
        <v>43.148000000000003</v>
      </c>
      <c r="W199" s="130">
        <f>VLOOKUP($A199,$A$16:$W$34,W$42,0)*$B199</f>
        <v>62.051200000000001</v>
      </c>
    </row>
    <row r="200" spans="1:23">
      <c r="C200" s="94"/>
      <c r="D200" s="94"/>
      <c r="E200" s="95"/>
      <c r="G200" s="94"/>
      <c r="H200" s="95"/>
      <c r="J200" s="94"/>
      <c r="K200" s="95"/>
      <c r="M200" s="94"/>
      <c r="N200" s="95"/>
      <c r="P200" s="94"/>
      <c r="Q200" s="95"/>
      <c r="S200" s="94"/>
      <c r="T200" s="95"/>
      <c r="V200" s="94"/>
      <c r="W200" s="95"/>
    </row>
    <row r="201" spans="1:23">
      <c r="C201" s="94"/>
      <c r="D201" s="94"/>
      <c r="E201" s="95"/>
      <c r="G201" s="94"/>
      <c r="H201" s="95"/>
      <c r="J201" s="94"/>
      <c r="K201" s="95"/>
      <c r="M201" s="94"/>
      <c r="N201" s="95"/>
      <c r="P201" s="94"/>
      <c r="Q201" s="95"/>
      <c r="S201" s="94"/>
      <c r="T201" s="95"/>
      <c r="V201" s="94"/>
      <c r="W201" s="95"/>
    </row>
    <row r="202" spans="1:23" ht="15.75" thickBot="1">
      <c r="B202" s="87" t="s">
        <v>999</v>
      </c>
      <c r="C202" s="122" t="s">
        <v>913</v>
      </c>
      <c r="D202" s="103">
        <f>SUM(D198:D199)</f>
        <v>27.537300000000002</v>
      </c>
      <c r="E202" s="104">
        <f>SUM(E198:E199)</f>
        <v>59.392399999999995</v>
      </c>
      <c r="F202" s="105"/>
      <c r="G202" s="103">
        <f>SUM(G198:G199)</f>
        <v>47.909499999999994</v>
      </c>
      <c r="H202" s="104">
        <f>SUM(H198:H199)</f>
        <v>79.764499999999998</v>
      </c>
      <c r="I202" s="105"/>
      <c r="J202" s="103">
        <f>SUM(J198:J199)</f>
        <v>61.782499999999999</v>
      </c>
      <c r="K202" s="104">
        <f>SUM(K198:K199)</f>
        <v>93.637599999999992</v>
      </c>
      <c r="L202" s="105"/>
      <c r="M202" s="103">
        <f>SUM(M198:M199)</f>
        <v>27.537300000000002</v>
      </c>
      <c r="N202" s="104">
        <f>SUM(N198:N199)</f>
        <v>59.392399999999995</v>
      </c>
      <c r="O202" s="105"/>
      <c r="P202" s="103">
        <f>SUM(P198:P199)</f>
        <v>59.485799999999998</v>
      </c>
      <c r="Q202" s="104">
        <f>SUM(Q198:Q199)</f>
        <v>91.340800000000002</v>
      </c>
      <c r="R202" s="105"/>
      <c r="S202" s="103">
        <f>SUM(S198:S199)</f>
        <v>61.782499999999999</v>
      </c>
      <c r="T202" s="104">
        <f>SUM(T198:T199)</f>
        <v>93.637599999999992</v>
      </c>
      <c r="U202" s="105"/>
      <c r="V202" s="103">
        <f>SUM(V198:V199)</f>
        <v>72.117800000000003</v>
      </c>
      <c r="W202" s="104">
        <f>SUM(W198:W199)</f>
        <v>103.97290000000001</v>
      </c>
    </row>
    <row r="203" spans="1:23" ht="15.75" thickTop="1">
      <c r="C203" s="123" t="s">
        <v>914</v>
      </c>
      <c r="D203" s="107">
        <f>D202*24</f>
        <v>660.89520000000005</v>
      </c>
      <c r="E203" s="108">
        <f>E202*12</f>
        <v>712.70879999999988</v>
      </c>
      <c r="F203" s="105"/>
      <c r="G203" s="107">
        <f>G202*24</f>
        <v>1149.828</v>
      </c>
      <c r="H203" s="108">
        <f>H202*12</f>
        <v>957.17399999999998</v>
      </c>
      <c r="I203" s="105"/>
      <c r="J203" s="107">
        <f>J202*24</f>
        <v>1482.78</v>
      </c>
      <c r="K203" s="108">
        <f>K202*12</f>
        <v>1123.6511999999998</v>
      </c>
      <c r="L203" s="105"/>
      <c r="M203" s="107">
        <f>M202*24</f>
        <v>660.89520000000005</v>
      </c>
      <c r="N203" s="108">
        <f>N202*12</f>
        <v>712.70879999999988</v>
      </c>
      <c r="O203" s="105"/>
      <c r="P203" s="107">
        <f>P202*24</f>
        <v>1427.6592000000001</v>
      </c>
      <c r="Q203" s="108">
        <f>Q202*12</f>
        <v>1096.0896</v>
      </c>
      <c r="R203" s="105"/>
      <c r="S203" s="107">
        <f>S202*24</f>
        <v>1482.78</v>
      </c>
      <c r="T203" s="108">
        <f>T202*12</f>
        <v>1123.6511999999998</v>
      </c>
      <c r="U203" s="105"/>
      <c r="V203" s="107">
        <f>V202*24</f>
        <v>1730.8272000000002</v>
      </c>
      <c r="W203" s="108">
        <f>W202*12</f>
        <v>1247.6748000000002</v>
      </c>
    </row>
    <row r="204" spans="1:23" ht="15.75" thickBot="1">
      <c r="B204" s="87" t="s">
        <v>1000</v>
      </c>
      <c r="C204" s="124" t="s">
        <v>915</v>
      </c>
      <c r="D204" s="110">
        <f>D202+(D202*D$1)</f>
        <v>46.813410000000005</v>
      </c>
      <c r="E204" s="111">
        <f>E202+(E202*E$1)</f>
        <v>100.96707999999998</v>
      </c>
      <c r="F204" s="105"/>
      <c r="G204" s="110">
        <f>G202+(G202*G$1)</f>
        <v>86.237099999999998</v>
      </c>
      <c r="H204" s="111">
        <f>H202+(H202*H$1)</f>
        <v>143.5761</v>
      </c>
      <c r="I204" s="105"/>
      <c r="J204" s="110">
        <f>J202+(J202*J$1)</f>
        <v>117.38675000000001</v>
      </c>
      <c r="K204" s="111">
        <f>K202+(K202*K$1)</f>
        <v>177.91143999999997</v>
      </c>
      <c r="L204" s="105"/>
      <c r="M204" s="110">
        <f>M202+(M202*M$1)</f>
        <v>46.813410000000005</v>
      </c>
      <c r="N204" s="111">
        <f>N202+(N202*N$1)</f>
        <v>100.96707999999998</v>
      </c>
      <c r="O204" s="105"/>
      <c r="P204" s="110">
        <f>P202+(P202*P$1)</f>
        <v>107.07444</v>
      </c>
      <c r="Q204" s="111">
        <f>Q202+(Q202*Q$1)</f>
        <v>164.41344000000001</v>
      </c>
      <c r="R204" s="105"/>
      <c r="S204" s="110">
        <f>S202+(S202*S$1)</f>
        <v>117.38675000000001</v>
      </c>
      <c r="T204" s="111">
        <f>T202+(T202*T$1)</f>
        <v>177.91143999999997</v>
      </c>
      <c r="U204" s="105"/>
      <c r="V204" s="110">
        <f>V202+(V202*V$1)</f>
        <v>144.23560000000001</v>
      </c>
      <c r="W204" s="111">
        <f>W202+(W202*W$1)</f>
        <v>207.94580000000002</v>
      </c>
    </row>
    <row r="205" spans="1:23" ht="15.75" thickTop="1">
      <c r="C205" s="125" t="s">
        <v>916</v>
      </c>
      <c r="D205" s="113">
        <f>(D204-D202)/D202</f>
        <v>0.70000000000000007</v>
      </c>
      <c r="E205" s="114">
        <f>(E204-E202)/E202</f>
        <v>0.69999999999999984</v>
      </c>
      <c r="F205" s="105"/>
      <c r="G205" s="113">
        <f>(G204-G202)/G202</f>
        <v>0.80000000000000016</v>
      </c>
      <c r="H205" s="114">
        <f>(H204-H202)/H202</f>
        <v>0.8</v>
      </c>
      <c r="I205" s="105"/>
      <c r="J205" s="113">
        <f>(J204-J202)/J202</f>
        <v>0.90000000000000013</v>
      </c>
      <c r="K205" s="114">
        <f>(K204-K202)/K202</f>
        <v>0.8999999999999998</v>
      </c>
      <c r="L205" s="105"/>
      <c r="M205" s="113">
        <f>(M204-M202)/M202</f>
        <v>0.70000000000000007</v>
      </c>
      <c r="N205" s="114">
        <f>(N204-N202)/N202</f>
        <v>0.69999999999999984</v>
      </c>
      <c r="O205" s="105"/>
      <c r="P205" s="113">
        <f>(P204-P202)/P202</f>
        <v>0.8</v>
      </c>
      <c r="Q205" s="114">
        <f>(Q204-Q202)/Q202</f>
        <v>0.8</v>
      </c>
      <c r="R205" s="105"/>
      <c r="S205" s="113">
        <f>(S204-S202)/S202</f>
        <v>0.90000000000000013</v>
      </c>
      <c r="T205" s="114">
        <f>(T204-T202)/T202</f>
        <v>0.8999999999999998</v>
      </c>
      <c r="U205" s="105"/>
      <c r="V205" s="113">
        <f>(V204-V202)/V202</f>
        <v>1</v>
      </c>
      <c r="W205" s="114">
        <f>(W204-W202)/W202</f>
        <v>1</v>
      </c>
    </row>
    <row r="206" spans="1:23">
      <c r="C206" s="126" t="s">
        <v>917</v>
      </c>
      <c r="D206" s="116">
        <f>D203+(D203*D$1)</f>
        <v>1123.5218400000001</v>
      </c>
      <c r="E206" s="117">
        <f>E203+(E203*E$1)</f>
        <v>1211.6049599999997</v>
      </c>
      <c r="F206" s="105"/>
      <c r="G206" s="116">
        <f>G203+(G203*G$1)</f>
        <v>2069.6904</v>
      </c>
      <c r="H206" s="117">
        <f>H203+(H203*H$1)</f>
        <v>1722.9132</v>
      </c>
      <c r="I206" s="105"/>
      <c r="J206" s="116">
        <f>J203+(J203*J$1)</f>
        <v>2817.2820000000002</v>
      </c>
      <c r="K206" s="117">
        <f>K203+(K203*K$1)</f>
        <v>2134.9372799999996</v>
      </c>
      <c r="L206" s="105"/>
      <c r="M206" s="116">
        <f>M203+(M203*M$1)</f>
        <v>1123.5218400000001</v>
      </c>
      <c r="N206" s="117">
        <f>N203+(N203*N$1)</f>
        <v>1211.6049599999997</v>
      </c>
      <c r="O206" s="105"/>
      <c r="P206" s="116">
        <f>P203+(P203*P$1)</f>
        <v>2569.7865600000005</v>
      </c>
      <c r="Q206" s="117">
        <f>Q203+(Q203*Q$1)</f>
        <v>1972.96128</v>
      </c>
      <c r="R206" s="105"/>
      <c r="S206" s="116">
        <f>S203+(S203*S$1)</f>
        <v>2817.2820000000002</v>
      </c>
      <c r="T206" s="117">
        <f>T203+(T203*T$1)</f>
        <v>2134.9372799999996</v>
      </c>
      <c r="U206" s="105"/>
      <c r="V206" s="116">
        <f>V203+(V203*V$1)</f>
        <v>3461.6544000000004</v>
      </c>
      <c r="W206" s="117">
        <f>W203+(W203*W$1)</f>
        <v>2495.3496000000005</v>
      </c>
    </row>
    <row r="208" spans="1:23">
      <c r="C208" s="118" t="s">
        <v>974</v>
      </c>
    </row>
    <row r="209" spans="1:23">
      <c r="B209" s="87" t="s">
        <v>919</v>
      </c>
      <c r="C209" s="119" t="s">
        <v>1018</v>
      </c>
      <c r="D209" s="86" t="s">
        <v>910</v>
      </c>
      <c r="E209" s="86" t="s">
        <v>906</v>
      </c>
      <c r="G209" s="86" t="s">
        <v>910</v>
      </c>
      <c r="H209" s="86" t="s">
        <v>906</v>
      </c>
      <c r="J209" s="86" t="s">
        <v>910</v>
      </c>
      <c r="K209" s="86" t="s">
        <v>906</v>
      </c>
      <c r="M209" s="86" t="s">
        <v>910</v>
      </c>
      <c r="N209" s="86" t="s">
        <v>906</v>
      </c>
      <c r="P209" s="86" t="s">
        <v>910</v>
      </c>
      <c r="Q209" s="86" t="s">
        <v>906</v>
      </c>
      <c r="S209" s="86" t="s">
        <v>910</v>
      </c>
      <c r="T209" s="86" t="s">
        <v>906</v>
      </c>
      <c r="V209" s="86" t="s">
        <v>910</v>
      </c>
      <c r="W209" s="86" t="s">
        <v>906</v>
      </c>
    </row>
    <row r="210" spans="1:23">
      <c r="B210" s="87" t="s">
        <v>911</v>
      </c>
      <c r="C210" s="87" t="s">
        <v>920</v>
      </c>
    </row>
    <row r="211" spans="1:23">
      <c r="A211" s="88" t="s">
        <v>84</v>
      </c>
      <c r="B211" s="89">
        <v>1</v>
      </c>
      <c r="C211" s="120" t="s">
        <v>1018</v>
      </c>
      <c r="D211" s="91">
        <f>VLOOKUP($A211,$A$16:$W$34,D$42,0)*$B211</f>
        <v>16.749400000000001</v>
      </c>
      <c r="E211" s="92">
        <f>VLOOKUP($A211,$A$16:$W$34,E$42,0)*$B211</f>
        <v>35.6526</v>
      </c>
      <c r="G211" s="91">
        <f>VLOOKUP($A211,$A$16:$W$34,G$42,0)*$B211</f>
        <v>29.784099999999999</v>
      </c>
      <c r="H211" s="92">
        <f>VLOOKUP($A211,$A$16:$W$34,H$42,0)*$B211</f>
        <v>48.6873</v>
      </c>
      <c r="J211" s="91">
        <f>VLOOKUP($A211,$A$16:$W$34,J$42,0)*$B211</f>
        <v>36.257800000000003</v>
      </c>
      <c r="K211" s="92">
        <f>VLOOKUP($A211,$A$16:$W$34,K$42,0)*$B211</f>
        <v>55.161000000000001</v>
      </c>
      <c r="M211" s="91">
        <f>VLOOKUP($A211,$A$16:$W$34,M$42,0)*$B211</f>
        <v>16.749400000000001</v>
      </c>
      <c r="N211" s="92">
        <f>VLOOKUP($A211,$A$16:$W$34,N$42,0)*$B211</f>
        <v>35.6526</v>
      </c>
      <c r="P211" s="91">
        <f>VLOOKUP($A211,$A$16:$W$34,P$42,0)*$B211</f>
        <v>34.726599999999998</v>
      </c>
      <c r="Q211" s="92">
        <f>VLOOKUP($A211,$A$16:$W$34,Q$42,0)*$B211</f>
        <v>53.629800000000003</v>
      </c>
      <c r="S211" s="91">
        <f>VLOOKUP($A211,$A$16:$W$34,S$42,0)*$B211</f>
        <v>36.257800000000003</v>
      </c>
      <c r="T211" s="92">
        <f>VLOOKUP($A211,$A$16:$W$34,T$42,0)*$B211</f>
        <v>55.161000000000001</v>
      </c>
      <c r="V211" s="91">
        <f>VLOOKUP($A211,$A$16:$W$34,V$42,0)*$B211</f>
        <v>43.148000000000003</v>
      </c>
      <c r="W211" s="92">
        <f>VLOOKUP($A211,$A$16:$W$34,W$42,0)*$B211</f>
        <v>62.051200000000001</v>
      </c>
    </row>
    <row r="212" spans="1:23">
      <c r="C212" s="94"/>
      <c r="D212" s="94"/>
      <c r="E212" s="95"/>
      <c r="G212" s="94"/>
      <c r="H212" s="95"/>
      <c r="J212" s="94"/>
      <c r="K212" s="95"/>
      <c r="M212" s="94"/>
      <c r="N212" s="95"/>
      <c r="P212" s="94"/>
      <c r="Q212" s="95"/>
      <c r="S212" s="94"/>
      <c r="T212" s="95"/>
      <c r="V212" s="94"/>
      <c r="W212" s="95"/>
    </row>
    <row r="213" spans="1:23">
      <c r="C213" s="94"/>
      <c r="D213" s="94"/>
      <c r="E213" s="95"/>
      <c r="G213" s="94"/>
      <c r="H213" s="95"/>
      <c r="J213" s="94"/>
      <c r="K213" s="95"/>
      <c r="M213" s="94"/>
      <c r="N213" s="95"/>
      <c r="P213" s="94"/>
      <c r="Q213" s="95"/>
      <c r="S213" s="94"/>
      <c r="T213" s="95"/>
      <c r="V213" s="94"/>
      <c r="W213" s="95"/>
    </row>
    <row r="214" spans="1:23">
      <c r="C214" s="94"/>
      <c r="D214" s="94"/>
      <c r="E214" s="95"/>
      <c r="G214" s="94"/>
      <c r="H214" s="95"/>
      <c r="J214" s="94"/>
      <c r="K214" s="95"/>
      <c r="M214" s="94"/>
      <c r="N214" s="95"/>
      <c r="P214" s="94"/>
      <c r="Q214" s="95"/>
      <c r="S214" s="94"/>
      <c r="T214" s="95"/>
      <c r="V214" s="94"/>
      <c r="W214" s="95"/>
    </row>
    <row r="215" spans="1:23" ht="15.75" thickBot="1">
      <c r="B215" s="87" t="s">
        <v>1019</v>
      </c>
      <c r="C215" s="122" t="s">
        <v>913</v>
      </c>
      <c r="D215" s="103">
        <f>SUM(D211)</f>
        <v>16.749400000000001</v>
      </c>
      <c r="E215" s="104">
        <f>SUM(E211)</f>
        <v>35.6526</v>
      </c>
      <c r="F215" s="105"/>
      <c r="G215" s="103">
        <f>SUM(G211)</f>
        <v>29.784099999999999</v>
      </c>
      <c r="H215" s="104">
        <f>SUM(H211)</f>
        <v>48.6873</v>
      </c>
      <c r="I215" s="105"/>
      <c r="J215" s="103">
        <f>SUM(J211)</f>
        <v>36.257800000000003</v>
      </c>
      <c r="K215" s="104">
        <f>SUM(K211)</f>
        <v>55.161000000000001</v>
      </c>
      <c r="L215" s="105"/>
      <c r="M215" s="103">
        <f>SUM(M211)</f>
        <v>16.749400000000001</v>
      </c>
      <c r="N215" s="104">
        <f>SUM(N211)</f>
        <v>35.6526</v>
      </c>
      <c r="O215" s="105"/>
      <c r="P215" s="103">
        <f>SUM(P211)</f>
        <v>34.726599999999998</v>
      </c>
      <c r="Q215" s="104">
        <f>SUM(Q211)</f>
        <v>53.629800000000003</v>
      </c>
      <c r="R215" s="105"/>
      <c r="S215" s="103">
        <f>SUM(S211)</f>
        <v>36.257800000000003</v>
      </c>
      <c r="T215" s="104">
        <f>SUM(T211)</f>
        <v>55.161000000000001</v>
      </c>
      <c r="U215" s="105"/>
      <c r="V215" s="103">
        <f>SUM(V211)</f>
        <v>43.148000000000003</v>
      </c>
      <c r="W215" s="104">
        <f>SUM(W211)</f>
        <v>62.051200000000001</v>
      </c>
    </row>
    <row r="216" spans="1:23" ht="15.75" thickTop="1">
      <c r="C216" s="123" t="s">
        <v>914</v>
      </c>
      <c r="D216" s="107">
        <f>D215*24</f>
        <v>401.98560000000003</v>
      </c>
      <c r="E216" s="108">
        <f>E215*12</f>
        <v>427.83119999999997</v>
      </c>
      <c r="F216" s="105"/>
      <c r="G216" s="107">
        <f>G215*24</f>
        <v>714.8184</v>
      </c>
      <c r="H216" s="108">
        <f>H215*12</f>
        <v>584.24760000000003</v>
      </c>
      <c r="I216" s="105"/>
      <c r="J216" s="107">
        <f>J215*24</f>
        <v>870.18720000000008</v>
      </c>
      <c r="K216" s="108">
        <f>K215*12</f>
        <v>661.93200000000002</v>
      </c>
      <c r="L216" s="105"/>
      <c r="M216" s="107">
        <f>M215*24</f>
        <v>401.98560000000003</v>
      </c>
      <c r="N216" s="108">
        <f>N215*12</f>
        <v>427.83119999999997</v>
      </c>
      <c r="O216" s="105"/>
      <c r="P216" s="107">
        <f>P215*24</f>
        <v>833.4384</v>
      </c>
      <c r="Q216" s="108">
        <f>Q215*12</f>
        <v>643.55760000000009</v>
      </c>
      <c r="R216" s="105"/>
      <c r="S216" s="107">
        <f>S215*24</f>
        <v>870.18720000000008</v>
      </c>
      <c r="T216" s="108">
        <f>T215*12</f>
        <v>661.93200000000002</v>
      </c>
      <c r="U216" s="105"/>
      <c r="V216" s="107">
        <f>V215*24</f>
        <v>1035.5520000000001</v>
      </c>
      <c r="W216" s="108">
        <f>W215*12</f>
        <v>744.61440000000005</v>
      </c>
    </row>
    <row r="217" spans="1:23" ht="15.75" thickBot="1">
      <c r="B217" s="87" t="s">
        <v>1020</v>
      </c>
      <c r="C217" s="124" t="s">
        <v>915</v>
      </c>
      <c r="D217" s="110">
        <f>D215+(D215*D$1)</f>
        <v>28.473980000000001</v>
      </c>
      <c r="E217" s="111">
        <f>E215+(E215*E$1)</f>
        <v>60.60942</v>
      </c>
      <c r="F217" s="105"/>
      <c r="G217" s="110">
        <f>G215+(G215*G$1)</f>
        <v>53.611379999999997</v>
      </c>
      <c r="H217" s="111">
        <f>H215+(H215*H$1)</f>
        <v>87.637140000000002</v>
      </c>
      <c r="I217" s="105"/>
      <c r="J217" s="110">
        <f>J215+(J215*J$1)</f>
        <v>68.889820000000014</v>
      </c>
      <c r="K217" s="111">
        <f>K215+(K215*K$1)</f>
        <v>104.80590000000001</v>
      </c>
      <c r="L217" s="105"/>
      <c r="M217" s="110">
        <f>M215+(M215*M$1)</f>
        <v>28.473980000000001</v>
      </c>
      <c r="N217" s="111">
        <f>N215+(N215*N$1)</f>
        <v>60.60942</v>
      </c>
      <c r="O217" s="105"/>
      <c r="P217" s="110">
        <f>P215+(P215*P$1)</f>
        <v>62.50788</v>
      </c>
      <c r="Q217" s="111">
        <f>Q215+(Q215*Q$1)</f>
        <v>96.533640000000005</v>
      </c>
      <c r="R217" s="105"/>
      <c r="S217" s="110">
        <f>S215+(S215*S$1)</f>
        <v>68.889820000000014</v>
      </c>
      <c r="T217" s="111">
        <f>T215+(T215*T$1)</f>
        <v>104.80590000000001</v>
      </c>
      <c r="U217" s="105"/>
      <c r="V217" s="110">
        <f>V215+(V215*V$1)</f>
        <v>86.296000000000006</v>
      </c>
      <c r="W217" s="111">
        <f>W215+(W215*W$1)</f>
        <v>124.1024</v>
      </c>
    </row>
    <row r="218" spans="1:23" ht="15.75" thickTop="1">
      <c r="C218" s="125" t="s">
        <v>916</v>
      </c>
      <c r="D218" s="113">
        <f>(D217-D215)/D215</f>
        <v>0.7</v>
      </c>
      <c r="E218" s="114">
        <f>(E217-E215)/E215</f>
        <v>0.70000000000000007</v>
      </c>
      <c r="F218" s="105"/>
      <c r="G218" s="113">
        <f>(G217-G215)/G215</f>
        <v>0.79999999999999993</v>
      </c>
      <c r="H218" s="114">
        <f>(H217-H215)/H215</f>
        <v>0.8</v>
      </c>
      <c r="I218" s="105"/>
      <c r="J218" s="113">
        <f>(J217-J215)/J215</f>
        <v>0.90000000000000024</v>
      </c>
      <c r="K218" s="114">
        <f>(K217-K215)/K215</f>
        <v>0.90000000000000013</v>
      </c>
      <c r="L218" s="105"/>
      <c r="M218" s="113">
        <f>(M217-M215)/M215</f>
        <v>0.7</v>
      </c>
      <c r="N218" s="114">
        <f>(N217-N215)/N215</f>
        <v>0.70000000000000007</v>
      </c>
      <c r="O218" s="105"/>
      <c r="P218" s="113">
        <f>(P217-P215)/P215</f>
        <v>0.80000000000000016</v>
      </c>
      <c r="Q218" s="114">
        <f>(Q217-Q215)/Q215</f>
        <v>0.8</v>
      </c>
      <c r="R218" s="105"/>
      <c r="S218" s="113">
        <f>(S217-S215)/S215</f>
        <v>0.90000000000000024</v>
      </c>
      <c r="T218" s="114">
        <f>(T217-T215)/T215</f>
        <v>0.90000000000000013</v>
      </c>
      <c r="U218" s="105"/>
      <c r="V218" s="113">
        <f>(V217-V215)/V215</f>
        <v>1</v>
      </c>
      <c r="W218" s="114">
        <f>(W217-W215)/W215</f>
        <v>1</v>
      </c>
    </row>
    <row r="219" spans="1:23">
      <c r="C219" s="126" t="s">
        <v>917</v>
      </c>
      <c r="D219" s="116">
        <f>D216+(D216*D$1)</f>
        <v>683.37552000000005</v>
      </c>
      <c r="E219" s="117">
        <f>E216+(E216*E$1)</f>
        <v>727.31304</v>
      </c>
      <c r="F219" s="105"/>
      <c r="G219" s="116">
        <f>G216+(G216*G$1)</f>
        <v>1286.6731199999999</v>
      </c>
      <c r="H219" s="117">
        <f>H216+(H216*H$1)</f>
        <v>1051.6456800000001</v>
      </c>
      <c r="I219" s="105"/>
      <c r="J219" s="116">
        <f>J216+(J216*J$1)</f>
        <v>1653.3556800000001</v>
      </c>
      <c r="K219" s="117">
        <f>K216+(K216*K$1)</f>
        <v>1257.6708000000001</v>
      </c>
      <c r="L219" s="105"/>
      <c r="M219" s="116">
        <f>M216+(M216*M$1)</f>
        <v>683.37552000000005</v>
      </c>
      <c r="N219" s="117">
        <f>N216+(N216*N$1)</f>
        <v>727.31304</v>
      </c>
      <c r="O219" s="105"/>
      <c r="P219" s="116">
        <f>P216+(P216*P$1)</f>
        <v>1500.18912</v>
      </c>
      <c r="Q219" s="117">
        <f>Q216+(Q216*Q$1)</f>
        <v>1158.4036800000003</v>
      </c>
      <c r="R219" s="105"/>
      <c r="S219" s="116">
        <f>S216+(S216*S$1)</f>
        <v>1653.3556800000001</v>
      </c>
      <c r="T219" s="117">
        <f>T216+(T216*T$1)</f>
        <v>1257.6708000000001</v>
      </c>
      <c r="U219" s="105"/>
      <c r="V219" s="116">
        <f>V216+(V216*V$1)</f>
        <v>2071.1040000000003</v>
      </c>
      <c r="W219" s="117">
        <f>W216+(W216*W$1)</f>
        <v>1489.2288000000001</v>
      </c>
    </row>
    <row r="221" spans="1:23">
      <c r="C221" s="118" t="s">
        <v>974</v>
      </c>
    </row>
    <row r="222" spans="1:23">
      <c r="B222" s="87" t="s">
        <v>919</v>
      </c>
      <c r="C222" s="119" t="s">
        <v>1021</v>
      </c>
      <c r="D222" s="86" t="s">
        <v>910</v>
      </c>
      <c r="E222" s="86" t="s">
        <v>906</v>
      </c>
      <c r="G222" s="86" t="s">
        <v>910</v>
      </c>
      <c r="H222" s="86" t="s">
        <v>906</v>
      </c>
      <c r="J222" s="86" t="s">
        <v>910</v>
      </c>
      <c r="K222" s="86" t="s">
        <v>906</v>
      </c>
      <c r="M222" s="86" t="s">
        <v>910</v>
      </c>
      <c r="N222" s="86" t="s">
        <v>906</v>
      </c>
      <c r="P222" s="86" t="s">
        <v>910</v>
      </c>
      <c r="Q222" s="86" t="s">
        <v>906</v>
      </c>
      <c r="S222" s="86" t="s">
        <v>910</v>
      </c>
      <c r="T222" s="86" t="s">
        <v>906</v>
      </c>
      <c r="V222" s="86" t="s">
        <v>910</v>
      </c>
      <c r="W222" s="86" t="s">
        <v>906</v>
      </c>
    </row>
    <row r="223" spans="1:23">
      <c r="B223" s="87" t="s">
        <v>911</v>
      </c>
      <c r="C223" s="87" t="s">
        <v>920</v>
      </c>
    </row>
    <row r="224" spans="1:23">
      <c r="A224" s="88" t="s">
        <v>88</v>
      </c>
      <c r="B224" s="89">
        <v>1</v>
      </c>
      <c r="C224" s="120" t="s">
        <v>1021</v>
      </c>
      <c r="D224" s="91">
        <f>VLOOKUP($A224,$A$16:$W$34,D$42,0)*$B224</f>
        <v>8.0376999999999992</v>
      </c>
      <c r="E224" s="92">
        <f>VLOOKUP($A224,$A$16:$W$34,E$42,0)*$B224</f>
        <v>82.532300000000006</v>
      </c>
      <c r="G224" s="91">
        <f>VLOOKUP($A224,$A$16:$W$34,G$42,0)*$B224</f>
        <v>35.494900000000001</v>
      </c>
      <c r="H224" s="92">
        <f>VLOOKUP($A224,$A$16:$W$34,H$42,0)*$B224</f>
        <v>109.9894</v>
      </c>
      <c r="J224" s="91">
        <f>VLOOKUP($A224,$A$16:$W$34,J$42,0)*$B224</f>
        <v>56.295299999999997</v>
      </c>
      <c r="K224" s="92">
        <f>VLOOKUP($A224,$A$16:$W$34,K$42,0)*$B224</f>
        <v>130.78980000000001</v>
      </c>
      <c r="M224" s="91">
        <f>VLOOKUP($A224,$A$16:$W$34,M$42,0)*$B224</f>
        <v>8.0376999999999992</v>
      </c>
      <c r="N224" s="92">
        <f>VLOOKUP($A224,$A$16:$W$34,N$42,0)*$B224</f>
        <v>82.532300000000006</v>
      </c>
      <c r="P224" s="91">
        <f>VLOOKUP($A224,$A$16:$W$34,P$42,0)*$B224</f>
        <v>51.038400000000003</v>
      </c>
      <c r="Q224" s="92">
        <f>VLOOKUP($A224,$A$16:$W$34,Q$42,0)*$B224</f>
        <v>125.5329</v>
      </c>
      <c r="S224" s="91">
        <f>VLOOKUP($A224,$A$16:$W$34,S$42,0)*$B224</f>
        <v>56.295299999999997</v>
      </c>
      <c r="T224" s="92">
        <f>VLOOKUP($A224,$A$16:$W$34,T$42,0)*$B224</f>
        <v>130.78980000000001</v>
      </c>
      <c r="V224" s="91">
        <f>VLOOKUP($A224,$A$16:$W$34,V$42,0)*$B224</f>
        <v>79.951599999999999</v>
      </c>
      <c r="W224" s="92">
        <f>VLOOKUP($A224,$A$16:$W$34,W$42,0)*$B224</f>
        <v>154.4461</v>
      </c>
    </row>
    <row r="225" spans="1:23">
      <c r="C225" s="94"/>
      <c r="D225" s="94"/>
      <c r="E225" s="95"/>
      <c r="G225" s="94"/>
      <c r="H225" s="95"/>
      <c r="J225" s="94"/>
      <c r="K225" s="95"/>
      <c r="M225" s="94"/>
      <c r="N225" s="95"/>
      <c r="P225" s="94"/>
      <c r="Q225" s="95"/>
      <c r="S225" s="94"/>
      <c r="T225" s="95"/>
      <c r="V225" s="94"/>
      <c r="W225" s="95"/>
    </row>
    <row r="226" spans="1:23">
      <c r="C226" s="94"/>
      <c r="D226" s="94"/>
      <c r="E226" s="95"/>
      <c r="G226" s="94"/>
      <c r="H226" s="95"/>
      <c r="J226" s="94"/>
      <c r="K226" s="95"/>
      <c r="M226" s="94"/>
      <c r="N226" s="95"/>
      <c r="P226" s="94"/>
      <c r="Q226" s="95"/>
      <c r="S226" s="94"/>
      <c r="T226" s="95"/>
      <c r="V226" s="94"/>
      <c r="W226" s="95"/>
    </row>
    <row r="227" spans="1:23">
      <c r="C227" s="94"/>
      <c r="D227" s="94"/>
      <c r="E227" s="95"/>
      <c r="G227" s="94"/>
      <c r="H227" s="95"/>
      <c r="J227" s="94"/>
      <c r="K227" s="95"/>
      <c r="M227" s="94"/>
      <c r="N227" s="95"/>
      <c r="P227" s="94"/>
      <c r="Q227" s="95"/>
      <c r="S227" s="94"/>
      <c r="T227" s="95"/>
      <c r="V227" s="94"/>
      <c r="W227" s="95"/>
    </row>
    <row r="228" spans="1:23" ht="15.75" thickBot="1">
      <c r="B228" s="87" t="s">
        <v>1022</v>
      </c>
      <c r="C228" s="122" t="s">
        <v>913</v>
      </c>
      <c r="D228" s="103">
        <f>SUM(D224)</f>
        <v>8.0376999999999992</v>
      </c>
      <c r="E228" s="104">
        <f>SUM(E224)</f>
        <v>82.532300000000006</v>
      </c>
      <c r="F228" s="105"/>
      <c r="G228" s="103">
        <f>SUM(G224)</f>
        <v>35.494900000000001</v>
      </c>
      <c r="H228" s="104">
        <f>SUM(H224)</f>
        <v>109.9894</v>
      </c>
      <c r="I228" s="105"/>
      <c r="J228" s="103">
        <f>SUM(J224)</f>
        <v>56.295299999999997</v>
      </c>
      <c r="K228" s="104">
        <f>SUM(K224)</f>
        <v>130.78980000000001</v>
      </c>
      <c r="L228" s="105"/>
      <c r="M228" s="103">
        <f>SUM(M224)</f>
        <v>8.0376999999999992</v>
      </c>
      <c r="N228" s="104">
        <f>SUM(N224)</f>
        <v>82.532300000000006</v>
      </c>
      <c r="O228" s="105"/>
      <c r="P228" s="103">
        <f>SUM(P224)</f>
        <v>51.038400000000003</v>
      </c>
      <c r="Q228" s="104">
        <f>SUM(Q224)</f>
        <v>125.5329</v>
      </c>
      <c r="R228" s="105"/>
      <c r="S228" s="103">
        <f>SUM(S224)</f>
        <v>56.295299999999997</v>
      </c>
      <c r="T228" s="104">
        <f>SUM(T224)</f>
        <v>130.78980000000001</v>
      </c>
      <c r="U228" s="105"/>
      <c r="V228" s="103">
        <f>SUM(V224)</f>
        <v>79.951599999999999</v>
      </c>
      <c r="W228" s="104">
        <f>SUM(W224)</f>
        <v>154.4461</v>
      </c>
    </row>
    <row r="229" spans="1:23" ht="15.75" thickTop="1">
      <c r="C229" s="123" t="s">
        <v>914</v>
      </c>
      <c r="D229" s="107">
        <f>D228*24</f>
        <v>192.90479999999997</v>
      </c>
      <c r="E229" s="108">
        <f>E228*12</f>
        <v>990.38760000000002</v>
      </c>
      <c r="F229" s="105"/>
      <c r="G229" s="107">
        <f>G228*24</f>
        <v>851.87760000000003</v>
      </c>
      <c r="H229" s="108">
        <f>H228*12</f>
        <v>1319.8728000000001</v>
      </c>
      <c r="I229" s="105"/>
      <c r="J229" s="107">
        <f>J228*24</f>
        <v>1351.0871999999999</v>
      </c>
      <c r="K229" s="108">
        <f>K228*12</f>
        <v>1569.4776000000002</v>
      </c>
      <c r="L229" s="105"/>
      <c r="M229" s="107">
        <f>M228*24</f>
        <v>192.90479999999997</v>
      </c>
      <c r="N229" s="108">
        <f>N228*12</f>
        <v>990.38760000000002</v>
      </c>
      <c r="O229" s="105"/>
      <c r="P229" s="107">
        <f>P228*24</f>
        <v>1224.9216000000001</v>
      </c>
      <c r="Q229" s="108">
        <f>Q228*12</f>
        <v>1506.3948</v>
      </c>
      <c r="R229" s="105"/>
      <c r="S229" s="107">
        <f>S228*24</f>
        <v>1351.0871999999999</v>
      </c>
      <c r="T229" s="108">
        <f>T228*12</f>
        <v>1569.4776000000002</v>
      </c>
      <c r="U229" s="105"/>
      <c r="V229" s="107">
        <f>V228*24</f>
        <v>1918.8384000000001</v>
      </c>
      <c r="W229" s="108">
        <f>W228*12</f>
        <v>1853.3532</v>
      </c>
    </row>
    <row r="230" spans="1:23" ht="15.75" thickBot="1">
      <c r="B230" s="87" t="s">
        <v>1023</v>
      </c>
      <c r="C230" s="124" t="s">
        <v>915</v>
      </c>
      <c r="D230" s="110">
        <f>D228+(D228*D$1)</f>
        <v>13.664089999999998</v>
      </c>
      <c r="E230" s="111">
        <f>E228+(E228*E$1)</f>
        <v>140.30491000000001</v>
      </c>
      <c r="F230" s="105"/>
      <c r="G230" s="110">
        <f>G228+(G228*G$1)</f>
        <v>63.890820000000005</v>
      </c>
      <c r="H230" s="111">
        <f>H228+(H228*H$1)</f>
        <v>197.98092000000003</v>
      </c>
      <c r="I230" s="105"/>
      <c r="J230" s="110">
        <f>J228+(J228*J$1)</f>
        <v>106.96107000000001</v>
      </c>
      <c r="K230" s="111">
        <f>K228+(K228*K$1)</f>
        <v>248.50062000000003</v>
      </c>
      <c r="L230" s="105"/>
      <c r="M230" s="110">
        <f>M228+(M228*M$1)</f>
        <v>13.664089999999998</v>
      </c>
      <c r="N230" s="111">
        <f>N228+(N228*N$1)</f>
        <v>140.30491000000001</v>
      </c>
      <c r="O230" s="105"/>
      <c r="P230" s="110">
        <f>P228+(P228*P$1)</f>
        <v>91.869120000000009</v>
      </c>
      <c r="Q230" s="111">
        <f>Q228+(Q228*Q$1)</f>
        <v>225.95922000000002</v>
      </c>
      <c r="R230" s="105"/>
      <c r="S230" s="110">
        <f>S228+(S228*S$1)</f>
        <v>106.96107000000001</v>
      </c>
      <c r="T230" s="111">
        <f>T228+(T228*T$1)</f>
        <v>248.50062000000003</v>
      </c>
      <c r="U230" s="105"/>
      <c r="V230" s="110">
        <f>V228+(V228*V$1)</f>
        <v>159.9032</v>
      </c>
      <c r="W230" s="111">
        <f>W228+(W228*W$1)</f>
        <v>308.8922</v>
      </c>
    </row>
    <row r="231" spans="1:23" ht="15.75" thickTop="1">
      <c r="C231" s="125" t="s">
        <v>916</v>
      </c>
      <c r="D231" s="113">
        <f>(D230-D228)/D228</f>
        <v>0.7</v>
      </c>
      <c r="E231" s="114">
        <f>(E230-E228)/E228</f>
        <v>0.7</v>
      </c>
      <c r="F231" s="105"/>
      <c r="G231" s="113">
        <f>(G230-G228)/G228</f>
        <v>0.8</v>
      </c>
      <c r="H231" s="114">
        <f>(H230-H228)/H228</f>
        <v>0.80000000000000016</v>
      </c>
      <c r="I231" s="105"/>
      <c r="J231" s="113">
        <f>(J230-J228)/J228</f>
        <v>0.90000000000000024</v>
      </c>
      <c r="K231" s="114">
        <f>(K230-K228)/K228</f>
        <v>0.9</v>
      </c>
      <c r="L231" s="105"/>
      <c r="M231" s="113">
        <f>(M230-M228)/M228</f>
        <v>0.7</v>
      </c>
      <c r="N231" s="114">
        <f>(N230-N228)/N228</f>
        <v>0.7</v>
      </c>
      <c r="O231" s="105"/>
      <c r="P231" s="113">
        <f>(P230-P228)/P228</f>
        <v>0.8</v>
      </c>
      <c r="Q231" s="114">
        <f>(Q230-Q228)/Q228</f>
        <v>0.80000000000000016</v>
      </c>
      <c r="R231" s="105"/>
      <c r="S231" s="113">
        <f>(S230-S228)/S228</f>
        <v>0.90000000000000024</v>
      </c>
      <c r="T231" s="114">
        <f>(T230-T228)/T228</f>
        <v>0.9</v>
      </c>
      <c r="U231" s="105"/>
      <c r="V231" s="113">
        <f>(V230-V228)/V228</f>
        <v>1</v>
      </c>
      <c r="W231" s="114">
        <f>(W230-W228)/W228</f>
        <v>1</v>
      </c>
    </row>
    <row r="232" spans="1:23">
      <c r="C232" s="126" t="s">
        <v>917</v>
      </c>
      <c r="D232" s="116">
        <f>D229+(D229*D$1)</f>
        <v>327.93815999999993</v>
      </c>
      <c r="E232" s="117">
        <f>E229+(E229*E$1)</f>
        <v>1683.6589199999999</v>
      </c>
      <c r="F232" s="105"/>
      <c r="G232" s="116">
        <f>G229+(G229*G$1)</f>
        <v>1533.37968</v>
      </c>
      <c r="H232" s="117">
        <f>H229+(H229*H$1)</f>
        <v>2375.7710400000005</v>
      </c>
      <c r="I232" s="105"/>
      <c r="J232" s="116">
        <f>J229+(J229*J$1)</f>
        <v>2567.0656799999997</v>
      </c>
      <c r="K232" s="117">
        <f>K229+(K229*K$1)</f>
        <v>2982.0074400000003</v>
      </c>
      <c r="L232" s="105"/>
      <c r="M232" s="116">
        <f>M229+(M229*M$1)</f>
        <v>327.93815999999993</v>
      </c>
      <c r="N232" s="117">
        <f>N229+(N229*N$1)</f>
        <v>1683.6589199999999</v>
      </c>
      <c r="O232" s="105"/>
      <c r="P232" s="116">
        <f>P229+(P229*P$1)</f>
        <v>2204.8588800000002</v>
      </c>
      <c r="Q232" s="117">
        <f>Q229+(Q229*Q$1)</f>
        <v>2711.5106400000004</v>
      </c>
      <c r="R232" s="105"/>
      <c r="S232" s="116">
        <f>S229+(S229*S$1)</f>
        <v>2567.0656799999997</v>
      </c>
      <c r="T232" s="117">
        <f>T229+(T229*T$1)</f>
        <v>2982.0074400000003</v>
      </c>
      <c r="U232" s="105"/>
      <c r="V232" s="116">
        <f>V229+(V229*V$1)</f>
        <v>3837.6768000000002</v>
      </c>
      <c r="W232" s="117">
        <f>W229+(W229*W$1)</f>
        <v>3706.7064</v>
      </c>
    </row>
    <row r="234" spans="1:23">
      <c r="C234" s="118" t="s">
        <v>974</v>
      </c>
    </row>
    <row r="235" spans="1:23">
      <c r="B235" s="87" t="s">
        <v>919</v>
      </c>
      <c r="C235" s="119" t="s">
        <v>975</v>
      </c>
      <c r="D235" s="86" t="s">
        <v>910</v>
      </c>
      <c r="E235" s="86" t="s">
        <v>906</v>
      </c>
      <c r="G235" s="86" t="s">
        <v>910</v>
      </c>
      <c r="H235" s="86" t="s">
        <v>906</v>
      </c>
      <c r="J235" s="86" t="s">
        <v>910</v>
      </c>
      <c r="K235" s="86" t="s">
        <v>906</v>
      </c>
      <c r="M235" s="86" t="s">
        <v>910</v>
      </c>
      <c r="N235" s="86" t="s">
        <v>906</v>
      </c>
      <c r="P235" s="86" t="s">
        <v>910</v>
      </c>
      <c r="Q235" s="86" t="s">
        <v>906</v>
      </c>
      <c r="S235" s="86" t="s">
        <v>910</v>
      </c>
      <c r="T235" s="86" t="s">
        <v>906</v>
      </c>
      <c r="V235" s="86" t="s">
        <v>910</v>
      </c>
      <c r="W235" s="86" t="s">
        <v>906</v>
      </c>
    </row>
    <row r="236" spans="1:23">
      <c r="B236" s="87" t="s">
        <v>911</v>
      </c>
      <c r="C236" s="87" t="s">
        <v>920</v>
      </c>
    </row>
    <row r="237" spans="1:23">
      <c r="A237" s="88" t="s">
        <v>82</v>
      </c>
      <c r="B237" s="89">
        <v>1</v>
      </c>
      <c r="C237" s="120" t="s">
        <v>971</v>
      </c>
      <c r="D237" s="91">
        <f>VLOOKUP($A237,$A$16:$W$34,D$42,0)*$B237</f>
        <v>10.7879</v>
      </c>
      <c r="E237" s="92">
        <f>VLOOKUP($A237,$A$16:$W$34,E$42,0)*$B237</f>
        <v>23.739799999999999</v>
      </c>
      <c r="G237" s="91">
        <f>VLOOKUP($A237,$A$16:$W$34,G$42,0)*$B237</f>
        <v>18.125399999999999</v>
      </c>
      <c r="H237" s="92">
        <f>VLOOKUP($A237,$A$16:$W$34,H$42,0)*$B237</f>
        <v>31.077200000000001</v>
      </c>
      <c r="J237" s="91">
        <f>VLOOKUP($A237,$A$16:$W$34,J$42,0)*$B237</f>
        <v>25.524699999999999</v>
      </c>
      <c r="K237" s="92">
        <f>VLOOKUP($A237,$A$16:$W$34,K$42,0)*$B237</f>
        <v>38.476599999999998</v>
      </c>
      <c r="M237" s="91">
        <f>VLOOKUP($A237,$A$16:$W$34,M$42,0)*$B237</f>
        <v>10.7879</v>
      </c>
      <c r="N237" s="92">
        <f>VLOOKUP($A237,$A$16:$W$34,N$42,0)*$B237</f>
        <v>23.739799999999999</v>
      </c>
      <c r="P237" s="91">
        <f>VLOOKUP($A237,$A$16:$W$34,P$42,0)*$B237</f>
        <v>24.7592</v>
      </c>
      <c r="Q237" s="92">
        <f>VLOOKUP($A237,$A$16:$W$34,Q$42,0)*$B237</f>
        <v>37.710999999999999</v>
      </c>
      <c r="S237" s="91">
        <f>VLOOKUP($A237,$A$16:$W$34,S$42,0)*$B237</f>
        <v>25.524699999999999</v>
      </c>
      <c r="T237" s="92">
        <f>VLOOKUP($A237,$A$16:$W$34,T$42,0)*$B237</f>
        <v>38.476599999999998</v>
      </c>
      <c r="V237" s="91">
        <f>VLOOKUP($A237,$A$16:$W$34,V$42,0)*$B237</f>
        <v>28.969799999999999</v>
      </c>
      <c r="W237" s="92">
        <f>VLOOKUP($A237,$A$16:$W$34,W$42,0)*$B237</f>
        <v>41.921700000000001</v>
      </c>
    </row>
    <row r="238" spans="1:23">
      <c r="A238" s="88" t="s">
        <v>84</v>
      </c>
      <c r="B238" s="89">
        <v>1</v>
      </c>
      <c r="C238" s="128" t="s">
        <v>694</v>
      </c>
      <c r="D238" s="129">
        <f>VLOOKUP($A238,$A$16:$W$34,D$42,0)*$B238</f>
        <v>16.749400000000001</v>
      </c>
      <c r="E238" s="130">
        <f>VLOOKUP($A238,$A$16:$W$34,E$42,0)*$B238</f>
        <v>35.6526</v>
      </c>
      <c r="F238" s="150"/>
      <c r="G238" s="129">
        <f>VLOOKUP($A238,$A$16:$W$34,G$42,0)*$B238</f>
        <v>29.784099999999999</v>
      </c>
      <c r="H238" s="130">
        <f>VLOOKUP($A238,$A$16:$W$34,H$42,0)*$B238</f>
        <v>48.6873</v>
      </c>
      <c r="I238" s="150"/>
      <c r="J238" s="129">
        <f>VLOOKUP($A238,$A$16:$W$34,J$42,0)*$B238</f>
        <v>36.257800000000003</v>
      </c>
      <c r="K238" s="130">
        <f>VLOOKUP($A238,$A$16:$W$34,K$42,0)*$B238</f>
        <v>55.161000000000001</v>
      </c>
      <c r="L238" s="150"/>
      <c r="M238" s="129">
        <f>VLOOKUP($A238,$A$16:$W$34,M$42,0)*$B238</f>
        <v>16.749400000000001</v>
      </c>
      <c r="N238" s="130">
        <f>VLOOKUP($A238,$A$16:$W$34,N$42,0)*$B238</f>
        <v>35.6526</v>
      </c>
      <c r="O238" s="150"/>
      <c r="P238" s="129">
        <f>VLOOKUP($A238,$A$16:$W$34,P$42,0)*$B238</f>
        <v>34.726599999999998</v>
      </c>
      <c r="Q238" s="130">
        <f>VLOOKUP($A238,$A$16:$W$34,Q$42,0)*$B238</f>
        <v>53.629800000000003</v>
      </c>
      <c r="R238" s="150"/>
      <c r="S238" s="129">
        <f>VLOOKUP($A238,$A$16:$W$34,S$42,0)*$B238</f>
        <v>36.257800000000003</v>
      </c>
      <c r="T238" s="130">
        <f>VLOOKUP($A238,$A$16:$W$34,T$42,0)*$B238</f>
        <v>55.161000000000001</v>
      </c>
      <c r="U238" s="150"/>
      <c r="V238" s="129">
        <f>VLOOKUP($A238,$A$16:$W$34,V$42,0)*$B238</f>
        <v>43.148000000000003</v>
      </c>
      <c r="W238" s="130">
        <f>VLOOKUP($A238,$A$16:$W$34,W$42,0)*$B238</f>
        <v>62.051200000000001</v>
      </c>
    </row>
    <row r="239" spans="1:23">
      <c r="C239" s="94"/>
      <c r="D239" s="94"/>
      <c r="E239" s="95"/>
      <c r="G239" s="94"/>
      <c r="H239" s="95"/>
      <c r="J239" s="94"/>
      <c r="K239" s="95"/>
      <c r="M239" s="94"/>
      <c r="N239" s="95"/>
      <c r="P239" s="94"/>
      <c r="Q239" s="95"/>
      <c r="S239" s="94"/>
      <c r="T239" s="95"/>
      <c r="V239" s="94"/>
      <c r="W239" s="95"/>
    </row>
    <row r="240" spans="1:23">
      <c r="C240" s="94"/>
      <c r="D240" s="94"/>
      <c r="E240" s="95"/>
      <c r="G240" s="94"/>
      <c r="H240" s="95"/>
      <c r="J240" s="94"/>
      <c r="K240" s="95"/>
      <c r="M240" s="94"/>
      <c r="N240" s="95"/>
      <c r="P240" s="94"/>
      <c r="Q240" s="95"/>
      <c r="S240" s="94"/>
      <c r="T240" s="95"/>
      <c r="V240" s="94"/>
      <c r="W240" s="95"/>
    </row>
    <row r="241" spans="1:23" ht="15.75" thickBot="1">
      <c r="B241" s="87" t="s">
        <v>972</v>
      </c>
      <c r="C241" s="122" t="s">
        <v>913</v>
      </c>
      <c r="D241" s="103">
        <f>SUM(D237:D238)</f>
        <v>27.537300000000002</v>
      </c>
      <c r="E241" s="104">
        <f>SUM(E237:E238)</f>
        <v>59.392399999999995</v>
      </c>
      <c r="F241" s="105"/>
      <c r="G241" s="103">
        <f>SUM(G237:G238)</f>
        <v>47.909499999999994</v>
      </c>
      <c r="H241" s="104">
        <f>SUM(H237:H238)</f>
        <v>79.764499999999998</v>
      </c>
      <c r="I241" s="105"/>
      <c r="J241" s="103">
        <f>SUM(J237:J238)</f>
        <v>61.782499999999999</v>
      </c>
      <c r="K241" s="104">
        <f>SUM(K237:K238)</f>
        <v>93.637599999999992</v>
      </c>
      <c r="L241" s="105"/>
      <c r="M241" s="103">
        <f>SUM(M237:M238)</f>
        <v>27.537300000000002</v>
      </c>
      <c r="N241" s="104">
        <f>SUM(N237:N238)</f>
        <v>59.392399999999995</v>
      </c>
      <c r="O241" s="105"/>
      <c r="P241" s="103">
        <f>SUM(P237:P238)</f>
        <v>59.485799999999998</v>
      </c>
      <c r="Q241" s="104">
        <f>SUM(Q237:Q238)</f>
        <v>91.340800000000002</v>
      </c>
      <c r="R241" s="105"/>
      <c r="S241" s="103">
        <f>SUM(S237:S238)</f>
        <v>61.782499999999999</v>
      </c>
      <c r="T241" s="104">
        <f>SUM(T237:T238)</f>
        <v>93.637599999999992</v>
      </c>
      <c r="U241" s="105"/>
      <c r="V241" s="103">
        <f>SUM(V237:V238)</f>
        <v>72.117800000000003</v>
      </c>
      <c r="W241" s="104">
        <f>SUM(W237:W238)</f>
        <v>103.97290000000001</v>
      </c>
    </row>
    <row r="242" spans="1:23" ht="15.75" thickTop="1">
      <c r="C242" s="123" t="s">
        <v>914</v>
      </c>
      <c r="D242" s="107">
        <f>D241*24</f>
        <v>660.89520000000005</v>
      </c>
      <c r="E242" s="108">
        <f>E241*12</f>
        <v>712.70879999999988</v>
      </c>
      <c r="F242" s="105"/>
      <c r="G242" s="107">
        <f>G241*24</f>
        <v>1149.828</v>
      </c>
      <c r="H242" s="108">
        <f>H241*12</f>
        <v>957.17399999999998</v>
      </c>
      <c r="I242" s="105"/>
      <c r="J242" s="107">
        <f>J241*24</f>
        <v>1482.78</v>
      </c>
      <c r="K242" s="108">
        <f>K241*12</f>
        <v>1123.6511999999998</v>
      </c>
      <c r="L242" s="105"/>
      <c r="M242" s="107">
        <f>M241*24</f>
        <v>660.89520000000005</v>
      </c>
      <c r="N242" s="108">
        <f>N241*12</f>
        <v>712.70879999999988</v>
      </c>
      <c r="O242" s="105"/>
      <c r="P242" s="107">
        <f>P241*24</f>
        <v>1427.6592000000001</v>
      </c>
      <c r="Q242" s="108">
        <f>Q241*12</f>
        <v>1096.0896</v>
      </c>
      <c r="R242" s="105"/>
      <c r="S242" s="107">
        <f>S241*24</f>
        <v>1482.78</v>
      </c>
      <c r="T242" s="108">
        <f>T241*12</f>
        <v>1123.6511999999998</v>
      </c>
      <c r="U242" s="105"/>
      <c r="V242" s="107">
        <f>V241*24</f>
        <v>1730.8272000000002</v>
      </c>
      <c r="W242" s="108">
        <f>W241*12</f>
        <v>1247.6748000000002</v>
      </c>
    </row>
    <row r="243" spans="1:23" ht="15.75" thickBot="1">
      <c r="B243" s="87" t="s">
        <v>973</v>
      </c>
      <c r="C243" s="124" t="s">
        <v>915</v>
      </c>
      <c r="D243" s="110">
        <f>D241+(D241*D$1)</f>
        <v>46.813410000000005</v>
      </c>
      <c r="E243" s="111">
        <f>E241+(E241*E$1)</f>
        <v>100.96707999999998</v>
      </c>
      <c r="F243" s="105"/>
      <c r="G243" s="110">
        <f>G241+(G241*G$1)</f>
        <v>86.237099999999998</v>
      </c>
      <c r="H243" s="111">
        <f>H241+(H241*H$1)</f>
        <v>143.5761</v>
      </c>
      <c r="I243" s="105"/>
      <c r="J243" s="110">
        <f>J241+(J241*J$1)</f>
        <v>117.38675000000001</v>
      </c>
      <c r="K243" s="111">
        <f>K241+(K241*K$1)</f>
        <v>177.91143999999997</v>
      </c>
      <c r="L243" s="105"/>
      <c r="M243" s="110">
        <f>M241+(M241*M$1)</f>
        <v>46.813410000000005</v>
      </c>
      <c r="N243" s="111">
        <f>N241+(N241*N$1)</f>
        <v>100.96707999999998</v>
      </c>
      <c r="O243" s="105"/>
      <c r="P243" s="110">
        <f>P241+(P241*P$1)</f>
        <v>107.07444</v>
      </c>
      <c r="Q243" s="111">
        <f>Q241+(Q241*Q$1)</f>
        <v>164.41344000000001</v>
      </c>
      <c r="R243" s="105"/>
      <c r="S243" s="110">
        <f>S241+(S241*S$1)</f>
        <v>117.38675000000001</v>
      </c>
      <c r="T243" s="111">
        <f>T241+(T241*T$1)</f>
        <v>177.91143999999997</v>
      </c>
      <c r="U243" s="105"/>
      <c r="V243" s="110">
        <f>V241+(V241*V$1)</f>
        <v>144.23560000000001</v>
      </c>
      <c r="W243" s="111">
        <f>W241+(W241*W$1)</f>
        <v>207.94580000000002</v>
      </c>
    </row>
    <row r="244" spans="1:23" ht="15.75" thickTop="1">
      <c r="C244" s="125" t="s">
        <v>916</v>
      </c>
      <c r="D244" s="113">
        <f>(D243-D241)/D241</f>
        <v>0.70000000000000007</v>
      </c>
      <c r="E244" s="114">
        <f>(E243-E241)/E241</f>
        <v>0.69999999999999984</v>
      </c>
      <c r="F244" s="105"/>
      <c r="G244" s="113">
        <f>(G243-G241)/G241</f>
        <v>0.80000000000000016</v>
      </c>
      <c r="H244" s="114">
        <f>(H243-H241)/H241</f>
        <v>0.8</v>
      </c>
      <c r="I244" s="105"/>
      <c r="J244" s="113">
        <f>(J243-J241)/J241</f>
        <v>0.90000000000000013</v>
      </c>
      <c r="K244" s="114">
        <f>(K243-K241)/K241</f>
        <v>0.8999999999999998</v>
      </c>
      <c r="L244" s="105"/>
      <c r="M244" s="113">
        <f>(M243-M241)/M241</f>
        <v>0.70000000000000007</v>
      </c>
      <c r="N244" s="114">
        <f>(N243-N241)/N241</f>
        <v>0.69999999999999984</v>
      </c>
      <c r="O244" s="105"/>
      <c r="P244" s="113">
        <f>(P243-P241)/P241</f>
        <v>0.8</v>
      </c>
      <c r="Q244" s="114">
        <f>(Q243-Q241)/Q241</f>
        <v>0.8</v>
      </c>
      <c r="R244" s="105"/>
      <c r="S244" s="113">
        <f>(S243-S241)/S241</f>
        <v>0.90000000000000013</v>
      </c>
      <c r="T244" s="114">
        <f>(T243-T241)/T241</f>
        <v>0.8999999999999998</v>
      </c>
      <c r="U244" s="105"/>
      <c r="V244" s="113">
        <f>(V243-V241)/V241</f>
        <v>1</v>
      </c>
      <c r="W244" s="114">
        <f>(W243-W241)/W241</f>
        <v>1</v>
      </c>
    </row>
    <row r="245" spans="1:23">
      <c r="C245" s="126" t="s">
        <v>917</v>
      </c>
      <c r="D245" s="116">
        <f>D242+(D242*D$1)</f>
        <v>1123.5218400000001</v>
      </c>
      <c r="E245" s="117">
        <f>E242+(E242*E$1)</f>
        <v>1211.6049599999997</v>
      </c>
      <c r="F245" s="105"/>
      <c r="G245" s="116">
        <f>G242+(G242*G$1)</f>
        <v>2069.6904</v>
      </c>
      <c r="H245" s="117">
        <f>H242+(H242*H$1)</f>
        <v>1722.9132</v>
      </c>
      <c r="I245" s="105"/>
      <c r="J245" s="116">
        <f>J242+(J242*J$1)</f>
        <v>2817.2820000000002</v>
      </c>
      <c r="K245" s="117">
        <f>K242+(K242*K$1)</f>
        <v>2134.9372799999996</v>
      </c>
      <c r="L245" s="105"/>
      <c r="M245" s="116">
        <f>M242+(M242*M$1)</f>
        <v>1123.5218400000001</v>
      </c>
      <c r="N245" s="117">
        <f>N242+(N242*N$1)</f>
        <v>1211.6049599999997</v>
      </c>
      <c r="O245" s="105"/>
      <c r="P245" s="116">
        <f>P242+(P242*P$1)</f>
        <v>2569.7865600000005</v>
      </c>
      <c r="Q245" s="117">
        <f>Q242+(Q242*Q$1)</f>
        <v>1972.96128</v>
      </c>
      <c r="R245" s="105"/>
      <c r="S245" s="116">
        <f>S242+(S242*S$1)</f>
        <v>2817.2820000000002</v>
      </c>
      <c r="T245" s="117">
        <f>T242+(T242*T$1)</f>
        <v>2134.9372799999996</v>
      </c>
      <c r="U245" s="105"/>
      <c r="V245" s="116">
        <f>V242+(V242*V$1)</f>
        <v>3461.6544000000004</v>
      </c>
      <c r="W245" s="117">
        <f>W242+(W242*W$1)</f>
        <v>2495.3496000000005</v>
      </c>
    </row>
    <row r="247" spans="1:23">
      <c r="C247" s="118" t="s">
        <v>974</v>
      </c>
    </row>
    <row r="248" spans="1:23">
      <c r="B248" s="87" t="s">
        <v>919</v>
      </c>
      <c r="C248" s="119" t="s">
        <v>975</v>
      </c>
      <c r="D248" s="86" t="s">
        <v>910</v>
      </c>
      <c r="E248" s="86" t="s">
        <v>906</v>
      </c>
      <c r="G248" s="86" t="s">
        <v>910</v>
      </c>
      <c r="H248" s="86" t="s">
        <v>906</v>
      </c>
      <c r="J248" s="86" t="s">
        <v>910</v>
      </c>
      <c r="K248" s="86" t="s">
        <v>906</v>
      </c>
      <c r="M248" s="86" t="s">
        <v>910</v>
      </c>
      <c r="N248" s="86" t="s">
        <v>906</v>
      </c>
      <c r="P248" s="86" t="s">
        <v>910</v>
      </c>
      <c r="Q248" s="86" t="s">
        <v>906</v>
      </c>
      <c r="S248" s="86" t="s">
        <v>910</v>
      </c>
      <c r="T248" s="86" t="s">
        <v>906</v>
      </c>
      <c r="V248" s="86" t="s">
        <v>910</v>
      </c>
      <c r="W248" s="86" t="s">
        <v>906</v>
      </c>
    </row>
    <row r="249" spans="1:23">
      <c r="B249" s="87" t="s">
        <v>911</v>
      </c>
      <c r="C249" s="87" t="s">
        <v>920</v>
      </c>
    </row>
    <row r="250" spans="1:23">
      <c r="A250" s="88" t="s">
        <v>82</v>
      </c>
      <c r="B250" s="89">
        <v>1</v>
      </c>
      <c r="C250" s="120" t="s">
        <v>976</v>
      </c>
      <c r="D250" s="91">
        <f>VLOOKUP($A250,$A$16:$W$34,D$42,0)*$B250</f>
        <v>10.7879</v>
      </c>
      <c r="E250" s="92">
        <f>VLOOKUP($A250,$A$16:$W$34,E$42,0)*$B250</f>
        <v>23.739799999999999</v>
      </c>
      <c r="G250" s="91">
        <f>VLOOKUP($A250,$A$16:$W$34,G$42,0)*$B250</f>
        <v>18.125399999999999</v>
      </c>
      <c r="H250" s="92">
        <f>VLOOKUP($A250,$A$16:$W$34,H$42,0)*$B250</f>
        <v>31.077200000000001</v>
      </c>
      <c r="J250" s="91">
        <f>VLOOKUP($A250,$A$16:$W$34,J$42,0)*$B250</f>
        <v>25.524699999999999</v>
      </c>
      <c r="K250" s="92">
        <f>VLOOKUP($A250,$A$16:$W$34,K$42,0)*$B250</f>
        <v>38.476599999999998</v>
      </c>
      <c r="M250" s="91">
        <f>VLOOKUP($A250,$A$16:$W$34,M$42,0)*$B250</f>
        <v>10.7879</v>
      </c>
      <c r="N250" s="92">
        <f>VLOOKUP($A250,$A$16:$W$34,N$42,0)*$B250</f>
        <v>23.739799999999999</v>
      </c>
      <c r="P250" s="91">
        <f>VLOOKUP($A250,$A$16:$W$34,P$42,0)*$B250</f>
        <v>24.7592</v>
      </c>
      <c r="Q250" s="92">
        <f>VLOOKUP($A250,$A$16:$W$34,Q$42,0)*$B250</f>
        <v>37.710999999999999</v>
      </c>
      <c r="S250" s="91">
        <f>VLOOKUP($A250,$A$16:$W$34,S$42,0)*$B250</f>
        <v>25.524699999999999</v>
      </c>
      <c r="T250" s="92">
        <f>VLOOKUP($A250,$A$16:$W$34,T$42,0)*$B250</f>
        <v>38.476599999999998</v>
      </c>
      <c r="V250" s="91">
        <f>VLOOKUP($A250,$A$16:$W$34,V$42,0)*$B250</f>
        <v>28.969799999999999</v>
      </c>
      <c r="W250" s="92">
        <f>VLOOKUP($A250,$A$16:$W$34,W$42,0)*$B250</f>
        <v>41.921700000000001</v>
      </c>
    </row>
    <row r="251" spans="1:23">
      <c r="A251" s="88" t="s">
        <v>84</v>
      </c>
      <c r="B251" s="89">
        <v>1</v>
      </c>
      <c r="C251" s="128" t="s">
        <v>977</v>
      </c>
      <c r="D251" s="129">
        <f>VLOOKUP($A251,$A$16:$W$34,D$42,0)*$B251</f>
        <v>16.749400000000001</v>
      </c>
      <c r="E251" s="130">
        <f>VLOOKUP($A251,$A$16:$W$34,E$42,0)*$B251</f>
        <v>35.6526</v>
      </c>
      <c r="F251" s="150"/>
      <c r="G251" s="129">
        <f>VLOOKUP($A251,$A$16:$W$34,G$42,0)*$B251</f>
        <v>29.784099999999999</v>
      </c>
      <c r="H251" s="130">
        <f>VLOOKUP($A251,$A$16:$W$34,H$42,0)*$B251</f>
        <v>48.6873</v>
      </c>
      <c r="I251" s="150"/>
      <c r="J251" s="129">
        <f>VLOOKUP($A251,$A$16:$W$34,J$42,0)*$B251</f>
        <v>36.257800000000003</v>
      </c>
      <c r="K251" s="130">
        <f>VLOOKUP($A251,$A$16:$W$34,K$42,0)*$B251</f>
        <v>55.161000000000001</v>
      </c>
      <c r="L251" s="150"/>
      <c r="M251" s="129">
        <f>VLOOKUP($A251,$A$16:$W$34,M$42,0)*$B251</f>
        <v>16.749400000000001</v>
      </c>
      <c r="N251" s="130">
        <f>VLOOKUP($A251,$A$16:$W$34,N$42,0)*$B251</f>
        <v>35.6526</v>
      </c>
      <c r="O251" s="150"/>
      <c r="P251" s="129">
        <f>VLOOKUP($A251,$A$16:$W$34,P$42,0)*$B251</f>
        <v>34.726599999999998</v>
      </c>
      <c r="Q251" s="130">
        <f>VLOOKUP($A251,$A$16:$W$34,Q$42,0)*$B251</f>
        <v>53.629800000000003</v>
      </c>
      <c r="R251" s="150"/>
      <c r="S251" s="129">
        <f>VLOOKUP($A251,$A$16:$W$34,S$42,0)*$B251</f>
        <v>36.257800000000003</v>
      </c>
      <c r="T251" s="130">
        <f>VLOOKUP($A251,$A$16:$W$34,T$42,0)*$B251</f>
        <v>55.161000000000001</v>
      </c>
      <c r="U251" s="150"/>
      <c r="V251" s="129">
        <f>VLOOKUP($A251,$A$16:$W$34,V$42,0)*$B251</f>
        <v>43.148000000000003</v>
      </c>
      <c r="W251" s="130">
        <f>VLOOKUP($A251,$A$16:$W$34,W$42,0)*$B251</f>
        <v>62.051200000000001</v>
      </c>
    </row>
    <row r="252" spans="1:23">
      <c r="C252" s="94"/>
      <c r="D252" s="94"/>
      <c r="E252" s="95"/>
      <c r="G252" s="94"/>
      <c r="H252" s="95"/>
      <c r="J252" s="94"/>
      <c r="K252" s="95"/>
      <c r="M252" s="94"/>
      <c r="N252" s="95"/>
      <c r="P252" s="94"/>
      <c r="Q252" s="95"/>
      <c r="S252" s="94"/>
      <c r="T252" s="95"/>
      <c r="V252" s="94"/>
      <c r="W252" s="95"/>
    </row>
    <row r="253" spans="1:23">
      <c r="C253" s="94"/>
      <c r="D253" s="94"/>
      <c r="E253" s="95"/>
      <c r="G253" s="94"/>
      <c r="H253" s="95"/>
      <c r="J253" s="94"/>
      <c r="K253" s="95"/>
      <c r="M253" s="94"/>
      <c r="N253" s="95"/>
      <c r="P253" s="94"/>
      <c r="Q253" s="95"/>
      <c r="S253" s="94"/>
      <c r="T253" s="95"/>
      <c r="V253" s="94"/>
      <c r="W253" s="95"/>
    </row>
    <row r="254" spans="1:23" ht="15.75" thickBot="1">
      <c r="B254" s="87" t="s">
        <v>992</v>
      </c>
      <c r="C254" s="122" t="s">
        <v>913</v>
      </c>
      <c r="D254" s="103">
        <f>SUM(D250:D251)</f>
        <v>27.537300000000002</v>
      </c>
      <c r="E254" s="104">
        <f>SUM(E250:E251)</f>
        <v>59.392399999999995</v>
      </c>
      <c r="F254" s="105"/>
      <c r="G254" s="103">
        <f>SUM(G250:G251)</f>
        <v>47.909499999999994</v>
      </c>
      <c r="H254" s="104">
        <f>SUM(H250:H251)</f>
        <v>79.764499999999998</v>
      </c>
      <c r="I254" s="105"/>
      <c r="J254" s="103">
        <f>SUM(J250:J251)</f>
        <v>61.782499999999999</v>
      </c>
      <c r="K254" s="104">
        <f>SUM(K250:K251)</f>
        <v>93.637599999999992</v>
      </c>
      <c r="L254" s="105"/>
      <c r="M254" s="103">
        <f>SUM(M250:M251)</f>
        <v>27.537300000000002</v>
      </c>
      <c r="N254" s="104">
        <f>SUM(N250:N251)</f>
        <v>59.392399999999995</v>
      </c>
      <c r="O254" s="105"/>
      <c r="P254" s="103">
        <f>SUM(P250:P251)</f>
        <v>59.485799999999998</v>
      </c>
      <c r="Q254" s="104">
        <f>SUM(Q250:Q251)</f>
        <v>91.340800000000002</v>
      </c>
      <c r="R254" s="105"/>
      <c r="S254" s="103">
        <f>SUM(S250:S251)</f>
        <v>61.782499999999999</v>
      </c>
      <c r="T254" s="104">
        <f>SUM(T250:T251)</f>
        <v>93.637599999999992</v>
      </c>
      <c r="U254" s="105"/>
      <c r="V254" s="103">
        <f>SUM(V250:V251)</f>
        <v>72.117800000000003</v>
      </c>
      <c r="W254" s="104">
        <f>SUM(W250:W251)</f>
        <v>103.97290000000001</v>
      </c>
    </row>
    <row r="255" spans="1:23" ht="15.75" thickTop="1">
      <c r="C255" s="123" t="s">
        <v>914</v>
      </c>
      <c r="D255" s="107">
        <f>D254*24</f>
        <v>660.89520000000005</v>
      </c>
      <c r="E255" s="108">
        <f>E254*12</f>
        <v>712.70879999999988</v>
      </c>
      <c r="F255" s="105"/>
      <c r="G255" s="107">
        <f>G254*24</f>
        <v>1149.828</v>
      </c>
      <c r="H255" s="108">
        <f>H254*12</f>
        <v>957.17399999999998</v>
      </c>
      <c r="I255" s="105"/>
      <c r="J255" s="107">
        <f>J254*24</f>
        <v>1482.78</v>
      </c>
      <c r="K255" s="108">
        <f>K254*12</f>
        <v>1123.6511999999998</v>
      </c>
      <c r="L255" s="105"/>
      <c r="M255" s="107">
        <f>M254*24</f>
        <v>660.89520000000005</v>
      </c>
      <c r="N255" s="108">
        <f>N254*12</f>
        <v>712.70879999999988</v>
      </c>
      <c r="O255" s="105"/>
      <c r="P255" s="107">
        <f>P254*24</f>
        <v>1427.6592000000001</v>
      </c>
      <c r="Q255" s="108">
        <f>Q254*12</f>
        <v>1096.0896</v>
      </c>
      <c r="R255" s="105"/>
      <c r="S255" s="107">
        <f>S254*24</f>
        <v>1482.78</v>
      </c>
      <c r="T255" s="108">
        <f>T254*12</f>
        <v>1123.6511999999998</v>
      </c>
      <c r="U255" s="105"/>
      <c r="V255" s="107">
        <f>V254*24</f>
        <v>1730.8272000000002</v>
      </c>
      <c r="W255" s="108">
        <f>W254*12</f>
        <v>1247.6748000000002</v>
      </c>
    </row>
    <row r="256" spans="1:23" ht="15.75" thickBot="1">
      <c r="B256" s="87" t="s">
        <v>993</v>
      </c>
      <c r="C256" s="124" t="s">
        <v>915</v>
      </c>
      <c r="D256" s="110">
        <f>D254+(D254*D$1)</f>
        <v>46.813410000000005</v>
      </c>
      <c r="E256" s="111">
        <f>E254+(E254*E$1)</f>
        <v>100.96707999999998</v>
      </c>
      <c r="F256" s="105"/>
      <c r="G256" s="110">
        <f>G254+(G254*G$1)</f>
        <v>86.237099999999998</v>
      </c>
      <c r="H256" s="111">
        <f>H254+(H254*H$1)</f>
        <v>143.5761</v>
      </c>
      <c r="I256" s="105"/>
      <c r="J256" s="110">
        <f>J254+(J254*J$1)</f>
        <v>117.38675000000001</v>
      </c>
      <c r="K256" s="111">
        <f>K254+(K254*K$1)</f>
        <v>177.91143999999997</v>
      </c>
      <c r="L256" s="105"/>
      <c r="M256" s="110">
        <f>M254+(M254*M$1)</f>
        <v>46.813410000000005</v>
      </c>
      <c r="N256" s="111">
        <f>N254+(N254*N$1)</f>
        <v>100.96707999999998</v>
      </c>
      <c r="O256" s="105"/>
      <c r="P256" s="110">
        <f>P254+(P254*P$1)</f>
        <v>107.07444</v>
      </c>
      <c r="Q256" s="111">
        <f>Q254+(Q254*Q$1)</f>
        <v>164.41344000000001</v>
      </c>
      <c r="R256" s="105"/>
      <c r="S256" s="110">
        <f>S254+(S254*S$1)</f>
        <v>117.38675000000001</v>
      </c>
      <c r="T256" s="111">
        <f>T254+(T254*T$1)</f>
        <v>177.91143999999997</v>
      </c>
      <c r="U256" s="105"/>
      <c r="V256" s="110">
        <f>V254+(V254*V$1)</f>
        <v>144.23560000000001</v>
      </c>
      <c r="W256" s="111">
        <f>W254+(W254*W$1)</f>
        <v>207.94580000000002</v>
      </c>
    </row>
    <row r="257" spans="1:23" ht="15.75" thickTop="1">
      <c r="C257" s="125" t="s">
        <v>916</v>
      </c>
      <c r="D257" s="113">
        <f>(D256-D254)/D254</f>
        <v>0.70000000000000007</v>
      </c>
      <c r="E257" s="114">
        <f>(E256-E254)/E254</f>
        <v>0.69999999999999984</v>
      </c>
      <c r="F257" s="105"/>
      <c r="G257" s="113">
        <f>(G256-G254)/G254</f>
        <v>0.80000000000000016</v>
      </c>
      <c r="H257" s="114">
        <f>(H256-H254)/H254</f>
        <v>0.8</v>
      </c>
      <c r="I257" s="105"/>
      <c r="J257" s="113">
        <f>(J256-J254)/J254</f>
        <v>0.90000000000000013</v>
      </c>
      <c r="K257" s="114">
        <f>(K256-K254)/K254</f>
        <v>0.8999999999999998</v>
      </c>
      <c r="L257" s="105"/>
      <c r="M257" s="113">
        <f>(M256-M254)/M254</f>
        <v>0.70000000000000007</v>
      </c>
      <c r="N257" s="114">
        <f>(N256-N254)/N254</f>
        <v>0.69999999999999984</v>
      </c>
      <c r="O257" s="105"/>
      <c r="P257" s="113">
        <f>(P256-P254)/P254</f>
        <v>0.8</v>
      </c>
      <c r="Q257" s="114">
        <f>(Q256-Q254)/Q254</f>
        <v>0.8</v>
      </c>
      <c r="R257" s="105"/>
      <c r="S257" s="113">
        <f>(S256-S254)/S254</f>
        <v>0.90000000000000013</v>
      </c>
      <c r="T257" s="114">
        <f>(T256-T254)/T254</f>
        <v>0.8999999999999998</v>
      </c>
      <c r="U257" s="105"/>
      <c r="V257" s="113">
        <f>(V256-V254)/V254</f>
        <v>1</v>
      </c>
      <c r="W257" s="114">
        <f>(W256-W254)/W254</f>
        <v>1</v>
      </c>
    </row>
    <row r="258" spans="1:23">
      <c r="C258" s="126" t="s">
        <v>917</v>
      </c>
      <c r="D258" s="116">
        <f>D255+(D255*D$1)</f>
        <v>1123.5218400000001</v>
      </c>
      <c r="E258" s="117">
        <f>E255+(E255*E$1)</f>
        <v>1211.6049599999997</v>
      </c>
      <c r="F258" s="105"/>
      <c r="G258" s="116">
        <f>G255+(G255*G$1)</f>
        <v>2069.6904</v>
      </c>
      <c r="H258" s="117">
        <f>H255+(H255*H$1)</f>
        <v>1722.9132</v>
      </c>
      <c r="I258" s="105"/>
      <c r="J258" s="116">
        <f>J255+(J255*J$1)</f>
        <v>2817.2820000000002</v>
      </c>
      <c r="K258" s="117">
        <f>K255+(K255*K$1)</f>
        <v>2134.9372799999996</v>
      </c>
      <c r="L258" s="105"/>
      <c r="M258" s="116">
        <f>M255+(M255*M$1)</f>
        <v>1123.5218400000001</v>
      </c>
      <c r="N258" s="117">
        <f>N255+(N255*N$1)</f>
        <v>1211.6049599999997</v>
      </c>
      <c r="O258" s="105"/>
      <c r="P258" s="116">
        <f>P255+(P255*P$1)</f>
        <v>2569.7865600000005</v>
      </c>
      <c r="Q258" s="117">
        <f>Q255+(Q255*Q$1)</f>
        <v>1972.96128</v>
      </c>
      <c r="R258" s="105"/>
      <c r="S258" s="116">
        <f>S255+(S255*S$1)</f>
        <v>2817.2820000000002</v>
      </c>
      <c r="T258" s="117">
        <f>T255+(T255*T$1)</f>
        <v>2134.9372799999996</v>
      </c>
      <c r="U258" s="105"/>
      <c r="V258" s="116">
        <f>V255+(V255*V$1)</f>
        <v>3461.6544000000004</v>
      </c>
      <c r="W258" s="117">
        <f>W255+(W255*W$1)</f>
        <v>2495.3496000000005</v>
      </c>
    </row>
    <row r="260" spans="1:23">
      <c r="C260" s="118" t="s">
        <v>974</v>
      </c>
    </row>
    <row r="261" spans="1:23">
      <c r="B261" s="87" t="s">
        <v>919</v>
      </c>
      <c r="C261" s="119" t="s">
        <v>1024</v>
      </c>
      <c r="D261" s="86" t="s">
        <v>910</v>
      </c>
      <c r="E261" s="86" t="s">
        <v>906</v>
      </c>
      <c r="G261" s="86" t="s">
        <v>910</v>
      </c>
      <c r="H261" s="86" t="s">
        <v>906</v>
      </c>
      <c r="J261" s="86" t="s">
        <v>910</v>
      </c>
      <c r="K261" s="86" t="s">
        <v>906</v>
      </c>
      <c r="M261" s="86" t="s">
        <v>910</v>
      </c>
      <c r="N261" s="86" t="s">
        <v>906</v>
      </c>
      <c r="P261" s="86" t="s">
        <v>910</v>
      </c>
      <c r="Q261" s="86" t="s">
        <v>906</v>
      </c>
      <c r="S261" s="86" t="s">
        <v>910</v>
      </c>
      <c r="T261" s="86" t="s">
        <v>906</v>
      </c>
      <c r="V261" s="86" t="s">
        <v>910</v>
      </c>
      <c r="W261" s="86" t="s">
        <v>906</v>
      </c>
    </row>
    <row r="262" spans="1:23">
      <c r="B262" s="87" t="s">
        <v>911</v>
      </c>
      <c r="C262" s="87" t="s">
        <v>920</v>
      </c>
    </row>
    <row r="263" spans="1:23">
      <c r="A263" s="88" t="s">
        <v>82</v>
      </c>
      <c r="B263" s="89">
        <v>1</v>
      </c>
      <c r="C263" s="120" t="s">
        <v>1025</v>
      </c>
      <c r="D263" s="91">
        <f>VLOOKUP($A263,$A$16:$W$34,D$42,0)*$B263</f>
        <v>10.7879</v>
      </c>
      <c r="E263" s="92">
        <f>VLOOKUP($A263,$A$16:$W$34,E$42,0)*$B263</f>
        <v>23.739799999999999</v>
      </c>
      <c r="G263" s="91">
        <f>VLOOKUP($A263,$A$16:$W$34,G$42,0)*$B263</f>
        <v>18.125399999999999</v>
      </c>
      <c r="H263" s="92">
        <f>VLOOKUP($A263,$A$16:$W$34,H$42,0)*$B263</f>
        <v>31.077200000000001</v>
      </c>
      <c r="J263" s="91">
        <f>VLOOKUP($A263,$A$16:$W$34,J$42,0)*$B263</f>
        <v>25.524699999999999</v>
      </c>
      <c r="K263" s="92">
        <f>VLOOKUP($A263,$A$16:$W$34,K$42,0)*$B263</f>
        <v>38.476599999999998</v>
      </c>
      <c r="M263" s="91">
        <f>VLOOKUP($A263,$A$16:$W$34,M$42,0)*$B263</f>
        <v>10.7879</v>
      </c>
      <c r="N263" s="92">
        <f>VLOOKUP($A263,$A$16:$W$34,N$42,0)*$B263</f>
        <v>23.739799999999999</v>
      </c>
      <c r="P263" s="91">
        <f>VLOOKUP($A263,$A$16:$W$34,P$42,0)*$B263</f>
        <v>24.7592</v>
      </c>
      <c r="Q263" s="92">
        <f>VLOOKUP($A263,$A$16:$W$34,Q$42,0)*$B263</f>
        <v>37.710999999999999</v>
      </c>
      <c r="S263" s="91">
        <f>VLOOKUP($A263,$A$16:$W$34,S$42,0)*$B263</f>
        <v>25.524699999999999</v>
      </c>
      <c r="T263" s="92">
        <f>VLOOKUP($A263,$A$16:$W$34,T$42,0)*$B263</f>
        <v>38.476599999999998</v>
      </c>
      <c r="V263" s="91">
        <f>VLOOKUP($A263,$A$16:$W$34,V$42,0)*$B263</f>
        <v>28.969799999999999</v>
      </c>
      <c r="W263" s="92">
        <f>VLOOKUP($A263,$A$16:$W$34,W$42,0)*$B263</f>
        <v>41.921700000000001</v>
      </c>
    </row>
    <row r="264" spans="1:23">
      <c r="A264" s="88" t="s">
        <v>88</v>
      </c>
      <c r="B264" s="89">
        <v>1</v>
      </c>
      <c r="C264" s="128" t="s">
        <v>1026</v>
      </c>
      <c r="D264" s="129">
        <f>VLOOKUP($A264,$A$16:$W$34,D$42,0)*$B264</f>
        <v>8.0376999999999992</v>
      </c>
      <c r="E264" s="130">
        <f>VLOOKUP($A264,$A$16:$W$34,E$42,0)*$B264</f>
        <v>82.532300000000006</v>
      </c>
      <c r="F264" s="150"/>
      <c r="G264" s="129">
        <f>VLOOKUP($A264,$A$16:$W$34,G$42,0)*$B264</f>
        <v>35.494900000000001</v>
      </c>
      <c r="H264" s="130">
        <f>VLOOKUP($A264,$A$16:$W$34,H$42,0)*$B264</f>
        <v>109.9894</v>
      </c>
      <c r="I264" s="150"/>
      <c r="J264" s="129">
        <f>VLOOKUP($A264,$A$16:$W$34,J$42,0)*$B264</f>
        <v>56.295299999999997</v>
      </c>
      <c r="K264" s="130">
        <f>VLOOKUP($A264,$A$16:$W$34,K$42,0)*$B264</f>
        <v>130.78980000000001</v>
      </c>
      <c r="L264" s="150"/>
      <c r="M264" s="129">
        <f>VLOOKUP($A264,$A$16:$W$34,M$42,0)*$B264</f>
        <v>8.0376999999999992</v>
      </c>
      <c r="N264" s="130">
        <f>VLOOKUP($A264,$A$16:$W$34,N$42,0)*$B264</f>
        <v>82.532300000000006</v>
      </c>
      <c r="O264" s="150"/>
      <c r="P264" s="129">
        <f>VLOOKUP($A264,$A$16:$W$34,P$42,0)*$B264</f>
        <v>51.038400000000003</v>
      </c>
      <c r="Q264" s="130">
        <f>VLOOKUP($A264,$A$16:$W$34,Q$42,0)*$B264</f>
        <v>125.5329</v>
      </c>
      <c r="R264" s="150"/>
      <c r="S264" s="129">
        <f>VLOOKUP($A264,$A$16:$W$34,S$42,0)*$B264</f>
        <v>56.295299999999997</v>
      </c>
      <c r="T264" s="130">
        <f>VLOOKUP($A264,$A$16:$W$34,T$42,0)*$B264</f>
        <v>130.78980000000001</v>
      </c>
      <c r="U264" s="150"/>
      <c r="V264" s="129">
        <f>VLOOKUP($A264,$A$16:$W$34,V$42,0)*$B264</f>
        <v>79.951599999999999</v>
      </c>
      <c r="W264" s="130">
        <f>VLOOKUP($A264,$A$16:$W$34,W$42,0)*$B264</f>
        <v>154.4461</v>
      </c>
    </row>
    <row r="265" spans="1:23">
      <c r="C265" s="94"/>
      <c r="D265" s="94"/>
      <c r="E265" s="95"/>
      <c r="G265" s="94"/>
      <c r="H265" s="95"/>
      <c r="J265" s="94"/>
      <c r="K265" s="95"/>
      <c r="M265" s="94"/>
      <c r="N265" s="95"/>
      <c r="P265" s="94"/>
      <c r="Q265" s="95"/>
      <c r="S265" s="94"/>
      <c r="T265" s="95"/>
      <c r="V265" s="94"/>
      <c r="W265" s="95"/>
    </row>
    <row r="266" spans="1:23">
      <c r="C266" s="94"/>
      <c r="D266" s="94"/>
      <c r="E266" s="95"/>
      <c r="G266" s="94"/>
      <c r="H266" s="95"/>
      <c r="J266" s="94"/>
      <c r="K266" s="95"/>
      <c r="M266" s="94"/>
      <c r="N266" s="95"/>
      <c r="P266" s="94"/>
      <c r="Q266" s="95"/>
      <c r="S266" s="94"/>
      <c r="T266" s="95"/>
      <c r="V266" s="94"/>
      <c r="W266" s="95"/>
    </row>
    <row r="267" spans="1:23" ht="15.75" thickBot="1">
      <c r="B267" s="87" t="s">
        <v>1027</v>
      </c>
      <c r="C267" s="122" t="s">
        <v>913</v>
      </c>
      <c r="D267" s="103">
        <f>SUM(D263:D264)</f>
        <v>18.825600000000001</v>
      </c>
      <c r="E267" s="104">
        <f>SUM(E263:E264)</f>
        <v>106.27210000000001</v>
      </c>
      <c r="F267" s="105"/>
      <c r="G267" s="103">
        <f>SUM(G263:G264)</f>
        <v>53.6203</v>
      </c>
      <c r="H267" s="104">
        <f>SUM(H263:H264)</f>
        <v>141.06659999999999</v>
      </c>
      <c r="I267" s="105"/>
      <c r="J267" s="103">
        <f>SUM(J263:J264)</f>
        <v>81.819999999999993</v>
      </c>
      <c r="K267" s="104">
        <f>SUM(K263:K264)</f>
        <v>169.2664</v>
      </c>
      <c r="L267" s="105"/>
      <c r="M267" s="103">
        <f>SUM(M263:M264)</f>
        <v>18.825600000000001</v>
      </c>
      <c r="N267" s="104">
        <f>SUM(N263:N264)</f>
        <v>106.27210000000001</v>
      </c>
      <c r="O267" s="105"/>
      <c r="P267" s="103">
        <f>SUM(P263:P264)</f>
        <v>75.797600000000003</v>
      </c>
      <c r="Q267" s="104">
        <f>SUM(Q263:Q264)</f>
        <v>163.2439</v>
      </c>
      <c r="R267" s="105"/>
      <c r="S267" s="103">
        <f>SUM(S263:S264)</f>
        <v>81.819999999999993</v>
      </c>
      <c r="T267" s="104">
        <f>SUM(T263:T264)</f>
        <v>169.2664</v>
      </c>
      <c r="U267" s="105"/>
      <c r="V267" s="103">
        <f>SUM(V263:V264)</f>
        <v>108.92140000000001</v>
      </c>
      <c r="W267" s="104">
        <f>SUM(W263:W264)</f>
        <v>196.36779999999999</v>
      </c>
    </row>
    <row r="268" spans="1:23" ht="15.75" thickTop="1">
      <c r="C268" s="123" t="s">
        <v>914</v>
      </c>
      <c r="D268" s="107">
        <f>D267*24</f>
        <v>451.81440000000003</v>
      </c>
      <c r="E268" s="108">
        <f>E267*12</f>
        <v>1275.2652</v>
      </c>
      <c r="F268" s="105"/>
      <c r="G268" s="107">
        <f>G267*24</f>
        <v>1286.8872000000001</v>
      </c>
      <c r="H268" s="108">
        <f>H267*12</f>
        <v>1692.7991999999999</v>
      </c>
      <c r="I268" s="105"/>
      <c r="J268" s="107">
        <f>J267*24</f>
        <v>1963.6799999999998</v>
      </c>
      <c r="K268" s="108">
        <f>K267*12</f>
        <v>2031.1968000000002</v>
      </c>
      <c r="L268" s="105"/>
      <c r="M268" s="107">
        <f>M267*24</f>
        <v>451.81440000000003</v>
      </c>
      <c r="N268" s="108">
        <f>N267*12</f>
        <v>1275.2652</v>
      </c>
      <c r="O268" s="105"/>
      <c r="P268" s="107">
        <f>P267*24</f>
        <v>1819.1424000000002</v>
      </c>
      <c r="Q268" s="108">
        <f>Q267*12</f>
        <v>1958.9268</v>
      </c>
      <c r="R268" s="105"/>
      <c r="S268" s="107">
        <f>S267*24</f>
        <v>1963.6799999999998</v>
      </c>
      <c r="T268" s="108">
        <f>T267*12</f>
        <v>2031.1968000000002</v>
      </c>
      <c r="U268" s="105"/>
      <c r="V268" s="107">
        <f>V267*24</f>
        <v>2614.1136000000001</v>
      </c>
      <c r="W268" s="108">
        <f>W267*12</f>
        <v>2356.4135999999999</v>
      </c>
    </row>
    <row r="269" spans="1:23" ht="15.75" thickBot="1">
      <c r="B269" s="87" t="s">
        <v>1028</v>
      </c>
      <c r="C269" s="124" t="s">
        <v>915</v>
      </c>
      <c r="D269" s="110">
        <f>D267+(D267*D$1)</f>
        <v>32.003520000000002</v>
      </c>
      <c r="E269" s="111">
        <f>E267+(E267*E$1)</f>
        <v>180.66257000000002</v>
      </c>
      <c r="F269" s="105"/>
      <c r="G269" s="110">
        <f>G267+(G267*G$1)</f>
        <v>96.516540000000006</v>
      </c>
      <c r="H269" s="111">
        <f>H267+(H267*H$1)</f>
        <v>253.91987999999998</v>
      </c>
      <c r="I269" s="105"/>
      <c r="J269" s="110">
        <f>J267+(J267*J$1)</f>
        <v>155.45799999999997</v>
      </c>
      <c r="K269" s="111">
        <f>K267+(K267*K$1)</f>
        <v>321.60616000000005</v>
      </c>
      <c r="L269" s="105"/>
      <c r="M269" s="110">
        <f>M267+(M267*M$1)</f>
        <v>32.003520000000002</v>
      </c>
      <c r="N269" s="111">
        <f>N267+(N267*N$1)</f>
        <v>180.66257000000002</v>
      </c>
      <c r="O269" s="105"/>
      <c r="P269" s="110">
        <f>P267+(P267*P$1)</f>
        <v>136.43567999999999</v>
      </c>
      <c r="Q269" s="111">
        <f>Q267+(Q267*Q$1)</f>
        <v>293.83902</v>
      </c>
      <c r="R269" s="105"/>
      <c r="S269" s="110">
        <f>S267+(S267*S$1)</f>
        <v>155.45799999999997</v>
      </c>
      <c r="T269" s="111">
        <f>T267+(T267*T$1)</f>
        <v>321.60616000000005</v>
      </c>
      <c r="U269" s="105"/>
      <c r="V269" s="110">
        <f>V267+(V267*V$1)</f>
        <v>217.84280000000001</v>
      </c>
      <c r="W269" s="111">
        <f>W267+(W267*W$1)</f>
        <v>392.73559999999998</v>
      </c>
    </row>
    <row r="270" spans="1:23" ht="15.75" thickTop="1">
      <c r="C270" s="125" t="s">
        <v>916</v>
      </c>
      <c r="D270" s="113">
        <f>(D269-D267)/D267</f>
        <v>0.7</v>
      </c>
      <c r="E270" s="114">
        <f>(E269-E267)/E267</f>
        <v>0.70000000000000007</v>
      </c>
      <c r="F270" s="105"/>
      <c r="G270" s="113">
        <f>(G269-G267)/G267</f>
        <v>0.80000000000000016</v>
      </c>
      <c r="H270" s="114">
        <f>(H269-H267)/H267</f>
        <v>0.79999999999999993</v>
      </c>
      <c r="I270" s="105"/>
      <c r="J270" s="113">
        <f>(J269-J267)/J267</f>
        <v>0.8999999999999998</v>
      </c>
      <c r="K270" s="114">
        <f>(K269-K267)/K267</f>
        <v>0.90000000000000024</v>
      </c>
      <c r="L270" s="105"/>
      <c r="M270" s="113">
        <f>(M269-M267)/M267</f>
        <v>0.7</v>
      </c>
      <c r="N270" s="114">
        <f>(N269-N267)/N267</f>
        <v>0.70000000000000007</v>
      </c>
      <c r="O270" s="105"/>
      <c r="P270" s="113">
        <f>(P269-P267)/P267</f>
        <v>0.79999999999999982</v>
      </c>
      <c r="Q270" s="114">
        <f>(Q269-Q267)/Q267</f>
        <v>0.8</v>
      </c>
      <c r="R270" s="105"/>
      <c r="S270" s="113">
        <f>(S269-S267)/S267</f>
        <v>0.8999999999999998</v>
      </c>
      <c r="T270" s="114">
        <f>(T269-T267)/T267</f>
        <v>0.90000000000000024</v>
      </c>
      <c r="U270" s="105"/>
      <c r="V270" s="113">
        <f>(V269-V267)/V267</f>
        <v>1</v>
      </c>
      <c r="W270" s="114">
        <f>(W269-W267)/W267</f>
        <v>1</v>
      </c>
    </row>
    <row r="271" spans="1:23">
      <c r="C271" s="126" t="s">
        <v>917</v>
      </c>
      <c r="D271" s="116">
        <f>D268+(D268*D$1)</f>
        <v>768.08447999999999</v>
      </c>
      <c r="E271" s="117">
        <f>E268+(E268*E$1)</f>
        <v>2167.95084</v>
      </c>
      <c r="F271" s="105"/>
      <c r="G271" s="116">
        <f>G268+(G268*G$1)</f>
        <v>2316.39696</v>
      </c>
      <c r="H271" s="117">
        <f>H268+(H268*H$1)</f>
        <v>3047.03856</v>
      </c>
      <c r="I271" s="105"/>
      <c r="J271" s="116">
        <f>J268+(J268*J$1)</f>
        <v>3730.9919999999997</v>
      </c>
      <c r="K271" s="117">
        <f>K268+(K268*K$1)</f>
        <v>3859.2739200000005</v>
      </c>
      <c r="L271" s="105"/>
      <c r="M271" s="116">
        <f>M268+(M268*M$1)</f>
        <v>768.08447999999999</v>
      </c>
      <c r="N271" s="117">
        <f>N268+(N268*N$1)</f>
        <v>2167.95084</v>
      </c>
      <c r="O271" s="105"/>
      <c r="P271" s="116">
        <f>P268+(P268*P$1)</f>
        <v>3274.4563200000002</v>
      </c>
      <c r="Q271" s="117">
        <f>Q268+(Q268*Q$1)</f>
        <v>3526.0682400000001</v>
      </c>
      <c r="R271" s="105"/>
      <c r="S271" s="116">
        <f>S268+(S268*S$1)</f>
        <v>3730.9919999999997</v>
      </c>
      <c r="T271" s="117">
        <f>T268+(T268*T$1)</f>
        <v>3859.2739200000005</v>
      </c>
      <c r="U271" s="105"/>
      <c r="V271" s="116">
        <f>V268+(V268*V$1)</f>
        <v>5228.2272000000003</v>
      </c>
      <c r="W271" s="117">
        <f>W268+(W268*W$1)</f>
        <v>4712.8271999999997</v>
      </c>
    </row>
    <row r="273" spans="1:23">
      <c r="C273" s="118" t="s">
        <v>974</v>
      </c>
    </row>
    <row r="274" spans="1:23">
      <c r="B274" s="87" t="s">
        <v>919</v>
      </c>
      <c r="C274" s="119" t="s">
        <v>1029</v>
      </c>
      <c r="D274" s="86" t="s">
        <v>910</v>
      </c>
      <c r="E274" s="86" t="s">
        <v>906</v>
      </c>
      <c r="G274" s="86" t="s">
        <v>910</v>
      </c>
      <c r="H274" s="86" t="s">
        <v>906</v>
      </c>
      <c r="J274" s="86" t="s">
        <v>910</v>
      </c>
      <c r="K274" s="86" t="s">
        <v>906</v>
      </c>
      <c r="M274" s="86" t="s">
        <v>910</v>
      </c>
      <c r="N274" s="86" t="s">
        <v>906</v>
      </c>
      <c r="P274" s="86" t="s">
        <v>910</v>
      </c>
      <c r="Q274" s="86" t="s">
        <v>906</v>
      </c>
      <c r="S274" s="86" t="s">
        <v>910</v>
      </c>
      <c r="T274" s="86" t="s">
        <v>906</v>
      </c>
      <c r="V274" s="86" t="s">
        <v>910</v>
      </c>
      <c r="W274" s="86" t="s">
        <v>906</v>
      </c>
    </row>
    <row r="275" spans="1:23">
      <c r="B275" s="87" t="s">
        <v>911</v>
      </c>
      <c r="C275" s="87" t="s">
        <v>920</v>
      </c>
    </row>
    <row r="276" spans="1:23">
      <c r="A276" s="88" t="s">
        <v>88</v>
      </c>
      <c r="B276" s="89">
        <v>1</v>
      </c>
      <c r="C276" s="120" t="s">
        <v>1029</v>
      </c>
      <c r="D276" s="91">
        <f>VLOOKUP($A276,$A$16:$W$34,D$42,0)*$B276</f>
        <v>8.0376999999999992</v>
      </c>
      <c r="E276" s="92">
        <f>VLOOKUP($A276,$A$16:$W$34,E$42,0)*$B276</f>
        <v>82.532300000000006</v>
      </c>
      <c r="G276" s="91">
        <f>VLOOKUP($A276,$A$16:$W$34,G$42,0)*$B276</f>
        <v>35.494900000000001</v>
      </c>
      <c r="H276" s="92">
        <f>VLOOKUP($A276,$A$16:$W$34,H$42,0)*$B276</f>
        <v>109.9894</v>
      </c>
      <c r="J276" s="91">
        <f>VLOOKUP($A276,$A$16:$W$34,J$42,0)*$B276</f>
        <v>56.295299999999997</v>
      </c>
      <c r="K276" s="92">
        <f>VLOOKUP($A276,$A$16:$W$34,K$42,0)*$B276</f>
        <v>130.78980000000001</v>
      </c>
      <c r="M276" s="91">
        <f>VLOOKUP($A276,$A$16:$W$34,M$42,0)*$B276</f>
        <v>8.0376999999999992</v>
      </c>
      <c r="N276" s="92">
        <f>VLOOKUP($A276,$A$16:$W$34,N$42,0)*$B276</f>
        <v>82.532300000000006</v>
      </c>
      <c r="P276" s="91">
        <f>VLOOKUP($A276,$A$16:$W$34,P$42,0)*$B276</f>
        <v>51.038400000000003</v>
      </c>
      <c r="Q276" s="92">
        <f>VLOOKUP($A276,$A$16:$W$34,Q$42,0)*$B276</f>
        <v>125.5329</v>
      </c>
      <c r="S276" s="91">
        <f>VLOOKUP($A276,$A$16:$W$34,S$42,0)*$B276</f>
        <v>56.295299999999997</v>
      </c>
      <c r="T276" s="92">
        <f>VLOOKUP($A276,$A$16:$W$34,T$42,0)*$B276</f>
        <v>130.78980000000001</v>
      </c>
      <c r="V276" s="91">
        <f>VLOOKUP($A276,$A$16:$W$34,V$42,0)*$B276</f>
        <v>79.951599999999999</v>
      </c>
      <c r="W276" s="92">
        <f>VLOOKUP($A276,$A$16:$W$34,W$42,0)*$B276</f>
        <v>154.4461</v>
      </c>
    </row>
    <row r="277" spans="1:23">
      <c r="C277" s="94"/>
      <c r="D277" s="94"/>
      <c r="E277" s="95"/>
      <c r="G277" s="94"/>
      <c r="H277" s="95"/>
      <c r="J277" s="94"/>
      <c r="K277" s="95"/>
      <c r="M277" s="94"/>
      <c r="N277" s="95"/>
      <c r="P277" s="94"/>
      <c r="Q277" s="95"/>
      <c r="S277" s="94"/>
      <c r="T277" s="95"/>
      <c r="V277" s="94"/>
      <c r="W277" s="95"/>
    </row>
    <row r="278" spans="1:23">
      <c r="C278" s="94"/>
      <c r="D278" s="94"/>
      <c r="E278" s="95"/>
      <c r="G278" s="94"/>
      <c r="H278" s="95"/>
      <c r="J278" s="94"/>
      <c r="K278" s="95"/>
      <c r="M278" s="94"/>
      <c r="N278" s="95"/>
      <c r="P278" s="94"/>
      <c r="Q278" s="95"/>
      <c r="S278" s="94"/>
      <c r="T278" s="95"/>
      <c r="V278" s="94"/>
      <c r="W278" s="95"/>
    </row>
    <row r="279" spans="1:23">
      <c r="C279" s="94"/>
      <c r="D279" s="94"/>
      <c r="E279" s="95"/>
      <c r="G279" s="94"/>
      <c r="H279" s="95"/>
      <c r="J279" s="94"/>
      <c r="K279" s="95"/>
      <c r="M279" s="94"/>
      <c r="N279" s="95"/>
      <c r="P279" s="94"/>
      <c r="Q279" s="95"/>
      <c r="S279" s="94"/>
      <c r="T279" s="95"/>
      <c r="V279" s="94"/>
      <c r="W279" s="95"/>
    </row>
    <row r="280" spans="1:23" ht="15.75" thickBot="1">
      <c r="B280" s="87" t="s">
        <v>1030</v>
      </c>
      <c r="C280" s="122" t="s">
        <v>913</v>
      </c>
      <c r="D280" s="103">
        <f>SUM(D276)</f>
        <v>8.0376999999999992</v>
      </c>
      <c r="E280" s="104">
        <f>SUM(E276)</f>
        <v>82.532300000000006</v>
      </c>
      <c r="F280" s="105"/>
      <c r="G280" s="103">
        <f>SUM(G276)</f>
        <v>35.494900000000001</v>
      </c>
      <c r="H280" s="104">
        <f>SUM(H276)</f>
        <v>109.9894</v>
      </c>
      <c r="I280" s="105"/>
      <c r="J280" s="103">
        <f>SUM(J276)</f>
        <v>56.295299999999997</v>
      </c>
      <c r="K280" s="104">
        <f>SUM(K276)</f>
        <v>130.78980000000001</v>
      </c>
      <c r="L280" s="105"/>
      <c r="M280" s="103">
        <f>SUM(M276)</f>
        <v>8.0376999999999992</v>
      </c>
      <c r="N280" s="104">
        <f>SUM(N276)</f>
        <v>82.532300000000006</v>
      </c>
      <c r="O280" s="105"/>
      <c r="P280" s="103">
        <f>SUM(P276)</f>
        <v>51.038400000000003</v>
      </c>
      <c r="Q280" s="104">
        <f>SUM(Q276)</f>
        <v>125.5329</v>
      </c>
      <c r="R280" s="105"/>
      <c r="S280" s="103">
        <f>SUM(S276)</f>
        <v>56.295299999999997</v>
      </c>
      <c r="T280" s="104">
        <f>SUM(T276)</f>
        <v>130.78980000000001</v>
      </c>
      <c r="U280" s="105"/>
      <c r="V280" s="103">
        <f>SUM(V276)</f>
        <v>79.951599999999999</v>
      </c>
      <c r="W280" s="104">
        <f>SUM(W276)</f>
        <v>154.4461</v>
      </c>
    </row>
    <row r="281" spans="1:23" ht="15.75" thickTop="1">
      <c r="C281" s="123" t="s">
        <v>914</v>
      </c>
      <c r="D281" s="107">
        <f>D280*24</f>
        <v>192.90479999999997</v>
      </c>
      <c r="E281" s="108">
        <f>E280*12</f>
        <v>990.38760000000002</v>
      </c>
      <c r="F281" s="105"/>
      <c r="G281" s="107">
        <f>G280*24</f>
        <v>851.87760000000003</v>
      </c>
      <c r="H281" s="108">
        <f>H280*12</f>
        <v>1319.8728000000001</v>
      </c>
      <c r="I281" s="105"/>
      <c r="J281" s="107">
        <f>J280*24</f>
        <v>1351.0871999999999</v>
      </c>
      <c r="K281" s="108">
        <f>K280*12</f>
        <v>1569.4776000000002</v>
      </c>
      <c r="L281" s="105"/>
      <c r="M281" s="107">
        <f>M280*24</f>
        <v>192.90479999999997</v>
      </c>
      <c r="N281" s="108">
        <f>N280*12</f>
        <v>990.38760000000002</v>
      </c>
      <c r="O281" s="105"/>
      <c r="P281" s="107">
        <f>P280*24</f>
        <v>1224.9216000000001</v>
      </c>
      <c r="Q281" s="108">
        <f>Q280*12</f>
        <v>1506.3948</v>
      </c>
      <c r="R281" s="105"/>
      <c r="S281" s="107">
        <f>S280*24</f>
        <v>1351.0871999999999</v>
      </c>
      <c r="T281" s="108">
        <f>T280*12</f>
        <v>1569.4776000000002</v>
      </c>
      <c r="U281" s="105"/>
      <c r="V281" s="107">
        <f>V280*24</f>
        <v>1918.8384000000001</v>
      </c>
      <c r="W281" s="108">
        <f>W280*12</f>
        <v>1853.3532</v>
      </c>
    </row>
    <row r="282" spans="1:23" ht="15.75" thickBot="1">
      <c r="B282" s="87" t="s">
        <v>1031</v>
      </c>
      <c r="C282" s="124" t="s">
        <v>915</v>
      </c>
      <c r="D282" s="110">
        <f>D280+(D280*D$1)</f>
        <v>13.664089999999998</v>
      </c>
      <c r="E282" s="111">
        <f>E280+(E280*E$1)</f>
        <v>140.30491000000001</v>
      </c>
      <c r="F282" s="105"/>
      <c r="G282" s="110">
        <f>G280+(G280*G$1)</f>
        <v>63.890820000000005</v>
      </c>
      <c r="H282" s="111">
        <f>H280+(H280*H$1)</f>
        <v>197.98092000000003</v>
      </c>
      <c r="I282" s="105"/>
      <c r="J282" s="110">
        <f>J280+(J280*J$1)</f>
        <v>106.96107000000001</v>
      </c>
      <c r="K282" s="111">
        <f>K280+(K280*K$1)</f>
        <v>248.50062000000003</v>
      </c>
      <c r="L282" s="105"/>
      <c r="M282" s="110">
        <f>M280+(M280*M$1)</f>
        <v>13.664089999999998</v>
      </c>
      <c r="N282" s="111">
        <f>N280+(N280*N$1)</f>
        <v>140.30491000000001</v>
      </c>
      <c r="O282" s="105"/>
      <c r="P282" s="110">
        <f>P280+(P280*P$1)</f>
        <v>91.869120000000009</v>
      </c>
      <c r="Q282" s="111">
        <f>Q280+(Q280*Q$1)</f>
        <v>225.95922000000002</v>
      </c>
      <c r="R282" s="105"/>
      <c r="S282" s="110">
        <f>S280+(S280*S$1)</f>
        <v>106.96107000000001</v>
      </c>
      <c r="T282" s="111">
        <f>T280+(T280*T$1)</f>
        <v>248.50062000000003</v>
      </c>
      <c r="U282" s="105"/>
      <c r="V282" s="110">
        <f>V280+(V280*V$1)</f>
        <v>159.9032</v>
      </c>
      <c r="W282" s="111">
        <f>W280+(W280*W$1)</f>
        <v>308.8922</v>
      </c>
    </row>
    <row r="283" spans="1:23" ht="15.75" thickTop="1">
      <c r="C283" s="125" t="s">
        <v>916</v>
      </c>
      <c r="D283" s="113">
        <f>(D282-D280)/D280</f>
        <v>0.7</v>
      </c>
      <c r="E283" s="114">
        <f>(E282-E280)/E280</f>
        <v>0.7</v>
      </c>
      <c r="F283" s="105"/>
      <c r="G283" s="113">
        <f>(G282-G280)/G280</f>
        <v>0.8</v>
      </c>
      <c r="H283" s="114">
        <f>(H282-H280)/H280</f>
        <v>0.80000000000000016</v>
      </c>
      <c r="I283" s="105"/>
      <c r="J283" s="113">
        <f>(J282-J280)/J280</f>
        <v>0.90000000000000024</v>
      </c>
      <c r="K283" s="114">
        <f>(K282-K280)/K280</f>
        <v>0.9</v>
      </c>
      <c r="L283" s="105"/>
      <c r="M283" s="113">
        <f>(M282-M280)/M280</f>
        <v>0.7</v>
      </c>
      <c r="N283" s="114">
        <f>(N282-N280)/N280</f>
        <v>0.7</v>
      </c>
      <c r="O283" s="105"/>
      <c r="P283" s="113">
        <f>(P282-P280)/P280</f>
        <v>0.8</v>
      </c>
      <c r="Q283" s="114">
        <f>(Q282-Q280)/Q280</f>
        <v>0.80000000000000016</v>
      </c>
      <c r="R283" s="105"/>
      <c r="S283" s="113">
        <f>(S282-S280)/S280</f>
        <v>0.90000000000000024</v>
      </c>
      <c r="T283" s="114">
        <f>(T282-T280)/T280</f>
        <v>0.9</v>
      </c>
      <c r="U283" s="105"/>
      <c r="V283" s="113">
        <f>(V282-V280)/V280</f>
        <v>1</v>
      </c>
      <c r="W283" s="114">
        <f>(W282-W280)/W280</f>
        <v>1</v>
      </c>
    </row>
    <row r="284" spans="1:23">
      <c r="C284" s="126" t="s">
        <v>917</v>
      </c>
      <c r="D284" s="116">
        <f>D281+(D281*D$1)</f>
        <v>327.93815999999993</v>
      </c>
      <c r="E284" s="117">
        <f>E281+(E281*E$1)</f>
        <v>1683.6589199999999</v>
      </c>
      <c r="F284" s="105"/>
      <c r="G284" s="116">
        <f>G281+(G281*G$1)</f>
        <v>1533.37968</v>
      </c>
      <c r="H284" s="117">
        <f>H281+(H281*H$1)</f>
        <v>2375.7710400000005</v>
      </c>
      <c r="I284" s="105"/>
      <c r="J284" s="116">
        <f>J281+(J281*J$1)</f>
        <v>2567.0656799999997</v>
      </c>
      <c r="K284" s="117">
        <f>K281+(K281*K$1)</f>
        <v>2982.0074400000003</v>
      </c>
      <c r="L284" s="105"/>
      <c r="M284" s="116">
        <f>M281+(M281*M$1)</f>
        <v>327.93815999999993</v>
      </c>
      <c r="N284" s="117">
        <f>N281+(N281*N$1)</f>
        <v>1683.6589199999999</v>
      </c>
      <c r="O284" s="105"/>
      <c r="P284" s="116">
        <f>P281+(P281*P$1)</f>
        <v>2204.8588800000002</v>
      </c>
      <c r="Q284" s="117">
        <f>Q281+(Q281*Q$1)</f>
        <v>2711.5106400000004</v>
      </c>
      <c r="R284" s="105"/>
      <c r="S284" s="116">
        <f>S281+(S281*S$1)</f>
        <v>2567.0656799999997</v>
      </c>
      <c r="T284" s="117">
        <f>T281+(T281*T$1)</f>
        <v>2982.0074400000003</v>
      </c>
      <c r="U284" s="105"/>
      <c r="V284" s="116">
        <f>V281+(V281*V$1)</f>
        <v>3837.6768000000002</v>
      </c>
      <c r="W284" s="117">
        <f>W281+(W281*W$1)</f>
        <v>3706.7064</v>
      </c>
    </row>
    <row r="285" spans="1:23" customFormat="1" ht="12.75"/>
    <row r="286" spans="1:23" hidden="1" outlineLevel="1"/>
    <row r="287" spans="1:23" hidden="1" outlineLevel="1">
      <c r="C287" s="118"/>
    </row>
    <row r="288" spans="1:23" hidden="1" outlineLevel="1">
      <c r="B288" s="87" t="s">
        <v>919</v>
      </c>
      <c r="C288" s="119"/>
      <c r="D288" s="86" t="s">
        <v>910</v>
      </c>
      <c r="E288" s="86" t="s">
        <v>906</v>
      </c>
      <c r="G288" s="86" t="s">
        <v>910</v>
      </c>
      <c r="H288" s="86" t="s">
        <v>906</v>
      </c>
      <c r="J288" s="86" t="s">
        <v>910</v>
      </c>
      <c r="K288" s="86" t="s">
        <v>906</v>
      </c>
      <c r="M288" s="86" t="s">
        <v>910</v>
      </c>
      <c r="N288" s="86" t="s">
        <v>906</v>
      </c>
      <c r="P288" s="86" t="s">
        <v>910</v>
      </c>
      <c r="Q288" s="86" t="s">
        <v>906</v>
      </c>
      <c r="S288" s="86" t="s">
        <v>910</v>
      </c>
      <c r="T288" s="86" t="s">
        <v>906</v>
      </c>
      <c r="V288" s="86" t="s">
        <v>910</v>
      </c>
      <c r="W288" s="86" t="s">
        <v>906</v>
      </c>
    </row>
    <row r="289" spans="1:23" hidden="1" outlineLevel="1">
      <c r="B289" s="87" t="s">
        <v>911</v>
      </c>
      <c r="C289" s="87" t="s">
        <v>920</v>
      </c>
    </row>
    <row r="290" spans="1:23" hidden="1" outlineLevel="1">
      <c r="A290" s="88"/>
      <c r="B290" s="89"/>
      <c r="C290" s="120"/>
      <c r="D290" s="91" t="e">
        <f t="shared" ref="D290:E294" si="21">VLOOKUP($A290,$A$16:$W$34,D$42,0)*$B290</f>
        <v>#N/A</v>
      </c>
      <c r="E290" s="92" t="e">
        <f t="shared" si="21"/>
        <v>#N/A</v>
      </c>
      <c r="G290" s="91" t="e">
        <f t="shared" ref="G290:H294" si="22">VLOOKUP($A290,$A$16:$W$34,G$42,0)*$B290</f>
        <v>#N/A</v>
      </c>
      <c r="H290" s="92" t="e">
        <f t="shared" si="22"/>
        <v>#N/A</v>
      </c>
      <c r="J290" s="91" t="e">
        <f t="shared" ref="J290:K294" si="23">VLOOKUP($A290,$A$16:$W$34,J$42,0)*$B290</f>
        <v>#N/A</v>
      </c>
      <c r="K290" s="92" t="e">
        <f t="shared" si="23"/>
        <v>#N/A</v>
      </c>
      <c r="M290" s="91" t="e">
        <f t="shared" ref="M290:N294" si="24">VLOOKUP($A290,$A$16:$W$34,M$42,0)*$B290</f>
        <v>#N/A</v>
      </c>
      <c r="N290" s="92" t="e">
        <f t="shared" si="24"/>
        <v>#N/A</v>
      </c>
      <c r="P290" s="91" t="e">
        <f t="shared" ref="P290:Q294" si="25">VLOOKUP($A290,$A$16:$W$34,P$42,0)*$B290</f>
        <v>#N/A</v>
      </c>
      <c r="Q290" s="92" t="e">
        <f t="shared" si="25"/>
        <v>#N/A</v>
      </c>
      <c r="S290" s="91" t="e">
        <f t="shared" ref="S290:T294" si="26">VLOOKUP($A290,$A$16:$W$34,S$42,0)*$B290</f>
        <v>#N/A</v>
      </c>
      <c r="T290" s="92" t="e">
        <f t="shared" si="26"/>
        <v>#N/A</v>
      </c>
      <c r="V290" s="91" t="e">
        <f t="shared" ref="V290:W294" si="27">VLOOKUP($A290,$A$16:$W$34,V$42,0)*$B290</f>
        <v>#N/A</v>
      </c>
      <c r="W290" s="92" t="e">
        <f t="shared" si="27"/>
        <v>#N/A</v>
      </c>
    </row>
    <row r="291" spans="1:23" hidden="1" outlineLevel="1">
      <c r="A291" s="88"/>
      <c r="B291" s="89"/>
      <c r="C291" s="128"/>
      <c r="D291" s="129" t="e">
        <f t="shared" si="21"/>
        <v>#N/A</v>
      </c>
      <c r="E291" s="130" t="e">
        <f t="shared" si="21"/>
        <v>#N/A</v>
      </c>
      <c r="G291" s="129" t="e">
        <f t="shared" si="22"/>
        <v>#N/A</v>
      </c>
      <c r="H291" s="130" t="e">
        <f t="shared" si="22"/>
        <v>#N/A</v>
      </c>
      <c r="J291" s="129" t="e">
        <f t="shared" si="23"/>
        <v>#N/A</v>
      </c>
      <c r="K291" s="130" t="e">
        <f t="shared" si="23"/>
        <v>#N/A</v>
      </c>
      <c r="M291" s="129" t="e">
        <f t="shared" si="24"/>
        <v>#N/A</v>
      </c>
      <c r="N291" s="130" t="e">
        <f t="shared" si="24"/>
        <v>#N/A</v>
      </c>
      <c r="P291" s="129" t="e">
        <f t="shared" si="25"/>
        <v>#N/A</v>
      </c>
      <c r="Q291" s="130" t="e">
        <f t="shared" si="25"/>
        <v>#N/A</v>
      </c>
      <c r="S291" s="129" t="e">
        <f t="shared" si="26"/>
        <v>#N/A</v>
      </c>
      <c r="T291" s="130" t="e">
        <f t="shared" si="26"/>
        <v>#N/A</v>
      </c>
      <c r="V291" s="129" t="e">
        <f t="shared" si="27"/>
        <v>#N/A</v>
      </c>
      <c r="W291" s="130" t="e">
        <f t="shared" si="27"/>
        <v>#N/A</v>
      </c>
    </row>
    <row r="292" spans="1:23" hidden="1" outlineLevel="1">
      <c r="A292" s="88"/>
      <c r="B292" s="89"/>
      <c r="C292" s="128"/>
      <c r="D292" s="129" t="e">
        <f t="shared" si="21"/>
        <v>#N/A</v>
      </c>
      <c r="E292" s="130" t="e">
        <f t="shared" si="21"/>
        <v>#N/A</v>
      </c>
      <c r="G292" s="129" t="e">
        <f t="shared" si="22"/>
        <v>#N/A</v>
      </c>
      <c r="H292" s="130" t="e">
        <f t="shared" si="22"/>
        <v>#N/A</v>
      </c>
      <c r="J292" s="129" t="e">
        <f t="shared" si="23"/>
        <v>#N/A</v>
      </c>
      <c r="K292" s="130" t="e">
        <f t="shared" si="23"/>
        <v>#N/A</v>
      </c>
      <c r="M292" s="129" t="e">
        <f t="shared" si="24"/>
        <v>#N/A</v>
      </c>
      <c r="N292" s="130" t="e">
        <f t="shared" si="24"/>
        <v>#N/A</v>
      </c>
      <c r="P292" s="129" t="e">
        <f t="shared" si="25"/>
        <v>#N/A</v>
      </c>
      <c r="Q292" s="130" t="e">
        <f t="shared" si="25"/>
        <v>#N/A</v>
      </c>
      <c r="S292" s="129" t="e">
        <f t="shared" si="26"/>
        <v>#N/A</v>
      </c>
      <c r="T292" s="130" t="e">
        <f t="shared" si="26"/>
        <v>#N/A</v>
      </c>
      <c r="V292" s="129" t="e">
        <f t="shared" si="27"/>
        <v>#N/A</v>
      </c>
      <c r="W292" s="130" t="e">
        <f t="shared" si="27"/>
        <v>#N/A</v>
      </c>
    </row>
    <row r="293" spans="1:23" hidden="1" outlineLevel="1">
      <c r="A293" s="88"/>
      <c r="B293" s="89"/>
      <c r="C293" s="128"/>
      <c r="D293" s="129" t="e">
        <f t="shared" si="21"/>
        <v>#N/A</v>
      </c>
      <c r="E293" s="130" t="e">
        <f t="shared" si="21"/>
        <v>#N/A</v>
      </c>
      <c r="G293" s="129" t="e">
        <f t="shared" si="22"/>
        <v>#N/A</v>
      </c>
      <c r="H293" s="130" t="e">
        <f t="shared" si="22"/>
        <v>#N/A</v>
      </c>
      <c r="J293" s="129" t="e">
        <f t="shared" si="23"/>
        <v>#N/A</v>
      </c>
      <c r="K293" s="130" t="e">
        <f t="shared" si="23"/>
        <v>#N/A</v>
      </c>
      <c r="M293" s="129" t="e">
        <f t="shared" si="24"/>
        <v>#N/A</v>
      </c>
      <c r="N293" s="130" t="e">
        <f t="shared" si="24"/>
        <v>#N/A</v>
      </c>
      <c r="P293" s="129" t="e">
        <f t="shared" si="25"/>
        <v>#N/A</v>
      </c>
      <c r="Q293" s="130" t="e">
        <f t="shared" si="25"/>
        <v>#N/A</v>
      </c>
      <c r="S293" s="129" t="e">
        <f t="shared" si="26"/>
        <v>#N/A</v>
      </c>
      <c r="T293" s="130" t="e">
        <f t="shared" si="26"/>
        <v>#N/A</v>
      </c>
      <c r="V293" s="129" t="e">
        <f t="shared" si="27"/>
        <v>#N/A</v>
      </c>
      <c r="W293" s="130" t="e">
        <f t="shared" si="27"/>
        <v>#N/A</v>
      </c>
    </row>
    <row r="294" spans="1:23" hidden="1" outlineLevel="1">
      <c r="A294" s="88"/>
      <c r="B294" s="89"/>
      <c r="C294" s="128"/>
      <c r="D294" s="129" t="e">
        <f t="shared" si="21"/>
        <v>#N/A</v>
      </c>
      <c r="E294" s="130" t="e">
        <f t="shared" si="21"/>
        <v>#N/A</v>
      </c>
      <c r="G294" s="129" t="e">
        <f t="shared" si="22"/>
        <v>#N/A</v>
      </c>
      <c r="H294" s="130" t="e">
        <f t="shared" si="22"/>
        <v>#N/A</v>
      </c>
      <c r="J294" s="129" t="e">
        <f t="shared" si="23"/>
        <v>#N/A</v>
      </c>
      <c r="K294" s="130" t="e">
        <f t="shared" si="23"/>
        <v>#N/A</v>
      </c>
      <c r="M294" s="129" t="e">
        <f t="shared" si="24"/>
        <v>#N/A</v>
      </c>
      <c r="N294" s="130" t="e">
        <f t="shared" si="24"/>
        <v>#N/A</v>
      </c>
      <c r="P294" s="129" t="e">
        <f t="shared" si="25"/>
        <v>#N/A</v>
      </c>
      <c r="Q294" s="130" t="e">
        <f t="shared" si="25"/>
        <v>#N/A</v>
      </c>
      <c r="S294" s="129" t="e">
        <f t="shared" si="26"/>
        <v>#N/A</v>
      </c>
      <c r="T294" s="130" t="e">
        <f t="shared" si="26"/>
        <v>#N/A</v>
      </c>
      <c r="V294" s="129" t="e">
        <f t="shared" si="27"/>
        <v>#N/A</v>
      </c>
      <c r="W294" s="130" t="e">
        <f t="shared" si="27"/>
        <v>#N/A</v>
      </c>
    </row>
    <row r="295" spans="1:23" hidden="1" outlineLevel="1">
      <c r="C295" s="94"/>
      <c r="D295" s="94"/>
      <c r="E295" s="95"/>
      <c r="G295" s="94"/>
      <c r="H295" s="95"/>
      <c r="J295" s="94"/>
      <c r="K295" s="95"/>
      <c r="M295" s="94"/>
      <c r="N295" s="95"/>
      <c r="P295" s="94"/>
      <c r="Q295" s="95"/>
      <c r="S295" s="94"/>
      <c r="T295" s="95"/>
      <c r="V295" s="94"/>
      <c r="W295" s="95"/>
    </row>
    <row r="296" spans="1:23" hidden="1" outlineLevel="1">
      <c r="C296" s="94"/>
      <c r="D296" s="94"/>
      <c r="E296" s="95"/>
      <c r="G296" s="94"/>
      <c r="H296" s="95"/>
      <c r="J296" s="94"/>
      <c r="K296" s="95"/>
      <c r="M296" s="94"/>
      <c r="N296" s="95"/>
      <c r="P296" s="94"/>
      <c r="Q296" s="95"/>
      <c r="S296" s="94"/>
      <c r="T296" s="95"/>
      <c r="V296" s="94"/>
      <c r="W296" s="95"/>
    </row>
    <row r="297" spans="1:23" ht="15.75" hidden="1" outlineLevel="1" thickBot="1">
      <c r="B297" s="87"/>
      <c r="C297" s="122" t="s">
        <v>913</v>
      </c>
      <c r="D297" s="103" t="e">
        <f>SUM(D290:D294)</f>
        <v>#N/A</v>
      </c>
      <c r="E297" s="104" t="e">
        <f>SUM(E290:E294)</f>
        <v>#N/A</v>
      </c>
      <c r="F297" s="105"/>
      <c r="G297" s="103" t="e">
        <f>SUM(G290:G294)</f>
        <v>#N/A</v>
      </c>
      <c r="H297" s="104" t="e">
        <f>SUM(H290:H294)</f>
        <v>#N/A</v>
      </c>
      <c r="I297" s="105"/>
      <c r="J297" s="103" t="e">
        <f>SUM(J290:J294)</f>
        <v>#N/A</v>
      </c>
      <c r="K297" s="104" t="e">
        <f>SUM(K290:K294)</f>
        <v>#N/A</v>
      </c>
      <c r="L297" s="105"/>
      <c r="M297" s="103" t="e">
        <f>SUM(M290:M294)</f>
        <v>#N/A</v>
      </c>
      <c r="N297" s="104" t="e">
        <f>SUM(N290:N294)</f>
        <v>#N/A</v>
      </c>
      <c r="O297" s="105"/>
      <c r="P297" s="103" t="e">
        <f>SUM(P290:P294)</f>
        <v>#N/A</v>
      </c>
      <c r="Q297" s="104" t="e">
        <f>SUM(Q290:Q294)</f>
        <v>#N/A</v>
      </c>
      <c r="R297" s="105"/>
      <c r="S297" s="103" t="e">
        <f>SUM(S290:S294)</f>
        <v>#N/A</v>
      </c>
      <c r="T297" s="104" t="e">
        <f>SUM(T290:T294)</f>
        <v>#N/A</v>
      </c>
      <c r="U297" s="105"/>
      <c r="V297" s="103" t="e">
        <f>SUM(V290:V294)</f>
        <v>#N/A</v>
      </c>
      <c r="W297" s="104" t="e">
        <f>SUM(W290:W294)</f>
        <v>#N/A</v>
      </c>
    </row>
    <row r="298" spans="1:23" hidden="1" outlineLevel="1">
      <c r="C298" s="123" t="s">
        <v>914</v>
      </c>
      <c r="D298" s="107" t="e">
        <f>D297*24</f>
        <v>#N/A</v>
      </c>
      <c r="E298" s="108" t="e">
        <f>E297*12</f>
        <v>#N/A</v>
      </c>
      <c r="F298" s="105"/>
      <c r="G298" s="107" t="e">
        <f>G297*24</f>
        <v>#N/A</v>
      </c>
      <c r="H298" s="108" t="e">
        <f>H297*12</f>
        <v>#N/A</v>
      </c>
      <c r="I298" s="105"/>
      <c r="J298" s="107" t="e">
        <f>J297*24</f>
        <v>#N/A</v>
      </c>
      <c r="K298" s="108" t="e">
        <f>K297*12</f>
        <v>#N/A</v>
      </c>
      <c r="L298" s="105"/>
      <c r="M298" s="107" t="e">
        <f>M297*24</f>
        <v>#N/A</v>
      </c>
      <c r="N298" s="108" t="e">
        <f>N297*12</f>
        <v>#N/A</v>
      </c>
      <c r="O298" s="105"/>
      <c r="P298" s="107" t="e">
        <f>P297*24</f>
        <v>#N/A</v>
      </c>
      <c r="Q298" s="108" t="e">
        <f>Q297*12</f>
        <v>#N/A</v>
      </c>
      <c r="R298" s="105"/>
      <c r="S298" s="107" t="e">
        <f>S297*24</f>
        <v>#N/A</v>
      </c>
      <c r="T298" s="108" t="e">
        <f>T297*12</f>
        <v>#N/A</v>
      </c>
      <c r="U298" s="105"/>
      <c r="V298" s="107" t="e">
        <f>V297*24</f>
        <v>#N/A</v>
      </c>
      <c r="W298" s="108" t="e">
        <f>W297*12</f>
        <v>#N/A</v>
      </c>
    </row>
    <row r="299" spans="1:23" ht="15.75" hidden="1" outlineLevel="1" thickBot="1">
      <c r="B299" s="87"/>
      <c r="C299" s="124" t="s">
        <v>915</v>
      </c>
      <c r="D299" s="110" t="e">
        <f>D297+(D297*D$1)</f>
        <v>#N/A</v>
      </c>
      <c r="E299" s="111" t="e">
        <f>E297+(E297*E$1)</f>
        <v>#N/A</v>
      </c>
      <c r="F299" s="105"/>
      <c r="G299" s="110" t="e">
        <f>G297+(G297*G$1)</f>
        <v>#N/A</v>
      </c>
      <c r="H299" s="111" t="e">
        <f>H297+(H297*H$1)</f>
        <v>#N/A</v>
      </c>
      <c r="I299" s="105"/>
      <c r="J299" s="110" t="e">
        <f>J297+(J297*J$1)</f>
        <v>#N/A</v>
      </c>
      <c r="K299" s="111" t="e">
        <f>K297+(K297*K$1)</f>
        <v>#N/A</v>
      </c>
      <c r="L299" s="105"/>
      <c r="M299" s="110" t="e">
        <f>M297+(M297*M$1)</f>
        <v>#N/A</v>
      </c>
      <c r="N299" s="111" t="e">
        <f>N297+(N297*N$1)</f>
        <v>#N/A</v>
      </c>
      <c r="O299" s="105"/>
      <c r="P299" s="110" t="e">
        <f>P297+(P297*P$1)</f>
        <v>#N/A</v>
      </c>
      <c r="Q299" s="111" t="e">
        <f>Q297+(Q297*Q$1)</f>
        <v>#N/A</v>
      </c>
      <c r="R299" s="105"/>
      <c r="S299" s="110" t="e">
        <f>S297+(S297*S$1)</f>
        <v>#N/A</v>
      </c>
      <c r="T299" s="111" t="e">
        <f>T297+(T297*T$1)</f>
        <v>#N/A</v>
      </c>
      <c r="U299" s="105"/>
      <c r="V299" s="110" t="e">
        <f>V297+(V297*V$1)</f>
        <v>#N/A</v>
      </c>
      <c r="W299" s="111" t="e">
        <f>W297+(W297*W$1)</f>
        <v>#N/A</v>
      </c>
    </row>
    <row r="300" spans="1:23" ht="15.75" hidden="1" outlineLevel="1" thickTop="1">
      <c r="C300" s="125" t="s">
        <v>916</v>
      </c>
      <c r="D300" s="113" t="e">
        <f>(D299-D297)/D297</f>
        <v>#N/A</v>
      </c>
      <c r="E300" s="114" t="e">
        <f>(E299-E297)/E297</f>
        <v>#N/A</v>
      </c>
      <c r="F300" s="105"/>
      <c r="G300" s="113" t="e">
        <f>(G299-G297)/G297</f>
        <v>#N/A</v>
      </c>
      <c r="H300" s="114" t="e">
        <f>(H299-H297)/H297</f>
        <v>#N/A</v>
      </c>
      <c r="I300" s="105"/>
      <c r="J300" s="113" t="e">
        <f>(J299-J297)/J297</f>
        <v>#N/A</v>
      </c>
      <c r="K300" s="114" t="e">
        <f>(K299-K297)/K297</f>
        <v>#N/A</v>
      </c>
      <c r="L300" s="105"/>
      <c r="M300" s="113" t="e">
        <f>(M299-M297)/M297</f>
        <v>#N/A</v>
      </c>
      <c r="N300" s="114" t="e">
        <f>(N299-N297)/N297</f>
        <v>#N/A</v>
      </c>
      <c r="O300" s="105"/>
      <c r="P300" s="113" t="e">
        <f>(P299-P297)/P297</f>
        <v>#N/A</v>
      </c>
      <c r="Q300" s="114" t="e">
        <f>(Q299-Q297)/Q297</f>
        <v>#N/A</v>
      </c>
      <c r="R300" s="105"/>
      <c r="S300" s="113" t="e">
        <f>(S299-S297)/S297</f>
        <v>#N/A</v>
      </c>
      <c r="T300" s="114" t="e">
        <f>(T299-T297)/T297</f>
        <v>#N/A</v>
      </c>
      <c r="U300" s="105"/>
      <c r="V300" s="113" t="e">
        <f>(V299-V297)/V297</f>
        <v>#N/A</v>
      </c>
      <c r="W300" s="114" t="e">
        <f>(W299-W297)/W297</f>
        <v>#N/A</v>
      </c>
    </row>
    <row r="301" spans="1:23" hidden="1" outlineLevel="1">
      <c r="C301" s="126" t="s">
        <v>917</v>
      </c>
      <c r="D301" s="116" t="e">
        <f>D298+(D298*D$1)</f>
        <v>#N/A</v>
      </c>
      <c r="E301" s="117" t="e">
        <f>E298+(E298*E$1)</f>
        <v>#N/A</v>
      </c>
      <c r="F301" s="105"/>
      <c r="G301" s="116" t="e">
        <f>G298+(G298*G$1)</f>
        <v>#N/A</v>
      </c>
      <c r="H301" s="117" t="e">
        <f>H298+(H298*H$1)</f>
        <v>#N/A</v>
      </c>
      <c r="I301" s="105"/>
      <c r="J301" s="116" t="e">
        <f>J298+(J298*J$1)</f>
        <v>#N/A</v>
      </c>
      <c r="K301" s="117" t="e">
        <f>K298+(K298*K$1)</f>
        <v>#N/A</v>
      </c>
      <c r="L301" s="105"/>
      <c r="M301" s="116" t="e">
        <f>M298+(M298*M$1)</f>
        <v>#N/A</v>
      </c>
      <c r="N301" s="117" t="e">
        <f>N298+(N298*N$1)</f>
        <v>#N/A</v>
      </c>
      <c r="O301" s="105"/>
      <c r="P301" s="116" t="e">
        <f>P298+(P298*P$1)</f>
        <v>#N/A</v>
      </c>
      <c r="Q301" s="117" t="e">
        <f>Q298+(Q298*Q$1)</f>
        <v>#N/A</v>
      </c>
      <c r="R301" s="105"/>
      <c r="S301" s="116" t="e">
        <f>S298+(S298*S$1)</f>
        <v>#N/A</v>
      </c>
      <c r="T301" s="117" t="e">
        <f>T298+(T298*T$1)</f>
        <v>#N/A</v>
      </c>
      <c r="U301" s="105"/>
      <c r="V301" s="116" t="e">
        <f>V298+(V298*V$1)</f>
        <v>#N/A</v>
      </c>
      <c r="W301" s="117" t="e">
        <f>W298+(W298*W$1)</f>
        <v>#N/A</v>
      </c>
    </row>
    <row r="302" spans="1:23" collapsed="1"/>
    <row r="306" spans="1:23">
      <c r="A306" s="131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</row>
    <row r="307" spans="1:23" customFormat="1" ht="12.75"/>
    <row r="308" spans="1:23" hidden="1" outlineLevel="1">
      <c r="D308" s="73">
        <v>3</v>
      </c>
      <c r="E308" s="73">
        <v>4</v>
      </c>
      <c r="F308" s="73"/>
      <c r="G308" s="73">
        <v>5</v>
      </c>
    </row>
    <row r="309" spans="1:23" collapsed="1">
      <c r="C309" s="133" t="s">
        <v>924</v>
      </c>
      <c r="D309" s="133" t="s">
        <v>500</v>
      </c>
      <c r="E309" s="133" t="s">
        <v>925</v>
      </c>
      <c r="F309" s="133"/>
      <c r="G309" s="133" t="s">
        <v>926</v>
      </c>
      <c r="H309" s="133" t="s">
        <v>927</v>
      </c>
    </row>
    <row r="310" spans="1:23">
      <c r="A310" s="73" t="s">
        <v>86</v>
      </c>
      <c r="B310" s="33" t="str">
        <f>"HDD"&amp;C310</f>
        <v>HDDCS-8200-P13</v>
      </c>
      <c r="C310" s="134" t="s">
        <v>589</v>
      </c>
      <c r="D310" s="135">
        <f>VLOOKUP($A310,HDD_Retention!$A:$E,D$308,0)*$H310</f>
        <v>77.88</v>
      </c>
      <c r="E310" s="135">
        <f>VLOOKUP($A310,HDD_Retention!$A:$E,E$308,0)*$H310</f>
        <v>87.2256</v>
      </c>
      <c r="F310" s="136"/>
      <c r="G310" s="135">
        <f>VLOOKUP($A310,HDD_Retention!$A:$E,G$308,0)*$H310</f>
        <v>109.03200000000001</v>
      </c>
      <c r="H310" s="137">
        <v>3</v>
      </c>
    </row>
    <row r="311" spans="1:23">
      <c r="A311" s="73" t="s">
        <v>86</v>
      </c>
      <c r="B311" s="33" t="str">
        <f t="shared" ref="B311:B361" si="28">"HDD"&amp;C311</f>
        <v>HDDCS-8400-P13</v>
      </c>
      <c r="C311" s="134" t="s">
        <v>591</v>
      </c>
      <c r="D311" s="135">
        <f>VLOOKUP($A311,HDD_Retention!$A:$E,D$308,0)*$H311</f>
        <v>155.76</v>
      </c>
      <c r="E311" s="135">
        <f>VLOOKUP($A311,HDD_Retention!$A:$E,E$308,0)*$H311</f>
        <v>174.4512</v>
      </c>
      <c r="F311" s="138"/>
      <c r="G311" s="135">
        <f>VLOOKUP($A311,HDD_Retention!$A:$E,G$308,0)*$H311</f>
        <v>218.06400000000002</v>
      </c>
      <c r="H311" s="137">
        <v>6</v>
      </c>
    </row>
    <row r="312" spans="1:23">
      <c r="A312" s="73" t="s">
        <v>86</v>
      </c>
      <c r="B312" s="33" t="str">
        <f t="shared" si="28"/>
        <v>HDDCS-8800-P13</v>
      </c>
      <c r="C312" s="134" t="s">
        <v>593</v>
      </c>
      <c r="D312" s="135">
        <f>VLOOKUP($A312,HDD_Retention!$A:$E,D$308,0)*$H312</f>
        <v>155.76</v>
      </c>
      <c r="E312" s="135">
        <f>VLOOKUP($A312,HDD_Retention!$A:$E,E$308,0)*$H312</f>
        <v>174.4512</v>
      </c>
      <c r="F312" s="138"/>
      <c r="G312" s="135">
        <f>VLOOKUP($A312,HDD_Retention!$A:$E,G$308,0)*$H312</f>
        <v>218.06400000000002</v>
      </c>
      <c r="H312" s="137">
        <v>6</v>
      </c>
    </row>
    <row r="313" spans="1:23">
      <c r="A313" s="73" t="s">
        <v>86</v>
      </c>
      <c r="B313" s="33" t="str">
        <f t="shared" si="28"/>
        <v>HDDCS-IUP-R2541</v>
      </c>
      <c r="C313" s="134" t="s">
        <v>600</v>
      </c>
      <c r="D313" s="135">
        <f>VLOOKUP($A313,HDD_Retention!$A:$E,D$308,0)*$H313</f>
        <v>25.96</v>
      </c>
      <c r="E313" s="135">
        <f>VLOOKUP($A313,HDD_Retention!$A:$E,E$308,0)*$H313</f>
        <v>29.075199999999999</v>
      </c>
      <c r="F313" s="138"/>
      <c r="G313" s="135">
        <f>VLOOKUP($A313,HDD_Retention!$A:$E,G$308,0)*$H313</f>
        <v>36.344000000000001</v>
      </c>
      <c r="H313" s="137">
        <v>1</v>
      </c>
    </row>
    <row r="314" spans="1:23">
      <c r="A314" s="73" t="s">
        <v>86</v>
      </c>
      <c r="B314" s="33" t="str">
        <f t="shared" si="28"/>
        <v>HDDCS-ICP-R2541</v>
      </c>
      <c r="C314" s="134" t="s">
        <v>601</v>
      </c>
      <c r="D314" s="135">
        <f>VLOOKUP($A314,HDD_Retention!$A:$E,D$308,0)*$H314</f>
        <v>25.96</v>
      </c>
      <c r="E314" s="135">
        <f>VLOOKUP($A314,HDD_Retention!$A:$E,E$308,0)*$H314</f>
        <v>29.075199999999999</v>
      </c>
      <c r="F314" s="138"/>
      <c r="G314" s="135">
        <f>VLOOKUP($A314,HDD_Retention!$A:$E,G$308,0)*$H314</f>
        <v>36.344000000000001</v>
      </c>
      <c r="H314" s="137">
        <v>1</v>
      </c>
    </row>
    <row r="315" spans="1:23">
      <c r="A315" s="73" t="s">
        <v>86</v>
      </c>
      <c r="B315" s="33" t="str">
        <f t="shared" si="28"/>
        <v>HDDCS-VLP-R2541</v>
      </c>
      <c r="C315" s="134" t="s">
        <v>603</v>
      </c>
      <c r="D315" s="135">
        <f>VLOOKUP($A315,HDD_Retention!$A:$E,D$308,0)*$H315</f>
        <v>25.96</v>
      </c>
      <c r="E315" s="135">
        <f>VLOOKUP($A315,HDD_Retention!$A:$E,E$308,0)*$H315</f>
        <v>29.075199999999999</v>
      </c>
      <c r="F315" s="138"/>
      <c r="G315" s="135">
        <f>VLOOKUP($A315,HDD_Retention!$A:$E,G$308,0)*$H315</f>
        <v>36.344000000000001</v>
      </c>
      <c r="H315" s="137">
        <v>1</v>
      </c>
    </row>
    <row r="316" spans="1:23">
      <c r="A316" s="73" t="s">
        <v>86</v>
      </c>
      <c r="B316" s="33" t="str">
        <f t="shared" si="28"/>
        <v>HDDCS-TBP-R2541</v>
      </c>
      <c r="C316" s="134" t="s">
        <v>604</v>
      </c>
      <c r="D316" s="135">
        <f>VLOOKUP($A316,HDD_Retention!$A:$E,D$308,0)*$H316</f>
        <v>25.96</v>
      </c>
      <c r="E316" s="135">
        <f>VLOOKUP($A316,HDD_Retention!$A:$E,E$308,0)*$H316</f>
        <v>29.075199999999999</v>
      </c>
      <c r="F316" s="138"/>
      <c r="G316" s="135">
        <f>VLOOKUP($A316,HDD_Retention!$A:$E,G$308,0)*$H316</f>
        <v>36.344000000000001</v>
      </c>
      <c r="H316" s="137">
        <v>1</v>
      </c>
    </row>
    <row r="317" spans="1:23">
      <c r="A317" s="73" t="s">
        <v>86</v>
      </c>
      <c r="B317" s="33" t="str">
        <f t="shared" si="28"/>
        <v>HDDCS-SAS-R2541</v>
      </c>
      <c r="C317" s="134" t="s">
        <v>606</v>
      </c>
      <c r="D317" s="135">
        <f>VLOOKUP($A317,HDD_Retention!$A:$E,D$308,0)*$H317</f>
        <v>25.96</v>
      </c>
      <c r="E317" s="135">
        <f>VLOOKUP($A317,HDD_Retention!$A:$E,E$308,0)*$H317</f>
        <v>29.075199999999999</v>
      </c>
      <c r="F317" s="138"/>
      <c r="G317" s="135">
        <f>VLOOKUP($A317,HDD_Retention!$A:$E,G$308,0)*$H317</f>
        <v>36.344000000000001</v>
      </c>
      <c r="H317" s="137">
        <v>1</v>
      </c>
    </row>
    <row r="318" spans="1:23">
      <c r="A318" s="73" t="s">
        <v>86</v>
      </c>
      <c r="B318" s="33" t="str">
        <f t="shared" si="28"/>
        <v>HDDCS-IDP-R2541</v>
      </c>
      <c r="C318" s="134" t="s">
        <v>602</v>
      </c>
      <c r="D318" s="135">
        <f>VLOOKUP($A318,HDD_Retention!$A:$E,D$308,0)*$H318</f>
        <v>25.96</v>
      </c>
      <c r="E318" s="135">
        <f>VLOOKUP($A318,HDD_Retention!$A:$E,E$308,0)*$H318</f>
        <v>29.075199999999999</v>
      </c>
      <c r="F318" s="138"/>
      <c r="G318" s="135">
        <f>VLOOKUP($A318,HDD_Retention!$A:$E,G$308,0)*$H318</f>
        <v>36.344000000000001</v>
      </c>
      <c r="H318" s="137">
        <v>1</v>
      </c>
    </row>
    <row r="319" spans="1:23">
      <c r="A319" s="73" t="s">
        <v>86</v>
      </c>
      <c r="B319" s="33" t="str">
        <f t="shared" si="28"/>
        <v>HDDCS-DDS-R2541</v>
      </c>
      <c r="C319" s="134" t="s">
        <v>605</v>
      </c>
      <c r="D319" s="135">
        <f>VLOOKUP($A319,HDD_Retention!$A:$E,D$308,0)*$H319</f>
        <v>25.96</v>
      </c>
      <c r="E319" s="135">
        <f>VLOOKUP($A319,HDD_Retention!$A:$E,E$308,0)*$H319</f>
        <v>29.075199999999999</v>
      </c>
      <c r="F319" s="138"/>
      <c r="G319" s="135">
        <f>VLOOKUP($A319,HDD_Retention!$A:$E,G$308,0)*$H319</f>
        <v>36.344000000000001</v>
      </c>
      <c r="H319" s="137">
        <v>1</v>
      </c>
    </row>
    <row r="320" spans="1:23">
      <c r="A320" s="73" t="s">
        <v>86</v>
      </c>
      <c r="B320" s="33" t="str">
        <f t="shared" si="28"/>
        <v>HDDCS-MTCHW-RX38</v>
      </c>
      <c r="C320" s="134" t="s">
        <v>636</v>
      </c>
      <c r="D320" s="135">
        <f>VLOOKUP($A320,HDD_Retention!$A:$E,D$308,0)*$H320</f>
        <v>25.96</v>
      </c>
      <c r="E320" s="135">
        <f>VLOOKUP($A320,HDD_Retention!$A:$E,E$308,0)*$H320</f>
        <v>29.075199999999999</v>
      </c>
      <c r="F320" s="138"/>
      <c r="G320" s="135">
        <f>VLOOKUP($A320,HDD_Retention!$A:$E,G$308,0)*$H320</f>
        <v>36.344000000000001</v>
      </c>
      <c r="H320" s="137">
        <v>1</v>
      </c>
    </row>
    <row r="321" spans="1:8">
      <c r="A321" s="73" t="s">
        <v>86</v>
      </c>
      <c r="B321" s="33" t="str">
        <f t="shared" si="28"/>
        <v>HDDCS-MTCHW-R2541</v>
      </c>
      <c r="C321" s="134" t="s">
        <v>638</v>
      </c>
      <c r="D321" s="135">
        <f>VLOOKUP($A321,HDD_Retention!$A:$E,D$308,0)*$H321</f>
        <v>25.96</v>
      </c>
      <c r="E321" s="135">
        <f>VLOOKUP($A321,HDD_Retention!$A:$E,E$308,0)*$H321</f>
        <v>29.075199999999999</v>
      </c>
      <c r="F321" s="138"/>
      <c r="G321" s="135">
        <f>VLOOKUP($A321,HDD_Retention!$A:$E,G$308,0)*$H321</f>
        <v>36.344000000000001</v>
      </c>
      <c r="H321" s="137">
        <v>1</v>
      </c>
    </row>
    <row r="322" spans="1:8">
      <c r="A322" s="73" t="s">
        <v>84</v>
      </c>
      <c r="B322" s="33" t="str">
        <f t="shared" si="28"/>
        <v>HDDCS-VCD-DX42A</v>
      </c>
      <c r="C322" s="134" t="s">
        <v>694</v>
      </c>
      <c r="D322" s="135">
        <f>VLOOKUP($A322,HDD_Retention!$A:$E,D$308,0)*$H322</f>
        <v>397.44</v>
      </c>
      <c r="E322" s="135">
        <f>VLOOKUP($A322,HDD_Retention!$A:$E,E$308,0)*$H322</f>
        <v>445.13279999999997</v>
      </c>
      <c r="F322" s="138"/>
      <c r="G322" s="135">
        <f>VLOOKUP($A322,HDD_Retention!$A:$E,G$308,0)*$H322</f>
        <v>556.41600000000005</v>
      </c>
      <c r="H322" s="137">
        <v>1</v>
      </c>
    </row>
    <row r="323" spans="1:8">
      <c r="A323" s="73" t="s">
        <v>84</v>
      </c>
      <c r="B323" s="33" t="str">
        <f t="shared" si="28"/>
        <v>HDDCS-VCE-DX42F</v>
      </c>
      <c r="C323" s="134" t="s">
        <v>702</v>
      </c>
      <c r="D323" s="135">
        <f>VLOOKUP($A323,HDD_Retention!$A:$E,D$308,0)*$H323</f>
        <v>397.44</v>
      </c>
      <c r="E323" s="135">
        <f>VLOOKUP($A323,HDD_Retention!$A:$E,E$308,0)*$H323</f>
        <v>445.13279999999997</v>
      </c>
      <c r="F323" s="138"/>
      <c r="G323" s="135">
        <f>VLOOKUP($A323,HDD_Retention!$A:$E,G$308,0)*$H323</f>
        <v>556.41600000000005</v>
      </c>
      <c r="H323" s="137">
        <v>1</v>
      </c>
    </row>
    <row r="324" spans="1:8">
      <c r="A324" s="73" t="s">
        <v>84</v>
      </c>
      <c r="B324" s="33" t="str">
        <f t="shared" si="28"/>
        <v>HDDCS-VCE-DX42S</v>
      </c>
      <c r="C324" s="134" t="s">
        <v>704</v>
      </c>
      <c r="D324" s="135">
        <f>VLOOKUP($A324,HDD_Retention!$A:$E,D$308,0)*$H324</f>
        <v>397.44</v>
      </c>
      <c r="E324" s="135">
        <f>VLOOKUP($A324,HDD_Retention!$A:$E,E$308,0)*$H324</f>
        <v>445.13279999999997</v>
      </c>
      <c r="F324" s="138"/>
      <c r="G324" s="135">
        <f>VLOOKUP($A324,HDD_Retention!$A:$E,G$308,0)*$H324</f>
        <v>556.41600000000005</v>
      </c>
      <c r="H324" s="137">
        <v>1</v>
      </c>
    </row>
    <row r="325" spans="1:8">
      <c r="A325" s="73" t="s">
        <v>84</v>
      </c>
      <c r="B325" s="33" t="str">
        <f t="shared" si="28"/>
        <v>HDDCS-VCE-DX42A</v>
      </c>
      <c r="C325" s="134" t="s">
        <v>700</v>
      </c>
      <c r="D325" s="135">
        <f>VLOOKUP($A325,HDD_Retention!$A:$E,D$308,0)*$H325</f>
        <v>397.44</v>
      </c>
      <c r="E325" s="135">
        <f>VLOOKUP($A325,HDD_Retention!$A:$E,E$308,0)*$H325</f>
        <v>445.13279999999997</v>
      </c>
      <c r="F325" s="138"/>
      <c r="G325" s="135">
        <f>VLOOKUP($A325,HDD_Retention!$A:$E,G$308,0)*$H325</f>
        <v>556.41600000000005</v>
      </c>
      <c r="H325" s="137">
        <v>1</v>
      </c>
    </row>
    <row r="326" spans="1:8">
      <c r="A326" s="73" t="s">
        <v>84</v>
      </c>
      <c r="B326" s="33" t="str">
        <f t="shared" si="28"/>
        <v>HDDCS-VCE-DX63A</v>
      </c>
      <c r="C326" s="134" t="s">
        <v>706</v>
      </c>
      <c r="D326" s="135">
        <f>VLOOKUP($A326,HDD_Retention!$A:$E,D$308,0)*$H326</f>
        <v>397.44</v>
      </c>
      <c r="E326" s="135">
        <f>VLOOKUP($A326,HDD_Retention!$A:$E,E$308,0)*$H326</f>
        <v>445.13279999999997</v>
      </c>
      <c r="F326" s="138"/>
      <c r="G326" s="135">
        <f>VLOOKUP($A326,HDD_Retention!$A:$E,G$308,0)*$H326</f>
        <v>556.41600000000005</v>
      </c>
      <c r="H326" s="137">
        <v>1</v>
      </c>
    </row>
    <row r="327" spans="1:8">
      <c r="A327" s="73" t="s">
        <v>84</v>
      </c>
      <c r="B327" s="33" t="str">
        <f t="shared" si="28"/>
        <v>HDDCS-VCE-DX63A1</v>
      </c>
      <c r="C327" s="134" t="s">
        <v>708</v>
      </c>
      <c r="D327" s="135">
        <f>VLOOKUP($A327,HDD_Retention!$A:$E,D$308,0)*$H327</f>
        <v>397.44</v>
      </c>
      <c r="E327" s="135">
        <f>VLOOKUP($A327,HDD_Retention!$A:$E,E$308,0)*$H327</f>
        <v>445.13279999999997</v>
      </c>
      <c r="F327" s="138"/>
      <c r="G327" s="135">
        <f>VLOOKUP($A327,HDD_Retention!$A:$E,G$308,0)*$H327</f>
        <v>556.41600000000005</v>
      </c>
      <c r="H327" s="137">
        <v>1</v>
      </c>
    </row>
    <row r="328" spans="1:8">
      <c r="A328" s="73" t="s">
        <v>84</v>
      </c>
      <c r="B328" s="33" t="str">
        <f t="shared" si="28"/>
        <v>HDDCS-VCE-DX63F</v>
      </c>
      <c r="C328" s="134" t="s">
        <v>712</v>
      </c>
      <c r="D328" s="135">
        <f>VLOOKUP($A328,HDD_Retention!$A:$E,D$308,0)*$H328</f>
        <v>397.44</v>
      </c>
      <c r="E328" s="135">
        <f>VLOOKUP($A328,HDD_Retention!$A:$E,E$308,0)*$H328</f>
        <v>445.13279999999997</v>
      </c>
      <c r="F328" s="138"/>
      <c r="G328" s="135">
        <f>VLOOKUP($A328,HDD_Retention!$A:$E,G$308,0)*$H328</f>
        <v>556.41600000000005</v>
      </c>
      <c r="H328" s="137">
        <v>1</v>
      </c>
    </row>
    <row r="329" spans="1:8">
      <c r="A329" s="73" t="s">
        <v>84</v>
      </c>
      <c r="B329" s="33" t="str">
        <f t="shared" si="28"/>
        <v>HDDCS-VCE-DX63S</v>
      </c>
      <c r="C329" s="134" t="s">
        <v>714</v>
      </c>
      <c r="D329" s="135">
        <f>VLOOKUP($A329,HDD_Retention!$A:$E,D$308,0)*$H329</f>
        <v>397.44</v>
      </c>
      <c r="E329" s="135">
        <f>VLOOKUP($A329,HDD_Retention!$A:$E,E$308,0)*$H329</f>
        <v>445.13279999999997</v>
      </c>
      <c r="F329" s="138"/>
      <c r="G329" s="135">
        <f>VLOOKUP($A329,HDD_Retention!$A:$E,G$308,0)*$H329</f>
        <v>556.41600000000005</v>
      </c>
      <c r="H329" s="137">
        <v>1</v>
      </c>
    </row>
    <row r="330" spans="1:8">
      <c r="A330" s="73" t="s">
        <v>88</v>
      </c>
      <c r="B330" s="33" t="str">
        <f t="shared" si="28"/>
        <v>HDDCS-VCEHD1-DX23A1</v>
      </c>
      <c r="C330" s="134" t="s">
        <v>751</v>
      </c>
      <c r="D330" s="135">
        <f>VLOOKUP($A330,HDD_Retention!$A:$E,D$308,0)*$H330</f>
        <v>1300</v>
      </c>
      <c r="E330" s="135">
        <f>VLOOKUP($A330,HDD_Retention!$A:$E,E$308,0)*$H330</f>
        <v>1456</v>
      </c>
      <c r="F330" s="138"/>
      <c r="G330" s="135">
        <f>VLOOKUP($A330,HDD_Retention!$A:$E,G$308,0)*$H330</f>
        <v>1820</v>
      </c>
      <c r="H330" s="137">
        <v>1</v>
      </c>
    </row>
    <row r="331" spans="1:8">
      <c r="A331" s="73" t="s">
        <v>88</v>
      </c>
      <c r="B331" s="33" t="str">
        <f t="shared" si="28"/>
        <v>HDDCS-VCEHD2-
DX23A1</v>
      </c>
      <c r="C331" s="134" t="s">
        <v>753</v>
      </c>
      <c r="D331" s="135">
        <f>VLOOKUP($A331,HDD_Retention!$A:$E,D$308,0)*$H331</f>
        <v>1300</v>
      </c>
      <c r="E331" s="135">
        <f>VLOOKUP($A331,HDD_Retention!$A:$E,E$308,0)*$H331</f>
        <v>1456</v>
      </c>
      <c r="F331" s="138"/>
      <c r="G331" s="135">
        <f>VLOOKUP($A331,HDD_Retention!$A:$E,G$308,0)*$H331</f>
        <v>1820</v>
      </c>
      <c r="H331" s="137">
        <v>1</v>
      </c>
    </row>
    <row r="332" spans="1:8">
      <c r="A332" s="73" t="s">
        <v>88</v>
      </c>
      <c r="B332" s="33" t="str">
        <f t="shared" si="28"/>
        <v>HDDCS-VCEHD1-DX63A1</v>
      </c>
      <c r="C332" s="134" t="s">
        <v>760</v>
      </c>
      <c r="D332" s="135">
        <f>VLOOKUP($A332,HDD_Retention!$A:$E,D$308,0)*$H332</f>
        <v>1300</v>
      </c>
      <c r="E332" s="135">
        <f>VLOOKUP($A332,HDD_Retention!$A:$E,E$308,0)*$H332</f>
        <v>1456</v>
      </c>
      <c r="F332" s="138"/>
      <c r="G332" s="135">
        <f>VLOOKUP($A332,HDD_Retention!$A:$E,G$308,0)*$H332</f>
        <v>1820</v>
      </c>
      <c r="H332" s="137">
        <v>1</v>
      </c>
    </row>
    <row r="333" spans="1:8">
      <c r="A333" s="73" t="s">
        <v>88</v>
      </c>
      <c r="B333" s="33" t="str">
        <f t="shared" si="28"/>
        <v>HDDCS-VCEHD2-DX63A1</v>
      </c>
      <c r="C333" s="134" t="s">
        <v>762</v>
      </c>
      <c r="D333" s="135">
        <f>VLOOKUP($A333,HDD_Retention!$A:$E,D$308,0)*$H333</f>
        <v>1300</v>
      </c>
      <c r="E333" s="135">
        <f>VLOOKUP($A333,HDD_Retention!$A:$E,E$308,0)*$H333</f>
        <v>1456</v>
      </c>
      <c r="F333" s="138"/>
      <c r="G333" s="135">
        <f>VLOOKUP($A333,HDD_Retention!$A:$E,G$308,0)*$H333</f>
        <v>1820</v>
      </c>
      <c r="H333" s="137">
        <v>1</v>
      </c>
    </row>
    <row r="334" spans="1:8">
      <c r="A334" s="73" t="s">
        <v>32</v>
      </c>
      <c r="B334" s="33" t="str">
        <f t="shared" si="28"/>
        <v>HDDCS-VCE-DX23A</v>
      </c>
      <c r="C334" s="134" t="s">
        <v>696</v>
      </c>
      <c r="D334" s="135">
        <f>VLOOKUP($A334,HDD_Retention!$A:$E,D$308,0)*$H334</f>
        <v>397.44</v>
      </c>
      <c r="E334" s="135">
        <f>VLOOKUP($A334,HDD_Retention!$A:$E,E$308,0)*$H334</f>
        <v>445.13279999999997</v>
      </c>
      <c r="F334" s="138"/>
      <c r="G334" s="135">
        <f>VLOOKUP($A334,HDD_Retention!$A:$E,G$308,0)*$H334</f>
        <v>556.41600000000005</v>
      </c>
      <c r="H334" s="137">
        <v>1</v>
      </c>
    </row>
    <row r="335" spans="1:8">
      <c r="A335" s="73" t="s">
        <v>32</v>
      </c>
      <c r="B335" s="33" t="str">
        <f t="shared" si="28"/>
        <v>HDDCS-VCE-DX23A1</v>
      </c>
      <c r="C335" s="134" t="s">
        <v>698</v>
      </c>
      <c r="D335" s="135">
        <f>VLOOKUP($A335,HDD_Retention!$A:$E,D$308,0)*$H335</f>
        <v>397.44</v>
      </c>
      <c r="E335" s="135">
        <f>VLOOKUP($A335,HDD_Retention!$A:$E,E$308,0)*$H335</f>
        <v>445.13279999999997</v>
      </c>
      <c r="F335" s="138"/>
      <c r="G335" s="135">
        <f>VLOOKUP($A335,HDD_Retention!$A:$E,G$308,0)*$H335</f>
        <v>556.41600000000005</v>
      </c>
      <c r="H335" s="137">
        <v>1</v>
      </c>
    </row>
    <row r="336" spans="1:8">
      <c r="A336" s="73" t="s">
        <v>32</v>
      </c>
      <c r="B336" s="33" t="str">
        <f t="shared" si="28"/>
        <v>HDDCS-VCE-DX92A</v>
      </c>
      <c r="C336" s="134" t="s">
        <v>720</v>
      </c>
      <c r="D336" s="135">
        <f>VLOOKUP($A336,HDD_Retention!$A:$E,D$308,0)*$H336</f>
        <v>397.44</v>
      </c>
      <c r="E336" s="135">
        <f>VLOOKUP($A336,HDD_Retention!$A:$E,E$308,0)*$H336</f>
        <v>445.13279999999997</v>
      </c>
      <c r="F336" s="138"/>
      <c r="G336" s="135">
        <f>VLOOKUP($A336,HDD_Retention!$A:$E,G$308,0)*$H336</f>
        <v>556.41600000000005</v>
      </c>
      <c r="H336" s="137">
        <v>1</v>
      </c>
    </row>
    <row r="337" spans="1:8">
      <c r="A337" s="73" t="s">
        <v>32</v>
      </c>
      <c r="B337" s="33" t="str">
        <f t="shared" si="28"/>
        <v>HDDCS-VCES-DX23F</v>
      </c>
      <c r="C337" s="134" t="s">
        <v>743</v>
      </c>
      <c r="D337" s="135">
        <f>VLOOKUP($A337,HDD_Retention!$A:$E,D$308,0)*$H337</f>
        <v>397.44</v>
      </c>
      <c r="E337" s="135">
        <f>VLOOKUP($A337,HDD_Retention!$A:$E,E$308,0)*$H337</f>
        <v>445.13279999999997</v>
      </c>
      <c r="F337" s="138"/>
      <c r="G337" s="135">
        <f>VLOOKUP($A337,HDD_Retention!$A:$E,G$308,0)*$H337</f>
        <v>556.41600000000005</v>
      </c>
      <c r="H337" s="137">
        <v>1</v>
      </c>
    </row>
    <row r="338" spans="1:8">
      <c r="A338" s="73" t="s">
        <v>32</v>
      </c>
      <c r="B338" s="33" t="str">
        <f t="shared" si="28"/>
        <v>HDDCS-VCES-DX23S</v>
      </c>
      <c r="C338" s="134" t="s">
        <v>745</v>
      </c>
      <c r="D338" s="135">
        <f>VLOOKUP($A338,HDD_Retention!$A:$E,D$308,0)*$H338</f>
        <v>397.44</v>
      </c>
      <c r="E338" s="135">
        <f>VLOOKUP($A338,HDD_Retention!$A:$E,E$308,0)*$H338</f>
        <v>445.13279999999997</v>
      </c>
      <c r="F338" s="138"/>
      <c r="G338" s="135">
        <f>VLOOKUP($A338,HDD_Retention!$A:$E,G$308,0)*$H338</f>
        <v>556.41600000000005</v>
      </c>
      <c r="H338" s="137">
        <v>1</v>
      </c>
    </row>
    <row r="339" spans="1:8">
      <c r="A339" s="73" t="s">
        <v>32</v>
      </c>
      <c r="B339" s="33" t="str">
        <f t="shared" si="28"/>
        <v>HDDCS-VCES-DX92F</v>
      </c>
      <c r="C339" s="134" t="s">
        <v>747</v>
      </c>
      <c r="D339" s="135">
        <f>VLOOKUP($A339,HDD_Retention!$A:$E,D$308,0)*$H339</f>
        <v>397.44</v>
      </c>
      <c r="E339" s="135">
        <f>VLOOKUP($A339,HDD_Retention!$A:$E,E$308,0)*$H339</f>
        <v>445.13279999999997</v>
      </c>
      <c r="F339" s="138"/>
      <c r="G339" s="135">
        <f>VLOOKUP($A339,HDD_Retention!$A:$E,G$308,0)*$H339</f>
        <v>556.41600000000005</v>
      </c>
      <c r="H339" s="137">
        <v>1</v>
      </c>
    </row>
    <row r="340" spans="1:8">
      <c r="A340" s="73" t="s">
        <v>32</v>
      </c>
      <c r="B340" s="33" t="str">
        <f t="shared" si="28"/>
        <v>HDDCS-VCES-DX92S</v>
      </c>
      <c r="C340" s="134" t="s">
        <v>749</v>
      </c>
      <c r="D340" s="135">
        <f>VLOOKUP($A340,HDD_Retention!$A:$E,D$308,0)*$H340</f>
        <v>397.44</v>
      </c>
      <c r="E340" s="135">
        <f>VLOOKUP($A340,HDD_Retention!$A:$E,E$308,0)*$H340</f>
        <v>445.13279999999997</v>
      </c>
      <c r="F340" s="138"/>
      <c r="G340" s="135">
        <f>VLOOKUP($A340,HDD_Retention!$A:$E,G$308,0)*$H340</f>
        <v>556.41600000000005</v>
      </c>
      <c r="H340" s="137">
        <v>1</v>
      </c>
    </row>
    <row r="341" spans="1:8">
      <c r="A341" s="73" t="s">
        <v>30</v>
      </c>
      <c r="B341" s="33" t="str">
        <f t="shared" si="28"/>
        <v>HDDCS-VCB-DX23A</v>
      </c>
      <c r="C341" s="134" t="s">
        <v>640</v>
      </c>
      <c r="D341" s="135">
        <f>VLOOKUP($A341,HDD_Retention!$A:$E,D$308,0)*$H341</f>
        <v>397.44</v>
      </c>
      <c r="E341" s="135">
        <f>VLOOKUP($A341,HDD_Retention!$A:$E,E$308,0)*$H341</f>
        <v>445.13279999999997</v>
      </c>
      <c r="F341" s="138"/>
      <c r="G341" s="135">
        <f>VLOOKUP($A341,HDD_Retention!$A:$E,G$308,0)*$H341</f>
        <v>556.41600000000005</v>
      </c>
      <c r="H341" s="137">
        <v>1</v>
      </c>
    </row>
    <row r="342" spans="1:8">
      <c r="A342" s="73" t="s">
        <v>30</v>
      </c>
      <c r="B342" s="33" t="str">
        <f t="shared" si="28"/>
        <v>HDDCS-VCB-DX23A1</v>
      </c>
      <c r="C342" s="134" t="s">
        <v>642</v>
      </c>
      <c r="D342" s="135">
        <f>VLOOKUP($A342,HDD_Retention!$A:$E,D$308,0)*$H342</f>
        <v>397.44</v>
      </c>
      <c r="E342" s="135">
        <f>VLOOKUP($A342,HDD_Retention!$A:$E,E$308,0)*$H342</f>
        <v>445.13279999999997</v>
      </c>
      <c r="F342" s="138"/>
      <c r="G342" s="135">
        <f>VLOOKUP($A342,HDD_Retention!$A:$E,G$308,0)*$H342</f>
        <v>556.41600000000005</v>
      </c>
      <c r="H342" s="137">
        <v>1</v>
      </c>
    </row>
    <row r="343" spans="1:8">
      <c r="A343" s="73" t="s">
        <v>30</v>
      </c>
      <c r="B343" s="33" t="str">
        <f t="shared" si="28"/>
        <v>HDDCS-VCB-DX92A</v>
      </c>
      <c r="C343" s="134" t="s">
        <v>658</v>
      </c>
      <c r="D343" s="135">
        <f>VLOOKUP($A343,HDD_Retention!$A:$E,D$308,0)*$H343</f>
        <v>397.44</v>
      </c>
      <c r="E343" s="135">
        <f>VLOOKUP($A343,HDD_Retention!$A:$E,E$308,0)*$H343</f>
        <v>445.13279999999997</v>
      </c>
      <c r="F343" s="138"/>
      <c r="G343" s="135">
        <f>VLOOKUP($A343,HDD_Retention!$A:$E,G$308,0)*$H343</f>
        <v>556.41600000000005</v>
      </c>
      <c r="H343" s="137">
        <v>1</v>
      </c>
    </row>
    <row r="344" spans="1:8">
      <c r="A344" s="73" t="s">
        <v>30</v>
      </c>
      <c r="B344" s="33" t="str">
        <f t="shared" si="28"/>
        <v>HDDCS-VCBS-DX92F</v>
      </c>
      <c r="C344" s="134" t="s">
        <v>672</v>
      </c>
      <c r="D344" s="135">
        <f>VLOOKUP($A344,HDD_Retention!$A:$E,D$308,0)*$H344</f>
        <v>397.44</v>
      </c>
      <c r="E344" s="135">
        <f>VLOOKUP($A344,HDD_Retention!$A:$E,E$308,0)*$H344</f>
        <v>445.13279999999997</v>
      </c>
      <c r="F344" s="138"/>
      <c r="G344" s="135">
        <f>VLOOKUP($A344,HDD_Retention!$A:$E,G$308,0)*$H344</f>
        <v>556.41600000000005</v>
      </c>
      <c r="H344" s="137">
        <v>1</v>
      </c>
    </row>
    <row r="345" spans="1:8">
      <c r="A345" s="73" t="s">
        <v>30</v>
      </c>
      <c r="B345" s="33" t="str">
        <f t="shared" si="28"/>
        <v>HDDCS-VCBH-DX23F</v>
      </c>
      <c r="C345" s="134" t="s">
        <v>660</v>
      </c>
      <c r="D345" s="135">
        <f>VLOOKUP($A345,HDD_Retention!$A:$E,D$308,0)*$H345</f>
        <v>397.44</v>
      </c>
      <c r="E345" s="135">
        <f>VLOOKUP($A345,HDD_Retention!$A:$E,E$308,0)*$H345</f>
        <v>445.13279999999997</v>
      </c>
      <c r="F345" s="138"/>
      <c r="G345" s="135">
        <f>VLOOKUP($A345,HDD_Retention!$A:$E,G$308,0)*$H345</f>
        <v>556.41600000000005</v>
      </c>
      <c r="H345" s="137">
        <v>1</v>
      </c>
    </row>
    <row r="346" spans="1:8">
      <c r="A346" s="73" t="s">
        <v>30</v>
      </c>
      <c r="B346" s="33" t="str">
        <f t="shared" si="28"/>
        <v>HDDCS-VCBH-DX23S</v>
      </c>
      <c r="C346" s="134" t="s">
        <v>662</v>
      </c>
      <c r="D346" s="135">
        <f>VLOOKUP($A346,HDD_Retention!$A:$E,D$308,0)*$H346</f>
        <v>397.44</v>
      </c>
      <c r="E346" s="135">
        <f>VLOOKUP($A346,HDD_Retention!$A:$E,E$308,0)*$H346</f>
        <v>445.13279999999997</v>
      </c>
      <c r="F346" s="138"/>
      <c r="G346" s="135">
        <f>VLOOKUP($A346,HDD_Retention!$A:$E,G$308,0)*$H346</f>
        <v>556.41600000000005</v>
      </c>
      <c r="H346" s="137">
        <v>1</v>
      </c>
    </row>
    <row r="347" spans="1:8">
      <c r="A347" s="73" t="s">
        <v>30</v>
      </c>
      <c r="B347" s="33" t="str">
        <f t="shared" si="28"/>
        <v>HDDCS-VCBH-DX92F</v>
      </c>
      <c r="C347" s="134" t="s">
        <v>664</v>
      </c>
      <c r="D347" s="135">
        <f>VLOOKUP($A347,HDD_Retention!$A:$E,D$308,0)*$H347</f>
        <v>397.44</v>
      </c>
      <c r="E347" s="135">
        <f>VLOOKUP($A347,HDD_Retention!$A:$E,E$308,0)*$H347</f>
        <v>445.13279999999997</v>
      </c>
      <c r="F347" s="138"/>
      <c r="G347" s="135">
        <f>VLOOKUP($A347,HDD_Retention!$A:$E,G$308,0)*$H347</f>
        <v>556.41600000000005</v>
      </c>
      <c r="H347" s="137">
        <v>1</v>
      </c>
    </row>
    <row r="348" spans="1:8">
      <c r="A348" s="73" t="s">
        <v>30</v>
      </c>
      <c r="B348" s="33" t="str">
        <f t="shared" si="28"/>
        <v>HDDCS-VCBH-DX92S</v>
      </c>
      <c r="C348" s="134" t="s">
        <v>666</v>
      </c>
      <c r="D348" s="135">
        <f>VLOOKUP($A348,HDD_Retention!$A:$E,D$308,0)*$H348</f>
        <v>397.44</v>
      </c>
      <c r="E348" s="135">
        <f>VLOOKUP($A348,HDD_Retention!$A:$E,E$308,0)*$H348</f>
        <v>445.13279999999997</v>
      </c>
      <c r="F348" s="138"/>
      <c r="G348" s="135">
        <f>VLOOKUP($A348,HDD_Retention!$A:$E,G$308,0)*$H348</f>
        <v>556.41600000000005</v>
      </c>
      <c r="H348" s="137">
        <v>1</v>
      </c>
    </row>
    <row r="349" spans="1:8">
      <c r="A349" s="73" t="s">
        <v>30</v>
      </c>
      <c r="B349" s="33" t="str">
        <f t="shared" si="28"/>
        <v>HDDCS-VCBS-DX92S</v>
      </c>
      <c r="C349" s="134" t="s">
        <v>674</v>
      </c>
      <c r="D349" s="135">
        <f>VLOOKUP($A349,HDD_Retention!$A:$E,D$308,0)*$H349</f>
        <v>397.44</v>
      </c>
      <c r="E349" s="135">
        <f>VLOOKUP($A349,HDD_Retention!$A:$E,E$308,0)*$H349</f>
        <v>445.13279999999997</v>
      </c>
      <c r="F349" s="138"/>
      <c r="G349" s="135">
        <f>VLOOKUP($A349,HDD_Retention!$A:$E,G$308,0)*$H349</f>
        <v>556.41600000000005</v>
      </c>
      <c r="H349" s="137">
        <v>1</v>
      </c>
    </row>
    <row r="350" spans="1:8">
      <c r="A350" s="73" t="s">
        <v>30</v>
      </c>
      <c r="B350" s="33" t="str">
        <f t="shared" si="28"/>
        <v>HDDCS-VCBS-DX23F</v>
      </c>
      <c r="C350" s="134" t="s">
        <v>668</v>
      </c>
      <c r="D350" s="135">
        <f>VLOOKUP($A350,HDD_Retention!$A:$E,D$308,0)*$H350</f>
        <v>397.44</v>
      </c>
      <c r="E350" s="135">
        <f>VLOOKUP($A350,HDD_Retention!$A:$E,E$308,0)*$H350</f>
        <v>445.13279999999997</v>
      </c>
      <c r="F350" s="138"/>
      <c r="G350" s="135">
        <f>VLOOKUP($A350,HDD_Retention!$A:$E,G$308,0)*$H350</f>
        <v>556.41600000000005</v>
      </c>
      <c r="H350" s="137">
        <v>1</v>
      </c>
    </row>
    <row r="351" spans="1:8">
      <c r="A351" s="73" t="s">
        <v>30</v>
      </c>
      <c r="B351" s="33" t="str">
        <f t="shared" si="28"/>
        <v>HDDCS-VCBS-DX23S</v>
      </c>
      <c r="C351" s="134" t="s">
        <v>670</v>
      </c>
      <c r="D351" s="135">
        <f>VLOOKUP($A351,HDD_Retention!$A:$E,D$308,0)*$H351</f>
        <v>397.44</v>
      </c>
      <c r="E351" s="135">
        <f>VLOOKUP($A351,HDD_Retention!$A:$E,E$308,0)*$H351</f>
        <v>445.13279999999997</v>
      </c>
      <c r="F351" s="138"/>
      <c r="G351" s="135">
        <f>VLOOKUP($A351,HDD_Retention!$A:$E,G$308,0)*$H351</f>
        <v>556.41600000000005</v>
      </c>
      <c r="H351" s="137">
        <v>1</v>
      </c>
    </row>
    <row r="352" spans="1:8">
      <c r="A352" s="73" t="s">
        <v>82</v>
      </c>
      <c r="B352" s="33" t="str">
        <f t="shared" si="28"/>
        <v>HDDCS-VCB-DX42AP</v>
      </c>
      <c r="C352" s="134" t="s">
        <v>644</v>
      </c>
      <c r="D352" s="135">
        <f>VLOOKUP($A352,HDD_Retention!$A:$E,D$308,0)*$H352</f>
        <v>370.08</v>
      </c>
      <c r="E352" s="135">
        <f>VLOOKUP($A352,HDD_Retention!$A:$E,E$308,0)*$H352</f>
        <v>414.4896</v>
      </c>
      <c r="F352" s="138"/>
      <c r="G352" s="135">
        <f>VLOOKUP($A352,HDD_Retention!$A:$E,G$308,0)*$H352</f>
        <v>518.11199999999997</v>
      </c>
      <c r="H352" s="137">
        <v>1</v>
      </c>
    </row>
    <row r="353" spans="1:8">
      <c r="A353" s="73" t="s">
        <v>84</v>
      </c>
      <c r="B353" s="33" t="str">
        <f t="shared" si="28"/>
        <v>HDDCS-VCB-DX42FP</v>
      </c>
      <c r="C353" s="134" t="s">
        <v>646</v>
      </c>
      <c r="D353" s="135">
        <f>VLOOKUP($A353,HDD_Retention!$A:$E,D$308,0)*$H353</f>
        <v>397.44</v>
      </c>
      <c r="E353" s="135">
        <f>VLOOKUP($A353,HDD_Retention!$A:$E,E$308,0)*$H353</f>
        <v>445.13279999999997</v>
      </c>
      <c r="F353" s="138"/>
      <c r="G353" s="135">
        <f>VLOOKUP($A353,HDD_Retention!$A:$E,G$308,0)*$H353</f>
        <v>556.41600000000005</v>
      </c>
      <c r="H353" s="137">
        <v>1</v>
      </c>
    </row>
    <row r="354" spans="1:8">
      <c r="A354" s="73" t="s">
        <v>84</v>
      </c>
      <c r="B354" s="33" t="str">
        <f t="shared" si="28"/>
        <v>HDDCS-VCB-DX42SP</v>
      </c>
      <c r="C354" s="134" t="s">
        <v>648</v>
      </c>
      <c r="D354" s="135">
        <f>VLOOKUP($A354,HDD_Retention!$A:$E,D$308,0)*$H354</f>
        <v>397.44</v>
      </c>
      <c r="E354" s="135">
        <f>VLOOKUP($A354,HDD_Retention!$A:$E,E$308,0)*$H354</f>
        <v>445.13279999999997</v>
      </c>
      <c r="F354" s="138"/>
      <c r="G354" s="135">
        <f>VLOOKUP($A354,HDD_Retention!$A:$E,G$308,0)*$H354</f>
        <v>556.41600000000005</v>
      </c>
      <c r="H354" s="137">
        <v>1</v>
      </c>
    </row>
    <row r="355" spans="1:8">
      <c r="A355" s="73" t="s">
        <v>84</v>
      </c>
      <c r="B355" s="33" t="str">
        <f t="shared" si="28"/>
        <v>HDDCS-VCB-DX63A1P</v>
      </c>
      <c r="C355" s="134" t="s">
        <v>652</v>
      </c>
      <c r="D355" s="135">
        <f>VLOOKUP($A355,HDD_Retention!$A:$E,D$308,0)*$H355</f>
        <v>397.44</v>
      </c>
      <c r="E355" s="135">
        <f>VLOOKUP($A355,HDD_Retention!$A:$E,E$308,0)*$H355</f>
        <v>445.13279999999997</v>
      </c>
      <c r="F355" s="138"/>
      <c r="G355" s="135">
        <f>VLOOKUP($A355,HDD_Retention!$A:$E,G$308,0)*$H355</f>
        <v>556.41600000000005</v>
      </c>
      <c r="H355" s="137">
        <v>1</v>
      </c>
    </row>
    <row r="356" spans="1:8">
      <c r="A356" s="73" t="s">
        <v>84</v>
      </c>
      <c r="B356" s="33" t="str">
        <f t="shared" si="28"/>
        <v>HDDCS-VCB-DX63AP</v>
      </c>
      <c r="C356" s="134" t="s">
        <v>650</v>
      </c>
      <c r="D356" s="135">
        <f>VLOOKUP($A356,HDD_Retention!$A:$E,D$308,0)*$H356</f>
        <v>397.44</v>
      </c>
      <c r="E356" s="135">
        <f>VLOOKUP($A356,HDD_Retention!$A:$E,E$308,0)*$H356</f>
        <v>445.13279999999997</v>
      </c>
      <c r="F356" s="138"/>
      <c r="G356" s="135">
        <f>VLOOKUP($A356,HDD_Retention!$A:$E,G$308,0)*$H356</f>
        <v>556.41600000000005</v>
      </c>
      <c r="H356" s="137">
        <v>1</v>
      </c>
    </row>
    <row r="357" spans="1:8">
      <c r="A357" s="73" t="s">
        <v>84</v>
      </c>
      <c r="B357" s="33" t="str">
        <f t="shared" si="28"/>
        <v>HDDCS-VCB-DX63FP</v>
      </c>
      <c r="C357" s="134" t="s">
        <v>654</v>
      </c>
      <c r="D357" s="135">
        <f>VLOOKUP($A357,HDD_Retention!$A:$E,D$308,0)*$H357</f>
        <v>397.44</v>
      </c>
      <c r="E357" s="135">
        <f>VLOOKUP($A357,HDD_Retention!$A:$E,E$308,0)*$H357</f>
        <v>445.13279999999997</v>
      </c>
      <c r="F357" s="138"/>
      <c r="G357" s="135">
        <f>VLOOKUP($A357,HDD_Retention!$A:$E,G$308,0)*$H357</f>
        <v>556.41600000000005</v>
      </c>
      <c r="H357" s="137">
        <v>1</v>
      </c>
    </row>
    <row r="358" spans="1:8">
      <c r="A358" s="73" t="s">
        <v>84</v>
      </c>
      <c r="B358" s="33" t="str">
        <f t="shared" si="28"/>
        <v>HDDCS-VCB-DX63SP</v>
      </c>
      <c r="C358" s="134" t="s">
        <v>656</v>
      </c>
      <c r="D358" s="135">
        <f>VLOOKUP($A358,HDD_Retention!$A:$E,D$308,0)*$H358</f>
        <v>397.44</v>
      </c>
      <c r="E358" s="135">
        <f>VLOOKUP($A358,HDD_Retention!$A:$E,E$308,0)*$H358</f>
        <v>445.13279999999997</v>
      </c>
      <c r="F358" s="138"/>
      <c r="G358" s="135">
        <f>VLOOKUP($A358,HDD_Retention!$A:$E,G$308,0)*$H358</f>
        <v>556.41600000000005</v>
      </c>
      <c r="H358" s="137">
        <v>1</v>
      </c>
    </row>
    <row r="359" spans="1:8">
      <c r="A359" s="73" t="s">
        <v>88</v>
      </c>
      <c r="B359" s="33" t="str">
        <f t="shared" si="28"/>
        <v>HDDCS-VCBHD1-DX63A1P</v>
      </c>
      <c r="C359" s="134" t="s">
        <v>756</v>
      </c>
      <c r="D359" s="135">
        <f>VLOOKUP($A359,HDD_Retention!$A:$E,D$308,0)*$H359</f>
        <v>1300</v>
      </c>
      <c r="E359" s="135">
        <f>VLOOKUP($A359,HDD_Retention!$A:$E,E$308,0)*$H359</f>
        <v>1456</v>
      </c>
      <c r="F359" s="138"/>
      <c r="G359" s="135">
        <f>VLOOKUP($A359,HDD_Retention!$A:$E,G$308,0)*$H359</f>
        <v>1820</v>
      </c>
      <c r="H359" s="137">
        <v>1</v>
      </c>
    </row>
    <row r="360" spans="1:8">
      <c r="A360" s="73" t="s">
        <v>88</v>
      </c>
      <c r="B360" s="33" t="str">
        <f t="shared" si="28"/>
        <v>HDDCS-VCBHD2-DX63A1P</v>
      </c>
      <c r="C360" s="134" t="s">
        <v>758</v>
      </c>
      <c r="D360" s="135">
        <f>VLOOKUP($A360,HDD_Retention!$A:$E,D$308,0)*$H360</f>
        <v>1300</v>
      </c>
      <c r="E360" s="135">
        <f>VLOOKUP($A360,HDD_Retention!$A:$E,E$308,0)*$H360</f>
        <v>1456</v>
      </c>
      <c r="F360" s="138"/>
      <c r="G360" s="135">
        <f>VLOOKUP($A360,HDD_Retention!$A:$E,G$308,0)*$H360</f>
        <v>1820</v>
      </c>
      <c r="H360" s="137">
        <v>1</v>
      </c>
    </row>
    <row r="361" spans="1:8">
      <c r="A361" s="73" t="s">
        <v>82</v>
      </c>
      <c r="B361" s="33" t="str">
        <f t="shared" si="28"/>
        <v>HDD"no HDD Retention"</v>
      </c>
      <c r="C361" s="134" t="s">
        <v>1032</v>
      </c>
      <c r="D361" s="135">
        <f>VLOOKUP($A361,HDD_Retention!$A:$E,D$308,0)*$H361</f>
        <v>0</v>
      </c>
      <c r="E361" s="135">
        <f>VLOOKUP($A361,HDD_Retention!$A:$E,E$308,0)*$H361</f>
        <v>0</v>
      </c>
      <c r="F361" s="138"/>
      <c r="G361" s="135">
        <f>VLOOKUP($A361,HDD_Retention!$A:$E,G$308,0)*$H361</f>
        <v>0</v>
      </c>
      <c r="H361" s="137">
        <v>0</v>
      </c>
    </row>
    <row r="362" spans="1:8">
      <c r="A362" s="73" t="s">
        <v>84</v>
      </c>
      <c r="C362" s="134"/>
      <c r="D362" s="135">
        <f>VLOOKUP($A362,HDD_Retention!$A:$E,D$308,0)*$H362</f>
        <v>397.44</v>
      </c>
      <c r="E362" s="135">
        <f>VLOOKUP($A362,HDD_Retention!$A:$E,E$308,0)*$H362</f>
        <v>445.13279999999997</v>
      </c>
      <c r="F362" s="138"/>
      <c r="G362" s="135">
        <f>VLOOKUP($A362,HDD_Retention!$A:$E,G$308,0)*$H362</f>
        <v>556.41600000000005</v>
      </c>
      <c r="H362" s="137">
        <v>1</v>
      </c>
    </row>
    <row r="363" spans="1:8">
      <c r="C363" s="134"/>
      <c r="D363" s="135"/>
      <c r="E363" s="135"/>
      <c r="F363" s="138"/>
      <c r="G363" s="135"/>
      <c r="H363" s="137"/>
    </row>
    <row r="364" spans="1:8">
      <c r="D364" s="140"/>
      <c r="E364" s="140"/>
      <c r="F364" s="140"/>
      <c r="G364" s="140"/>
    </row>
    <row r="365" spans="1:8">
      <c r="D365" s="140"/>
      <c r="E365" s="140"/>
      <c r="F365" s="140"/>
      <c r="G365" s="140"/>
    </row>
    <row r="366" spans="1:8">
      <c r="D366" s="140"/>
      <c r="E366" s="140"/>
      <c r="F366" s="140"/>
      <c r="G366" s="140"/>
    </row>
    <row r="367" spans="1:8">
      <c r="D367" s="140"/>
      <c r="E367" s="140"/>
      <c r="F367" s="140"/>
      <c r="G367" s="140"/>
    </row>
    <row r="368" spans="1:8">
      <c r="D368" s="140"/>
      <c r="E368" s="140"/>
      <c r="F368" s="140"/>
      <c r="G368" s="140"/>
    </row>
    <row r="369" spans="4:7">
      <c r="D369" s="140"/>
      <c r="E369" s="140"/>
      <c r="F369" s="140"/>
      <c r="G369" s="140"/>
    </row>
    <row r="370" spans="4:7">
      <c r="D370" s="140"/>
      <c r="E370" s="140"/>
      <c r="F370" s="140"/>
      <c r="G370" s="140"/>
    </row>
    <row r="371" spans="4:7">
      <c r="D371" s="140"/>
      <c r="E371" s="140"/>
      <c r="F371" s="140"/>
      <c r="G371" s="140"/>
    </row>
    <row r="372" spans="4:7">
      <c r="D372" s="140"/>
      <c r="E372" s="140"/>
      <c r="F372" s="140"/>
      <c r="G372" s="140"/>
    </row>
    <row r="373" spans="4:7">
      <c r="D373" s="140"/>
      <c r="E373" s="140"/>
      <c r="F373" s="140"/>
      <c r="G373" s="140"/>
    </row>
    <row r="374" spans="4:7">
      <c r="D374" s="140"/>
      <c r="E374" s="140"/>
      <c r="F374" s="140"/>
      <c r="G374" s="140"/>
    </row>
    <row r="375" spans="4:7">
      <c r="D375" s="140"/>
      <c r="E375" s="140"/>
      <c r="F375" s="140"/>
      <c r="G375" s="140"/>
    </row>
    <row r="376" spans="4:7">
      <c r="D376" s="140"/>
      <c r="E376" s="140"/>
      <c r="F376" s="140"/>
      <c r="G376" s="140"/>
    </row>
    <row r="377" spans="4:7">
      <c r="D377" s="140"/>
      <c r="E377" s="140"/>
      <c r="F377" s="140"/>
      <c r="G377" s="140"/>
    </row>
    <row r="378" spans="4:7">
      <c r="D378" s="140"/>
      <c r="E378" s="140"/>
      <c r="F378" s="140"/>
      <c r="G378" s="140"/>
    </row>
    <row r="379" spans="4:7">
      <c r="D379" s="140"/>
      <c r="E379" s="140"/>
      <c r="F379" s="140"/>
      <c r="G379" s="140"/>
    </row>
    <row r="380" spans="4:7">
      <c r="D380" s="140"/>
      <c r="E380" s="140"/>
      <c r="F380" s="140"/>
      <c r="G380" s="140"/>
    </row>
    <row r="381" spans="4:7">
      <c r="D381" s="140"/>
      <c r="E381" s="140"/>
      <c r="F381" s="140"/>
      <c r="G381" s="140"/>
    </row>
    <row r="382" spans="4:7">
      <c r="D382" s="140"/>
      <c r="E382" s="140"/>
      <c r="F382" s="140"/>
      <c r="G382" s="140"/>
    </row>
    <row r="383" spans="4:7">
      <c r="D383" s="140"/>
      <c r="E383" s="140"/>
      <c r="F383" s="140"/>
      <c r="G383" s="140"/>
    </row>
    <row r="384" spans="4:7">
      <c r="D384" s="140"/>
      <c r="E384" s="140"/>
      <c r="F384" s="140"/>
      <c r="G384" s="140"/>
    </row>
    <row r="385" spans="4:7">
      <c r="D385" s="140"/>
      <c r="E385" s="140"/>
      <c r="F385" s="140"/>
      <c r="G385" s="140"/>
    </row>
    <row r="386" spans="4:7">
      <c r="D386" s="140"/>
      <c r="E386" s="140"/>
      <c r="F386" s="140"/>
      <c r="G386" s="140"/>
    </row>
    <row r="387" spans="4:7">
      <c r="D387" s="140"/>
      <c r="E387" s="140"/>
      <c r="F387" s="140"/>
      <c r="G387" s="140"/>
    </row>
    <row r="388" spans="4:7">
      <c r="D388" s="140"/>
      <c r="E388" s="140"/>
      <c r="F388" s="140"/>
      <c r="G388" s="140"/>
    </row>
    <row r="389" spans="4:7">
      <c r="D389" s="140"/>
      <c r="E389" s="140"/>
      <c r="F389" s="140"/>
      <c r="G389" s="140"/>
    </row>
    <row r="390" spans="4:7">
      <c r="D390" s="140"/>
      <c r="E390" s="140"/>
      <c r="F390" s="140"/>
      <c r="G390" s="140"/>
    </row>
    <row r="391" spans="4:7">
      <c r="D391" s="140"/>
      <c r="E391" s="140"/>
      <c r="F391" s="140"/>
      <c r="G391" s="140"/>
    </row>
    <row r="392" spans="4:7">
      <c r="D392" s="140"/>
      <c r="E392" s="140"/>
      <c r="F392" s="140"/>
      <c r="G392" s="140"/>
    </row>
    <row r="393" spans="4:7">
      <c r="D393" s="140"/>
      <c r="E393" s="140"/>
      <c r="F393" s="140"/>
      <c r="G393" s="140"/>
    </row>
    <row r="394" spans="4:7">
      <c r="D394" s="140"/>
      <c r="E394" s="140"/>
      <c r="F394" s="140"/>
      <c r="G394" s="140"/>
    </row>
    <row r="395" spans="4:7">
      <c r="D395" s="140"/>
      <c r="E395" s="140"/>
      <c r="F395" s="140"/>
      <c r="G395" s="140"/>
    </row>
    <row r="396" spans="4:7">
      <c r="D396" s="140"/>
      <c r="E396" s="140"/>
      <c r="F396" s="140"/>
      <c r="G396" s="140"/>
    </row>
    <row r="397" spans="4:7">
      <c r="D397" s="140"/>
      <c r="E397" s="140"/>
      <c r="F397" s="140"/>
      <c r="G397" s="140"/>
    </row>
    <row r="398" spans="4:7">
      <c r="D398" s="140"/>
      <c r="E398" s="140"/>
      <c r="F398" s="140"/>
      <c r="G398" s="140"/>
    </row>
    <row r="399" spans="4:7">
      <c r="D399" s="140"/>
      <c r="E399" s="140"/>
      <c r="F399" s="140"/>
      <c r="G399" s="140"/>
    </row>
    <row r="400" spans="4:7">
      <c r="D400" s="140"/>
      <c r="E400" s="140"/>
      <c r="F400" s="140"/>
      <c r="G400" s="140"/>
    </row>
    <row r="401" spans="4:7">
      <c r="D401" s="140"/>
      <c r="E401" s="140"/>
      <c r="F401" s="140"/>
      <c r="G401" s="140"/>
    </row>
    <row r="402" spans="4:7">
      <c r="D402" s="140"/>
      <c r="E402" s="140"/>
      <c r="F402" s="140"/>
      <c r="G402" s="140"/>
    </row>
    <row r="403" spans="4:7">
      <c r="D403" s="140"/>
      <c r="E403" s="140"/>
      <c r="F403" s="140"/>
      <c r="G403" s="140"/>
    </row>
    <row r="404" spans="4:7">
      <c r="D404" s="140"/>
      <c r="E404" s="140"/>
      <c r="F404" s="140"/>
      <c r="G404" s="140"/>
    </row>
    <row r="405" spans="4:7">
      <c r="D405" s="140"/>
      <c r="E405" s="140"/>
      <c r="F405" s="140"/>
      <c r="G405" s="140"/>
    </row>
    <row r="406" spans="4:7">
      <c r="D406" s="140"/>
      <c r="E406" s="140"/>
      <c r="F406" s="140"/>
      <c r="G406" s="140"/>
    </row>
    <row r="407" spans="4:7">
      <c r="D407" s="140"/>
      <c r="E407" s="140"/>
      <c r="F407" s="140"/>
      <c r="G407" s="140"/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758"/>
  <sheetViews>
    <sheetView showGridLines="0" zoomScale="80" zoomScaleNormal="80" workbookViewId="0">
      <pane xSplit="3" ySplit="12" topLeftCell="D13" activePane="bottomRight" state="frozen"/>
      <selection activeCell="G2" sqref="G2"/>
      <selection pane="topRight" activeCell="G2" sqref="G2"/>
      <selection pane="bottomLeft" activeCell="G2" sqref="G2"/>
      <selection pane="bottomRight" activeCell="D16" sqref="D16"/>
    </sheetView>
  </sheetViews>
  <sheetFormatPr defaultColWidth="9.140625" defaultRowHeight="15" outlineLevelRow="1" outlineLevelCol="1"/>
  <cols>
    <col min="1" max="1" width="9.140625" style="73" customWidth="1" outlineLevel="1"/>
    <col min="2" max="2" width="20.28515625" style="33" customWidth="1"/>
    <col min="3" max="3" width="37.7109375" style="33" customWidth="1"/>
    <col min="4" max="5" width="25" style="33" customWidth="1"/>
    <col min="6" max="6" width="2.85546875" style="33" customWidth="1"/>
    <col min="7" max="8" width="25" style="33" customWidth="1"/>
    <col min="9" max="9" width="2.85546875" style="33" customWidth="1"/>
    <col min="10" max="11" width="25" style="33" customWidth="1"/>
    <col min="12" max="12" width="2.85546875" style="33" customWidth="1"/>
    <col min="13" max="14" width="25" style="33" customWidth="1"/>
    <col min="15" max="15" width="2.85546875" style="33" customWidth="1"/>
    <col min="16" max="17" width="25" style="33" customWidth="1"/>
    <col min="18" max="18" width="2.85546875" style="33" customWidth="1"/>
    <col min="19" max="20" width="25" style="33" customWidth="1"/>
    <col min="21" max="21" width="2.85546875" style="33" customWidth="1"/>
    <col min="22" max="23" width="25" style="33" customWidth="1"/>
    <col min="24" max="16384" width="9.140625" style="33"/>
  </cols>
  <sheetData>
    <row r="1" spans="1:23" outlineLevel="1">
      <c r="D1" s="74">
        <f>E5</f>
        <v>0.7</v>
      </c>
      <c r="E1" s="74">
        <f>E5</f>
        <v>0.7</v>
      </c>
      <c r="F1" s="73"/>
      <c r="G1" s="165">
        <f>H5</f>
        <v>0.8</v>
      </c>
      <c r="H1" s="165">
        <f>H5</f>
        <v>0.8</v>
      </c>
      <c r="I1" s="73"/>
      <c r="J1" s="165">
        <f>K5</f>
        <v>0.9</v>
      </c>
      <c r="K1" s="165">
        <f>K5</f>
        <v>0.9</v>
      </c>
      <c r="L1" s="73"/>
      <c r="M1" s="74">
        <f>N5</f>
        <v>0.7</v>
      </c>
      <c r="N1" s="74">
        <f>N5</f>
        <v>0.7</v>
      </c>
      <c r="O1" s="73"/>
      <c r="P1" s="74">
        <f>Q5</f>
        <v>0.8</v>
      </c>
      <c r="Q1" s="74">
        <f>Q5</f>
        <v>0.8</v>
      </c>
      <c r="R1" s="73"/>
      <c r="S1" s="165">
        <f>T5</f>
        <v>0.9</v>
      </c>
      <c r="T1" s="165">
        <f>T5</f>
        <v>0.9</v>
      </c>
      <c r="U1" s="73"/>
      <c r="V1" s="74">
        <f>W5</f>
        <v>1</v>
      </c>
      <c r="W1" s="74">
        <f>W5</f>
        <v>1</v>
      </c>
    </row>
    <row r="2" spans="1:23" outlineLevel="1">
      <c r="D2" s="164">
        <v>12</v>
      </c>
      <c r="E2" s="164">
        <v>13</v>
      </c>
      <c r="F2" s="73"/>
      <c r="G2" s="166">
        <v>12</v>
      </c>
      <c r="H2" s="166">
        <v>13</v>
      </c>
      <c r="I2" s="73"/>
      <c r="J2" s="166">
        <v>12</v>
      </c>
      <c r="K2" s="166">
        <v>13</v>
      </c>
      <c r="L2" s="73"/>
      <c r="M2" s="166">
        <v>12</v>
      </c>
      <c r="N2" s="166">
        <v>13</v>
      </c>
      <c r="O2" s="73"/>
      <c r="P2" s="166">
        <v>12</v>
      </c>
      <c r="Q2" s="166">
        <v>13</v>
      </c>
      <c r="R2" s="73"/>
      <c r="S2" s="166">
        <v>12</v>
      </c>
      <c r="T2" s="166">
        <v>13</v>
      </c>
      <c r="U2" s="73"/>
      <c r="V2" s="166">
        <v>12</v>
      </c>
      <c r="W2" s="166">
        <v>13</v>
      </c>
    </row>
    <row r="3" spans="1:23">
      <c r="B3" s="75">
        <v>0.15</v>
      </c>
      <c r="C3" s="76" t="s">
        <v>867</v>
      </c>
      <c r="D3" s="160" t="s">
        <v>508</v>
      </c>
      <c r="E3" s="160" t="s">
        <v>508</v>
      </c>
      <c r="G3" s="167" t="s">
        <v>508</v>
      </c>
      <c r="H3" s="167" t="s">
        <v>508</v>
      </c>
      <c r="J3" s="167" t="s">
        <v>512</v>
      </c>
      <c r="K3" s="167" t="s">
        <v>512</v>
      </c>
      <c r="M3" s="167" t="s">
        <v>508</v>
      </c>
      <c r="N3" s="167" t="s">
        <v>508</v>
      </c>
      <c r="P3" s="167" t="s">
        <v>514</v>
      </c>
      <c r="Q3" s="167" t="s">
        <v>514</v>
      </c>
      <c r="S3" s="167" t="s">
        <v>512</v>
      </c>
      <c r="T3" s="167" t="s">
        <v>512</v>
      </c>
      <c r="V3" s="73" t="s">
        <v>514</v>
      </c>
      <c r="W3" s="73" t="s">
        <v>514</v>
      </c>
    </row>
    <row r="4" spans="1:23">
      <c r="B4" s="77" t="str">
        <f>IF(Input_MCT_CD_CS_WGs!$B$2="Great Britain","GBP",IF(Input_MCT_CD_CS_WGs!$B$2="Switzerland","CHF",IF(Input_MCT_CD_CS_WGs!$B$2="Brazil","USD",IF(Input_MCT_CD_CS_WGs!$B$2="United States","USD","EUR"))))</f>
        <v>EUR</v>
      </c>
      <c r="C4" s="76" t="s">
        <v>516</v>
      </c>
      <c r="D4" s="160" t="s">
        <v>509</v>
      </c>
      <c r="E4" s="160" t="s">
        <v>509</v>
      </c>
      <c r="G4" s="167" t="s">
        <v>509</v>
      </c>
      <c r="H4" s="167" t="s">
        <v>509</v>
      </c>
      <c r="J4" s="167" t="s">
        <v>513</v>
      </c>
      <c r="K4" s="167" t="s">
        <v>513</v>
      </c>
      <c r="M4" s="167" t="s">
        <v>509</v>
      </c>
      <c r="N4" s="167" t="s">
        <v>509</v>
      </c>
      <c r="P4" s="167" t="s">
        <v>509</v>
      </c>
      <c r="Q4" s="167" t="s">
        <v>509</v>
      </c>
      <c r="S4" s="167" t="s">
        <v>513</v>
      </c>
      <c r="T4" s="167" t="s">
        <v>513</v>
      </c>
      <c r="V4" s="73" t="s">
        <v>513</v>
      </c>
      <c r="W4" s="73" t="s">
        <v>513</v>
      </c>
    </row>
    <row r="5" spans="1:23" ht="18.75">
      <c r="C5" s="193" t="s">
        <v>928</v>
      </c>
      <c r="D5" s="78" t="s">
        <v>869</v>
      </c>
      <c r="E5" s="79">
        <v>0.7</v>
      </c>
      <c r="G5" s="78" t="s">
        <v>869</v>
      </c>
      <c r="H5" s="79">
        <v>0.8</v>
      </c>
      <c r="J5" s="78" t="s">
        <v>870</v>
      </c>
      <c r="K5" s="79">
        <v>0.9</v>
      </c>
      <c r="M5" s="78" t="s">
        <v>871</v>
      </c>
      <c r="N5" s="79">
        <v>0.7</v>
      </c>
      <c r="P5" s="78" t="s">
        <v>871</v>
      </c>
      <c r="Q5" s="79">
        <v>0.8</v>
      </c>
      <c r="S5" s="78" t="s">
        <v>872</v>
      </c>
      <c r="T5" s="79">
        <v>0.9</v>
      </c>
      <c r="V5" s="78" t="s">
        <v>873</v>
      </c>
      <c r="W5" s="79">
        <v>1</v>
      </c>
    </row>
    <row r="6" spans="1:23">
      <c r="C6" s="193"/>
      <c r="D6" s="159" t="s">
        <v>874</v>
      </c>
      <c r="E6" s="159" t="s">
        <v>875</v>
      </c>
      <c r="G6" s="159" t="s">
        <v>876</v>
      </c>
      <c r="H6" s="159" t="s">
        <v>877</v>
      </c>
      <c r="J6" s="159" t="s">
        <v>878</v>
      </c>
      <c r="K6" s="159" t="s">
        <v>879</v>
      </c>
      <c r="M6" s="159" t="s">
        <v>880</v>
      </c>
      <c r="N6" s="159" t="s">
        <v>881</v>
      </c>
      <c r="P6" s="159" t="s">
        <v>882</v>
      </c>
      <c r="Q6" s="159" t="s">
        <v>883</v>
      </c>
      <c r="S6" s="159" t="s">
        <v>884</v>
      </c>
      <c r="T6" s="159" t="s">
        <v>879</v>
      </c>
      <c r="V6" s="159" t="s">
        <v>885</v>
      </c>
      <c r="W6" s="159" t="s">
        <v>886</v>
      </c>
    </row>
    <row r="7" spans="1:23">
      <c r="C7" s="193"/>
      <c r="D7" s="159" t="s">
        <v>887</v>
      </c>
      <c r="E7" s="159"/>
      <c r="G7" s="159" t="s">
        <v>888</v>
      </c>
      <c r="H7" s="159"/>
      <c r="J7" s="159" t="s">
        <v>889</v>
      </c>
      <c r="K7" s="159"/>
      <c r="M7" s="159" t="s">
        <v>890</v>
      </c>
      <c r="N7" s="159"/>
      <c r="P7" s="159" t="s">
        <v>891</v>
      </c>
      <c r="Q7" s="159"/>
      <c r="S7" s="159" t="s">
        <v>892</v>
      </c>
      <c r="T7" s="159"/>
      <c r="V7" s="159" t="s">
        <v>893</v>
      </c>
      <c r="W7" s="159"/>
    </row>
    <row r="8" spans="1:23">
      <c r="C8" s="193"/>
      <c r="D8" s="80" t="s">
        <v>894</v>
      </c>
      <c r="E8" s="80" t="s">
        <v>895</v>
      </c>
      <c r="G8" s="80" t="s">
        <v>894</v>
      </c>
      <c r="H8" s="80" t="s">
        <v>895</v>
      </c>
      <c r="J8" s="80" t="s">
        <v>894</v>
      </c>
      <c r="K8" s="80" t="s">
        <v>895</v>
      </c>
      <c r="M8" s="80" t="s">
        <v>894</v>
      </c>
      <c r="N8" s="80" t="s">
        <v>895</v>
      </c>
      <c r="P8" s="80" t="s">
        <v>894</v>
      </c>
      <c r="Q8" s="80" t="s">
        <v>895</v>
      </c>
      <c r="S8" s="80" t="s">
        <v>894</v>
      </c>
      <c r="T8" s="80" t="s">
        <v>895</v>
      </c>
      <c r="V8" s="80" t="s">
        <v>894</v>
      </c>
      <c r="W8" s="80" t="s">
        <v>895</v>
      </c>
    </row>
    <row r="9" spans="1:23">
      <c r="C9" s="81" t="s">
        <v>896</v>
      </c>
      <c r="D9" s="80" t="s">
        <v>897</v>
      </c>
      <c r="E9" s="80" t="s">
        <v>897</v>
      </c>
      <c r="G9" s="80" t="s">
        <v>511</v>
      </c>
      <c r="H9" s="80" t="s">
        <v>511</v>
      </c>
      <c r="J9" s="80" t="s">
        <v>511</v>
      </c>
      <c r="K9" s="80" t="s">
        <v>511</v>
      </c>
      <c r="M9" s="80" t="s">
        <v>897</v>
      </c>
      <c r="N9" s="80" t="s">
        <v>897</v>
      </c>
      <c r="P9" s="80" t="s">
        <v>511</v>
      </c>
      <c r="Q9" s="80" t="s">
        <v>511</v>
      </c>
      <c r="S9" s="80" t="s">
        <v>511</v>
      </c>
      <c r="T9" s="80" t="s">
        <v>511</v>
      </c>
      <c r="V9" s="80" t="s">
        <v>511</v>
      </c>
      <c r="W9" s="80" t="s">
        <v>511</v>
      </c>
    </row>
    <row r="10" spans="1:23" s="83" customFormat="1" ht="25.5">
      <c r="A10" s="82"/>
      <c r="C10" s="84" t="s">
        <v>898</v>
      </c>
      <c r="D10" s="85" t="s">
        <v>899</v>
      </c>
      <c r="E10" s="85" t="s">
        <v>899</v>
      </c>
      <c r="G10" s="85" t="s">
        <v>899</v>
      </c>
      <c r="H10" s="85" t="s">
        <v>899</v>
      </c>
      <c r="J10" s="85" t="s">
        <v>900</v>
      </c>
      <c r="K10" s="85" t="s">
        <v>900</v>
      </c>
      <c r="M10" s="85" t="s">
        <v>899</v>
      </c>
      <c r="N10" s="85" t="s">
        <v>899</v>
      </c>
      <c r="P10" s="85" t="s">
        <v>899</v>
      </c>
      <c r="Q10" s="85" t="s">
        <v>899</v>
      </c>
      <c r="S10" s="85" t="s">
        <v>900</v>
      </c>
      <c r="T10" s="85" t="s">
        <v>900</v>
      </c>
      <c r="V10" s="85" t="s">
        <v>901</v>
      </c>
      <c r="W10" s="85" t="s">
        <v>901</v>
      </c>
    </row>
    <row r="11" spans="1:23">
      <c r="C11" s="81" t="s">
        <v>902</v>
      </c>
      <c r="D11" s="80" t="s">
        <v>903</v>
      </c>
      <c r="E11" s="80" t="s">
        <v>903</v>
      </c>
      <c r="G11" s="80" t="s">
        <v>903</v>
      </c>
      <c r="H11" s="80" t="s">
        <v>903</v>
      </c>
      <c r="J11" s="80" t="s">
        <v>903</v>
      </c>
      <c r="K11" s="80" t="s">
        <v>903</v>
      </c>
      <c r="M11" s="80" t="s">
        <v>903</v>
      </c>
      <c r="N11" s="80" t="s">
        <v>903</v>
      </c>
      <c r="P11" s="80" t="s">
        <v>903</v>
      </c>
      <c r="Q11" s="80" t="s">
        <v>903</v>
      </c>
      <c r="S11" s="80" t="s">
        <v>903</v>
      </c>
      <c r="T11" s="80" t="s">
        <v>903</v>
      </c>
      <c r="V11" s="80" t="s">
        <v>903</v>
      </c>
      <c r="W11" s="80" t="s">
        <v>903</v>
      </c>
    </row>
    <row r="12" spans="1:23">
      <c r="C12" s="81" t="s">
        <v>904</v>
      </c>
      <c r="D12" s="192" t="s">
        <v>905</v>
      </c>
      <c r="E12" s="192"/>
      <c r="G12" s="192" t="s">
        <v>905</v>
      </c>
      <c r="H12" s="192" t="s">
        <v>906</v>
      </c>
      <c r="J12" s="192" t="s">
        <v>905</v>
      </c>
      <c r="K12" s="192"/>
      <c r="M12" s="192" t="s">
        <v>907</v>
      </c>
      <c r="N12" s="192"/>
      <c r="P12" s="192" t="s">
        <v>907</v>
      </c>
      <c r="Q12" s="192"/>
      <c r="S12" s="192" t="s">
        <v>907</v>
      </c>
      <c r="T12" s="192"/>
      <c r="V12" s="192" t="s">
        <v>908</v>
      </c>
      <c r="W12" s="192"/>
    </row>
    <row r="14" spans="1:23" ht="18.75" customHeight="1">
      <c r="C14" s="76" t="s">
        <v>1033</v>
      </c>
      <c r="D14" s="86" t="s">
        <v>910</v>
      </c>
      <c r="E14" s="86" t="s">
        <v>906</v>
      </c>
      <c r="G14" s="86" t="s">
        <v>910</v>
      </c>
      <c r="H14" s="86" t="s">
        <v>906</v>
      </c>
      <c r="J14" s="86" t="s">
        <v>910</v>
      </c>
      <c r="K14" s="86" t="s">
        <v>906</v>
      </c>
      <c r="M14" s="86" t="s">
        <v>910</v>
      </c>
      <c r="N14" s="86" t="s">
        <v>906</v>
      </c>
      <c r="P14" s="86" t="s">
        <v>910</v>
      </c>
      <c r="Q14" s="86" t="s">
        <v>906</v>
      </c>
      <c r="S14" s="86" t="s">
        <v>910</v>
      </c>
      <c r="T14" s="86" t="s">
        <v>906</v>
      </c>
      <c r="V14" s="86" t="s">
        <v>910</v>
      </c>
      <c r="W14" s="86" t="s">
        <v>906</v>
      </c>
    </row>
    <row r="15" spans="1:23">
      <c r="B15" s="87" t="s">
        <v>911</v>
      </c>
    </row>
    <row r="16" spans="1:23">
      <c r="A16" s="88" t="s">
        <v>18</v>
      </c>
      <c r="B16" s="89">
        <v>1</v>
      </c>
      <c r="C16" s="90" t="s">
        <v>18</v>
      </c>
      <c r="D16" s="91">
        <f>VLOOKUP(D$3&amp;D$4&amp;D$9&amp;$A16,Input_MCT_CD_CS_WGs!$A:$O,D$2,0)</f>
        <v>2.9306999999999999</v>
      </c>
      <c r="E16" s="92">
        <f>VLOOKUP(E$3&amp;E$4&amp;E$9&amp;$A16,Input_MCT_CD_CS_WGs!$A:$O,E$2,0)</f>
        <v>3.6116000000000001</v>
      </c>
      <c r="G16" s="91">
        <f>VLOOKUP(G$3&amp;G$4&amp;G$9&amp;$A16,Input_MCT_CD_CS_WGs!$A:$O,G$2,0)</f>
        <v>4.0242000000000004</v>
      </c>
      <c r="H16" s="92">
        <f>VLOOKUP(H$3&amp;H$4&amp;H$9&amp;$A16,Input_MCT_CD_CS_WGs!$A:$O,H$2,0)</f>
        <v>4.7050999999999998</v>
      </c>
      <c r="J16" s="91">
        <f>VLOOKUP(J$3&amp;J$4&amp;J$9&amp;$A16,Input_MCT_CD_CS_WGs!$A:$O,J$2,0)</f>
        <v>6.2655000000000003</v>
      </c>
      <c r="K16" s="92">
        <f>VLOOKUP(K$3&amp;K$4&amp;K$9&amp;$A16,Input_MCT_CD_CS_WGs!$A:$O,K$2,0)</f>
        <v>6.9462999999999999</v>
      </c>
      <c r="M16" s="91">
        <f>VLOOKUP(M$3&amp;M$4&amp;M$9&amp;$A16,Input_MCT_CD_CS_WGs!$A:$O,M$2,0)</f>
        <v>2.9306999999999999</v>
      </c>
      <c r="N16" s="92">
        <f>VLOOKUP(N$3&amp;N$4&amp;N$9&amp;$A16,Input_MCT_CD_CS_WGs!$A:$O,N$2,0)</f>
        <v>3.6116000000000001</v>
      </c>
      <c r="P16" s="91">
        <f>VLOOKUP(P$3&amp;P$4&amp;P$9&amp;$A16,Input_MCT_CD_CS_WGs!$A:$O,P$2,0)</f>
        <v>6.2381000000000002</v>
      </c>
      <c r="Q16" s="92">
        <f>VLOOKUP(Q$3&amp;Q$4&amp;Q$9&amp;$A16,Input_MCT_CD_CS_WGs!$A:$O,Q$2,0)</f>
        <v>6.9189999999999996</v>
      </c>
      <c r="S16" s="91">
        <f>VLOOKUP(S$3&amp;S$4&amp;S$9&amp;$A16,Input_MCT_CD_CS_WGs!$A:$O,S$2,0)</f>
        <v>6.2655000000000003</v>
      </c>
      <c r="T16" s="92">
        <f>VLOOKUP(T$3&amp;T$4&amp;T$9&amp;$A16,Input_MCT_CD_CS_WGs!$A:$O,T$2,0)</f>
        <v>6.9462999999999999</v>
      </c>
      <c r="V16" s="91">
        <f>VLOOKUP(V$3&amp;V$4&amp;V$9&amp;$A16,Input_MCT_CD_CS_WGs!$A:$O,V$2,0)</f>
        <v>6.3884999999999996</v>
      </c>
      <c r="W16" s="92">
        <f>VLOOKUP(W$3&amp;W$4&amp;W$9&amp;$A16,Input_MCT_CD_CS_WGs!$A:$O,W$2,0)</f>
        <v>7.0693000000000001</v>
      </c>
    </row>
    <row r="17" spans="1:23">
      <c r="A17" s="88" t="s">
        <v>20</v>
      </c>
      <c r="B17" s="89">
        <v>1</v>
      </c>
      <c r="C17" s="141" t="s">
        <v>20</v>
      </c>
      <c r="D17" s="129">
        <f>VLOOKUP(D$3&amp;D$4&amp;D$9&amp;$A17,Input_MCT_CD_CS_WGs!$A:$O,D$2,0)</f>
        <v>0.20849999999999999</v>
      </c>
      <c r="E17" s="130">
        <f>VLOOKUP(E$3&amp;E$4&amp;E$9&amp;$A17,Input_MCT_CD_CS_WGs!$A:$O,E$2,0)</f>
        <v>3.3071000000000002</v>
      </c>
      <c r="G17" s="129">
        <f>VLOOKUP(G$3&amp;G$4&amp;G$9&amp;$A17,Input_MCT_CD_CS_WGs!$A:$O,G$2,0)</f>
        <v>1.4301999999999999</v>
      </c>
      <c r="H17" s="130">
        <f>VLOOKUP(H$3&amp;H$4&amp;H$9&amp;$A17,Input_MCT_CD_CS_WGs!$A:$O,H$2,0)</f>
        <v>4.5288000000000004</v>
      </c>
      <c r="J17" s="129">
        <f>VLOOKUP(J$3&amp;J$4&amp;J$9&amp;$A17,Input_MCT_CD_CS_WGs!$A:$O,J$2,0)</f>
        <v>0.98399999999999999</v>
      </c>
      <c r="K17" s="130">
        <f>VLOOKUP(K$3&amp;K$4&amp;K$9&amp;$A17,Input_MCT_CD_CS_WGs!$A:$O,K$2,0)</f>
        <v>4.0826000000000002</v>
      </c>
      <c r="M17" s="129">
        <f>VLOOKUP(M$3&amp;M$4&amp;M$9&amp;$A17,Input_MCT_CD_CS_WGs!$A:$O,M$2,0)</f>
        <v>0.20849999999999999</v>
      </c>
      <c r="N17" s="130">
        <f>VLOOKUP(N$3&amp;N$4&amp;N$9&amp;$A17,Input_MCT_CD_CS_WGs!$A:$O,N$2,0)</f>
        <v>3.3071000000000002</v>
      </c>
      <c r="P17" s="129">
        <f>VLOOKUP(P$3&amp;P$4&amp;P$9&amp;$A17,Input_MCT_CD_CS_WGs!$A:$O,P$2,0)</f>
        <v>0.83699999999999997</v>
      </c>
      <c r="Q17" s="130">
        <f>VLOOKUP(Q$3&amp;Q$4&amp;Q$9&amp;$A17,Input_MCT_CD_CS_WGs!$A:$O,Q$2,0)</f>
        <v>3.9356</v>
      </c>
      <c r="S17" s="129">
        <f>VLOOKUP(S$3&amp;S$4&amp;S$9&amp;$A17,Input_MCT_CD_CS_WGs!$A:$O,S$2,0)</f>
        <v>0.98399999999999999</v>
      </c>
      <c r="T17" s="130">
        <f>VLOOKUP(T$3&amp;T$4&amp;T$9&amp;$A17,Input_MCT_CD_CS_WGs!$A:$O,T$2,0)</f>
        <v>4.0826000000000002</v>
      </c>
      <c r="V17" s="129">
        <f>VLOOKUP(V$3&amp;V$4&amp;V$9&amp;$A17,Input_MCT_CD_CS_WGs!$A:$O,V$2,0)</f>
        <v>1.6454</v>
      </c>
      <c r="W17" s="130">
        <f>VLOOKUP(W$3&amp;W$4&amp;W$9&amp;$A17,Input_MCT_CD_CS_WGs!$A:$O,W$2,0)</f>
        <v>4.7439999999999998</v>
      </c>
    </row>
    <row r="18" spans="1:23">
      <c r="A18" s="88" t="s">
        <v>22</v>
      </c>
      <c r="B18" s="89">
        <v>1</v>
      </c>
      <c r="C18" s="141" t="s">
        <v>22</v>
      </c>
      <c r="D18" s="129">
        <f>VLOOKUP(D$3&amp;D$4&amp;D$9&amp;$A18,Input_MCT_CD_CS_WGs!$A:$O,D$2,0)</f>
        <v>11.468400000000001</v>
      </c>
      <c r="E18" s="130">
        <f>VLOOKUP(E$3&amp;E$4&amp;E$9&amp;$A18,Input_MCT_CD_CS_WGs!$A:$O,E$2,0)</f>
        <v>15.319599999999999</v>
      </c>
      <c r="G18" s="129">
        <f>VLOOKUP(G$3&amp;G$4&amp;G$9&amp;$A18,Input_MCT_CD_CS_WGs!$A:$O,G$2,0)</f>
        <v>16.003599999999999</v>
      </c>
      <c r="H18" s="130">
        <f>VLOOKUP(H$3&amp;H$4&amp;H$9&amp;$A18,Input_MCT_CD_CS_WGs!$A:$O,H$2,0)</f>
        <v>19.854800000000001</v>
      </c>
      <c r="J18" s="129">
        <f>VLOOKUP(J$3&amp;J$4&amp;J$9&amp;$A18,Input_MCT_CD_CS_WGs!$A:$O,J$2,0)</f>
        <v>24.799199999999999</v>
      </c>
      <c r="K18" s="130">
        <f>VLOOKUP(K$3&amp;K$4&amp;K$9&amp;$A18,Input_MCT_CD_CS_WGs!$A:$O,K$2,0)</f>
        <v>28.650400000000001</v>
      </c>
      <c r="M18" s="129">
        <f>VLOOKUP(M$3&amp;M$4&amp;M$9&amp;$A18,Input_MCT_CD_CS_WGs!$A:$O,M$2,0)</f>
        <v>11.468400000000001</v>
      </c>
      <c r="N18" s="130">
        <f>VLOOKUP(N$3&amp;N$4&amp;N$9&amp;$A18,Input_MCT_CD_CS_WGs!$A:$O,N$2,0)</f>
        <v>15.319599999999999</v>
      </c>
      <c r="P18" s="129">
        <f>VLOOKUP(P$3&amp;P$4&amp;P$9&amp;$A18,Input_MCT_CD_CS_WGs!$A:$O,P$2,0)</f>
        <v>24.6709</v>
      </c>
      <c r="Q18" s="130">
        <f>VLOOKUP(Q$3&amp;Q$4&amp;Q$9&amp;$A18,Input_MCT_CD_CS_WGs!$A:$O,Q$2,0)</f>
        <v>28.522099999999998</v>
      </c>
      <c r="S18" s="129">
        <f>VLOOKUP(S$3&amp;S$4&amp;S$9&amp;$A18,Input_MCT_CD_CS_WGs!$A:$O,S$2,0)</f>
        <v>24.799199999999999</v>
      </c>
      <c r="T18" s="130">
        <f>VLOOKUP(T$3&amp;T$4&amp;T$9&amp;$A18,Input_MCT_CD_CS_WGs!$A:$O,T$2,0)</f>
        <v>28.650400000000001</v>
      </c>
      <c r="V18" s="129">
        <f>VLOOKUP(V$3&amp;V$4&amp;V$9&amp;$A18,Input_MCT_CD_CS_WGs!$A:$O,V$2,0)</f>
        <v>25.3767</v>
      </c>
      <c r="W18" s="130">
        <f>VLOOKUP(W$3&amp;W$4&amp;W$9&amp;$A18,Input_MCT_CD_CS_WGs!$A:$O,W$2,0)</f>
        <v>29.227900000000002</v>
      </c>
    </row>
    <row r="19" spans="1:23">
      <c r="A19" s="88" t="s">
        <v>72</v>
      </c>
      <c r="B19" s="89">
        <v>1</v>
      </c>
      <c r="C19" s="141" t="s">
        <v>72</v>
      </c>
      <c r="D19" s="129">
        <f>VLOOKUP(D$3&amp;D$4&amp;D$9&amp;$A19,Input_MCT_CD_CS_WGs!$A:$O,D$2,0)</f>
        <v>0.49830000000000002</v>
      </c>
      <c r="E19" s="130">
        <f>VLOOKUP(E$3&amp;E$4&amp;E$9&amp;$A19,Input_MCT_CD_CS_WGs!$A:$O,E$2,0)</f>
        <v>2.3885000000000001</v>
      </c>
      <c r="G19" s="129">
        <f>VLOOKUP(G$3&amp;G$4&amp;G$9&amp;$A19,Input_MCT_CD_CS_WGs!$A:$O,G$2,0)</f>
        <v>1.2656000000000001</v>
      </c>
      <c r="H19" s="130">
        <f>VLOOKUP(H$3&amp;H$4&amp;H$9&amp;$A19,Input_MCT_CD_CS_WGs!$A:$O,H$2,0)</f>
        <v>3.1556999999999999</v>
      </c>
      <c r="J19" s="129">
        <f>VLOOKUP(J$3&amp;J$4&amp;J$9&amp;$A19,Input_MCT_CD_CS_WGs!$A:$O,J$2,0)</f>
        <v>2.2185000000000001</v>
      </c>
      <c r="K19" s="130">
        <f>VLOOKUP(K$3&amp;K$4&amp;K$9&amp;$A19,Input_MCT_CD_CS_WGs!$A:$O,K$2,0)</f>
        <v>4.1086</v>
      </c>
      <c r="M19" s="129">
        <f>VLOOKUP(M$3&amp;M$4&amp;M$9&amp;$A19,Input_MCT_CD_CS_WGs!$A:$O,M$2,0)</f>
        <v>0.49830000000000002</v>
      </c>
      <c r="N19" s="130">
        <f>VLOOKUP(N$3&amp;N$4&amp;N$9&amp;$A19,Input_MCT_CD_CS_WGs!$A:$O,N$2,0)</f>
        <v>2.3885000000000001</v>
      </c>
      <c r="P19" s="129">
        <f>VLOOKUP(P$3&amp;P$4&amp;P$9&amp;$A19,Input_MCT_CD_CS_WGs!$A:$O,P$2,0)</f>
        <v>2.0865</v>
      </c>
      <c r="Q19" s="130">
        <f>VLOOKUP(Q$3&amp;Q$4&amp;Q$9&amp;$A19,Input_MCT_CD_CS_WGs!$A:$O,Q$2,0)</f>
        <v>3.9765999999999999</v>
      </c>
      <c r="S19" s="129">
        <f>VLOOKUP(S$3&amp;S$4&amp;S$9&amp;$A19,Input_MCT_CD_CS_WGs!$A:$O,S$2,0)</f>
        <v>2.2185000000000001</v>
      </c>
      <c r="T19" s="130">
        <f>VLOOKUP(T$3&amp;T$4&amp;T$9&amp;$A19,Input_MCT_CD_CS_WGs!$A:$O,T$2,0)</f>
        <v>4.1086</v>
      </c>
      <c r="V19" s="129">
        <f>VLOOKUP(V$3&amp;V$4&amp;V$9&amp;$A19,Input_MCT_CD_CS_WGs!$A:$O,V$2,0)</f>
        <v>2.8123</v>
      </c>
      <c r="W19" s="130">
        <f>VLOOKUP(W$3&amp;W$4&amp;W$9&amp;$A19,Input_MCT_CD_CS_WGs!$A:$O,W$2,0)</f>
        <v>4.7024999999999997</v>
      </c>
    </row>
    <row r="20" spans="1:23">
      <c r="A20" s="88" t="s">
        <v>74</v>
      </c>
      <c r="B20" s="89">
        <v>1</v>
      </c>
      <c r="C20" s="141" t="s">
        <v>74</v>
      </c>
      <c r="D20" s="129">
        <f>VLOOKUP(D$3&amp;D$4&amp;D$9&amp;$A20,Input_MCT_CD_CS_WGs!$A:$O,D$2,0)</f>
        <v>0.53700000000000003</v>
      </c>
      <c r="E20" s="130">
        <f>VLOOKUP(E$3&amp;E$4&amp;E$9&amp;$A20,Input_MCT_CD_CS_WGs!$A:$O,E$2,0)</f>
        <v>2.5830000000000002</v>
      </c>
      <c r="G20" s="129">
        <f>VLOOKUP(G$3&amp;G$4&amp;G$9&amp;$A20,Input_MCT_CD_CS_WGs!$A:$O,G$2,0)</f>
        <v>1.3043</v>
      </c>
      <c r="H20" s="130">
        <f>VLOOKUP(H$3&amp;H$4&amp;H$9&amp;$A20,Input_MCT_CD_CS_WGs!$A:$O,H$2,0)</f>
        <v>3.3502999999999998</v>
      </c>
      <c r="J20" s="129">
        <f>VLOOKUP(J$3&amp;J$4&amp;J$9&amp;$A20,Input_MCT_CD_CS_WGs!$A:$O,J$2,0)</f>
        <v>2.5565000000000002</v>
      </c>
      <c r="K20" s="130">
        <f>VLOOKUP(K$3&amp;K$4&amp;K$9&amp;$A20,Input_MCT_CD_CS_WGs!$A:$O,K$2,0)</f>
        <v>4.6025</v>
      </c>
      <c r="M20" s="129">
        <f>VLOOKUP(M$3&amp;M$4&amp;M$9&amp;$A20,Input_MCT_CD_CS_WGs!$A:$O,M$2,0)</f>
        <v>0.53700000000000003</v>
      </c>
      <c r="N20" s="130">
        <f>VLOOKUP(N$3&amp;N$4&amp;N$9&amp;$A20,Input_MCT_CD_CS_WGs!$A:$O,N$2,0)</f>
        <v>2.5830000000000002</v>
      </c>
      <c r="P20" s="129">
        <f>VLOOKUP(P$3&amp;P$4&amp;P$9&amp;$A20,Input_MCT_CD_CS_WGs!$A:$O,P$2,0)</f>
        <v>2.4034</v>
      </c>
      <c r="Q20" s="130">
        <f>VLOOKUP(Q$3&amp;Q$4&amp;Q$9&amp;$A20,Input_MCT_CD_CS_WGs!$A:$O,Q$2,0)</f>
        <v>4.4493999999999998</v>
      </c>
      <c r="S20" s="129">
        <f>VLOOKUP(S$3&amp;S$4&amp;S$9&amp;$A20,Input_MCT_CD_CS_WGs!$A:$O,S$2,0)</f>
        <v>2.5565000000000002</v>
      </c>
      <c r="T20" s="130">
        <f>VLOOKUP(T$3&amp;T$4&amp;T$9&amp;$A20,Input_MCT_CD_CS_WGs!$A:$O,T$2,0)</f>
        <v>4.6025</v>
      </c>
      <c r="V20" s="129">
        <f>VLOOKUP(V$3&amp;V$4&amp;V$9&amp;$A20,Input_MCT_CD_CS_WGs!$A:$O,V$2,0)</f>
        <v>3.2454999999999998</v>
      </c>
      <c r="W20" s="130">
        <f>VLOOKUP(W$3&amp;W$4&amp;W$9&amp;$A20,Input_MCT_CD_CS_WGs!$A:$O,W$2,0)</f>
        <v>5.2915000000000001</v>
      </c>
    </row>
    <row r="21" spans="1:23">
      <c r="A21" s="88" t="s">
        <v>76</v>
      </c>
      <c r="B21" s="89">
        <v>1</v>
      </c>
      <c r="C21" s="141" t="s">
        <v>76</v>
      </c>
      <c r="D21" s="129">
        <f>VLOOKUP(D$3&amp;D$4&amp;D$9&amp;$A21,Input_MCT_CD_CS_WGs!$A:$O,D$2,0)</f>
        <v>0.29299999999999998</v>
      </c>
      <c r="E21" s="130">
        <f>VLOOKUP(E$3&amp;E$4&amp;E$9&amp;$A21,Input_MCT_CD_CS_WGs!$A:$O,E$2,0)</f>
        <v>4.3849999999999998</v>
      </c>
      <c r="G21" s="129">
        <f>VLOOKUP(G$3&amp;G$4&amp;G$9&amp;$A21,Input_MCT_CD_CS_WGs!$A:$O,G$2,0)</f>
        <v>1.5543</v>
      </c>
      <c r="H21" s="130">
        <f>VLOOKUP(H$3&amp;H$4&amp;H$9&amp;$A21,Input_MCT_CD_CS_WGs!$A:$O,H$2,0)</f>
        <v>5.6462000000000003</v>
      </c>
      <c r="J21" s="129">
        <f>VLOOKUP(J$3&amp;J$4&amp;J$9&amp;$A21,Input_MCT_CD_CS_WGs!$A:$O,J$2,0)</f>
        <v>3.0329000000000002</v>
      </c>
      <c r="K21" s="130">
        <f>VLOOKUP(K$3&amp;K$4&amp;K$9&amp;$A21,Input_MCT_CD_CS_WGs!$A:$O,K$2,0)</f>
        <v>7.1249000000000002</v>
      </c>
      <c r="M21" s="129">
        <f>VLOOKUP(M$3&amp;M$4&amp;M$9&amp;$A21,Input_MCT_CD_CS_WGs!$A:$O,M$2,0)</f>
        <v>0.29299999999999998</v>
      </c>
      <c r="N21" s="130">
        <f>VLOOKUP(N$3&amp;N$4&amp;N$9&amp;$A21,Input_MCT_CD_CS_WGs!$A:$O,N$2,0)</f>
        <v>4.3849999999999998</v>
      </c>
      <c r="P21" s="129">
        <f>VLOOKUP(P$3&amp;P$4&amp;P$9&amp;$A21,Input_MCT_CD_CS_WGs!$A:$O,P$2,0)</f>
        <v>2.7704</v>
      </c>
      <c r="Q21" s="130">
        <f>VLOOKUP(Q$3&amp;Q$4&amp;Q$9&amp;$A21,Input_MCT_CD_CS_WGs!$A:$O,Q$2,0)</f>
        <v>6.8624000000000001</v>
      </c>
      <c r="S21" s="129">
        <f>VLOOKUP(S$3&amp;S$4&amp;S$9&amp;$A21,Input_MCT_CD_CS_WGs!$A:$O,S$2,0)</f>
        <v>3.0329000000000002</v>
      </c>
      <c r="T21" s="130">
        <f>VLOOKUP(T$3&amp;T$4&amp;T$9&amp;$A21,Input_MCT_CD_CS_WGs!$A:$O,T$2,0)</f>
        <v>7.1249000000000002</v>
      </c>
      <c r="V21" s="129">
        <f>VLOOKUP(V$3&amp;V$4&amp;V$9&amp;$A21,Input_MCT_CD_CS_WGs!$A:$O,V$2,0)</f>
        <v>4.2140000000000004</v>
      </c>
      <c r="W21" s="130">
        <f>VLOOKUP(W$3&amp;W$4&amp;W$9&amp;$A21,Input_MCT_CD_CS_WGs!$A:$O,W$2,0)</f>
        <v>8.3059999999999992</v>
      </c>
    </row>
    <row r="22" spans="1:23">
      <c r="A22" s="88" t="s">
        <v>78</v>
      </c>
      <c r="B22" s="89">
        <v>1</v>
      </c>
      <c r="C22" s="141" t="s">
        <v>78</v>
      </c>
      <c r="D22" s="129">
        <f>VLOOKUP(D$3&amp;D$4&amp;D$9&amp;$A22,Input_MCT_CD_CS_WGs!$A:$O,D$2,0)</f>
        <v>41.4129</v>
      </c>
      <c r="E22" s="130">
        <f>VLOOKUP(E$3&amp;E$4&amp;E$9&amp;$A22,Input_MCT_CD_CS_WGs!$A:$O,E$2,0)</f>
        <v>74.857500000000002</v>
      </c>
      <c r="G22" s="129">
        <f>VLOOKUP(G$3&amp;G$4&amp;G$9&amp;$A22,Input_MCT_CD_CS_WGs!$A:$O,G$2,0)</f>
        <v>67.100899999999996</v>
      </c>
      <c r="H22" s="130">
        <f>VLOOKUP(H$3&amp;H$4&amp;H$9&amp;$A22,Input_MCT_CD_CS_WGs!$A:$O,H$2,0)</f>
        <v>100.5454</v>
      </c>
      <c r="J22" s="129">
        <f>VLOOKUP(J$3&amp;J$4&amp;J$9&amp;$A22,Input_MCT_CD_CS_WGs!$A:$O,J$2,0)</f>
        <v>91.6404</v>
      </c>
      <c r="K22" s="130">
        <f>VLOOKUP(K$3&amp;K$4&amp;K$9&amp;$A22,Input_MCT_CD_CS_WGs!$A:$O,K$2,0)</f>
        <v>125.0849</v>
      </c>
      <c r="M22" s="129">
        <f>VLOOKUP(M$3&amp;M$4&amp;M$9&amp;$A22,Input_MCT_CD_CS_WGs!$A:$O,M$2,0)</f>
        <v>41.4129</v>
      </c>
      <c r="N22" s="130">
        <f>VLOOKUP(N$3&amp;N$4&amp;N$9&amp;$A22,Input_MCT_CD_CS_WGs!$A:$O,N$2,0)</f>
        <v>74.857500000000002</v>
      </c>
      <c r="P22" s="129">
        <f>VLOOKUP(P$3&amp;P$4&amp;P$9&amp;$A22,Input_MCT_CD_CS_WGs!$A:$O,P$2,0)</f>
        <v>88.693299999999994</v>
      </c>
      <c r="Q22" s="130">
        <f>VLOOKUP(Q$3&amp;Q$4&amp;Q$9&amp;$A22,Input_MCT_CD_CS_WGs!$A:$O,Q$2,0)</f>
        <v>122.1378</v>
      </c>
      <c r="S22" s="129">
        <f>VLOOKUP(S$3&amp;S$4&amp;S$9&amp;$A22,Input_MCT_CD_CS_WGs!$A:$O,S$2,0)</f>
        <v>91.6404</v>
      </c>
      <c r="T22" s="130">
        <f>VLOOKUP(T$3&amp;T$4&amp;T$9&amp;$A22,Input_MCT_CD_CS_WGs!$A:$O,T$2,0)</f>
        <v>125.0849</v>
      </c>
      <c r="V22" s="129">
        <f>VLOOKUP(V$3&amp;V$4&amp;V$9&amp;$A22,Input_MCT_CD_CS_WGs!$A:$O,V$2,0)</f>
        <v>104.9024</v>
      </c>
      <c r="W22" s="130">
        <f>VLOOKUP(W$3&amp;W$4&amp;W$9&amp;$A22,Input_MCT_CD_CS_WGs!$A:$O,W$2,0)</f>
        <v>138.34690000000001</v>
      </c>
    </row>
    <row r="23" spans="1:23">
      <c r="A23" s="88" t="s">
        <v>80</v>
      </c>
      <c r="B23" s="89">
        <v>1</v>
      </c>
      <c r="C23" s="141" t="s">
        <v>80</v>
      </c>
      <c r="D23" s="129">
        <f>VLOOKUP(D$3&amp;D$4&amp;D$9&amp;$A23,Input_MCT_CD_CS_WGs!$A:$O,D$2,0)</f>
        <v>5.3212999999999999</v>
      </c>
      <c r="E23" s="130">
        <f>VLOOKUP(E$3&amp;E$4&amp;E$9&amp;$A23,Input_MCT_CD_CS_WGs!$A:$O,E$2,0)</f>
        <v>6.8379000000000003</v>
      </c>
      <c r="G23" s="129">
        <f>VLOOKUP(G$3&amp;G$4&amp;G$9&amp;$A23,Input_MCT_CD_CS_WGs!$A:$O,G$2,0)</f>
        <v>7.5312999999999999</v>
      </c>
      <c r="H23" s="130">
        <f>VLOOKUP(H$3&amp;H$4&amp;H$9&amp;$A23,Input_MCT_CD_CS_WGs!$A:$O,H$2,0)</f>
        <v>9.0479000000000003</v>
      </c>
      <c r="J23" s="129">
        <f>VLOOKUP(J$3&amp;J$4&amp;J$9&amp;$A23,Input_MCT_CD_CS_WGs!$A:$O,J$2,0)</f>
        <v>10.9656</v>
      </c>
      <c r="K23" s="130">
        <f>VLOOKUP(K$3&amp;K$4&amp;K$9&amp;$A23,Input_MCT_CD_CS_WGs!$A:$O,K$2,0)</f>
        <v>12.482200000000001</v>
      </c>
      <c r="M23" s="129">
        <f>VLOOKUP(M$3&amp;M$4&amp;M$9&amp;$A23,Input_MCT_CD_CS_WGs!$A:$O,M$2,0)</f>
        <v>5.3212999999999999</v>
      </c>
      <c r="N23" s="130">
        <f>VLOOKUP(N$3&amp;N$4&amp;N$9&amp;$A23,Input_MCT_CD_CS_WGs!$A:$O,N$2,0)</f>
        <v>6.8379000000000003</v>
      </c>
      <c r="P23" s="129">
        <f>VLOOKUP(P$3&amp;P$4&amp;P$9&amp;$A23,Input_MCT_CD_CS_WGs!$A:$O,P$2,0)</f>
        <v>10.889099999999999</v>
      </c>
      <c r="Q23" s="130">
        <f>VLOOKUP(Q$3&amp;Q$4&amp;Q$9&amp;$A23,Input_MCT_CD_CS_WGs!$A:$O,Q$2,0)</f>
        <v>12.4057</v>
      </c>
      <c r="S23" s="129">
        <f>VLOOKUP(S$3&amp;S$4&amp;S$9&amp;$A23,Input_MCT_CD_CS_WGs!$A:$O,S$2,0)</f>
        <v>10.9656</v>
      </c>
      <c r="T23" s="130">
        <f>VLOOKUP(T$3&amp;T$4&amp;T$9&amp;$A23,Input_MCT_CD_CS_WGs!$A:$O,T$2,0)</f>
        <v>12.482200000000001</v>
      </c>
      <c r="V23" s="129">
        <f>VLOOKUP(V$3&amp;V$4&amp;V$9&amp;$A23,Input_MCT_CD_CS_WGs!$A:$O,V$2,0)</f>
        <v>11.3101</v>
      </c>
      <c r="W23" s="130">
        <f>VLOOKUP(W$3&amp;W$4&amp;W$9&amp;$A23,Input_MCT_CD_CS_WGs!$A:$O,W$2,0)</f>
        <v>12.826700000000001</v>
      </c>
    </row>
    <row r="24" spans="1:23">
      <c r="A24" s="88" t="s">
        <v>82</v>
      </c>
      <c r="B24" s="89">
        <v>1</v>
      </c>
      <c r="C24" s="141" t="s">
        <v>82</v>
      </c>
      <c r="D24" s="129">
        <f>VLOOKUP(D$3&amp;D$4&amp;D$9&amp;$A24,Input_MCT_CD_CS_WGs!$A:$O,D$2,0)</f>
        <v>10.7879</v>
      </c>
      <c r="E24" s="130">
        <f>VLOOKUP(E$3&amp;E$4&amp;E$9&amp;$A24,Input_MCT_CD_CS_WGs!$A:$O,E$2,0)</f>
        <v>23.739799999999999</v>
      </c>
      <c r="G24" s="129">
        <f>VLOOKUP(G$3&amp;G$4&amp;G$9&amp;$A24,Input_MCT_CD_CS_WGs!$A:$O,G$2,0)</f>
        <v>18.125399999999999</v>
      </c>
      <c r="H24" s="130">
        <f>VLOOKUP(H$3&amp;H$4&amp;H$9&amp;$A24,Input_MCT_CD_CS_WGs!$A:$O,H$2,0)</f>
        <v>31.077200000000001</v>
      </c>
      <c r="J24" s="129">
        <f>VLOOKUP(J$3&amp;J$4&amp;J$9&amp;$A24,Input_MCT_CD_CS_WGs!$A:$O,J$2,0)</f>
        <v>25.524699999999999</v>
      </c>
      <c r="K24" s="130">
        <f>VLOOKUP(K$3&amp;K$4&amp;K$9&amp;$A24,Input_MCT_CD_CS_WGs!$A:$O,K$2,0)</f>
        <v>38.476599999999998</v>
      </c>
      <c r="M24" s="129">
        <f>VLOOKUP(M$3&amp;M$4&amp;M$9&amp;$A24,Input_MCT_CD_CS_WGs!$A:$O,M$2,0)</f>
        <v>10.7879</v>
      </c>
      <c r="N24" s="130">
        <f>VLOOKUP(N$3&amp;N$4&amp;N$9&amp;$A24,Input_MCT_CD_CS_WGs!$A:$O,N$2,0)</f>
        <v>23.739799999999999</v>
      </c>
      <c r="P24" s="129">
        <f>VLOOKUP(P$3&amp;P$4&amp;P$9&amp;$A24,Input_MCT_CD_CS_WGs!$A:$O,P$2,0)</f>
        <v>24.7592</v>
      </c>
      <c r="Q24" s="130">
        <f>VLOOKUP(Q$3&amp;Q$4&amp;Q$9&amp;$A24,Input_MCT_CD_CS_WGs!$A:$O,Q$2,0)</f>
        <v>37.710999999999999</v>
      </c>
      <c r="S24" s="129">
        <f>VLOOKUP(S$3&amp;S$4&amp;S$9&amp;$A24,Input_MCT_CD_CS_WGs!$A:$O,S$2,0)</f>
        <v>25.524699999999999</v>
      </c>
      <c r="T24" s="130">
        <f>VLOOKUP(T$3&amp;T$4&amp;T$9&amp;$A24,Input_MCT_CD_CS_WGs!$A:$O,T$2,0)</f>
        <v>38.476599999999998</v>
      </c>
      <c r="V24" s="129">
        <f>VLOOKUP(V$3&amp;V$4&amp;V$9&amp;$A24,Input_MCT_CD_CS_WGs!$A:$O,V$2,0)</f>
        <v>28.969799999999999</v>
      </c>
      <c r="W24" s="130">
        <f>VLOOKUP(W$3&amp;W$4&amp;W$9&amp;$A24,Input_MCT_CD_CS_WGs!$A:$O,W$2,0)</f>
        <v>41.921700000000001</v>
      </c>
    </row>
    <row r="25" spans="1:23">
      <c r="A25" s="88" t="s">
        <v>84</v>
      </c>
      <c r="B25" s="89">
        <v>1</v>
      </c>
      <c r="C25" s="141" t="s">
        <v>84</v>
      </c>
      <c r="D25" s="129">
        <f>VLOOKUP(D$3&amp;D$4&amp;D$9&amp;$A25,Input_MCT_CD_CS_WGs!$A:$O,D$2,0)</f>
        <v>16.749400000000001</v>
      </c>
      <c r="E25" s="130">
        <f>VLOOKUP(E$3&amp;E$4&amp;E$9&amp;$A25,Input_MCT_CD_CS_WGs!$A:$O,E$2,0)</f>
        <v>35.6526</v>
      </c>
      <c r="G25" s="129">
        <f>VLOOKUP(G$3&amp;G$4&amp;G$9&amp;$A25,Input_MCT_CD_CS_WGs!$A:$O,G$2,0)</f>
        <v>29.784099999999999</v>
      </c>
      <c r="H25" s="130">
        <f>VLOOKUP(H$3&amp;H$4&amp;H$9&amp;$A25,Input_MCT_CD_CS_WGs!$A:$O,H$2,0)</f>
        <v>48.6873</v>
      </c>
      <c r="J25" s="129">
        <f>VLOOKUP(J$3&amp;J$4&amp;J$9&amp;$A25,Input_MCT_CD_CS_WGs!$A:$O,J$2,0)</f>
        <v>36.257800000000003</v>
      </c>
      <c r="K25" s="130">
        <f>VLOOKUP(K$3&amp;K$4&amp;K$9&amp;$A25,Input_MCT_CD_CS_WGs!$A:$O,K$2,0)</f>
        <v>55.161000000000001</v>
      </c>
      <c r="M25" s="129">
        <f>VLOOKUP(M$3&amp;M$4&amp;M$9&amp;$A25,Input_MCT_CD_CS_WGs!$A:$O,M$2,0)</f>
        <v>16.749400000000001</v>
      </c>
      <c r="N25" s="130">
        <f>VLOOKUP(N$3&amp;N$4&amp;N$9&amp;$A25,Input_MCT_CD_CS_WGs!$A:$O,N$2,0)</f>
        <v>35.6526</v>
      </c>
      <c r="P25" s="129">
        <f>VLOOKUP(P$3&amp;P$4&amp;P$9&amp;$A25,Input_MCT_CD_CS_WGs!$A:$O,P$2,0)</f>
        <v>34.726599999999998</v>
      </c>
      <c r="Q25" s="130">
        <f>VLOOKUP(Q$3&amp;Q$4&amp;Q$9&amp;$A25,Input_MCT_CD_CS_WGs!$A:$O,Q$2,0)</f>
        <v>53.629800000000003</v>
      </c>
      <c r="S25" s="129">
        <f>VLOOKUP(S$3&amp;S$4&amp;S$9&amp;$A25,Input_MCT_CD_CS_WGs!$A:$O,S$2,0)</f>
        <v>36.257800000000003</v>
      </c>
      <c r="T25" s="130">
        <f>VLOOKUP(T$3&amp;T$4&amp;T$9&amp;$A25,Input_MCT_CD_CS_WGs!$A:$O,T$2,0)</f>
        <v>55.161000000000001</v>
      </c>
      <c r="V25" s="129">
        <f>VLOOKUP(V$3&amp;V$4&amp;V$9&amp;$A25,Input_MCT_CD_CS_WGs!$A:$O,V$2,0)</f>
        <v>43.148000000000003</v>
      </c>
      <c r="W25" s="130">
        <f>VLOOKUP(W$3&amp;W$4&amp;W$9&amp;$A25,Input_MCT_CD_CS_WGs!$A:$O,W$2,0)</f>
        <v>62.051200000000001</v>
      </c>
    </row>
    <row r="26" spans="1:23">
      <c r="A26" s="88" t="s">
        <v>86</v>
      </c>
      <c r="B26" s="89">
        <v>1</v>
      </c>
      <c r="C26" s="141" t="s">
        <v>86</v>
      </c>
      <c r="D26" s="129">
        <f>VLOOKUP(D$3&amp;D$4&amp;D$9&amp;$A26,Input_MCT_CD_CS_WGs!$A:$O,D$2,0)</f>
        <v>52.2834</v>
      </c>
      <c r="E26" s="130">
        <f>VLOOKUP(E$3&amp;E$4&amp;E$9&amp;$A26,Input_MCT_CD_CS_WGs!$A:$O,E$2,0)</f>
        <v>63.591099999999997</v>
      </c>
      <c r="G26" s="129">
        <f>VLOOKUP(G$3&amp;G$4&amp;G$9&amp;$A26,Input_MCT_CD_CS_WGs!$A:$O,G$2,0)</f>
        <v>75.370800000000003</v>
      </c>
      <c r="H26" s="130">
        <f>VLOOKUP(H$3&amp;H$4&amp;H$9&amp;$A26,Input_MCT_CD_CS_WGs!$A:$O,H$2,0)</f>
        <v>86.678399999999996</v>
      </c>
      <c r="J26" s="129">
        <f>VLOOKUP(J$3&amp;J$4&amp;J$9&amp;$A26,Input_MCT_CD_CS_WGs!$A:$O,J$2,0)</f>
        <v>84.027500000000003</v>
      </c>
      <c r="K26" s="130">
        <f>VLOOKUP(K$3&amp;K$4&amp;K$9&amp;$A26,Input_MCT_CD_CS_WGs!$A:$O,K$2,0)</f>
        <v>95.335099999999997</v>
      </c>
      <c r="M26" s="129">
        <f>VLOOKUP(M$3&amp;M$4&amp;M$9&amp;$A26,Input_MCT_CD_CS_WGs!$A:$O,M$2,0)</f>
        <v>52.2834</v>
      </c>
      <c r="N26" s="130">
        <f>VLOOKUP(N$3&amp;N$4&amp;N$9&amp;$A26,Input_MCT_CD_CS_WGs!$A:$O,N$2,0)</f>
        <v>63.591099999999997</v>
      </c>
      <c r="P26" s="129">
        <f>VLOOKUP(P$3&amp;P$4&amp;P$9&amp;$A26,Input_MCT_CD_CS_WGs!$A:$O,P$2,0)</f>
        <v>82.787999999999997</v>
      </c>
      <c r="Q26" s="130">
        <f>VLOOKUP(Q$3&amp;Q$4&amp;Q$9&amp;$A26,Input_MCT_CD_CS_WGs!$A:$O,Q$2,0)</f>
        <v>94.095600000000005</v>
      </c>
      <c r="S26" s="129">
        <f>VLOOKUP(S$3&amp;S$4&amp;S$9&amp;$A26,Input_MCT_CD_CS_WGs!$A:$O,S$2,0)</f>
        <v>84.027500000000003</v>
      </c>
      <c r="T26" s="130">
        <f>VLOOKUP(T$3&amp;T$4&amp;T$9&amp;$A26,Input_MCT_CD_CS_WGs!$A:$O,T$2,0)</f>
        <v>95.335099999999997</v>
      </c>
      <c r="V26" s="129">
        <f>VLOOKUP(V$3&amp;V$4&amp;V$9&amp;$A26,Input_MCT_CD_CS_WGs!$A:$O,V$2,0)</f>
        <v>89.605199999999996</v>
      </c>
      <c r="W26" s="130">
        <f>VLOOKUP(W$3&amp;W$4&amp;W$9&amp;$A26,Input_MCT_CD_CS_WGs!$A:$O,W$2,0)</f>
        <v>100.91289999999999</v>
      </c>
    </row>
    <row r="27" spans="1:23">
      <c r="A27" s="88" t="s">
        <v>88</v>
      </c>
      <c r="B27" s="89">
        <v>1</v>
      </c>
      <c r="C27" s="141" t="s">
        <v>88</v>
      </c>
      <c r="D27" s="129">
        <f>VLOOKUP(D$3&amp;D$4&amp;D$9&amp;$A27,Input_MCT_CD_CS_WGs!$A:$O,D$2,0)</f>
        <v>8.0376999999999992</v>
      </c>
      <c r="E27" s="130">
        <f>VLOOKUP(E$3&amp;E$4&amp;E$9&amp;$A27,Input_MCT_CD_CS_WGs!$A:$O,E$2,0)</f>
        <v>82.532300000000006</v>
      </c>
      <c r="G27" s="129">
        <f>VLOOKUP(G$3&amp;G$4&amp;G$9&amp;$A27,Input_MCT_CD_CS_WGs!$A:$O,G$2,0)</f>
        <v>35.494900000000001</v>
      </c>
      <c r="H27" s="130">
        <f>VLOOKUP(H$3&amp;H$4&amp;H$9&amp;$A27,Input_MCT_CD_CS_WGs!$A:$O,H$2,0)</f>
        <v>109.9894</v>
      </c>
      <c r="J27" s="129">
        <f>VLOOKUP(J$3&amp;J$4&amp;J$9&amp;$A27,Input_MCT_CD_CS_WGs!$A:$O,J$2,0)</f>
        <v>56.295299999999997</v>
      </c>
      <c r="K27" s="130">
        <f>VLOOKUP(K$3&amp;K$4&amp;K$9&amp;$A27,Input_MCT_CD_CS_WGs!$A:$O,K$2,0)</f>
        <v>130.78980000000001</v>
      </c>
      <c r="M27" s="129">
        <f>VLOOKUP(M$3&amp;M$4&amp;M$9&amp;$A27,Input_MCT_CD_CS_WGs!$A:$O,M$2,0)</f>
        <v>8.0376999999999992</v>
      </c>
      <c r="N27" s="130">
        <f>VLOOKUP(N$3&amp;N$4&amp;N$9&amp;$A27,Input_MCT_CD_CS_WGs!$A:$O,N$2,0)</f>
        <v>82.532300000000006</v>
      </c>
      <c r="P27" s="129">
        <f>VLOOKUP(P$3&amp;P$4&amp;P$9&amp;$A27,Input_MCT_CD_CS_WGs!$A:$O,P$2,0)</f>
        <v>51.038400000000003</v>
      </c>
      <c r="Q27" s="130">
        <f>VLOOKUP(Q$3&amp;Q$4&amp;Q$9&amp;$A27,Input_MCT_CD_CS_WGs!$A:$O,Q$2,0)</f>
        <v>125.5329</v>
      </c>
      <c r="S27" s="129">
        <f>VLOOKUP(S$3&amp;S$4&amp;S$9&amp;$A27,Input_MCT_CD_CS_WGs!$A:$O,S$2,0)</f>
        <v>56.295299999999997</v>
      </c>
      <c r="T27" s="130">
        <f>VLOOKUP(T$3&amp;T$4&amp;T$9&amp;$A27,Input_MCT_CD_CS_WGs!$A:$O,T$2,0)</f>
        <v>130.78980000000001</v>
      </c>
      <c r="V27" s="129">
        <f>VLOOKUP(V$3&amp;V$4&amp;V$9&amp;$A27,Input_MCT_CD_CS_WGs!$A:$O,V$2,0)</f>
        <v>79.951599999999999</v>
      </c>
      <c r="W27" s="130">
        <f>VLOOKUP(W$3&amp;W$4&amp;W$9&amp;$A27,Input_MCT_CD_CS_WGs!$A:$O,W$2,0)</f>
        <v>154.4461</v>
      </c>
    </row>
    <row r="28" spans="1:23">
      <c r="A28" s="88" t="s">
        <v>30</v>
      </c>
      <c r="B28" s="89">
        <v>1</v>
      </c>
      <c r="C28" s="141" t="s">
        <v>30</v>
      </c>
      <c r="D28" s="129">
        <f>VLOOKUP(D$3&amp;D$4&amp;D$9&amp;$A28,Input_MCT_CD_CS_WGs!$A:$O,D$2,0)</f>
        <v>24.6494</v>
      </c>
      <c r="E28" s="130">
        <f>VLOOKUP(E$3&amp;E$4&amp;E$9&amp;$A28,Input_MCT_CD_CS_WGs!$A:$O,E$2,0)</f>
        <v>48.889299999999999</v>
      </c>
      <c r="G28" s="129">
        <f>VLOOKUP(G$3&amp;G$4&amp;G$9&amp;$A28,Input_MCT_CD_CS_WGs!$A:$O,G$2,0)</f>
        <v>40.4178</v>
      </c>
      <c r="H28" s="130">
        <f>VLOOKUP(H$3&amp;H$4&amp;H$9&amp;$A28,Input_MCT_CD_CS_WGs!$A:$O,H$2,0)</f>
        <v>64.657700000000006</v>
      </c>
      <c r="J28" s="129">
        <f>VLOOKUP(J$3&amp;J$4&amp;J$9&amp;$A28,Input_MCT_CD_CS_WGs!$A:$O,J$2,0)</f>
        <v>47.639299999999999</v>
      </c>
      <c r="K28" s="130">
        <f>VLOOKUP(K$3&amp;K$4&amp;K$9&amp;$A28,Input_MCT_CD_CS_WGs!$A:$O,K$2,0)</f>
        <v>71.879099999999994</v>
      </c>
      <c r="M28" s="129">
        <f>VLOOKUP(M$3&amp;M$4&amp;M$9&amp;$A28,Input_MCT_CD_CS_WGs!$A:$O,M$2,0)</f>
        <v>24.6494</v>
      </c>
      <c r="N28" s="130">
        <f>VLOOKUP(N$3&amp;N$4&amp;N$9&amp;$A28,Input_MCT_CD_CS_WGs!$A:$O,N$2,0)</f>
        <v>48.889299999999999</v>
      </c>
      <c r="P28" s="129">
        <f>VLOOKUP(P$3&amp;P$4&amp;P$9&amp;$A28,Input_MCT_CD_CS_WGs!$A:$O,P$2,0)</f>
        <v>46.195599999999999</v>
      </c>
      <c r="Q28" s="130">
        <f>VLOOKUP(Q$3&amp;Q$4&amp;Q$9&amp;$A28,Input_MCT_CD_CS_WGs!$A:$O,Q$2,0)</f>
        <v>70.435500000000005</v>
      </c>
      <c r="S28" s="129">
        <f>VLOOKUP(S$3&amp;S$4&amp;S$9&amp;$A28,Input_MCT_CD_CS_WGs!$A:$O,S$2,0)</f>
        <v>47.639299999999999</v>
      </c>
      <c r="T28" s="130">
        <f>VLOOKUP(T$3&amp;T$4&amp;T$9&amp;$A28,Input_MCT_CD_CS_WGs!$A:$O,T$2,0)</f>
        <v>71.879099999999994</v>
      </c>
      <c r="V28" s="129">
        <f>VLOOKUP(V$3&amp;V$4&amp;V$9&amp;$A28,Input_MCT_CD_CS_WGs!$A:$O,V$2,0)</f>
        <v>54.135800000000003</v>
      </c>
      <c r="W28" s="130">
        <f>VLOOKUP(W$3&amp;W$4&amp;W$9&amp;$A28,Input_MCT_CD_CS_WGs!$A:$O,W$2,0)</f>
        <v>78.375600000000006</v>
      </c>
    </row>
    <row r="29" spans="1:23">
      <c r="A29" s="88" t="s">
        <v>32</v>
      </c>
      <c r="B29" s="89">
        <v>1</v>
      </c>
      <c r="C29" s="141" t="s">
        <v>32</v>
      </c>
      <c r="D29" s="129">
        <f>VLOOKUP(D$3&amp;D$4&amp;D$9&amp;$A29,Input_MCT_CD_CS_WGs!$A:$O,D$2,0)</f>
        <v>23.003299999999999</v>
      </c>
      <c r="E29" s="130">
        <f>VLOOKUP(E$3&amp;E$4&amp;E$9&amp;$A29,Input_MCT_CD_CS_WGs!$A:$O,E$2,0)</f>
        <v>43.040900000000001</v>
      </c>
      <c r="G29" s="129">
        <f>VLOOKUP(G$3&amp;G$4&amp;G$9&amp;$A29,Input_MCT_CD_CS_WGs!$A:$O,G$2,0)</f>
        <v>38.225000000000001</v>
      </c>
      <c r="H29" s="130">
        <f>VLOOKUP(H$3&amp;H$4&amp;H$9&amp;$A29,Input_MCT_CD_CS_WGs!$A:$O,H$2,0)</f>
        <v>58.262500000000003</v>
      </c>
      <c r="J29" s="129">
        <f>VLOOKUP(J$3&amp;J$4&amp;J$9&amp;$A29,Input_MCT_CD_CS_WGs!$A:$O,J$2,0)</f>
        <v>45.446399999999997</v>
      </c>
      <c r="K29" s="130">
        <f>VLOOKUP(K$3&amp;K$4&amp;K$9&amp;$A29,Input_MCT_CD_CS_WGs!$A:$O,K$2,0)</f>
        <v>65.483999999999995</v>
      </c>
      <c r="M29" s="129">
        <f>VLOOKUP(M$3&amp;M$4&amp;M$9&amp;$A29,Input_MCT_CD_CS_WGs!$A:$O,M$2,0)</f>
        <v>23.003299999999999</v>
      </c>
      <c r="N29" s="130">
        <f>VLOOKUP(N$3&amp;N$4&amp;N$9&amp;$A29,Input_MCT_CD_CS_WGs!$A:$O,N$2,0)</f>
        <v>43.040900000000001</v>
      </c>
      <c r="P29" s="129">
        <f>VLOOKUP(P$3&amp;P$4&amp;P$9&amp;$A29,Input_MCT_CD_CS_WGs!$A:$O,P$2,0)</f>
        <v>44.002800000000001</v>
      </c>
      <c r="Q29" s="130">
        <f>VLOOKUP(Q$3&amp;Q$4&amp;Q$9&amp;$A29,Input_MCT_CD_CS_WGs!$A:$O,Q$2,0)</f>
        <v>64.040300000000002</v>
      </c>
      <c r="S29" s="129">
        <f>VLOOKUP(S$3&amp;S$4&amp;S$9&amp;$A29,Input_MCT_CD_CS_WGs!$A:$O,S$2,0)</f>
        <v>45.446399999999997</v>
      </c>
      <c r="T29" s="130">
        <f>VLOOKUP(T$3&amp;T$4&amp;T$9&amp;$A29,Input_MCT_CD_CS_WGs!$A:$O,T$2,0)</f>
        <v>65.483999999999995</v>
      </c>
      <c r="V29" s="129">
        <f>VLOOKUP(V$3&amp;V$4&amp;V$9&amp;$A29,Input_MCT_CD_CS_WGs!$A:$O,V$2,0)</f>
        <v>51.942900000000002</v>
      </c>
      <c r="W29" s="130">
        <f>VLOOKUP(W$3&amp;W$4&amp;W$9&amp;$A29,Input_MCT_CD_CS_WGs!$A:$O,W$2,0)</f>
        <v>71.980500000000006</v>
      </c>
    </row>
    <row r="30" spans="1:23">
      <c r="A30" s="88" t="s">
        <v>1002</v>
      </c>
      <c r="B30" s="89">
        <v>1</v>
      </c>
      <c r="C30" s="141" t="s">
        <v>619</v>
      </c>
      <c r="D30" s="129">
        <v>0</v>
      </c>
      <c r="E30" s="130">
        <v>0</v>
      </c>
      <c r="G30" s="129">
        <v>0</v>
      </c>
      <c r="H30" s="130">
        <v>0</v>
      </c>
      <c r="J30" s="129">
        <v>0</v>
      </c>
      <c r="K30" s="130">
        <v>0</v>
      </c>
      <c r="M30" s="129">
        <v>0</v>
      </c>
      <c r="N30" s="130">
        <v>0</v>
      </c>
      <c r="P30" s="129">
        <v>0</v>
      </c>
      <c r="Q30" s="130">
        <v>0</v>
      </c>
      <c r="S30" s="129">
        <v>0</v>
      </c>
      <c r="T30" s="130">
        <v>0</v>
      </c>
      <c r="V30" s="129">
        <v>0</v>
      </c>
      <c r="W30" s="130">
        <v>0</v>
      </c>
    </row>
    <row r="31" spans="1:23">
      <c r="A31" s="33"/>
      <c r="C31" s="93"/>
      <c r="D31" s="94"/>
      <c r="E31" s="95"/>
      <c r="G31" s="94"/>
      <c r="H31" s="95"/>
      <c r="J31" s="94"/>
      <c r="K31" s="95"/>
      <c r="M31" s="94"/>
      <c r="N31" s="95"/>
      <c r="P31" s="94"/>
      <c r="Q31" s="95"/>
      <c r="S31" s="94"/>
      <c r="T31" s="95"/>
      <c r="V31" s="94"/>
      <c r="W31" s="95"/>
    </row>
    <row r="32" spans="1:23">
      <c r="A32" s="142" t="s">
        <v>72</v>
      </c>
      <c r="B32" s="143">
        <v>1</v>
      </c>
      <c r="C32" s="144" t="s">
        <v>930</v>
      </c>
      <c r="D32" s="168">
        <v>0</v>
      </c>
      <c r="E32" s="146">
        <v>0</v>
      </c>
      <c r="G32" s="168">
        <v>0</v>
      </c>
      <c r="H32" s="146">
        <v>0</v>
      </c>
      <c r="J32" s="168">
        <v>0</v>
      </c>
      <c r="K32" s="146">
        <v>0</v>
      </c>
      <c r="M32" s="168">
        <f>VLOOKUP($A32,ProActive_SCD_Output!$A:$F,2,0)/12+VLOOKUP($A32,ProActive_SCD_Output!$A:$F,6,0)/24</f>
        <v>317.75189583333332</v>
      </c>
      <c r="N32" s="146">
        <f>VLOOKUP($A32,ProActive_SCD_Output!$A:$F,2,0)/12</f>
        <v>290.23116666666664</v>
      </c>
      <c r="P32" s="168">
        <f>VLOOKUP($A32,ProActive_SCD_Output!$A:$F,2,0)/12+VLOOKUP($A32,ProActive_SCD_Output!$A:$F,6,0)/24</f>
        <v>317.75189583333332</v>
      </c>
      <c r="Q32" s="146">
        <f>VLOOKUP($A32,ProActive_SCD_Output!$A:$F,2,0)/12</f>
        <v>290.23116666666664</v>
      </c>
      <c r="S32" s="168">
        <f>VLOOKUP($A32,ProActive_SCD_Output!$A:$F,2,0)/12+VLOOKUP($A32,ProActive_SCD_Output!$A:$F,6,0)/24</f>
        <v>317.75189583333332</v>
      </c>
      <c r="T32" s="146">
        <f>VLOOKUP($A32,ProActive_SCD_Output!$A:$F,2,0)/12</f>
        <v>290.23116666666664</v>
      </c>
      <c r="V32" s="168">
        <f>VLOOKUP($A32,ProActive_SCD_Output!$A:$F,3,0)/12+VLOOKUP($A32,ProActive_SCD_Output!$A:$F,6,0)/24</f>
        <v>589.98372916666665</v>
      </c>
      <c r="W32" s="146">
        <f>VLOOKUP($A32,ProActive_SCD_Output!$A:$F,3,0)/12</f>
        <v>562.46299999999997</v>
      </c>
    </row>
    <row r="33" spans="1:23">
      <c r="A33" s="142" t="s">
        <v>74</v>
      </c>
      <c r="B33" s="143">
        <v>1</v>
      </c>
      <c r="C33" s="144" t="s">
        <v>931</v>
      </c>
      <c r="D33" s="168">
        <v>0</v>
      </c>
      <c r="E33" s="146">
        <v>0</v>
      </c>
      <c r="G33" s="168">
        <v>0</v>
      </c>
      <c r="H33" s="146">
        <v>0</v>
      </c>
      <c r="J33" s="168">
        <v>0</v>
      </c>
      <c r="K33" s="146">
        <v>0</v>
      </c>
      <c r="M33" s="168">
        <f>VLOOKUP($A33,ProActive_SCD_Output!$A:$F,2,0)/12+VLOOKUP($A33,ProActive_SCD_Output!$A:$F,6,0)/24</f>
        <v>379.76631250000003</v>
      </c>
      <c r="N33" s="146">
        <f>VLOOKUP($A33,ProActive_SCD_Output!$A:$F,2,0)/12</f>
        <v>352.24558333333334</v>
      </c>
      <c r="P33" s="168">
        <f>VLOOKUP($A33,ProActive_SCD_Output!$A:$F,2,0)/12+VLOOKUP($A33,ProActive_SCD_Output!$A:$F,6,0)/24</f>
        <v>379.76631250000003</v>
      </c>
      <c r="Q33" s="146">
        <f>VLOOKUP($A33,ProActive_SCD_Output!$A:$F,2,0)/12</f>
        <v>352.24558333333334</v>
      </c>
      <c r="S33" s="168">
        <f>VLOOKUP($A33,ProActive_SCD_Output!$A:$F,2,0)/12+VLOOKUP($A33,ProActive_SCD_Output!$A:$F,6,0)/24</f>
        <v>379.76631250000003</v>
      </c>
      <c r="T33" s="146">
        <f>VLOOKUP($A33,ProActive_SCD_Output!$A:$F,2,0)/12</f>
        <v>352.24558333333334</v>
      </c>
      <c r="V33" s="168">
        <f>VLOOKUP($A33,ProActive_SCD_Output!$A:$F,3,0)/12+VLOOKUP($A33,ProActive_SCD_Output!$A:$F,6,0)/24</f>
        <v>714.01256250000006</v>
      </c>
      <c r="W33" s="146">
        <f>VLOOKUP($A33,ProActive_SCD_Output!$A:$F,3,0)/12</f>
        <v>686.49183333333337</v>
      </c>
    </row>
    <row r="34" spans="1:23">
      <c r="A34" s="142" t="s">
        <v>76</v>
      </c>
      <c r="B34" s="143">
        <v>1</v>
      </c>
      <c r="C34" s="144" t="s">
        <v>932</v>
      </c>
      <c r="D34" s="168">
        <v>0</v>
      </c>
      <c r="E34" s="146">
        <v>0</v>
      </c>
      <c r="G34" s="168">
        <v>0</v>
      </c>
      <c r="H34" s="146">
        <v>0</v>
      </c>
      <c r="J34" s="168">
        <v>0</v>
      </c>
      <c r="K34" s="146">
        <v>0</v>
      </c>
      <c r="M34" s="168">
        <f>VLOOKUP($A34,ProActive_SCD_Output!$A:$F,2,0)/12+VLOOKUP($A34,ProActive_SCD_Output!$A:$F,6,0)/24</f>
        <v>432.10260416666671</v>
      </c>
      <c r="N34" s="146">
        <f>VLOOKUP($A34,ProActive_SCD_Output!$A:$F,2,0)/12</f>
        <v>404.58187500000003</v>
      </c>
      <c r="P34" s="168">
        <f>VLOOKUP($A34,ProActive_SCD_Output!$A:$F,2,0)/12+VLOOKUP($A34,ProActive_SCD_Output!$A:$F,6,0)/24</f>
        <v>432.10260416666671</v>
      </c>
      <c r="Q34" s="146">
        <f>VLOOKUP($A34,ProActive_SCD_Output!$A:$F,2,0)/12</f>
        <v>404.58187500000003</v>
      </c>
      <c r="S34" s="168">
        <f>VLOOKUP($A34,ProActive_SCD_Output!$A:$F,2,0)/12+VLOOKUP($A34,ProActive_SCD_Output!$A:$F,6,0)/24</f>
        <v>432.10260416666671</v>
      </c>
      <c r="T34" s="146">
        <f>VLOOKUP($A34,ProActive_SCD_Output!$A:$F,2,0)/12</f>
        <v>404.58187500000003</v>
      </c>
      <c r="V34" s="168">
        <f>VLOOKUP($A34,ProActive_SCD_Output!$A:$F,3,0)/12+VLOOKUP($A34,ProActive_SCD_Output!$A:$F,6,0)/24</f>
        <v>809.68468750000011</v>
      </c>
      <c r="W34" s="146">
        <f>VLOOKUP($A34,ProActive_SCD_Output!$A:$F,3,0)/12</f>
        <v>782.16395833333343</v>
      </c>
    </row>
    <row r="35" spans="1:23" ht="15" customHeight="1">
      <c r="B35" s="101"/>
      <c r="C35" s="93"/>
      <c r="D35" s="94"/>
      <c r="E35" s="95"/>
      <c r="G35" s="94"/>
      <c r="H35" s="95"/>
      <c r="J35" s="94"/>
      <c r="K35" s="95"/>
      <c r="M35" s="94"/>
      <c r="N35" s="95"/>
      <c r="P35" s="94"/>
      <c r="Q35" s="95"/>
      <c r="S35" s="94"/>
      <c r="T35" s="95"/>
      <c r="V35" s="94"/>
      <c r="W35" s="95"/>
    </row>
    <row r="36" spans="1:23" ht="15" customHeight="1" thickBot="1">
      <c r="B36" s="101"/>
      <c r="C36" s="102" t="s">
        <v>913</v>
      </c>
      <c r="D36" s="103">
        <f>SUM(D16:D34)</f>
        <v>198.18120000000002</v>
      </c>
      <c r="E36" s="104">
        <f>SUM(E16:E34)</f>
        <v>410.73620000000005</v>
      </c>
      <c r="F36" s="105"/>
      <c r="G36" s="103">
        <f>SUM(G16:G34)</f>
        <v>337.63240000000002</v>
      </c>
      <c r="H36" s="104">
        <f>SUM(H16:H34)</f>
        <v>550.18670000000009</v>
      </c>
      <c r="I36" s="105"/>
      <c r="J36" s="103">
        <f>SUM(J16:J34)</f>
        <v>437.65359999999998</v>
      </c>
      <c r="K36" s="104">
        <f>SUM(K16:K34)</f>
        <v>650.20800000000008</v>
      </c>
      <c r="L36" s="105"/>
      <c r="M36" s="103">
        <f>SUM(M16:M34)</f>
        <v>1327.8020125</v>
      </c>
      <c r="N36" s="104">
        <f>SUM(N16:N34)</f>
        <v>1457.7948250000002</v>
      </c>
      <c r="O36" s="105"/>
      <c r="P36" s="103">
        <f>SUM(P16:P34)</f>
        <v>1551.7201124999999</v>
      </c>
      <c r="Q36" s="104">
        <f>SUM(Q16:Q34)</f>
        <v>1681.712325</v>
      </c>
      <c r="R36" s="105"/>
      <c r="S36" s="103">
        <f>SUM(S16:S34)</f>
        <v>1567.2744125000002</v>
      </c>
      <c r="T36" s="104">
        <f>SUM(T16:T34)</f>
        <v>1697.2666250000002</v>
      </c>
      <c r="U36" s="105"/>
      <c r="V36" s="103">
        <f>SUM(V16:V34)</f>
        <v>2621.329179166667</v>
      </c>
      <c r="W36" s="104">
        <f>SUM(W16:W34)</f>
        <v>2751.3215916666668</v>
      </c>
    </row>
    <row r="37" spans="1:23" ht="15" customHeight="1" thickTop="1">
      <c r="B37" s="101"/>
      <c r="C37" s="106" t="s">
        <v>914</v>
      </c>
      <c r="D37" s="107">
        <f>D36*24</f>
        <v>4756.3488000000007</v>
      </c>
      <c r="E37" s="108">
        <f>E36*12</f>
        <v>4928.8344000000006</v>
      </c>
      <c r="F37" s="105"/>
      <c r="G37" s="107">
        <f>G36*24</f>
        <v>8103.1776000000009</v>
      </c>
      <c r="H37" s="108">
        <f>H36*12</f>
        <v>6602.2404000000006</v>
      </c>
      <c r="I37" s="105"/>
      <c r="J37" s="107">
        <f>J36*24</f>
        <v>10503.686399999999</v>
      </c>
      <c r="K37" s="108">
        <f>K36*12</f>
        <v>7802.496000000001</v>
      </c>
      <c r="L37" s="105"/>
      <c r="M37" s="107">
        <f>M36*24</f>
        <v>31867.248299999999</v>
      </c>
      <c r="N37" s="108">
        <f>N36*12</f>
        <v>17493.537900000003</v>
      </c>
      <c r="O37" s="105"/>
      <c r="P37" s="107">
        <f>P36*24</f>
        <v>37241.282699999996</v>
      </c>
      <c r="Q37" s="108">
        <f>Q36*12</f>
        <v>20180.547899999998</v>
      </c>
      <c r="R37" s="105"/>
      <c r="S37" s="107">
        <f>S36*24</f>
        <v>37614.585900000005</v>
      </c>
      <c r="T37" s="108">
        <f>T36*12</f>
        <v>20367.199500000002</v>
      </c>
      <c r="U37" s="105"/>
      <c r="V37" s="107">
        <f>V36*24</f>
        <v>62911.900300000008</v>
      </c>
      <c r="W37" s="108">
        <f>W36*12</f>
        <v>33015.859100000001</v>
      </c>
    </row>
    <row r="38" spans="1:23" ht="15" customHeight="1" thickBot="1">
      <c r="B38" s="101"/>
      <c r="C38" s="109" t="s">
        <v>915</v>
      </c>
      <c r="D38" s="110">
        <f>D36+(D36*D$1)</f>
        <v>336.90804000000003</v>
      </c>
      <c r="E38" s="111">
        <f>E36+(E36*E$1)</f>
        <v>698.25154000000009</v>
      </c>
      <c r="F38" s="105"/>
      <c r="G38" s="110">
        <f>G36+(G36*G$1)</f>
        <v>607.73832000000004</v>
      </c>
      <c r="H38" s="111">
        <f>H36+(H36*H$1)</f>
        <v>990.3360600000002</v>
      </c>
      <c r="I38" s="105"/>
      <c r="J38" s="110">
        <f>J36+(J36*J$1)</f>
        <v>831.54183999999998</v>
      </c>
      <c r="K38" s="111">
        <f>K36+(K36*K$1)</f>
        <v>1235.3952000000002</v>
      </c>
      <c r="L38" s="105"/>
      <c r="M38" s="110">
        <f>M36+(M36*M$1)</f>
        <v>2257.2634212499997</v>
      </c>
      <c r="N38" s="111">
        <f>N36+(N36*N$1)</f>
        <v>2478.2512025000001</v>
      </c>
      <c r="O38" s="105"/>
      <c r="P38" s="110">
        <f>P36+(P36*P$1)</f>
        <v>2793.0962024999999</v>
      </c>
      <c r="Q38" s="111">
        <f>Q36+(Q36*Q$1)</f>
        <v>3027.0821850000002</v>
      </c>
      <c r="R38" s="105"/>
      <c r="S38" s="110">
        <f>S36+(S36*S$1)</f>
        <v>2977.8213837500002</v>
      </c>
      <c r="T38" s="111">
        <f>T36+(T36*T$1)</f>
        <v>3224.8065875000002</v>
      </c>
      <c r="U38" s="105"/>
      <c r="V38" s="110">
        <f>V36+(V36*V$1)</f>
        <v>5242.658358333334</v>
      </c>
      <c r="W38" s="111">
        <f>W36+(W36*W$1)</f>
        <v>5502.6431833333336</v>
      </c>
    </row>
    <row r="39" spans="1:23" ht="15" customHeight="1" thickTop="1">
      <c r="B39" s="101"/>
      <c r="C39" s="112" t="s">
        <v>916</v>
      </c>
      <c r="D39" s="113">
        <f>(D38-D36)/D36</f>
        <v>0.7</v>
      </c>
      <c r="E39" s="114">
        <f>(E38-E36)/E36</f>
        <v>0.7</v>
      </c>
      <c r="F39" s="105"/>
      <c r="G39" s="113">
        <f>(G38-G36)/G36</f>
        <v>0.8</v>
      </c>
      <c r="H39" s="114">
        <f>(H38-H36)/H36</f>
        <v>0.8</v>
      </c>
      <c r="I39" s="105"/>
      <c r="J39" s="113">
        <f>(J38-J36)/J36</f>
        <v>0.9</v>
      </c>
      <c r="K39" s="114">
        <f>(K38-K36)/K36</f>
        <v>0.9</v>
      </c>
      <c r="L39" s="105"/>
      <c r="M39" s="113">
        <f>(M38-M36)/M36</f>
        <v>0.69999999999999973</v>
      </c>
      <c r="N39" s="114">
        <f>(N38-N36)/N36</f>
        <v>0.69999999999999984</v>
      </c>
      <c r="O39" s="105"/>
      <c r="P39" s="113">
        <f>(P38-P36)/P36</f>
        <v>0.8</v>
      </c>
      <c r="Q39" s="114">
        <f>(Q38-Q36)/Q36</f>
        <v>0.80000000000000016</v>
      </c>
      <c r="R39" s="105"/>
      <c r="S39" s="113">
        <f>(S38-S36)/S36</f>
        <v>0.89999999999999991</v>
      </c>
      <c r="T39" s="114">
        <f>(T38-T36)/T36</f>
        <v>0.89999999999999991</v>
      </c>
      <c r="U39" s="105"/>
      <c r="V39" s="113">
        <f>(V38-V36)/V36</f>
        <v>1</v>
      </c>
      <c r="W39" s="114">
        <f>(W38-W36)/W36</f>
        <v>1</v>
      </c>
    </row>
    <row r="40" spans="1:23" ht="15" customHeight="1">
      <c r="B40" s="101"/>
      <c r="C40" s="115" t="s">
        <v>917</v>
      </c>
      <c r="D40" s="116">
        <f>D37+(D37*D$1)</f>
        <v>8085.7929600000007</v>
      </c>
      <c r="E40" s="117">
        <f>E37+(E37*E$1)</f>
        <v>8379.0184800000006</v>
      </c>
      <c r="F40" s="105"/>
      <c r="G40" s="116">
        <f>G37+(G37*G$1)</f>
        <v>14585.719680000002</v>
      </c>
      <c r="H40" s="117">
        <f>H37+(H37*H$1)</f>
        <v>11884.032720000001</v>
      </c>
      <c r="I40" s="105"/>
      <c r="J40" s="116">
        <f>J37+(J37*J$1)</f>
        <v>19957.004159999997</v>
      </c>
      <c r="K40" s="117">
        <f>K37+(K37*K$1)</f>
        <v>14824.742400000003</v>
      </c>
      <c r="L40" s="105"/>
      <c r="M40" s="116">
        <f>M37+(M37*M$1)</f>
        <v>54174.322109999994</v>
      </c>
      <c r="N40" s="117">
        <f>N37+(N37*N$1)</f>
        <v>29739.014430000003</v>
      </c>
      <c r="O40" s="105"/>
      <c r="P40" s="116">
        <f>P37+(P37*P$1)</f>
        <v>67034.30885999999</v>
      </c>
      <c r="Q40" s="117">
        <f>Q37+(Q37*Q$1)</f>
        <v>36324.986219999999</v>
      </c>
      <c r="R40" s="105"/>
      <c r="S40" s="116">
        <f>S37+(S37*S$1)</f>
        <v>71467.713210000016</v>
      </c>
      <c r="T40" s="117">
        <f>T37+(T37*T$1)</f>
        <v>38697.679050000006</v>
      </c>
      <c r="U40" s="105"/>
      <c r="V40" s="116">
        <f>V37+(V37*V$1)</f>
        <v>125823.80060000002</v>
      </c>
      <c r="W40" s="117">
        <f>W37+(W37*W$1)</f>
        <v>66031.718200000003</v>
      </c>
    </row>
    <row r="41" spans="1:23" customFormat="1" ht="12.75"/>
    <row r="42" spans="1:23" outlineLevel="1">
      <c r="D42" s="73">
        <v>4</v>
      </c>
      <c r="E42" s="73">
        <v>5</v>
      </c>
      <c r="G42" s="73">
        <v>7</v>
      </c>
      <c r="H42" s="73">
        <v>8</v>
      </c>
      <c r="J42" s="73">
        <v>10</v>
      </c>
      <c r="K42" s="73">
        <v>11</v>
      </c>
      <c r="M42" s="73">
        <v>13</v>
      </c>
      <c r="N42" s="73">
        <v>14</v>
      </c>
      <c r="P42" s="73">
        <v>16</v>
      </c>
      <c r="Q42" s="73">
        <v>17</v>
      </c>
      <c r="S42" s="73">
        <v>19</v>
      </c>
      <c r="T42" s="73">
        <v>20</v>
      </c>
      <c r="V42" s="73">
        <v>22</v>
      </c>
      <c r="W42" s="73">
        <v>23</v>
      </c>
    </row>
    <row r="43" spans="1:23">
      <c r="C43" s="118" t="s">
        <v>73</v>
      </c>
    </row>
    <row r="44" spans="1:23">
      <c r="B44" s="87" t="s">
        <v>919</v>
      </c>
      <c r="C44" s="119" t="s">
        <v>608</v>
      </c>
      <c r="D44" s="86" t="s">
        <v>910</v>
      </c>
      <c r="E44" s="86" t="s">
        <v>906</v>
      </c>
      <c r="G44" s="86" t="s">
        <v>910</v>
      </c>
      <c r="H44" s="86" t="s">
        <v>906</v>
      </c>
      <c r="J44" s="86" t="s">
        <v>910</v>
      </c>
      <c r="K44" s="86" t="s">
        <v>906</v>
      </c>
      <c r="M44" s="86" t="s">
        <v>910</v>
      </c>
      <c r="N44" s="86" t="s">
        <v>906</v>
      </c>
      <c r="P44" s="86" t="s">
        <v>910</v>
      </c>
      <c r="Q44" s="86" t="s">
        <v>906</v>
      </c>
      <c r="S44" s="86" t="s">
        <v>910</v>
      </c>
      <c r="T44" s="86" t="s">
        <v>906</v>
      </c>
      <c r="V44" s="86" t="s">
        <v>910</v>
      </c>
      <c r="W44" s="86" t="s">
        <v>906</v>
      </c>
    </row>
    <row r="45" spans="1:23">
      <c r="B45" s="87" t="s">
        <v>911</v>
      </c>
      <c r="C45" s="87" t="s">
        <v>920</v>
      </c>
    </row>
    <row r="46" spans="1:23">
      <c r="A46" s="88" t="s">
        <v>72</v>
      </c>
      <c r="B46" s="89">
        <v>1</v>
      </c>
      <c r="C46" s="120" t="s">
        <v>625</v>
      </c>
      <c r="D46" s="91">
        <f t="shared" ref="D46:E51" si="0">VLOOKUP($A46,$A$16:$W$34,D$42,0)*$B46</f>
        <v>0.49830000000000002</v>
      </c>
      <c r="E46" s="92">
        <f t="shared" si="0"/>
        <v>2.3885000000000001</v>
      </c>
      <c r="G46" s="91">
        <f t="shared" ref="G46:H51" si="1">VLOOKUP($A46,$A$16:$W$34,G$42,0)*$B46</f>
        <v>1.2656000000000001</v>
      </c>
      <c r="H46" s="92">
        <f t="shared" si="1"/>
        <v>3.1556999999999999</v>
      </c>
      <c r="J46" s="91">
        <f t="shared" ref="J46:K51" si="2">VLOOKUP($A46,$A$16:$W$34,J$42,0)*$B46</f>
        <v>2.2185000000000001</v>
      </c>
      <c r="K46" s="92">
        <f t="shared" si="2"/>
        <v>4.1086</v>
      </c>
      <c r="M46" s="91">
        <f t="shared" ref="M46:N51" si="3">VLOOKUP($A46,$A$16:$W$34,M$42,0)*$B46</f>
        <v>0.49830000000000002</v>
      </c>
      <c r="N46" s="92">
        <f t="shared" si="3"/>
        <v>2.3885000000000001</v>
      </c>
      <c r="P46" s="91">
        <f t="shared" ref="P46:Q51" si="4">VLOOKUP($A46,$A$16:$W$34,P$42,0)*$B46</f>
        <v>2.0865</v>
      </c>
      <c r="Q46" s="92">
        <f t="shared" si="4"/>
        <v>3.9765999999999999</v>
      </c>
      <c r="S46" s="91">
        <f t="shared" ref="S46:T51" si="5">VLOOKUP($A46,$A$16:$W$34,S$42,0)*$B46</f>
        <v>2.2185000000000001</v>
      </c>
      <c r="T46" s="92">
        <f t="shared" si="5"/>
        <v>4.1086</v>
      </c>
      <c r="V46" s="91">
        <f t="shared" ref="V46:W51" si="6">VLOOKUP($A46,$A$16:$W$34,V$42,0)*$B46</f>
        <v>2.8123</v>
      </c>
      <c r="W46" s="92">
        <f t="shared" si="6"/>
        <v>4.7024999999999997</v>
      </c>
    </row>
    <row r="47" spans="1:23">
      <c r="A47" s="88" t="s">
        <v>86</v>
      </c>
      <c r="B47" s="89">
        <v>2</v>
      </c>
      <c r="C47" s="128" t="s">
        <v>628</v>
      </c>
      <c r="D47" s="129">
        <f t="shared" si="0"/>
        <v>104.5668</v>
      </c>
      <c r="E47" s="130">
        <f t="shared" si="0"/>
        <v>127.18219999999999</v>
      </c>
      <c r="G47" s="129">
        <f t="shared" si="1"/>
        <v>150.74160000000001</v>
      </c>
      <c r="H47" s="130">
        <f t="shared" si="1"/>
        <v>173.35679999999999</v>
      </c>
      <c r="J47" s="129">
        <f t="shared" si="2"/>
        <v>168.05500000000001</v>
      </c>
      <c r="K47" s="130">
        <f t="shared" si="2"/>
        <v>190.67019999999999</v>
      </c>
      <c r="M47" s="129">
        <f t="shared" si="3"/>
        <v>104.5668</v>
      </c>
      <c r="N47" s="130">
        <f t="shared" si="3"/>
        <v>127.18219999999999</v>
      </c>
      <c r="P47" s="129">
        <f t="shared" si="4"/>
        <v>165.57599999999999</v>
      </c>
      <c r="Q47" s="130">
        <f t="shared" si="4"/>
        <v>188.19120000000001</v>
      </c>
      <c r="S47" s="129">
        <f t="shared" si="5"/>
        <v>168.05500000000001</v>
      </c>
      <c r="T47" s="130">
        <f t="shared" si="5"/>
        <v>190.67019999999999</v>
      </c>
      <c r="V47" s="129">
        <f t="shared" si="6"/>
        <v>179.21039999999999</v>
      </c>
      <c r="W47" s="130">
        <f t="shared" si="6"/>
        <v>201.82579999999999</v>
      </c>
    </row>
    <row r="48" spans="1:23">
      <c r="A48" s="88" t="s">
        <v>86</v>
      </c>
      <c r="B48" s="89">
        <v>1</v>
      </c>
      <c r="C48" s="128" t="s">
        <v>633</v>
      </c>
      <c r="D48" s="129">
        <f t="shared" si="0"/>
        <v>52.2834</v>
      </c>
      <c r="E48" s="130">
        <f t="shared" si="0"/>
        <v>63.591099999999997</v>
      </c>
      <c r="G48" s="129">
        <f t="shared" si="1"/>
        <v>75.370800000000003</v>
      </c>
      <c r="H48" s="130">
        <f t="shared" si="1"/>
        <v>86.678399999999996</v>
      </c>
      <c r="J48" s="129">
        <f t="shared" si="2"/>
        <v>84.027500000000003</v>
      </c>
      <c r="K48" s="130">
        <f t="shared" si="2"/>
        <v>95.335099999999997</v>
      </c>
      <c r="M48" s="129">
        <f t="shared" si="3"/>
        <v>52.2834</v>
      </c>
      <c r="N48" s="130">
        <f t="shared" si="3"/>
        <v>63.591099999999997</v>
      </c>
      <c r="P48" s="129">
        <f t="shared" si="4"/>
        <v>82.787999999999997</v>
      </c>
      <c r="Q48" s="130">
        <f t="shared" si="4"/>
        <v>94.095600000000005</v>
      </c>
      <c r="S48" s="129">
        <f t="shared" si="5"/>
        <v>84.027500000000003</v>
      </c>
      <c r="T48" s="130">
        <f t="shared" si="5"/>
        <v>95.335099999999997</v>
      </c>
      <c r="V48" s="129">
        <f t="shared" si="6"/>
        <v>89.605199999999996</v>
      </c>
      <c r="W48" s="130">
        <f t="shared" si="6"/>
        <v>100.91289999999999</v>
      </c>
    </row>
    <row r="49" spans="1:23">
      <c r="A49" s="88" t="s">
        <v>18</v>
      </c>
      <c r="B49" s="89">
        <v>1</v>
      </c>
      <c r="C49" s="128" t="s">
        <v>566</v>
      </c>
      <c r="D49" s="129">
        <f t="shared" si="0"/>
        <v>2.9306999999999999</v>
      </c>
      <c r="E49" s="130">
        <f t="shared" si="0"/>
        <v>3.6116000000000001</v>
      </c>
      <c r="G49" s="129">
        <f t="shared" si="1"/>
        <v>4.0242000000000004</v>
      </c>
      <c r="H49" s="130">
        <f t="shared" si="1"/>
        <v>4.7050999999999998</v>
      </c>
      <c r="J49" s="129">
        <f t="shared" si="2"/>
        <v>6.2655000000000003</v>
      </c>
      <c r="K49" s="130">
        <f t="shared" si="2"/>
        <v>6.9462999999999999</v>
      </c>
      <c r="M49" s="129">
        <f t="shared" si="3"/>
        <v>2.9306999999999999</v>
      </c>
      <c r="N49" s="130">
        <f t="shared" si="3"/>
        <v>3.6116000000000001</v>
      </c>
      <c r="P49" s="129">
        <f t="shared" si="4"/>
        <v>6.2381000000000002</v>
      </c>
      <c r="Q49" s="130">
        <f t="shared" si="4"/>
        <v>6.9189999999999996</v>
      </c>
      <c r="S49" s="129">
        <f t="shared" si="5"/>
        <v>6.2655000000000003</v>
      </c>
      <c r="T49" s="130">
        <f t="shared" si="5"/>
        <v>6.9462999999999999</v>
      </c>
      <c r="V49" s="129">
        <f t="shared" si="6"/>
        <v>6.3884999999999996</v>
      </c>
      <c r="W49" s="130">
        <f t="shared" si="6"/>
        <v>7.0693000000000001</v>
      </c>
    </row>
    <row r="50" spans="1:23">
      <c r="A50" s="88" t="s">
        <v>1002</v>
      </c>
      <c r="B50" s="89">
        <v>1</v>
      </c>
      <c r="C50" s="128" t="s">
        <v>619</v>
      </c>
      <c r="D50" s="129">
        <f t="shared" si="0"/>
        <v>0</v>
      </c>
      <c r="E50" s="130">
        <f t="shared" si="0"/>
        <v>0</v>
      </c>
      <c r="G50" s="129">
        <f t="shared" si="1"/>
        <v>0</v>
      </c>
      <c r="H50" s="130">
        <f t="shared" si="1"/>
        <v>0</v>
      </c>
      <c r="J50" s="129">
        <f t="shared" si="2"/>
        <v>0</v>
      </c>
      <c r="K50" s="130">
        <f t="shared" si="2"/>
        <v>0</v>
      </c>
      <c r="M50" s="129">
        <f t="shared" si="3"/>
        <v>0</v>
      </c>
      <c r="N50" s="130">
        <f t="shared" si="3"/>
        <v>0</v>
      </c>
      <c r="P50" s="129">
        <f t="shared" si="4"/>
        <v>0</v>
      </c>
      <c r="Q50" s="130">
        <f t="shared" si="4"/>
        <v>0</v>
      </c>
      <c r="S50" s="129">
        <f t="shared" si="5"/>
        <v>0</v>
      </c>
      <c r="T50" s="130">
        <f t="shared" si="5"/>
        <v>0</v>
      </c>
      <c r="V50" s="129">
        <f t="shared" si="6"/>
        <v>0</v>
      </c>
      <c r="W50" s="130">
        <f t="shared" si="6"/>
        <v>0</v>
      </c>
    </row>
    <row r="51" spans="1:23">
      <c r="A51" s="88" t="s">
        <v>80</v>
      </c>
      <c r="B51" s="89">
        <v>1</v>
      </c>
      <c r="C51" s="128" t="s">
        <v>568</v>
      </c>
      <c r="D51" s="129">
        <f t="shared" si="0"/>
        <v>5.3212999999999999</v>
      </c>
      <c r="E51" s="130">
        <f t="shared" si="0"/>
        <v>6.8379000000000003</v>
      </c>
      <c r="G51" s="129">
        <f t="shared" si="1"/>
        <v>7.5312999999999999</v>
      </c>
      <c r="H51" s="130">
        <f t="shared" si="1"/>
        <v>9.0479000000000003</v>
      </c>
      <c r="J51" s="129">
        <f t="shared" si="2"/>
        <v>10.9656</v>
      </c>
      <c r="K51" s="130">
        <f t="shared" si="2"/>
        <v>12.482200000000001</v>
      </c>
      <c r="M51" s="129">
        <f t="shared" si="3"/>
        <v>5.3212999999999999</v>
      </c>
      <c r="N51" s="130">
        <f t="shared" si="3"/>
        <v>6.8379000000000003</v>
      </c>
      <c r="P51" s="129">
        <f t="shared" si="4"/>
        <v>10.889099999999999</v>
      </c>
      <c r="Q51" s="130">
        <f t="shared" si="4"/>
        <v>12.4057</v>
      </c>
      <c r="S51" s="129">
        <f t="shared" si="5"/>
        <v>10.9656</v>
      </c>
      <c r="T51" s="130">
        <f t="shared" si="5"/>
        <v>12.482200000000001</v>
      </c>
      <c r="V51" s="129">
        <f t="shared" si="6"/>
        <v>11.3101</v>
      </c>
      <c r="W51" s="130">
        <f t="shared" si="6"/>
        <v>12.826700000000001</v>
      </c>
    </row>
    <row r="52" spans="1:23">
      <c r="C52" s="94"/>
      <c r="D52" s="94"/>
      <c r="E52" s="95"/>
      <c r="G52" s="94"/>
      <c r="H52" s="95"/>
      <c r="J52" s="94"/>
      <c r="K52" s="95"/>
      <c r="M52" s="94"/>
      <c r="N52" s="95"/>
      <c r="P52" s="94"/>
      <c r="Q52" s="95"/>
      <c r="S52" s="94"/>
      <c r="T52" s="95"/>
      <c r="V52" s="94"/>
      <c r="W52" s="95"/>
    </row>
    <row r="53" spans="1:23">
      <c r="A53" s="96"/>
      <c r="B53" s="97">
        <v>1</v>
      </c>
      <c r="C53" s="121" t="s">
        <v>930</v>
      </c>
      <c r="D53" s="99">
        <f>VLOOKUP($C53,$C$16:$W$34,D$42-2,0)*$B53</f>
        <v>0</v>
      </c>
      <c r="E53" s="100">
        <f>VLOOKUP($C53,$C$16:$W$34,E$42-2,0)*$B53</f>
        <v>0</v>
      </c>
      <c r="G53" s="99">
        <f>VLOOKUP($C53,$C$16:$W$34,G$42-2,0)*$B53</f>
        <v>0</v>
      </c>
      <c r="H53" s="100">
        <f>VLOOKUP($C53,$C$16:$W$34,H$42-2,0)*$B53</f>
        <v>0</v>
      </c>
      <c r="J53" s="99">
        <f>VLOOKUP($C53,$C$16:$W$34,J$42-2,0)*$B53</f>
        <v>0</v>
      </c>
      <c r="K53" s="100">
        <f>VLOOKUP($C53,$C$16:$W$34,K$42-2,0)*$B53</f>
        <v>0</v>
      </c>
      <c r="M53" s="99">
        <f>VLOOKUP($C53,$C$16:$W$34,M$42-2,0)*$B53</f>
        <v>317.75189583333332</v>
      </c>
      <c r="N53" s="100">
        <f>VLOOKUP($C53,$C$16:$W$34,N$42-2,0)*$B53</f>
        <v>290.23116666666664</v>
      </c>
      <c r="P53" s="99">
        <f>VLOOKUP($C53,$C$16:$W$34,P$42-2,0)*$B53</f>
        <v>317.75189583333332</v>
      </c>
      <c r="Q53" s="100">
        <f>VLOOKUP($C53,$C$16:$W$34,Q$42-2,0)*$B53</f>
        <v>290.23116666666664</v>
      </c>
      <c r="S53" s="99">
        <f>VLOOKUP($C53,$C$16:$W$34,S$42-2,0)*$B53</f>
        <v>317.75189583333332</v>
      </c>
      <c r="T53" s="100">
        <f>VLOOKUP($C53,$C$16:$W$34,T$42-2,0)*$B53</f>
        <v>290.23116666666664</v>
      </c>
      <c r="V53" s="99">
        <f>VLOOKUP($C53,$C$16:$W$34,V$42-2,0)*$B53</f>
        <v>589.98372916666665</v>
      </c>
      <c r="W53" s="100">
        <f>VLOOKUP($C53,$C$16:$W$34,W$42-2,0)*$B53</f>
        <v>562.46299999999997</v>
      </c>
    </row>
    <row r="54" spans="1:23">
      <c r="C54" s="94"/>
      <c r="D54" s="94"/>
      <c r="E54" s="95"/>
      <c r="G54" s="94"/>
      <c r="H54" s="95"/>
      <c r="J54" s="94"/>
      <c r="K54" s="95"/>
      <c r="M54" s="94"/>
      <c r="N54" s="95"/>
      <c r="P54" s="94"/>
      <c r="Q54" s="95"/>
      <c r="S54" s="94"/>
      <c r="T54" s="95"/>
      <c r="V54" s="94"/>
      <c r="W54" s="95"/>
    </row>
    <row r="55" spans="1:23" ht="15" customHeight="1" thickBot="1">
      <c r="B55" s="87" t="s">
        <v>1034</v>
      </c>
      <c r="C55" s="122" t="s">
        <v>913</v>
      </c>
      <c r="D55" s="103">
        <f>SUM(D46:D53)</f>
        <v>165.60050000000001</v>
      </c>
      <c r="E55" s="104">
        <f>SUM(E46:E53)</f>
        <v>203.61129999999997</v>
      </c>
      <c r="F55" s="105"/>
      <c r="G55" s="103">
        <f>SUM(G46:G53)</f>
        <v>238.93350000000001</v>
      </c>
      <c r="H55" s="104">
        <f>SUM(H46:H53)</f>
        <v>276.94390000000004</v>
      </c>
      <c r="I55" s="105"/>
      <c r="J55" s="103">
        <f>SUM(J46:J53)</f>
        <v>271.53210000000001</v>
      </c>
      <c r="K55" s="104">
        <f>SUM(K46:K53)</f>
        <v>309.54239999999999</v>
      </c>
      <c r="L55" s="105"/>
      <c r="M55" s="103">
        <f>SUM(M46:M53)</f>
        <v>483.35239583333333</v>
      </c>
      <c r="N55" s="104">
        <f>SUM(N46:N53)</f>
        <v>493.84246666666661</v>
      </c>
      <c r="O55" s="105"/>
      <c r="P55" s="103">
        <f>SUM(P46:P53)</f>
        <v>585.32959583333331</v>
      </c>
      <c r="Q55" s="104">
        <f>SUM(Q46:Q53)</f>
        <v>595.81926666666664</v>
      </c>
      <c r="R55" s="105"/>
      <c r="S55" s="103">
        <f>SUM(S46:S53)</f>
        <v>589.28399583333339</v>
      </c>
      <c r="T55" s="104">
        <f>SUM(T46:T53)</f>
        <v>599.77356666666662</v>
      </c>
      <c r="U55" s="105"/>
      <c r="V55" s="103">
        <f>SUM(V46:V53)</f>
        <v>879.31022916666666</v>
      </c>
      <c r="W55" s="104">
        <f>SUM(W46:W53)</f>
        <v>889.8001999999999</v>
      </c>
    </row>
    <row r="56" spans="1:23" ht="15" customHeight="1" thickTop="1">
      <c r="C56" s="123" t="s">
        <v>914</v>
      </c>
      <c r="D56" s="107">
        <f>D55*24</f>
        <v>3974.4120000000003</v>
      </c>
      <c r="E56" s="108">
        <f>E55*12</f>
        <v>2443.3355999999994</v>
      </c>
      <c r="F56" s="105"/>
      <c r="G56" s="107">
        <f>G55*24</f>
        <v>5734.4040000000005</v>
      </c>
      <c r="H56" s="108">
        <f>H55*12</f>
        <v>3323.3268000000007</v>
      </c>
      <c r="I56" s="105"/>
      <c r="J56" s="107">
        <f>J55*24</f>
        <v>6516.7704000000003</v>
      </c>
      <c r="K56" s="108">
        <f>K55*12</f>
        <v>3714.5087999999996</v>
      </c>
      <c r="L56" s="105"/>
      <c r="M56" s="107">
        <f>M55*24</f>
        <v>11600.4575</v>
      </c>
      <c r="N56" s="108">
        <f>N55*12</f>
        <v>5926.1095999999998</v>
      </c>
      <c r="O56" s="105"/>
      <c r="P56" s="107">
        <f>P55*24</f>
        <v>14047.9103</v>
      </c>
      <c r="Q56" s="108">
        <f>Q55*12</f>
        <v>7149.8311999999996</v>
      </c>
      <c r="R56" s="105"/>
      <c r="S56" s="107">
        <f>S55*24</f>
        <v>14142.815900000001</v>
      </c>
      <c r="T56" s="108">
        <f>T55*12</f>
        <v>7197.282799999999</v>
      </c>
      <c r="U56" s="105"/>
      <c r="V56" s="107">
        <f>V55*24</f>
        <v>21103.445500000002</v>
      </c>
      <c r="W56" s="108">
        <f>W55*12</f>
        <v>10677.6024</v>
      </c>
    </row>
    <row r="57" spans="1:23" ht="15" customHeight="1" thickBot="1">
      <c r="B57" s="87" t="s">
        <v>1035</v>
      </c>
      <c r="C57" s="124" t="s">
        <v>915</v>
      </c>
      <c r="D57" s="110">
        <f>D55+(D55*D$1)</f>
        <v>281.52085</v>
      </c>
      <c r="E57" s="111">
        <f>E55+(E55*E$1)</f>
        <v>346.13920999999993</v>
      </c>
      <c r="F57" s="105"/>
      <c r="G57" s="110">
        <f>G55+(G55*G$1)</f>
        <v>430.08030000000002</v>
      </c>
      <c r="H57" s="111">
        <f>H55+(H55*H$1)</f>
        <v>498.49902000000009</v>
      </c>
      <c r="I57" s="105"/>
      <c r="J57" s="110">
        <f>J55+(J55*J$1)</f>
        <v>515.91099000000008</v>
      </c>
      <c r="K57" s="111">
        <f>K55+(K55*K$1)</f>
        <v>588.13056000000006</v>
      </c>
      <c r="L57" s="105"/>
      <c r="M57" s="110">
        <f>M55+(M55*M$1)</f>
        <v>821.69907291666664</v>
      </c>
      <c r="N57" s="111">
        <f>N55+(N55*N$1)</f>
        <v>839.53219333333323</v>
      </c>
      <c r="O57" s="105"/>
      <c r="P57" s="110">
        <f>P55+(P55*P$1)</f>
        <v>1053.5932725</v>
      </c>
      <c r="Q57" s="111">
        <f>Q55+(Q55*Q$1)</f>
        <v>1072.47468</v>
      </c>
      <c r="R57" s="105"/>
      <c r="S57" s="110">
        <f>S55+(S55*S$1)</f>
        <v>1119.6395920833334</v>
      </c>
      <c r="T57" s="111">
        <f>T55+(T55*T$1)</f>
        <v>1139.5697766666667</v>
      </c>
      <c r="U57" s="105"/>
      <c r="V57" s="110">
        <f>V55+(V55*V$1)</f>
        <v>1758.6204583333333</v>
      </c>
      <c r="W57" s="111">
        <f>W55+(W55*W$1)</f>
        <v>1779.6003999999998</v>
      </c>
    </row>
    <row r="58" spans="1:23" ht="15" customHeight="1" thickTop="1">
      <c r="C58" s="125" t="s">
        <v>916</v>
      </c>
      <c r="D58" s="113">
        <f>(D57-D55)/D55</f>
        <v>0.69999999999999984</v>
      </c>
      <c r="E58" s="114">
        <f>(E57-E55)/E55</f>
        <v>0.7</v>
      </c>
      <c r="F58" s="105"/>
      <c r="G58" s="113">
        <f>(G57-G55)/G55</f>
        <v>0.8</v>
      </c>
      <c r="H58" s="114">
        <f>(H57-H55)/H55</f>
        <v>0.8</v>
      </c>
      <c r="I58" s="105"/>
      <c r="J58" s="113">
        <f>(J57-J55)/J55</f>
        <v>0.90000000000000024</v>
      </c>
      <c r="K58" s="114">
        <f>(K57-K55)/K55</f>
        <v>0.90000000000000024</v>
      </c>
      <c r="L58" s="105"/>
      <c r="M58" s="113">
        <f>(M57-M55)/M55</f>
        <v>0.7</v>
      </c>
      <c r="N58" s="114">
        <f>(N57-N55)/N55</f>
        <v>0.7</v>
      </c>
      <c r="O58" s="105"/>
      <c r="P58" s="113">
        <f>(P57-P55)/P55</f>
        <v>0.8</v>
      </c>
      <c r="Q58" s="114">
        <f>(Q57-Q55)/Q55</f>
        <v>0.80000000000000016</v>
      </c>
      <c r="R58" s="105"/>
      <c r="S58" s="113">
        <f>(S57-S55)/S55</f>
        <v>0.8999999999999998</v>
      </c>
      <c r="T58" s="114">
        <f>(T57-T55)/T55</f>
        <v>0.90000000000000024</v>
      </c>
      <c r="U58" s="105"/>
      <c r="V58" s="113">
        <f>(V57-V55)/V55</f>
        <v>1</v>
      </c>
      <c r="W58" s="114">
        <f>(W57-W55)/W55</f>
        <v>1</v>
      </c>
    </row>
    <row r="59" spans="1:23" ht="15" customHeight="1">
      <c r="C59" s="126" t="s">
        <v>917</v>
      </c>
      <c r="D59" s="116">
        <f>D56+(D56*D$1)</f>
        <v>6756.5004000000008</v>
      </c>
      <c r="E59" s="117">
        <f>E56+(E56*E$1)</f>
        <v>4153.6705199999988</v>
      </c>
      <c r="F59" s="105"/>
      <c r="G59" s="116">
        <f>G56+(G56*G$1)</f>
        <v>10321.927200000002</v>
      </c>
      <c r="H59" s="117">
        <f>H56+(H56*H$1)</f>
        <v>5981.9882400000015</v>
      </c>
      <c r="I59" s="105"/>
      <c r="J59" s="116">
        <f>J56+(J56*J$1)</f>
        <v>12381.86376</v>
      </c>
      <c r="K59" s="117">
        <f>K56+(K56*K$1)</f>
        <v>7057.5667199999989</v>
      </c>
      <c r="L59" s="105"/>
      <c r="M59" s="116">
        <f>M56+(M56*M$1)</f>
        <v>19720.777750000001</v>
      </c>
      <c r="N59" s="117">
        <f>N56+(N56*N$1)</f>
        <v>10074.38632</v>
      </c>
      <c r="O59" s="105"/>
      <c r="P59" s="116">
        <f>P56+(P56*P$1)</f>
        <v>25286.238539999998</v>
      </c>
      <c r="Q59" s="117">
        <f>Q56+(Q56*Q$1)</f>
        <v>12869.69616</v>
      </c>
      <c r="R59" s="105"/>
      <c r="S59" s="116">
        <f>S56+(S56*S$1)</f>
        <v>26871.350210000004</v>
      </c>
      <c r="T59" s="117">
        <f>T56+(T56*T$1)</f>
        <v>13674.837319999999</v>
      </c>
      <c r="U59" s="105"/>
      <c r="V59" s="116">
        <f>V56+(V56*V$1)</f>
        <v>42206.891000000003</v>
      </c>
      <c r="W59" s="117">
        <f>W56+(W56*W$1)</f>
        <v>21355.2048</v>
      </c>
    </row>
    <row r="61" spans="1:23">
      <c r="C61" s="118" t="s">
        <v>75</v>
      </c>
    </row>
    <row r="62" spans="1:23">
      <c r="B62" s="87" t="s">
        <v>919</v>
      </c>
      <c r="C62" s="119" t="s">
        <v>610</v>
      </c>
      <c r="D62" s="86" t="s">
        <v>910</v>
      </c>
      <c r="E62" s="86" t="s">
        <v>906</v>
      </c>
      <c r="G62" s="86" t="s">
        <v>910</v>
      </c>
      <c r="H62" s="86" t="s">
        <v>906</v>
      </c>
      <c r="J62" s="86" t="s">
        <v>910</v>
      </c>
      <c r="K62" s="86" t="s">
        <v>906</v>
      </c>
      <c r="M62" s="86" t="s">
        <v>910</v>
      </c>
      <c r="N62" s="86" t="s">
        <v>906</v>
      </c>
      <c r="P62" s="86" t="s">
        <v>910</v>
      </c>
      <c r="Q62" s="86" t="s">
        <v>906</v>
      </c>
      <c r="S62" s="86" t="s">
        <v>910</v>
      </c>
      <c r="T62" s="86" t="s">
        <v>906</v>
      </c>
      <c r="V62" s="86" t="s">
        <v>910</v>
      </c>
      <c r="W62" s="86" t="s">
        <v>906</v>
      </c>
    </row>
    <row r="63" spans="1:23">
      <c r="B63" s="87" t="s">
        <v>911</v>
      </c>
      <c r="C63" s="87" t="s">
        <v>920</v>
      </c>
    </row>
    <row r="64" spans="1:23">
      <c r="A64" s="88" t="s">
        <v>76</v>
      </c>
      <c r="B64" s="89">
        <v>1</v>
      </c>
      <c r="C64" s="120" t="s">
        <v>626</v>
      </c>
      <c r="D64" s="91">
        <f t="shared" ref="D64:E72" si="7">VLOOKUP($A64,$A$16:$W$34,D$42,0)*$B64</f>
        <v>0.29299999999999998</v>
      </c>
      <c r="E64" s="92">
        <f t="shared" si="7"/>
        <v>4.3849999999999998</v>
      </c>
      <c r="G64" s="91">
        <f t="shared" ref="G64:H72" si="8">VLOOKUP($A64,$A$16:$W$34,G$42,0)*$B64</f>
        <v>1.5543</v>
      </c>
      <c r="H64" s="92">
        <f t="shared" si="8"/>
        <v>5.6462000000000003</v>
      </c>
      <c r="J64" s="91">
        <f t="shared" ref="J64:K72" si="9">VLOOKUP($A64,$A$16:$W$34,J$42,0)*$B64</f>
        <v>3.0329000000000002</v>
      </c>
      <c r="K64" s="92">
        <f t="shared" si="9"/>
        <v>7.1249000000000002</v>
      </c>
      <c r="M64" s="91">
        <f t="shared" ref="M64:N72" si="10">VLOOKUP($A64,$A$16:$W$34,M$42,0)*$B64</f>
        <v>0.29299999999999998</v>
      </c>
      <c r="N64" s="92">
        <f t="shared" si="10"/>
        <v>4.3849999999999998</v>
      </c>
      <c r="P64" s="91">
        <f t="shared" ref="P64:Q72" si="11">VLOOKUP($A64,$A$16:$W$34,P$42,0)*$B64</f>
        <v>2.7704</v>
      </c>
      <c r="Q64" s="92">
        <f t="shared" si="11"/>
        <v>6.8624000000000001</v>
      </c>
      <c r="S64" s="91">
        <f t="shared" ref="S64:T72" si="12">VLOOKUP($A64,$A$16:$W$34,S$42,0)*$B64</f>
        <v>3.0329000000000002</v>
      </c>
      <c r="T64" s="92">
        <f t="shared" si="12"/>
        <v>7.1249000000000002</v>
      </c>
      <c r="V64" s="91">
        <f t="shared" ref="V64:W72" si="13">VLOOKUP($A64,$A$16:$W$34,V$42,0)*$B64</f>
        <v>4.2140000000000004</v>
      </c>
      <c r="W64" s="92">
        <f t="shared" si="13"/>
        <v>8.3059999999999992</v>
      </c>
    </row>
    <row r="65" spans="1:23">
      <c r="A65" s="88" t="s">
        <v>80</v>
      </c>
      <c r="B65" s="89">
        <v>1</v>
      </c>
      <c r="C65" s="128" t="s">
        <v>568</v>
      </c>
      <c r="D65" s="129">
        <f t="shared" si="7"/>
        <v>5.3212999999999999</v>
      </c>
      <c r="E65" s="130">
        <f t="shared" si="7"/>
        <v>6.8379000000000003</v>
      </c>
      <c r="G65" s="129">
        <f t="shared" si="8"/>
        <v>7.5312999999999999</v>
      </c>
      <c r="H65" s="130">
        <f t="shared" si="8"/>
        <v>9.0479000000000003</v>
      </c>
      <c r="J65" s="129">
        <f t="shared" si="9"/>
        <v>10.9656</v>
      </c>
      <c r="K65" s="130">
        <f t="shared" si="9"/>
        <v>12.482200000000001</v>
      </c>
      <c r="M65" s="129">
        <f t="shared" si="10"/>
        <v>5.3212999999999999</v>
      </c>
      <c r="N65" s="130">
        <f t="shared" si="10"/>
        <v>6.8379000000000003</v>
      </c>
      <c r="P65" s="129">
        <f t="shared" si="11"/>
        <v>10.889099999999999</v>
      </c>
      <c r="Q65" s="130">
        <f t="shared" si="11"/>
        <v>12.4057</v>
      </c>
      <c r="S65" s="129">
        <f t="shared" si="12"/>
        <v>10.9656</v>
      </c>
      <c r="T65" s="130">
        <f t="shared" si="12"/>
        <v>12.482200000000001</v>
      </c>
      <c r="V65" s="129">
        <f t="shared" si="13"/>
        <v>11.3101</v>
      </c>
      <c r="W65" s="130">
        <f t="shared" si="13"/>
        <v>12.826700000000001</v>
      </c>
    </row>
    <row r="66" spans="1:23">
      <c r="A66" s="88" t="s">
        <v>1036</v>
      </c>
      <c r="B66" s="89">
        <v>1</v>
      </c>
      <c r="C66" s="128" t="s">
        <v>617</v>
      </c>
      <c r="D66" s="129">
        <f t="shared" si="7"/>
        <v>0</v>
      </c>
      <c r="E66" s="130">
        <f t="shared" si="7"/>
        <v>0</v>
      </c>
      <c r="G66" s="129">
        <f t="shared" si="8"/>
        <v>0</v>
      </c>
      <c r="H66" s="130">
        <f t="shared" si="8"/>
        <v>0</v>
      </c>
      <c r="J66" s="129">
        <f t="shared" si="9"/>
        <v>0</v>
      </c>
      <c r="K66" s="130">
        <f t="shared" si="9"/>
        <v>0</v>
      </c>
      <c r="M66" s="129">
        <f t="shared" si="10"/>
        <v>0</v>
      </c>
      <c r="N66" s="130">
        <f t="shared" si="10"/>
        <v>0</v>
      </c>
      <c r="P66" s="129">
        <f t="shared" si="11"/>
        <v>0</v>
      </c>
      <c r="Q66" s="130">
        <f t="shared" si="11"/>
        <v>0</v>
      </c>
      <c r="S66" s="129">
        <f t="shared" si="12"/>
        <v>0</v>
      </c>
      <c r="T66" s="130">
        <f t="shared" si="12"/>
        <v>0</v>
      </c>
      <c r="V66" s="129">
        <f t="shared" si="13"/>
        <v>0</v>
      </c>
      <c r="W66" s="130">
        <f t="shared" si="13"/>
        <v>0</v>
      </c>
    </row>
    <row r="67" spans="1:23">
      <c r="A67" s="88" t="s">
        <v>18</v>
      </c>
      <c r="B67" s="89">
        <v>1</v>
      </c>
      <c r="C67" s="128" t="s">
        <v>566</v>
      </c>
      <c r="D67" s="129">
        <f t="shared" si="7"/>
        <v>2.9306999999999999</v>
      </c>
      <c r="E67" s="130">
        <f t="shared" si="7"/>
        <v>3.6116000000000001</v>
      </c>
      <c r="G67" s="129">
        <f t="shared" si="8"/>
        <v>4.0242000000000004</v>
      </c>
      <c r="H67" s="130">
        <f t="shared" si="8"/>
        <v>4.7050999999999998</v>
      </c>
      <c r="J67" s="129">
        <f t="shared" si="9"/>
        <v>6.2655000000000003</v>
      </c>
      <c r="K67" s="130">
        <f t="shared" si="9"/>
        <v>6.9462999999999999</v>
      </c>
      <c r="M67" s="129">
        <f t="shared" si="10"/>
        <v>2.9306999999999999</v>
      </c>
      <c r="N67" s="130">
        <f t="shared" si="10"/>
        <v>3.6116000000000001</v>
      </c>
      <c r="P67" s="129">
        <f t="shared" si="11"/>
        <v>6.2381000000000002</v>
      </c>
      <c r="Q67" s="130">
        <f t="shared" si="11"/>
        <v>6.9189999999999996</v>
      </c>
      <c r="S67" s="129">
        <f t="shared" si="12"/>
        <v>6.2655000000000003</v>
      </c>
      <c r="T67" s="130">
        <f t="shared" si="12"/>
        <v>6.9462999999999999</v>
      </c>
      <c r="V67" s="129">
        <f t="shared" si="13"/>
        <v>6.3884999999999996</v>
      </c>
      <c r="W67" s="130">
        <f t="shared" si="13"/>
        <v>7.0693000000000001</v>
      </c>
    </row>
    <row r="68" spans="1:23">
      <c r="A68" s="88" t="s">
        <v>22</v>
      </c>
      <c r="B68" s="89">
        <v>1</v>
      </c>
      <c r="C68" s="128" t="s">
        <v>615</v>
      </c>
      <c r="D68" s="129">
        <f t="shared" si="7"/>
        <v>11.468400000000001</v>
      </c>
      <c r="E68" s="130">
        <f t="shared" si="7"/>
        <v>15.319599999999999</v>
      </c>
      <c r="G68" s="129">
        <f t="shared" si="8"/>
        <v>16.003599999999999</v>
      </c>
      <c r="H68" s="130">
        <f t="shared" si="8"/>
        <v>19.854800000000001</v>
      </c>
      <c r="J68" s="129">
        <f t="shared" si="9"/>
        <v>24.799199999999999</v>
      </c>
      <c r="K68" s="130">
        <f t="shared" si="9"/>
        <v>28.650400000000001</v>
      </c>
      <c r="M68" s="129">
        <f t="shared" si="10"/>
        <v>11.468400000000001</v>
      </c>
      <c r="N68" s="130">
        <f t="shared" si="10"/>
        <v>15.319599999999999</v>
      </c>
      <c r="P68" s="129">
        <f t="shared" si="11"/>
        <v>24.6709</v>
      </c>
      <c r="Q68" s="130">
        <f t="shared" si="11"/>
        <v>28.522099999999998</v>
      </c>
      <c r="S68" s="129">
        <f t="shared" si="12"/>
        <v>24.799199999999999</v>
      </c>
      <c r="T68" s="130">
        <f t="shared" si="12"/>
        <v>28.650400000000001</v>
      </c>
      <c r="V68" s="129">
        <f t="shared" si="13"/>
        <v>25.3767</v>
      </c>
      <c r="W68" s="130">
        <f t="shared" si="13"/>
        <v>29.227900000000002</v>
      </c>
    </row>
    <row r="69" spans="1:23">
      <c r="A69" s="88" t="s">
        <v>86</v>
      </c>
      <c r="B69" s="89">
        <v>2</v>
      </c>
      <c r="C69" s="128" t="s">
        <v>629</v>
      </c>
      <c r="D69" s="129">
        <f t="shared" si="7"/>
        <v>104.5668</v>
      </c>
      <c r="E69" s="130">
        <f t="shared" si="7"/>
        <v>127.18219999999999</v>
      </c>
      <c r="G69" s="129">
        <f t="shared" si="8"/>
        <v>150.74160000000001</v>
      </c>
      <c r="H69" s="130">
        <f t="shared" si="8"/>
        <v>173.35679999999999</v>
      </c>
      <c r="J69" s="129">
        <f t="shared" si="9"/>
        <v>168.05500000000001</v>
      </c>
      <c r="K69" s="130">
        <f t="shared" si="9"/>
        <v>190.67019999999999</v>
      </c>
      <c r="M69" s="129">
        <f t="shared" si="10"/>
        <v>104.5668</v>
      </c>
      <c r="N69" s="130">
        <f t="shared" si="10"/>
        <v>127.18219999999999</v>
      </c>
      <c r="P69" s="129">
        <f t="shared" si="11"/>
        <v>165.57599999999999</v>
      </c>
      <c r="Q69" s="130">
        <f t="shared" si="11"/>
        <v>188.19120000000001</v>
      </c>
      <c r="S69" s="129">
        <f t="shared" si="12"/>
        <v>168.05500000000001</v>
      </c>
      <c r="T69" s="130">
        <f t="shared" si="12"/>
        <v>190.67019999999999</v>
      </c>
      <c r="V69" s="129">
        <f t="shared" si="13"/>
        <v>179.21039999999999</v>
      </c>
      <c r="W69" s="130">
        <f t="shared" si="13"/>
        <v>201.82579999999999</v>
      </c>
    </row>
    <row r="70" spans="1:23">
      <c r="A70" s="88" t="s">
        <v>86</v>
      </c>
      <c r="B70" s="89">
        <v>2</v>
      </c>
      <c r="C70" s="128" t="s">
        <v>631</v>
      </c>
      <c r="D70" s="129">
        <f t="shared" si="7"/>
        <v>104.5668</v>
      </c>
      <c r="E70" s="130">
        <f t="shared" si="7"/>
        <v>127.18219999999999</v>
      </c>
      <c r="G70" s="129">
        <f t="shared" si="8"/>
        <v>150.74160000000001</v>
      </c>
      <c r="H70" s="130">
        <f t="shared" si="8"/>
        <v>173.35679999999999</v>
      </c>
      <c r="J70" s="129">
        <f t="shared" si="9"/>
        <v>168.05500000000001</v>
      </c>
      <c r="K70" s="130">
        <f t="shared" si="9"/>
        <v>190.67019999999999</v>
      </c>
      <c r="M70" s="129">
        <f t="shared" si="10"/>
        <v>104.5668</v>
      </c>
      <c r="N70" s="130">
        <f t="shared" si="10"/>
        <v>127.18219999999999</v>
      </c>
      <c r="P70" s="129">
        <f t="shared" si="11"/>
        <v>165.57599999999999</v>
      </c>
      <c r="Q70" s="130">
        <f t="shared" si="11"/>
        <v>188.19120000000001</v>
      </c>
      <c r="S70" s="129">
        <f t="shared" si="12"/>
        <v>168.05500000000001</v>
      </c>
      <c r="T70" s="130">
        <f t="shared" si="12"/>
        <v>190.67019999999999</v>
      </c>
      <c r="V70" s="129">
        <f t="shared" si="13"/>
        <v>179.21039999999999</v>
      </c>
      <c r="W70" s="130">
        <f t="shared" si="13"/>
        <v>201.82579999999999</v>
      </c>
    </row>
    <row r="71" spans="1:23">
      <c r="A71" s="88" t="s">
        <v>86</v>
      </c>
      <c r="B71" s="89">
        <v>1</v>
      </c>
      <c r="C71" s="128" t="s">
        <v>632</v>
      </c>
      <c r="D71" s="129">
        <f t="shared" si="7"/>
        <v>52.2834</v>
      </c>
      <c r="E71" s="130">
        <f t="shared" si="7"/>
        <v>63.591099999999997</v>
      </c>
      <c r="G71" s="129">
        <f t="shared" si="8"/>
        <v>75.370800000000003</v>
      </c>
      <c r="H71" s="130">
        <f t="shared" si="8"/>
        <v>86.678399999999996</v>
      </c>
      <c r="J71" s="129">
        <f t="shared" si="9"/>
        <v>84.027500000000003</v>
      </c>
      <c r="K71" s="130">
        <f t="shared" si="9"/>
        <v>95.335099999999997</v>
      </c>
      <c r="M71" s="129">
        <f t="shared" si="10"/>
        <v>52.2834</v>
      </c>
      <c r="N71" s="130">
        <f t="shared" si="10"/>
        <v>63.591099999999997</v>
      </c>
      <c r="P71" s="129">
        <f t="shared" si="11"/>
        <v>82.787999999999997</v>
      </c>
      <c r="Q71" s="130">
        <f t="shared" si="11"/>
        <v>94.095600000000005</v>
      </c>
      <c r="S71" s="129">
        <f t="shared" si="12"/>
        <v>84.027500000000003</v>
      </c>
      <c r="T71" s="130">
        <f t="shared" si="12"/>
        <v>95.335099999999997</v>
      </c>
      <c r="V71" s="129">
        <f t="shared" si="13"/>
        <v>89.605199999999996</v>
      </c>
      <c r="W71" s="130">
        <f t="shared" si="13"/>
        <v>100.91289999999999</v>
      </c>
    </row>
    <row r="72" spans="1:23">
      <c r="A72" s="88" t="s">
        <v>86</v>
      </c>
      <c r="B72" s="89">
        <v>1</v>
      </c>
      <c r="C72" s="128" t="s">
        <v>633</v>
      </c>
      <c r="D72" s="129">
        <f t="shared" si="7"/>
        <v>52.2834</v>
      </c>
      <c r="E72" s="130">
        <f t="shared" si="7"/>
        <v>63.591099999999997</v>
      </c>
      <c r="G72" s="129">
        <f t="shared" si="8"/>
        <v>75.370800000000003</v>
      </c>
      <c r="H72" s="130">
        <f t="shared" si="8"/>
        <v>86.678399999999996</v>
      </c>
      <c r="J72" s="129">
        <f t="shared" si="9"/>
        <v>84.027500000000003</v>
      </c>
      <c r="K72" s="130">
        <f t="shared" si="9"/>
        <v>95.335099999999997</v>
      </c>
      <c r="M72" s="129">
        <f t="shared" si="10"/>
        <v>52.2834</v>
      </c>
      <c r="N72" s="130">
        <f t="shared" si="10"/>
        <v>63.591099999999997</v>
      </c>
      <c r="P72" s="129">
        <f t="shared" si="11"/>
        <v>82.787999999999997</v>
      </c>
      <c r="Q72" s="130">
        <f t="shared" si="11"/>
        <v>94.095600000000005</v>
      </c>
      <c r="S72" s="129">
        <f t="shared" si="12"/>
        <v>84.027500000000003</v>
      </c>
      <c r="T72" s="130">
        <f t="shared" si="12"/>
        <v>95.335099999999997</v>
      </c>
      <c r="V72" s="129">
        <f t="shared" si="13"/>
        <v>89.605199999999996</v>
      </c>
      <c r="W72" s="130">
        <f t="shared" si="13"/>
        <v>100.91289999999999</v>
      </c>
    </row>
    <row r="73" spans="1:23">
      <c r="C73" s="94"/>
      <c r="D73" s="127"/>
      <c r="E73" s="95"/>
      <c r="G73" s="94"/>
      <c r="H73" s="95"/>
      <c r="J73" s="94"/>
      <c r="K73" s="95"/>
      <c r="M73" s="94"/>
      <c r="N73" s="95"/>
      <c r="P73" s="94"/>
      <c r="Q73" s="95"/>
      <c r="S73" s="94"/>
      <c r="T73" s="95"/>
      <c r="V73" s="94"/>
      <c r="W73" s="95"/>
    </row>
    <row r="74" spans="1:23">
      <c r="A74" s="96"/>
      <c r="B74" s="97">
        <v>1</v>
      </c>
      <c r="C74" s="121" t="s">
        <v>931</v>
      </c>
      <c r="D74" s="99">
        <f>VLOOKUP($C74,$C$16:$W$34,D$42-2,0)*$B74</f>
        <v>0</v>
      </c>
      <c r="E74" s="100">
        <f>VLOOKUP($C74,$C$16:$W$34,E$42-2,0)*$B74</f>
        <v>0</v>
      </c>
      <c r="G74" s="99">
        <f>VLOOKUP($C74,$C$16:$W$34,G$42-2,0)*$B74</f>
        <v>0</v>
      </c>
      <c r="H74" s="100">
        <f>VLOOKUP($C74,$C$16:$W$34,H$42-2,0)*$B74</f>
        <v>0</v>
      </c>
      <c r="J74" s="99">
        <f>VLOOKUP($C74,$C$16:$W$34,J$42-2,0)*$B74</f>
        <v>0</v>
      </c>
      <c r="K74" s="100">
        <f>VLOOKUP($C74,$C$16:$W$34,K$42-2,0)*$B74</f>
        <v>0</v>
      </c>
      <c r="M74" s="99">
        <f>VLOOKUP($C74,$C$16:$W$34,M$42-2,0)*$B74</f>
        <v>379.76631250000003</v>
      </c>
      <c r="N74" s="100">
        <f>VLOOKUP($C74,$C$16:$W$34,N$42-2,0)*$B74</f>
        <v>352.24558333333334</v>
      </c>
      <c r="P74" s="99">
        <f>VLOOKUP($C74,$C$16:$W$34,P$42-2,0)*$B74</f>
        <v>379.76631250000003</v>
      </c>
      <c r="Q74" s="100">
        <f>VLOOKUP($C74,$C$16:$W$34,Q$42-2,0)*$B74</f>
        <v>352.24558333333334</v>
      </c>
      <c r="S74" s="99">
        <f>VLOOKUP($C74,$C$16:$W$34,S$42-2,0)*$B74</f>
        <v>379.76631250000003</v>
      </c>
      <c r="T74" s="100">
        <f>VLOOKUP($C74,$C$16:$W$34,T$42-2,0)*$B74</f>
        <v>352.24558333333334</v>
      </c>
      <c r="V74" s="99">
        <f>VLOOKUP($C74,$C$16:$W$34,V$42-2,0)*$B74</f>
        <v>714.01256250000006</v>
      </c>
      <c r="W74" s="100">
        <f>VLOOKUP($C74,$C$16:$W$34,W$42-2,0)*$B74</f>
        <v>686.49183333333337</v>
      </c>
    </row>
    <row r="75" spans="1:23">
      <c r="C75" s="94"/>
      <c r="D75" s="127"/>
      <c r="E75" s="95"/>
      <c r="G75" s="94"/>
      <c r="H75" s="95"/>
      <c r="J75" s="94"/>
      <c r="K75" s="95"/>
      <c r="M75" s="94"/>
      <c r="N75" s="95"/>
      <c r="P75" s="94"/>
      <c r="Q75" s="95"/>
      <c r="S75" s="94"/>
      <c r="T75" s="95"/>
      <c r="V75" s="94"/>
      <c r="W75" s="95"/>
    </row>
    <row r="76" spans="1:23" ht="15.75" thickBot="1">
      <c r="B76" s="87" t="s">
        <v>1037</v>
      </c>
      <c r="C76" s="122" t="s">
        <v>913</v>
      </c>
      <c r="D76" s="103">
        <f>SUM(D64:D74)</f>
        <v>333.71379999999999</v>
      </c>
      <c r="E76" s="104">
        <f>SUM(E64:E74)</f>
        <v>411.70069999999998</v>
      </c>
      <c r="F76" s="105"/>
      <c r="G76" s="103">
        <f>SUM(G64:G74)</f>
        <v>481.33820000000003</v>
      </c>
      <c r="H76" s="104">
        <f>SUM(H64:H74)</f>
        <v>559.32439999999997</v>
      </c>
      <c r="I76" s="105"/>
      <c r="J76" s="103">
        <f>SUM(J64:J74)</f>
        <v>549.22820000000002</v>
      </c>
      <c r="K76" s="104">
        <f>SUM(K64:K74)</f>
        <v>627.21439999999996</v>
      </c>
      <c r="L76" s="105"/>
      <c r="M76" s="103">
        <f>SUM(M64:M74)</f>
        <v>713.48011250000002</v>
      </c>
      <c r="N76" s="104">
        <f>SUM(N64:N74)</f>
        <v>763.94628333333333</v>
      </c>
      <c r="O76" s="105"/>
      <c r="P76" s="103">
        <f>SUM(P64:P74)</f>
        <v>921.06281250000006</v>
      </c>
      <c r="Q76" s="104">
        <f>SUM(Q64:Q74)</f>
        <v>971.5283833333333</v>
      </c>
      <c r="R76" s="105"/>
      <c r="S76" s="103">
        <f>SUM(S64:S74)</f>
        <v>928.99451250000004</v>
      </c>
      <c r="T76" s="104">
        <f>SUM(T64:T74)</f>
        <v>979.4599833333333</v>
      </c>
      <c r="U76" s="105"/>
      <c r="V76" s="103">
        <f>SUM(V64:V74)</f>
        <v>1298.9330625</v>
      </c>
      <c r="W76" s="104">
        <f>SUM(W64:W74)</f>
        <v>1349.3991333333333</v>
      </c>
    </row>
    <row r="77" spans="1:23" ht="15.75" thickTop="1">
      <c r="C77" s="123" t="s">
        <v>914</v>
      </c>
      <c r="D77" s="107">
        <f>D76*24</f>
        <v>8009.1311999999998</v>
      </c>
      <c r="E77" s="108">
        <f>E76*12</f>
        <v>4940.4084000000003</v>
      </c>
      <c r="F77" s="105"/>
      <c r="G77" s="107">
        <f>G76*24</f>
        <v>11552.1168</v>
      </c>
      <c r="H77" s="108">
        <f>H76*12</f>
        <v>6711.8927999999996</v>
      </c>
      <c r="I77" s="105"/>
      <c r="J77" s="107">
        <f>J76*24</f>
        <v>13181.4768</v>
      </c>
      <c r="K77" s="108">
        <f>K76*12</f>
        <v>7526.5727999999999</v>
      </c>
      <c r="L77" s="105"/>
      <c r="M77" s="107">
        <f>M76*24</f>
        <v>17123.522700000001</v>
      </c>
      <c r="N77" s="108">
        <f>N76*12</f>
        <v>9167.3554000000004</v>
      </c>
      <c r="O77" s="105"/>
      <c r="P77" s="107">
        <f>P76*24</f>
        <v>22105.5075</v>
      </c>
      <c r="Q77" s="108">
        <f>Q76*12</f>
        <v>11658.3406</v>
      </c>
      <c r="R77" s="105"/>
      <c r="S77" s="107">
        <f>S76*24</f>
        <v>22295.868300000002</v>
      </c>
      <c r="T77" s="108">
        <f>T76*12</f>
        <v>11753.5198</v>
      </c>
      <c r="U77" s="105"/>
      <c r="V77" s="107">
        <f>V76*24</f>
        <v>31174.393499999998</v>
      </c>
      <c r="W77" s="108">
        <f>W76*12</f>
        <v>16192.7896</v>
      </c>
    </row>
    <row r="78" spans="1:23" ht="15.75" thickBot="1">
      <c r="B78" s="87" t="s">
        <v>1038</v>
      </c>
      <c r="C78" s="124" t="s">
        <v>915</v>
      </c>
      <c r="D78" s="110">
        <f>D76+(D76*D$1)</f>
        <v>567.31345999999996</v>
      </c>
      <c r="E78" s="111">
        <f>E76+(E76*E$1)</f>
        <v>699.89118999999994</v>
      </c>
      <c r="F78" s="105"/>
      <c r="G78" s="110">
        <f>G76+(G76*G$1)</f>
        <v>866.40876000000003</v>
      </c>
      <c r="H78" s="111">
        <f>H76+(H76*H$1)</f>
        <v>1006.78392</v>
      </c>
      <c r="I78" s="105"/>
      <c r="J78" s="110">
        <f>J76+(J76*J$1)</f>
        <v>1043.53358</v>
      </c>
      <c r="K78" s="111">
        <f>K76+(K76*K$1)</f>
        <v>1191.7073599999999</v>
      </c>
      <c r="L78" s="105"/>
      <c r="M78" s="110">
        <f>M76+(M76*M$1)</f>
        <v>1212.9161912499999</v>
      </c>
      <c r="N78" s="111">
        <f>N76+(N76*N$1)</f>
        <v>1298.7086816666665</v>
      </c>
      <c r="O78" s="105"/>
      <c r="P78" s="110">
        <f>P76+(P76*P$1)</f>
        <v>1657.9130625000003</v>
      </c>
      <c r="Q78" s="111">
        <f>Q76+(Q76*Q$1)</f>
        <v>1748.75109</v>
      </c>
      <c r="R78" s="105"/>
      <c r="S78" s="110">
        <f>S76+(S76*S$1)</f>
        <v>1765.08957375</v>
      </c>
      <c r="T78" s="111">
        <f>T76+(T76*T$1)</f>
        <v>1860.9739683333332</v>
      </c>
      <c r="U78" s="105"/>
      <c r="V78" s="110">
        <f>V76+(V76*V$1)</f>
        <v>2597.866125</v>
      </c>
      <c r="W78" s="111">
        <f>W76+(W76*W$1)</f>
        <v>2698.7982666666667</v>
      </c>
    </row>
    <row r="79" spans="1:23" ht="15.75" thickTop="1">
      <c r="C79" s="125" t="s">
        <v>916</v>
      </c>
      <c r="D79" s="113">
        <f>(D78-D76)/D76</f>
        <v>0.7</v>
      </c>
      <c r="E79" s="114">
        <f>(E78-E76)/E76</f>
        <v>0.7</v>
      </c>
      <c r="F79" s="105"/>
      <c r="G79" s="113">
        <f>(G78-G76)/G76</f>
        <v>0.79999999999999993</v>
      </c>
      <c r="H79" s="114">
        <f>(H78-H76)/H76</f>
        <v>0.8</v>
      </c>
      <c r="I79" s="105"/>
      <c r="J79" s="113">
        <f>(J78-J76)/J76</f>
        <v>0.9</v>
      </c>
      <c r="K79" s="114">
        <f>(K78-K76)/K76</f>
        <v>0.89999999999999991</v>
      </c>
      <c r="L79" s="105"/>
      <c r="M79" s="113">
        <f>(M78-M76)/M76</f>
        <v>0.69999999999999984</v>
      </c>
      <c r="N79" s="114">
        <f>(N78-N76)/N76</f>
        <v>0.69999999999999984</v>
      </c>
      <c r="O79" s="105"/>
      <c r="P79" s="113">
        <f>(P78-P76)/P76</f>
        <v>0.80000000000000016</v>
      </c>
      <c r="Q79" s="114">
        <f>(Q78-Q76)/Q76</f>
        <v>0.8</v>
      </c>
      <c r="R79" s="105"/>
      <c r="S79" s="113">
        <f>(S78-S76)/S76</f>
        <v>0.89999999999999991</v>
      </c>
      <c r="T79" s="114">
        <f>(T78-T76)/T76</f>
        <v>0.89999999999999991</v>
      </c>
      <c r="U79" s="105"/>
      <c r="V79" s="113">
        <f>(V78-V76)/V76</f>
        <v>1</v>
      </c>
      <c r="W79" s="114">
        <f>(W78-W76)/W76</f>
        <v>1</v>
      </c>
    </row>
    <row r="80" spans="1:23">
      <c r="C80" s="126" t="s">
        <v>917</v>
      </c>
      <c r="D80" s="116">
        <f>D77+(D77*D$1)</f>
        <v>13615.52304</v>
      </c>
      <c r="E80" s="117">
        <f>E77+(E77*E$1)</f>
        <v>8398.6942799999997</v>
      </c>
      <c r="F80" s="105"/>
      <c r="G80" s="116">
        <f>G77+(G77*G$1)</f>
        <v>20793.810239999999</v>
      </c>
      <c r="H80" s="117">
        <f>H77+(H77*H$1)</f>
        <v>12081.40704</v>
      </c>
      <c r="I80" s="105"/>
      <c r="J80" s="116">
        <f>J77+(J77*J$1)</f>
        <v>25044.805919999999</v>
      </c>
      <c r="K80" s="117">
        <f>K77+(K77*K$1)</f>
        <v>14300.48832</v>
      </c>
      <c r="L80" s="105"/>
      <c r="M80" s="116">
        <f>M77+(M77*M$1)</f>
        <v>29109.988590000001</v>
      </c>
      <c r="N80" s="117">
        <f>N77+(N77*N$1)</f>
        <v>15584.50418</v>
      </c>
      <c r="O80" s="105"/>
      <c r="P80" s="116">
        <f>P77+(P77*P$1)</f>
        <v>39789.913499999995</v>
      </c>
      <c r="Q80" s="117">
        <f>Q77+(Q77*Q$1)</f>
        <v>20985.013079999997</v>
      </c>
      <c r="R80" s="105"/>
      <c r="S80" s="116">
        <f>S77+(S77*S$1)</f>
        <v>42362.149770000004</v>
      </c>
      <c r="T80" s="117">
        <f>T77+(T77*T$1)</f>
        <v>22331.687620000001</v>
      </c>
      <c r="U80" s="105"/>
      <c r="V80" s="116">
        <f>V77+(V77*V$1)</f>
        <v>62348.786999999997</v>
      </c>
      <c r="W80" s="117">
        <f>W77+(W77*W$1)</f>
        <v>32385.5792</v>
      </c>
    </row>
    <row r="82" spans="1:23">
      <c r="C82" s="118" t="s">
        <v>77</v>
      </c>
    </row>
    <row r="83" spans="1:23">
      <c r="B83" s="87" t="s">
        <v>919</v>
      </c>
      <c r="C83" s="119" t="s">
        <v>612</v>
      </c>
      <c r="D83" s="86" t="s">
        <v>910</v>
      </c>
      <c r="E83" s="86" t="s">
        <v>906</v>
      </c>
      <c r="G83" s="86" t="s">
        <v>910</v>
      </c>
      <c r="H83" s="86" t="s">
        <v>906</v>
      </c>
      <c r="J83" s="86" t="s">
        <v>910</v>
      </c>
      <c r="K83" s="86" t="s">
        <v>906</v>
      </c>
      <c r="M83" s="86" t="s">
        <v>910</v>
      </c>
      <c r="N83" s="86" t="s">
        <v>906</v>
      </c>
      <c r="P83" s="86" t="s">
        <v>910</v>
      </c>
      <c r="Q83" s="86" t="s">
        <v>906</v>
      </c>
      <c r="S83" s="86" t="s">
        <v>910</v>
      </c>
      <c r="T83" s="86" t="s">
        <v>906</v>
      </c>
      <c r="V83" s="86" t="s">
        <v>910</v>
      </c>
      <c r="W83" s="86" t="s">
        <v>906</v>
      </c>
    </row>
    <row r="84" spans="1:23">
      <c r="B84" s="87" t="s">
        <v>911</v>
      </c>
      <c r="C84" s="87" t="s">
        <v>920</v>
      </c>
    </row>
    <row r="85" spans="1:23">
      <c r="A85" s="88" t="s">
        <v>76</v>
      </c>
      <c r="B85" s="89">
        <v>1</v>
      </c>
      <c r="C85" s="120" t="s">
        <v>627</v>
      </c>
      <c r="D85" s="91">
        <f t="shared" ref="D85:E94" si="14">VLOOKUP($A85,$A$16:$W$34,D$42,0)*$B85</f>
        <v>0.29299999999999998</v>
      </c>
      <c r="E85" s="92">
        <f t="shared" si="14"/>
        <v>4.3849999999999998</v>
      </c>
      <c r="G85" s="91">
        <f t="shared" ref="G85:H94" si="15">VLOOKUP($A85,$A$16:$W$34,G$42,0)*$B85</f>
        <v>1.5543</v>
      </c>
      <c r="H85" s="92">
        <f t="shared" si="15"/>
        <v>5.6462000000000003</v>
      </c>
      <c r="J85" s="91">
        <f t="shared" ref="J85:K94" si="16">VLOOKUP($A85,$A$16:$W$34,J$42,0)*$B85</f>
        <v>3.0329000000000002</v>
      </c>
      <c r="K85" s="92">
        <f t="shared" si="16"/>
        <v>7.1249000000000002</v>
      </c>
      <c r="M85" s="91">
        <f t="shared" ref="M85:N94" si="17">VLOOKUP($A85,$A$16:$W$34,M$42,0)*$B85</f>
        <v>0.29299999999999998</v>
      </c>
      <c r="N85" s="92">
        <f t="shared" si="17"/>
        <v>4.3849999999999998</v>
      </c>
      <c r="P85" s="91">
        <f t="shared" ref="P85:Q94" si="18">VLOOKUP($A85,$A$16:$W$34,P$42,0)*$B85</f>
        <v>2.7704</v>
      </c>
      <c r="Q85" s="92">
        <f t="shared" si="18"/>
        <v>6.8624000000000001</v>
      </c>
      <c r="S85" s="91">
        <f t="shared" ref="S85:T94" si="19">VLOOKUP($A85,$A$16:$W$34,S$42,0)*$B85</f>
        <v>3.0329000000000002</v>
      </c>
      <c r="T85" s="92">
        <f t="shared" si="19"/>
        <v>7.1249000000000002</v>
      </c>
      <c r="V85" s="91">
        <f t="shared" ref="V85:W94" si="20">VLOOKUP($A85,$A$16:$W$34,V$42,0)*$B85</f>
        <v>4.2140000000000004</v>
      </c>
      <c r="W85" s="92">
        <f t="shared" si="20"/>
        <v>8.3059999999999992</v>
      </c>
    </row>
    <row r="86" spans="1:23">
      <c r="A86" s="88" t="s">
        <v>80</v>
      </c>
      <c r="B86" s="89">
        <v>2</v>
      </c>
      <c r="C86" s="128" t="s">
        <v>568</v>
      </c>
      <c r="D86" s="129">
        <f t="shared" si="14"/>
        <v>10.6426</v>
      </c>
      <c r="E86" s="130">
        <f t="shared" si="14"/>
        <v>13.675800000000001</v>
      </c>
      <c r="G86" s="129">
        <f t="shared" si="15"/>
        <v>15.0626</v>
      </c>
      <c r="H86" s="130">
        <f t="shared" si="15"/>
        <v>18.095800000000001</v>
      </c>
      <c r="J86" s="129">
        <f t="shared" si="16"/>
        <v>21.9312</v>
      </c>
      <c r="K86" s="130">
        <f t="shared" si="16"/>
        <v>24.964400000000001</v>
      </c>
      <c r="M86" s="129">
        <f t="shared" si="17"/>
        <v>10.6426</v>
      </c>
      <c r="N86" s="130">
        <f t="shared" si="17"/>
        <v>13.675800000000001</v>
      </c>
      <c r="P86" s="129">
        <f t="shared" si="18"/>
        <v>21.778199999999998</v>
      </c>
      <c r="Q86" s="130">
        <f t="shared" si="18"/>
        <v>24.811399999999999</v>
      </c>
      <c r="S86" s="129">
        <f t="shared" si="19"/>
        <v>21.9312</v>
      </c>
      <c r="T86" s="130">
        <f t="shared" si="19"/>
        <v>24.964400000000001</v>
      </c>
      <c r="V86" s="129">
        <f t="shared" si="20"/>
        <v>22.620200000000001</v>
      </c>
      <c r="W86" s="130">
        <f t="shared" si="20"/>
        <v>25.653400000000001</v>
      </c>
    </row>
    <row r="87" spans="1:23">
      <c r="A87" s="88" t="s">
        <v>1002</v>
      </c>
      <c r="B87" s="89">
        <v>2</v>
      </c>
      <c r="C87" s="128" t="s">
        <v>617</v>
      </c>
      <c r="D87" s="129">
        <f t="shared" si="14"/>
        <v>0</v>
      </c>
      <c r="E87" s="130">
        <f t="shared" si="14"/>
        <v>0</v>
      </c>
      <c r="G87" s="129">
        <f t="shared" si="15"/>
        <v>0</v>
      </c>
      <c r="H87" s="130">
        <f t="shared" si="15"/>
        <v>0</v>
      </c>
      <c r="J87" s="129">
        <f t="shared" si="16"/>
        <v>0</v>
      </c>
      <c r="K87" s="130">
        <f t="shared" si="16"/>
        <v>0</v>
      </c>
      <c r="M87" s="129">
        <f t="shared" si="17"/>
        <v>0</v>
      </c>
      <c r="N87" s="130">
        <f t="shared" si="17"/>
        <v>0</v>
      </c>
      <c r="P87" s="129">
        <f t="shared" si="18"/>
        <v>0</v>
      </c>
      <c r="Q87" s="130">
        <f t="shared" si="18"/>
        <v>0</v>
      </c>
      <c r="S87" s="129">
        <f t="shared" si="19"/>
        <v>0</v>
      </c>
      <c r="T87" s="130">
        <f t="shared" si="19"/>
        <v>0</v>
      </c>
      <c r="V87" s="129">
        <f t="shared" si="20"/>
        <v>0</v>
      </c>
      <c r="W87" s="130">
        <f t="shared" si="20"/>
        <v>0</v>
      </c>
    </row>
    <row r="88" spans="1:23">
      <c r="A88" s="88" t="s">
        <v>18</v>
      </c>
      <c r="B88" s="89">
        <v>2</v>
      </c>
      <c r="C88" s="128" t="s">
        <v>566</v>
      </c>
      <c r="D88" s="129">
        <f t="shared" si="14"/>
        <v>5.8613999999999997</v>
      </c>
      <c r="E88" s="130">
        <f t="shared" si="14"/>
        <v>7.2232000000000003</v>
      </c>
      <c r="G88" s="129">
        <f t="shared" si="15"/>
        <v>8.0484000000000009</v>
      </c>
      <c r="H88" s="130">
        <f t="shared" si="15"/>
        <v>9.4101999999999997</v>
      </c>
      <c r="J88" s="129">
        <f t="shared" si="16"/>
        <v>12.531000000000001</v>
      </c>
      <c r="K88" s="130">
        <f t="shared" si="16"/>
        <v>13.8926</v>
      </c>
      <c r="M88" s="129">
        <f t="shared" si="17"/>
        <v>5.8613999999999997</v>
      </c>
      <c r="N88" s="130">
        <f t="shared" si="17"/>
        <v>7.2232000000000003</v>
      </c>
      <c r="P88" s="129">
        <f t="shared" si="18"/>
        <v>12.4762</v>
      </c>
      <c r="Q88" s="130">
        <f t="shared" si="18"/>
        <v>13.837999999999999</v>
      </c>
      <c r="S88" s="129">
        <f t="shared" si="19"/>
        <v>12.531000000000001</v>
      </c>
      <c r="T88" s="130">
        <f t="shared" si="19"/>
        <v>13.8926</v>
      </c>
      <c r="V88" s="129">
        <f t="shared" si="20"/>
        <v>12.776999999999999</v>
      </c>
      <c r="W88" s="130">
        <f t="shared" si="20"/>
        <v>14.1386</v>
      </c>
    </row>
    <row r="89" spans="1:23">
      <c r="A89" s="88" t="s">
        <v>20</v>
      </c>
      <c r="B89" s="89">
        <v>1</v>
      </c>
      <c r="C89" s="128" t="s">
        <v>624</v>
      </c>
      <c r="D89" s="129">
        <f t="shared" si="14"/>
        <v>0.20849999999999999</v>
      </c>
      <c r="E89" s="130">
        <f t="shared" si="14"/>
        <v>3.3071000000000002</v>
      </c>
      <c r="G89" s="129">
        <f t="shared" si="15"/>
        <v>1.4301999999999999</v>
      </c>
      <c r="H89" s="130">
        <f t="shared" si="15"/>
        <v>4.5288000000000004</v>
      </c>
      <c r="J89" s="129">
        <f t="shared" si="16"/>
        <v>0.98399999999999999</v>
      </c>
      <c r="K89" s="130">
        <f t="shared" si="16"/>
        <v>4.0826000000000002</v>
      </c>
      <c r="M89" s="129">
        <f t="shared" si="17"/>
        <v>0.20849999999999999</v>
      </c>
      <c r="N89" s="130">
        <f t="shared" si="17"/>
        <v>3.3071000000000002</v>
      </c>
      <c r="P89" s="129">
        <f t="shared" si="18"/>
        <v>0.83699999999999997</v>
      </c>
      <c r="Q89" s="130">
        <f t="shared" si="18"/>
        <v>3.9356</v>
      </c>
      <c r="S89" s="129">
        <f t="shared" si="19"/>
        <v>0.98399999999999999</v>
      </c>
      <c r="T89" s="130">
        <f t="shared" si="19"/>
        <v>4.0826000000000002</v>
      </c>
      <c r="V89" s="129">
        <f t="shared" si="20"/>
        <v>1.6454</v>
      </c>
      <c r="W89" s="130">
        <f t="shared" si="20"/>
        <v>4.7439999999999998</v>
      </c>
    </row>
    <row r="90" spans="1:23">
      <c r="A90" s="88" t="s">
        <v>22</v>
      </c>
      <c r="B90" s="89">
        <v>2</v>
      </c>
      <c r="C90" s="128" t="s">
        <v>615</v>
      </c>
      <c r="D90" s="129">
        <f t="shared" si="14"/>
        <v>22.936800000000002</v>
      </c>
      <c r="E90" s="130">
        <f t="shared" si="14"/>
        <v>30.639199999999999</v>
      </c>
      <c r="G90" s="129">
        <f t="shared" si="15"/>
        <v>32.007199999999997</v>
      </c>
      <c r="H90" s="130">
        <f t="shared" si="15"/>
        <v>39.709600000000002</v>
      </c>
      <c r="J90" s="129">
        <f t="shared" si="16"/>
        <v>49.598399999999998</v>
      </c>
      <c r="K90" s="130">
        <f t="shared" si="16"/>
        <v>57.300800000000002</v>
      </c>
      <c r="M90" s="129">
        <f t="shared" si="17"/>
        <v>22.936800000000002</v>
      </c>
      <c r="N90" s="130">
        <f t="shared" si="17"/>
        <v>30.639199999999999</v>
      </c>
      <c r="P90" s="129">
        <f t="shared" si="18"/>
        <v>49.341799999999999</v>
      </c>
      <c r="Q90" s="130">
        <f t="shared" si="18"/>
        <v>57.044199999999996</v>
      </c>
      <c r="S90" s="129">
        <f t="shared" si="19"/>
        <v>49.598399999999998</v>
      </c>
      <c r="T90" s="130">
        <f t="shared" si="19"/>
        <v>57.300800000000002</v>
      </c>
      <c r="V90" s="129">
        <f t="shared" si="20"/>
        <v>50.753399999999999</v>
      </c>
      <c r="W90" s="130">
        <f t="shared" si="20"/>
        <v>58.455800000000004</v>
      </c>
    </row>
    <row r="91" spans="1:23">
      <c r="A91" s="88" t="s">
        <v>86</v>
      </c>
      <c r="B91" s="89">
        <v>2</v>
      </c>
      <c r="C91" s="128" t="s">
        <v>629</v>
      </c>
      <c r="D91" s="129">
        <f t="shared" si="14"/>
        <v>104.5668</v>
      </c>
      <c r="E91" s="130">
        <f t="shared" si="14"/>
        <v>127.18219999999999</v>
      </c>
      <c r="G91" s="129">
        <f t="shared" si="15"/>
        <v>150.74160000000001</v>
      </c>
      <c r="H91" s="130">
        <f t="shared" si="15"/>
        <v>173.35679999999999</v>
      </c>
      <c r="J91" s="129">
        <f t="shared" si="16"/>
        <v>168.05500000000001</v>
      </c>
      <c r="K91" s="130">
        <f t="shared" si="16"/>
        <v>190.67019999999999</v>
      </c>
      <c r="M91" s="129">
        <f t="shared" si="17"/>
        <v>104.5668</v>
      </c>
      <c r="N91" s="130">
        <f t="shared" si="17"/>
        <v>127.18219999999999</v>
      </c>
      <c r="P91" s="129">
        <f t="shared" si="18"/>
        <v>165.57599999999999</v>
      </c>
      <c r="Q91" s="130">
        <f t="shared" si="18"/>
        <v>188.19120000000001</v>
      </c>
      <c r="S91" s="129">
        <f t="shared" si="19"/>
        <v>168.05500000000001</v>
      </c>
      <c r="T91" s="130">
        <f t="shared" si="19"/>
        <v>190.67019999999999</v>
      </c>
      <c r="V91" s="129">
        <f t="shared" si="20"/>
        <v>179.21039999999999</v>
      </c>
      <c r="W91" s="130">
        <f t="shared" si="20"/>
        <v>201.82579999999999</v>
      </c>
    </row>
    <row r="92" spans="1:23">
      <c r="A92" s="88" t="s">
        <v>86</v>
      </c>
      <c r="B92" s="89">
        <v>2</v>
      </c>
      <c r="C92" s="128" t="s">
        <v>631</v>
      </c>
      <c r="D92" s="129">
        <f t="shared" si="14"/>
        <v>104.5668</v>
      </c>
      <c r="E92" s="130">
        <f t="shared" si="14"/>
        <v>127.18219999999999</v>
      </c>
      <c r="G92" s="129">
        <f t="shared" si="15"/>
        <v>150.74160000000001</v>
      </c>
      <c r="H92" s="130">
        <f t="shared" si="15"/>
        <v>173.35679999999999</v>
      </c>
      <c r="J92" s="129">
        <f t="shared" si="16"/>
        <v>168.05500000000001</v>
      </c>
      <c r="K92" s="130">
        <f t="shared" si="16"/>
        <v>190.67019999999999</v>
      </c>
      <c r="M92" s="129">
        <f t="shared" si="17"/>
        <v>104.5668</v>
      </c>
      <c r="N92" s="130">
        <f t="shared" si="17"/>
        <v>127.18219999999999</v>
      </c>
      <c r="P92" s="129">
        <f t="shared" si="18"/>
        <v>165.57599999999999</v>
      </c>
      <c r="Q92" s="130">
        <f t="shared" si="18"/>
        <v>188.19120000000001</v>
      </c>
      <c r="S92" s="129">
        <f t="shared" si="19"/>
        <v>168.05500000000001</v>
      </c>
      <c r="T92" s="130">
        <f t="shared" si="19"/>
        <v>190.67019999999999</v>
      </c>
      <c r="V92" s="129">
        <f t="shared" si="20"/>
        <v>179.21039999999999</v>
      </c>
      <c r="W92" s="130">
        <f t="shared" si="20"/>
        <v>201.82579999999999</v>
      </c>
    </row>
    <row r="93" spans="1:23">
      <c r="A93" s="88" t="s">
        <v>86</v>
      </c>
      <c r="B93" s="89">
        <v>1</v>
      </c>
      <c r="C93" s="128" t="s">
        <v>632</v>
      </c>
      <c r="D93" s="129">
        <f t="shared" si="14"/>
        <v>52.2834</v>
      </c>
      <c r="E93" s="130">
        <f t="shared" si="14"/>
        <v>63.591099999999997</v>
      </c>
      <c r="G93" s="129">
        <f t="shared" si="15"/>
        <v>75.370800000000003</v>
      </c>
      <c r="H93" s="130">
        <f t="shared" si="15"/>
        <v>86.678399999999996</v>
      </c>
      <c r="J93" s="129">
        <f t="shared" si="16"/>
        <v>84.027500000000003</v>
      </c>
      <c r="K93" s="130">
        <f t="shared" si="16"/>
        <v>95.335099999999997</v>
      </c>
      <c r="M93" s="129">
        <f t="shared" si="17"/>
        <v>52.2834</v>
      </c>
      <c r="N93" s="130">
        <f t="shared" si="17"/>
        <v>63.591099999999997</v>
      </c>
      <c r="P93" s="129">
        <f t="shared" si="18"/>
        <v>82.787999999999997</v>
      </c>
      <c r="Q93" s="130">
        <f t="shared" si="18"/>
        <v>94.095600000000005</v>
      </c>
      <c r="S93" s="129">
        <f t="shared" si="19"/>
        <v>84.027500000000003</v>
      </c>
      <c r="T93" s="130">
        <f t="shared" si="19"/>
        <v>95.335099999999997</v>
      </c>
      <c r="V93" s="129">
        <f t="shared" si="20"/>
        <v>89.605199999999996</v>
      </c>
      <c r="W93" s="130">
        <f t="shared" si="20"/>
        <v>100.91289999999999</v>
      </c>
    </row>
    <row r="94" spans="1:23">
      <c r="A94" s="88" t="s">
        <v>86</v>
      </c>
      <c r="B94" s="89">
        <v>1</v>
      </c>
      <c r="C94" s="128" t="s">
        <v>633</v>
      </c>
      <c r="D94" s="129">
        <f t="shared" si="14"/>
        <v>52.2834</v>
      </c>
      <c r="E94" s="130">
        <f t="shared" si="14"/>
        <v>63.591099999999997</v>
      </c>
      <c r="G94" s="129">
        <f t="shared" si="15"/>
        <v>75.370800000000003</v>
      </c>
      <c r="H94" s="130">
        <f t="shared" si="15"/>
        <v>86.678399999999996</v>
      </c>
      <c r="J94" s="129">
        <f t="shared" si="16"/>
        <v>84.027500000000003</v>
      </c>
      <c r="K94" s="130">
        <f t="shared" si="16"/>
        <v>95.335099999999997</v>
      </c>
      <c r="M94" s="129">
        <f t="shared" si="17"/>
        <v>52.2834</v>
      </c>
      <c r="N94" s="130">
        <f t="shared" si="17"/>
        <v>63.591099999999997</v>
      </c>
      <c r="P94" s="129">
        <f t="shared" si="18"/>
        <v>82.787999999999997</v>
      </c>
      <c r="Q94" s="130">
        <f t="shared" si="18"/>
        <v>94.095600000000005</v>
      </c>
      <c r="S94" s="129">
        <f t="shared" si="19"/>
        <v>84.027500000000003</v>
      </c>
      <c r="T94" s="130">
        <f t="shared" si="19"/>
        <v>95.335099999999997</v>
      </c>
      <c r="V94" s="129">
        <f t="shared" si="20"/>
        <v>89.605199999999996</v>
      </c>
      <c r="W94" s="130">
        <f t="shared" si="20"/>
        <v>100.91289999999999</v>
      </c>
    </row>
    <row r="95" spans="1:23">
      <c r="C95" s="94"/>
      <c r="D95" s="94"/>
      <c r="E95" s="95"/>
      <c r="G95" s="94"/>
      <c r="H95" s="95"/>
      <c r="J95" s="94"/>
      <c r="K95" s="95"/>
      <c r="M95" s="94"/>
      <c r="N95" s="95"/>
      <c r="P95" s="94"/>
      <c r="Q95" s="95"/>
      <c r="S95" s="94"/>
      <c r="T95" s="95"/>
      <c r="V95" s="94"/>
      <c r="W95" s="95"/>
    </row>
    <row r="96" spans="1:23">
      <c r="A96" s="96"/>
      <c r="B96" s="97">
        <v>1</v>
      </c>
      <c r="C96" s="121" t="s">
        <v>932</v>
      </c>
      <c r="D96" s="99">
        <f>VLOOKUP($C96,$C$16:$W$34,D$42-2,0)*$B96</f>
        <v>0</v>
      </c>
      <c r="E96" s="100">
        <f>VLOOKUP($C96,$C$16:$W$34,E$42-2,0)*$B96</f>
        <v>0</v>
      </c>
      <c r="G96" s="99">
        <f>VLOOKUP($C96,$C$16:$W$34,G$42-2,0)*$B96</f>
        <v>0</v>
      </c>
      <c r="H96" s="100">
        <f>VLOOKUP($C96,$C$16:$W$34,H$42-2,0)*$B96</f>
        <v>0</v>
      </c>
      <c r="J96" s="99">
        <f>VLOOKUP($C96,$C$16:$W$34,J$42-2,0)*$B96</f>
        <v>0</v>
      </c>
      <c r="K96" s="100">
        <f>VLOOKUP($C96,$C$16:$W$34,K$42-2,0)*$B96</f>
        <v>0</v>
      </c>
      <c r="M96" s="99">
        <f>VLOOKUP($C96,$C$16:$W$34,M$42-2,0)*$B96</f>
        <v>432.10260416666671</v>
      </c>
      <c r="N96" s="100">
        <f>VLOOKUP($C96,$C$16:$W$34,N$42-2,0)*$B96</f>
        <v>404.58187500000003</v>
      </c>
      <c r="P96" s="99">
        <f>VLOOKUP($C96,$C$16:$W$34,P$42-2,0)*$B96</f>
        <v>432.10260416666671</v>
      </c>
      <c r="Q96" s="100">
        <f>VLOOKUP($C96,$C$16:$W$34,Q$42-2,0)*$B96</f>
        <v>404.58187500000003</v>
      </c>
      <c r="S96" s="99">
        <f>VLOOKUP($C96,$C$16:$W$34,S$42-2,0)*$B96</f>
        <v>432.10260416666671</v>
      </c>
      <c r="T96" s="100">
        <f>VLOOKUP($C96,$C$16:$W$34,T$42-2,0)*$B96</f>
        <v>404.58187500000003</v>
      </c>
      <c r="V96" s="99">
        <f>VLOOKUP($C96,$C$16:$W$34,V$42-2,0)*$B96</f>
        <v>809.68468750000011</v>
      </c>
      <c r="W96" s="100">
        <f>VLOOKUP($C96,$C$16:$W$34,W$42-2,0)*$B96</f>
        <v>782.16395833333343</v>
      </c>
    </row>
    <row r="97" spans="1:23">
      <c r="C97" s="94"/>
      <c r="D97" s="94"/>
      <c r="E97" s="95"/>
      <c r="G97" s="94"/>
      <c r="H97" s="95"/>
      <c r="J97" s="94"/>
      <c r="K97" s="95"/>
      <c r="M97" s="94"/>
      <c r="N97" s="95"/>
      <c r="P97" s="94"/>
      <c r="Q97" s="95"/>
      <c r="S97" s="94"/>
      <c r="T97" s="95"/>
      <c r="V97" s="94"/>
      <c r="W97" s="95"/>
    </row>
    <row r="98" spans="1:23" ht="15.75" thickBot="1">
      <c r="B98" s="87" t="s">
        <v>1039</v>
      </c>
      <c r="C98" s="122" t="s">
        <v>913</v>
      </c>
      <c r="D98" s="103">
        <f>SUM(D85:D96)</f>
        <v>353.64269999999999</v>
      </c>
      <c r="E98" s="104">
        <f>SUM(E85:E96)</f>
        <v>440.77689999999996</v>
      </c>
      <c r="F98" s="105"/>
      <c r="G98" s="103">
        <f>SUM(G85:G96)</f>
        <v>510.3275000000001</v>
      </c>
      <c r="H98" s="104">
        <f>SUM(H85:H96)</f>
        <v>597.46100000000001</v>
      </c>
      <c r="I98" s="105"/>
      <c r="J98" s="103">
        <f>SUM(J85:J96)</f>
        <v>592.24250000000006</v>
      </c>
      <c r="K98" s="104">
        <f>SUM(K85:K96)</f>
        <v>679.3759</v>
      </c>
      <c r="L98" s="105"/>
      <c r="M98" s="103">
        <f>SUM(M85:M96)</f>
        <v>785.74530416666676</v>
      </c>
      <c r="N98" s="104">
        <f>SUM(N85:N96)</f>
        <v>845.35877499999992</v>
      </c>
      <c r="O98" s="105"/>
      <c r="P98" s="103">
        <f>SUM(P85:P96)</f>
        <v>1016.0342041666668</v>
      </c>
      <c r="Q98" s="104">
        <f>SUM(Q85:Q96)</f>
        <v>1075.6470750000001</v>
      </c>
      <c r="R98" s="105"/>
      <c r="S98" s="103">
        <f>SUM(S85:S96)</f>
        <v>1024.3451041666667</v>
      </c>
      <c r="T98" s="104">
        <f>SUM(T85:T96)</f>
        <v>1083.9577750000001</v>
      </c>
      <c r="U98" s="105"/>
      <c r="V98" s="103">
        <f>SUM(V85:V96)</f>
        <v>1439.3258875000001</v>
      </c>
      <c r="W98" s="104">
        <f>SUM(W85:W96)</f>
        <v>1498.9391583333336</v>
      </c>
    </row>
    <row r="99" spans="1:23" ht="15.75" thickTop="1">
      <c r="C99" s="123" t="s">
        <v>914</v>
      </c>
      <c r="D99" s="107">
        <f>D98*24</f>
        <v>8487.4248000000007</v>
      </c>
      <c r="E99" s="108">
        <f>E98*12</f>
        <v>5289.3227999999999</v>
      </c>
      <c r="F99" s="105"/>
      <c r="G99" s="107">
        <f>G98*24</f>
        <v>12247.860000000002</v>
      </c>
      <c r="H99" s="108">
        <f>H98*12</f>
        <v>7169.5320000000002</v>
      </c>
      <c r="I99" s="105"/>
      <c r="J99" s="107">
        <f>J98*24</f>
        <v>14213.820000000002</v>
      </c>
      <c r="K99" s="108">
        <f>K98*12</f>
        <v>8152.5108</v>
      </c>
      <c r="L99" s="105"/>
      <c r="M99" s="107">
        <f>M98*24</f>
        <v>18857.887300000002</v>
      </c>
      <c r="N99" s="108">
        <f>N98*12</f>
        <v>10144.3053</v>
      </c>
      <c r="O99" s="105"/>
      <c r="P99" s="107">
        <f>P98*24</f>
        <v>24384.820900000002</v>
      </c>
      <c r="Q99" s="108">
        <f>Q98*12</f>
        <v>12907.764900000002</v>
      </c>
      <c r="R99" s="105"/>
      <c r="S99" s="107">
        <f>S98*24</f>
        <v>24584.282500000001</v>
      </c>
      <c r="T99" s="108">
        <f>T98*12</f>
        <v>13007.493300000002</v>
      </c>
      <c r="U99" s="105"/>
      <c r="V99" s="107">
        <f>V98*24</f>
        <v>34543.821300000003</v>
      </c>
      <c r="W99" s="108">
        <f>W98*12</f>
        <v>17987.269900000003</v>
      </c>
    </row>
    <row r="100" spans="1:23" ht="15.75" thickBot="1">
      <c r="B100" s="87" t="s">
        <v>1040</v>
      </c>
      <c r="C100" s="124" t="s">
        <v>915</v>
      </c>
      <c r="D100" s="110">
        <f>D98+(D98*D$1)</f>
        <v>601.19259</v>
      </c>
      <c r="E100" s="111">
        <f>E98+(E98*E$1)</f>
        <v>749.32072999999991</v>
      </c>
      <c r="F100" s="105"/>
      <c r="G100" s="110">
        <f>G98+(G98*G$1)</f>
        <v>918.58950000000027</v>
      </c>
      <c r="H100" s="111">
        <f>H98+(H98*H$1)</f>
        <v>1075.4298000000001</v>
      </c>
      <c r="I100" s="105"/>
      <c r="J100" s="110">
        <f>J98+(J98*J$1)</f>
        <v>1125.2607500000001</v>
      </c>
      <c r="K100" s="111">
        <f>K98+(K98*K$1)</f>
        <v>1290.81421</v>
      </c>
      <c r="L100" s="105"/>
      <c r="M100" s="110">
        <f>M98+(M98*M$1)</f>
        <v>1335.7670170833335</v>
      </c>
      <c r="N100" s="111">
        <f>N98+(N98*N$1)</f>
        <v>1437.1099174999999</v>
      </c>
      <c r="O100" s="105"/>
      <c r="P100" s="110">
        <f>P98+(P98*P$1)</f>
        <v>1828.8615675000001</v>
      </c>
      <c r="Q100" s="111">
        <f>Q98+(Q98*Q$1)</f>
        <v>1936.1647350000003</v>
      </c>
      <c r="R100" s="105"/>
      <c r="S100" s="110">
        <f>S98+(S98*S$1)</f>
        <v>1946.2556979166668</v>
      </c>
      <c r="T100" s="111">
        <f>T98+(T98*T$1)</f>
        <v>2059.5197725000003</v>
      </c>
      <c r="U100" s="105"/>
      <c r="V100" s="110">
        <f>V98+(V98*V$1)</f>
        <v>2878.6517750000003</v>
      </c>
      <c r="W100" s="111">
        <f>W98+(W98*W$1)</f>
        <v>2997.8783166666672</v>
      </c>
    </row>
    <row r="101" spans="1:23" ht="15.75" thickTop="1">
      <c r="C101" s="125" t="s">
        <v>916</v>
      </c>
      <c r="D101" s="113">
        <f>(D100-D98)/D98</f>
        <v>0.70000000000000007</v>
      </c>
      <c r="E101" s="114">
        <f>(E100-E98)/E98</f>
        <v>0.7</v>
      </c>
      <c r="F101" s="105"/>
      <c r="G101" s="113">
        <f>(G100-G98)/G98</f>
        <v>0.80000000000000016</v>
      </c>
      <c r="H101" s="114">
        <f>(H100-H98)/H98</f>
        <v>0.80000000000000016</v>
      </c>
      <c r="I101" s="105"/>
      <c r="J101" s="113">
        <f>(J100-J98)/J98</f>
        <v>0.9</v>
      </c>
      <c r="K101" s="114">
        <f>(K100-K98)/K98</f>
        <v>0.9</v>
      </c>
      <c r="L101" s="105"/>
      <c r="M101" s="113">
        <f>(M100-M98)/M98</f>
        <v>0.7</v>
      </c>
      <c r="N101" s="114">
        <f>(N100-N98)/N98</f>
        <v>0.70000000000000007</v>
      </c>
      <c r="O101" s="105"/>
      <c r="P101" s="113">
        <f>(P100-P98)/P98</f>
        <v>0.79999999999999993</v>
      </c>
      <c r="Q101" s="114">
        <f>(Q100-Q98)/Q98</f>
        <v>0.80000000000000016</v>
      </c>
      <c r="R101" s="105"/>
      <c r="S101" s="113">
        <f>(S100-S98)/S98</f>
        <v>0.9</v>
      </c>
      <c r="T101" s="114">
        <f>(T100-T98)/T98</f>
        <v>0.90000000000000013</v>
      </c>
      <c r="U101" s="105"/>
      <c r="V101" s="113">
        <f>(V100-V98)/V98</f>
        <v>1</v>
      </c>
      <c r="W101" s="114">
        <f>(W100-W98)/W98</f>
        <v>1</v>
      </c>
    </row>
    <row r="102" spans="1:23">
      <c r="C102" s="126" t="s">
        <v>917</v>
      </c>
      <c r="D102" s="116">
        <f>D99+(D99*D$1)</f>
        <v>14428.622160000001</v>
      </c>
      <c r="E102" s="117">
        <f>E99+(E99*E$1)</f>
        <v>8991.8487599999989</v>
      </c>
      <c r="F102" s="105"/>
      <c r="G102" s="116">
        <f>G99+(G99*G$1)</f>
        <v>22046.148000000005</v>
      </c>
      <c r="H102" s="117">
        <f>H99+(H99*H$1)</f>
        <v>12905.1576</v>
      </c>
      <c r="I102" s="105"/>
      <c r="J102" s="116">
        <f>J99+(J99*J$1)</f>
        <v>27006.258000000002</v>
      </c>
      <c r="K102" s="117">
        <f>K99+(K99*K$1)</f>
        <v>15489.77052</v>
      </c>
      <c r="L102" s="105"/>
      <c r="M102" s="116">
        <f>M99+(M99*M$1)</f>
        <v>32058.408410000004</v>
      </c>
      <c r="N102" s="117">
        <f>N99+(N99*N$1)</f>
        <v>17245.319009999999</v>
      </c>
      <c r="O102" s="105"/>
      <c r="P102" s="116">
        <f>P99+(P99*P$1)</f>
        <v>43892.677620000002</v>
      </c>
      <c r="Q102" s="117">
        <f>Q99+(Q99*Q$1)</f>
        <v>23233.976820000003</v>
      </c>
      <c r="R102" s="105"/>
      <c r="S102" s="116">
        <f>S99+(S99*S$1)</f>
        <v>46710.136750000005</v>
      </c>
      <c r="T102" s="117">
        <f>T99+(T99*T$1)</f>
        <v>24714.237270000005</v>
      </c>
      <c r="U102" s="105"/>
      <c r="V102" s="116">
        <f>V99+(V99*V$1)</f>
        <v>69087.642600000006</v>
      </c>
      <c r="W102" s="117">
        <f>W99+(W99*W$1)</f>
        <v>35974.539800000006</v>
      </c>
    </row>
    <row r="104" spans="1:23">
      <c r="C104" s="118" t="s">
        <v>943</v>
      </c>
    </row>
    <row r="105" spans="1:23">
      <c r="B105" s="87" t="s">
        <v>919</v>
      </c>
      <c r="C105" s="119" t="s">
        <v>944</v>
      </c>
      <c r="D105" s="86" t="s">
        <v>910</v>
      </c>
      <c r="E105" s="86" t="s">
        <v>906</v>
      </c>
      <c r="G105" s="86" t="s">
        <v>910</v>
      </c>
      <c r="H105" s="86" t="s">
        <v>906</v>
      </c>
      <c r="J105" s="86" t="s">
        <v>910</v>
      </c>
      <c r="K105" s="86" t="s">
        <v>906</v>
      </c>
      <c r="M105" s="86" t="s">
        <v>910</v>
      </c>
      <c r="N105" s="86" t="s">
        <v>906</v>
      </c>
      <c r="P105" s="86" t="s">
        <v>910</v>
      </c>
      <c r="Q105" s="86" t="s">
        <v>906</v>
      </c>
      <c r="S105" s="86" t="s">
        <v>910</v>
      </c>
      <c r="T105" s="86" t="s">
        <v>906</v>
      </c>
      <c r="V105" s="86" t="s">
        <v>910</v>
      </c>
      <c r="W105" s="86" t="s">
        <v>906</v>
      </c>
    </row>
    <row r="106" spans="1:23">
      <c r="B106" s="87" t="s">
        <v>911</v>
      </c>
      <c r="C106" s="87" t="s">
        <v>920</v>
      </c>
    </row>
    <row r="107" spans="1:23">
      <c r="A107" s="88" t="s">
        <v>18</v>
      </c>
      <c r="B107" s="89">
        <v>1</v>
      </c>
      <c r="C107" s="120" t="s">
        <v>566</v>
      </c>
      <c r="D107" s="91">
        <f>VLOOKUP($A107,$A$16:$W$34,D$42,0)*$B107</f>
        <v>2.9306999999999999</v>
      </c>
      <c r="E107" s="92">
        <f>VLOOKUP($A107,$A$16:$W$34,E$42,0)*$B107</f>
        <v>3.6116000000000001</v>
      </c>
      <c r="G107" s="91">
        <f>VLOOKUP($A107,$A$16:$W$34,G$42,0)*$B107</f>
        <v>4.0242000000000004</v>
      </c>
      <c r="H107" s="92">
        <f>VLOOKUP($A107,$A$16:$W$34,H$42,0)*$B107</f>
        <v>4.7050999999999998</v>
      </c>
      <c r="J107" s="91">
        <f>VLOOKUP($A107,$A$16:$W$34,J$42,0)*$B107</f>
        <v>6.2655000000000003</v>
      </c>
      <c r="K107" s="92">
        <f>VLOOKUP($A107,$A$16:$W$34,K$42,0)*$B107</f>
        <v>6.9462999999999999</v>
      </c>
      <c r="M107" s="91">
        <f>VLOOKUP($A107,$A$16:$W$34,M$42,0)*$B107</f>
        <v>2.9306999999999999</v>
      </c>
      <c r="N107" s="92">
        <f>VLOOKUP($A107,$A$16:$W$34,N$42,0)*$B107</f>
        <v>3.6116000000000001</v>
      </c>
      <c r="P107" s="91">
        <f>VLOOKUP($A107,$A$16:$W$34,P$42,0)*$B107</f>
        <v>6.2381000000000002</v>
      </c>
      <c r="Q107" s="92">
        <f>VLOOKUP($A107,$A$16:$W$34,Q$42,0)*$B107</f>
        <v>6.9189999999999996</v>
      </c>
      <c r="S107" s="91">
        <f>VLOOKUP($A107,$A$16:$W$34,S$42,0)*$B107</f>
        <v>6.2655000000000003</v>
      </c>
      <c r="T107" s="92">
        <f>VLOOKUP($A107,$A$16:$W$34,T$42,0)*$B107</f>
        <v>6.9462999999999999</v>
      </c>
      <c r="V107" s="91">
        <f>VLOOKUP($A107,$A$16:$W$34,V$42,0)*$B107</f>
        <v>6.3884999999999996</v>
      </c>
      <c r="W107" s="92">
        <f>VLOOKUP($A107,$A$16:$W$34,W$42,0)*$B107</f>
        <v>7.0693000000000001</v>
      </c>
    </row>
    <row r="108" spans="1:23">
      <c r="C108" s="94"/>
      <c r="D108" s="94"/>
      <c r="E108" s="95"/>
      <c r="G108" s="94"/>
      <c r="H108" s="95"/>
      <c r="J108" s="94"/>
      <c r="K108" s="95"/>
      <c r="M108" s="94"/>
      <c r="N108" s="95"/>
      <c r="P108" s="94"/>
      <c r="Q108" s="95"/>
      <c r="S108" s="94"/>
      <c r="T108" s="95"/>
      <c r="V108" s="94"/>
      <c r="W108" s="95"/>
    </row>
    <row r="109" spans="1:23">
      <c r="C109" s="94"/>
      <c r="D109" s="94"/>
      <c r="E109" s="95"/>
      <c r="G109" s="94"/>
      <c r="H109" s="95"/>
      <c r="J109" s="94"/>
      <c r="K109" s="95"/>
      <c r="M109" s="94"/>
      <c r="N109" s="95"/>
      <c r="P109" s="94"/>
      <c r="Q109" s="95"/>
      <c r="S109" s="94"/>
      <c r="T109" s="95"/>
      <c r="V109" s="94"/>
      <c r="W109" s="95"/>
    </row>
    <row r="110" spans="1:23">
      <c r="C110" s="94"/>
      <c r="D110" s="94"/>
      <c r="E110" s="95"/>
      <c r="G110" s="94"/>
      <c r="H110" s="95"/>
      <c r="J110" s="94"/>
      <c r="K110" s="95"/>
      <c r="M110" s="94"/>
      <c r="N110" s="95"/>
      <c r="P110" s="94"/>
      <c r="Q110" s="95"/>
      <c r="S110" s="94"/>
      <c r="T110" s="95"/>
      <c r="V110" s="94"/>
      <c r="W110" s="95"/>
    </row>
    <row r="111" spans="1:23" ht="15.75" thickBot="1">
      <c r="B111" s="87" t="s">
        <v>945</v>
      </c>
      <c r="C111" s="122" t="s">
        <v>913</v>
      </c>
      <c r="D111" s="103">
        <f>SUM(D107)</f>
        <v>2.9306999999999999</v>
      </c>
      <c r="E111" s="104">
        <f>SUM(E107)</f>
        <v>3.6116000000000001</v>
      </c>
      <c r="F111" s="105"/>
      <c r="G111" s="103">
        <f>SUM(G107)</f>
        <v>4.0242000000000004</v>
      </c>
      <c r="H111" s="104">
        <f>SUM(H107)</f>
        <v>4.7050999999999998</v>
      </c>
      <c r="I111" s="105"/>
      <c r="J111" s="103">
        <f>SUM(J107)</f>
        <v>6.2655000000000003</v>
      </c>
      <c r="K111" s="104">
        <f>SUM(K107)</f>
        <v>6.9462999999999999</v>
      </c>
      <c r="L111" s="105"/>
      <c r="M111" s="103">
        <f>SUM(M107)</f>
        <v>2.9306999999999999</v>
      </c>
      <c r="N111" s="104">
        <f>SUM(N107)</f>
        <v>3.6116000000000001</v>
      </c>
      <c r="O111" s="105"/>
      <c r="P111" s="103">
        <f>SUM(P107)</f>
        <v>6.2381000000000002</v>
      </c>
      <c r="Q111" s="104">
        <f>SUM(Q107)</f>
        <v>6.9189999999999996</v>
      </c>
      <c r="R111" s="105"/>
      <c r="S111" s="103">
        <f>SUM(S107)</f>
        <v>6.2655000000000003</v>
      </c>
      <c r="T111" s="104">
        <f>SUM(T107)</f>
        <v>6.9462999999999999</v>
      </c>
      <c r="U111" s="105"/>
      <c r="V111" s="103">
        <f>SUM(V107)</f>
        <v>6.3884999999999996</v>
      </c>
      <c r="W111" s="104">
        <f>SUM(W107)</f>
        <v>7.0693000000000001</v>
      </c>
    </row>
    <row r="112" spans="1:23" ht="15.75" thickTop="1">
      <c r="C112" s="123" t="s">
        <v>914</v>
      </c>
      <c r="D112" s="107">
        <f>D111*24</f>
        <v>70.336799999999997</v>
      </c>
      <c r="E112" s="108">
        <f>E111*12</f>
        <v>43.339200000000005</v>
      </c>
      <c r="F112" s="105"/>
      <c r="G112" s="107">
        <f>G111*24</f>
        <v>96.580800000000011</v>
      </c>
      <c r="H112" s="108">
        <f>H111*12</f>
        <v>56.461199999999998</v>
      </c>
      <c r="I112" s="105"/>
      <c r="J112" s="107">
        <f>J111*24</f>
        <v>150.37200000000001</v>
      </c>
      <c r="K112" s="108">
        <f>K111*12</f>
        <v>83.355599999999995</v>
      </c>
      <c r="L112" s="105"/>
      <c r="M112" s="107">
        <f>M111*24</f>
        <v>70.336799999999997</v>
      </c>
      <c r="N112" s="108">
        <f>N111*12</f>
        <v>43.339200000000005</v>
      </c>
      <c r="O112" s="105"/>
      <c r="P112" s="107">
        <f>P111*24</f>
        <v>149.71440000000001</v>
      </c>
      <c r="Q112" s="108">
        <f>Q111*12</f>
        <v>83.027999999999992</v>
      </c>
      <c r="R112" s="105"/>
      <c r="S112" s="107">
        <f>S111*24</f>
        <v>150.37200000000001</v>
      </c>
      <c r="T112" s="108">
        <f>T111*12</f>
        <v>83.355599999999995</v>
      </c>
      <c r="U112" s="105"/>
      <c r="V112" s="107">
        <f>V111*24</f>
        <v>153.32399999999998</v>
      </c>
      <c r="W112" s="108">
        <f>W111*12</f>
        <v>84.831600000000009</v>
      </c>
    </row>
    <row r="113" spans="1:23" ht="15.75" thickBot="1">
      <c r="B113" s="87" t="s">
        <v>946</v>
      </c>
      <c r="C113" s="124" t="s">
        <v>915</v>
      </c>
      <c r="D113" s="110">
        <f>D111+(D111*D$1)</f>
        <v>4.9821899999999992</v>
      </c>
      <c r="E113" s="111">
        <f>E111+(E111*E$1)</f>
        <v>6.1397200000000005</v>
      </c>
      <c r="F113" s="105"/>
      <c r="G113" s="110">
        <f>G111+(G111*G$1)</f>
        <v>7.2435600000000004</v>
      </c>
      <c r="H113" s="111">
        <f>H111+(H111*H$1)</f>
        <v>8.4691799999999997</v>
      </c>
      <c r="I113" s="105"/>
      <c r="J113" s="110">
        <f>J111+(J111*J$1)</f>
        <v>11.904450000000001</v>
      </c>
      <c r="K113" s="111">
        <f>K111+(K111*K$1)</f>
        <v>13.19797</v>
      </c>
      <c r="L113" s="105"/>
      <c r="M113" s="110">
        <f>M111+(M111*M$1)</f>
        <v>4.9821899999999992</v>
      </c>
      <c r="N113" s="111">
        <f>N111+(N111*N$1)</f>
        <v>6.1397200000000005</v>
      </c>
      <c r="O113" s="105"/>
      <c r="P113" s="110">
        <f>P111+(P111*P$1)</f>
        <v>11.228580000000001</v>
      </c>
      <c r="Q113" s="111">
        <f>Q111+(Q111*Q$1)</f>
        <v>12.4542</v>
      </c>
      <c r="R113" s="105"/>
      <c r="S113" s="110">
        <f>S111+(S111*S$1)</f>
        <v>11.904450000000001</v>
      </c>
      <c r="T113" s="111">
        <f>T111+(T111*T$1)</f>
        <v>13.19797</v>
      </c>
      <c r="U113" s="105"/>
      <c r="V113" s="110">
        <f>V111+(V111*V$1)</f>
        <v>12.776999999999999</v>
      </c>
      <c r="W113" s="111">
        <f>W111+(W111*W$1)</f>
        <v>14.1386</v>
      </c>
    </row>
    <row r="114" spans="1:23" ht="15.75" thickTop="1">
      <c r="C114" s="125" t="s">
        <v>916</v>
      </c>
      <c r="D114" s="113">
        <f>(D113-D111)/D111</f>
        <v>0.69999999999999984</v>
      </c>
      <c r="E114" s="114">
        <f>(E113-E111)/E111</f>
        <v>0.70000000000000007</v>
      </c>
      <c r="F114" s="105"/>
      <c r="G114" s="113">
        <f>(G113-G111)/G111</f>
        <v>0.79999999999999993</v>
      </c>
      <c r="H114" s="114">
        <f>(H113-H111)/H111</f>
        <v>0.8</v>
      </c>
      <c r="I114" s="105"/>
      <c r="J114" s="113">
        <f>(J113-J111)/J111</f>
        <v>0.9</v>
      </c>
      <c r="K114" s="114">
        <f>(K113-K111)/K111</f>
        <v>0.9</v>
      </c>
      <c r="L114" s="105"/>
      <c r="M114" s="113">
        <f>(M113-M111)/M111</f>
        <v>0.69999999999999984</v>
      </c>
      <c r="N114" s="114">
        <f>(N113-N111)/N111</f>
        <v>0.70000000000000007</v>
      </c>
      <c r="O114" s="105"/>
      <c r="P114" s="113">
        <f>(P113-P111)/P111</f>
        <v>0.8</v>
      </c>
      <c r="Q114" s="114">
        <f>(Q113-Q111)/Q111</f>
        <v>0.80000000000000016</v>
      </c>
      <c r="R114" s="105"/>
      <c r="S114" s="113">
        <f>(S113-S111)/S111</f>
        <v>0.9</v>
      </c>
      <c r="T114" s="114">
        <f>(T113-T111)/T111</f>
        <v>0.9</v>
      </c>
      <c r="U114" s="105"/>
      <c r="V114" s="113">
        <f>(V113-V111)/V111</f>
        <v>1</v>
      </c>
      <c r="W114" s="114">
        <f>(W113-W111)/W111</f>
        <v>1</v>
      </c>
    </row>
    <row r="115" spans="1:23">
      <c r="C115" s="126" t="s">
        <v>917</v>
      </c>
      <c r="D115" s="116">
        <f>D112+(D112*D$1)</f>
        <v>119.57255999999998</v>
      </c>
      <c r="E115" s="117">
        <f>E112+(E112*E$1)</f>
        <v>73.676640000000006</v>
      </c>
      <c r="F115" s="105"/>
      <c r="G115" s="116">
        <f>G112+(G112*G$1)</f>
        <v>173.84544000000002</v>
      </c>
      <c r="H115" s="117">
        <f>H112+(H112*H$1)</f>
        <v>101.63015999999999</v>
      </c>
      <c r="I115" s="105"/>
      <c r="J115" s="116">
        <f>J112+(J112*J$1)</f>
        <v>285.70680000000004</v>
      </c>
      <c r="K115" s="117">
        <f>K112+(K112*K$1)</f>
        <v>158.37563999999998</v>
      </c>
      <c r="L115" s="105"/>
      <c r="M115" s="116">
        <f>M112+(M112*M$1)</f>
        <v>119.57255999999998</v>
      </c>
      <c r="N115" s="117">
        <f>N112+(N112*N$1)</f>
        <v>73.676640000000006</v>
      </c>
      <c r="O115" s="105"/>
      <c r="P115" s="116">
        <f>P112+(P112*P$1)</f>
        <v>269.48592000000002</v>
      </c>
      <c r="Q115" s="117">
        <f>Q112+(Q112*Q$1)</f>
        <v>149.4504</v>
      </c>
      <c r="R115" s="105"/>
      <c r="S115" s="116">
        <f>S112+(S112*S$1)</f>
        <v>285.70680000000004</v>
      </c>
      <c r="T115" s="117">
        <f>T112+(T112*T$1)</f>
        <v>158.37563999999998</v>
      </c>
      <c r="U115" s="105"/>
      <c r="V115" s="116">
        <f>V112+(V112*V$1)</f>
        <v>306.64799999999997</v>
      </c>
      <c r="W115" s="117">
        <f>W112+(W112*W$1)</f>
        <v>169.66320000000002</v>
      </c>
    </row>
    <row r="117" spans="1:23">
      <c r="C117" s="118" t="s">
        <v>943</v>
      </c>
    </row>
    <row r="118" spans="1:23">
      <c r="B118" s="87" t="s">
        <v>919</v>
      </c>
      <c r="C118" s="119" t="s">
        <v>1041</v>
      </c>
      <c r="D118" s="86" t="s">
        <v>910</v>
      </c>
      <c r="E118" s="86" t="s">
        <v>906</v>
      </c>
      <c r="G118" s="86" t="s">
        <v>910</v>
      </c>
      <c r="H118" s="86" t="s">
        <v>906</v>
      </c>
      <c r="J118" s="86" t="s">
        <v>910</v>
      </c>
      <c r="K118" s="86" t="s">
        <v>906</v>
      </c>
      <c r="M118" s="86" t="s">
        <v>910</v>
      </c>
      <c r="N118" s="86" t="s">
        <v>906</v>
      </c>
      <c r="P118" s="86" t="s">
        <v>910</v>
      </c>
      <c r="Q118" s="86" t="s">
        <v>906</v>
      </c>
      <c r="S118" s="86" t="s">
        <v>910</v>
      </c>
      <c r="T118" s="86" t="s">
        <v>906</v>
      </c>
      <c r="V118" s="86" t="s">
        <v>910</v>
      </c>
      <c r="W118" s="86" t="s">
        <v>906</v>
      </c>
    </row>
    <row r="119" spans="1:23">
      <c r="B119" s="87" t="s">
        <v>911</v>
      </c>
      <c r="C119" s="87" t="s">
        <v>920</v>
      </c>
    </row>
    <row r="120" spans="1:23">
      <c r="A120" s="88" t="s">
        <v>20</v>
      </c>
      <c r="B120" s="89">
        <v>1</v>
      </c>
      <c r="C120" s="120" t="s">
        <v>1042</v>
      </c>
      <c r="D120" s="91">
        <f>VLOOKUP($A120,$A$16:$W$34,D$42,0)*$B120</f>
        <v>0.20849999999999999</v>
      </c>
      <c r="E120" s="92">
        <f>VLOOKUP($A120,$A$16:$W$34,E$42,0)*$B120</f>
        <v>3.3071000000000002</v>
      </c>
      <c r="G120" s="91">
        <f>VLOOKUP($A120,$A$16:$W$34,G$42,0)*$B120</f>
        <v>1.4301999999999999</v>
      </c>
      <c r="H120" s="92">
        <f>VLOOKUP($A120,$A$16:$W$34,H$42,0)*$B120</f>
        <v>4.5288000000000004</v>
      </c>
      <c r="J120" s="91">
        <f>VLOOKUP($A120,$A$16:$W$34,J$42,0)*$B120</f>
        <v>0.98399999999999999</v>
      </c>
      <c r="K120" s="92">
        <f>VLOOKUP($A120,$A$16:$W$34,K$42,0)*$B120</f>
        <v>4.0826000000000002</v>
      </c>
      <c r="M120" s="91">
        <f>VLOOKUP($A120,$A$16:$W$34,M$42,0)*$B120</f>
        <v>0.20849999999999999</v>
      </c>
      <c r="N120" s="92">
        <f>VLOOKUP($A120,$A$16:$W$34,N$42,0)*$B120</f>
        <v>3.3071000000000002</v>
      </c>
      <c r="P120" s="91">
        <f>VLOOKUP($A120,$A$16:$W$34,P$42,0)*$B120</f>
        <v>0.83699999999999997</v>
      </c>
      <c r="Q120" s="92">
        <f>VLOOKUP($A120,$A$16:$W$34,Q$42,0)*$B120</f>
        <v>3.9356</v>
      </c>
      <c r="S120" s="91">
        <f>VLOOKUP($A120,$A$16:$W$34,S$42,0)*$B120</f>
        <v>0.98399999999999999</v>
      </c>
      <c r="T120" s="92">
        <f>VLOOKUP($A120,$A$16:$W$34,T$42,0)*$B120</f>
        <v>4.0826000000000002</v>
      </c>
      <c r="V120" s="91">
        <f>VLOOKUP($A120,$A$16:$W$34,V$42,0)*$B120</f>
        <v>1.6454</v>
      </c>
      <c r="W120" s="92">
        <f>VLOOKUP($A120,$A$16:$W$34,W$42,0)*$B120</f>
        <v>4.7439999999999998</v>
      </c>
    </row>
    <row r="121" spans="1:23">
      <c r="C121" s="94"/>
      <c r="D121" s="94"/>
      <c r="E121" s="95"/>
      <c r="G121" s="94"/>
      <c r="H121" s="95"/>
      <c r="J121" s="94"/>
      <c r="K121" s="95"/>
      <c r="M121" s="94"/>
      <c r="N121" s="95"/>
      <c r="P121" s="94"/>
      <c r="Q121" s="95"/>
      <c r="S121" s="94"/>
      <c r="T121" s="95"/>
      <c r="V121" s="94"/>
      <c r="W121" s="95"/>
    </row>
    <row r="122" spans="1:23">
      <c r="C122" s="94"/>
      <c r="D122" s="94"/>
      <c r="E122" s="95"/>
      <c r="G122" s="94"/>
      <c r="H122" s="95"/>
      <c r="J122" s="94"/>
      <c r="K122" s="95"/>
      <c r="M122" s="94"/>
      <c r="N122" s="95"/>
      <c r="P122" s="94"/>
      <c r="Q122" s="95"/>
      <c r="S122" s="94"/>
      <c r="T122" s="95"/>
      <c r="V122" s="94"/>
      <c r="W122" s="95"/>
    </row>
    <row r="123" spans="1:23">
      <c r="C123" s="94"/>
      <c r="D123" s="94"/>
      <c r="E123" s="95"/>
      <c r="G123" s="94"/>
      <c r="H123" s="95"/>
      <c r="J123" s="94"/>
      <c r="K123" s="95"/>
      <c r="M123" s="94"/>
      <c r="N123" s="95"/>
      <c r="P123" s="94"/>
      <c r="Q123" s="95"/>
      <c r="S123" s="94"/>
      <c r="T123" s="95"/>
      <c r="V123" s="94"/>
      <c r="W123" s="95"/>
    </row>
    <row r="124" spans="1:23" ht="15.75" thickBot="1">
      <c r="B124" s="87" t="s">
        <v>1043</v>
      </c>
      <c r="C124" s="122" t="s">
        <v>913</v>
      </c>
      <c r="D124" s="103">
        <f>SUM(D120)</f>
        <v>0.20849999999999999</v>
      </c>
      <c r="E124" s="104">
        <f>SUM(E120)</f>
        <v>3.3071000000000002</v>
      </c>
      <c r="F124" s="105"/>
      <c r="G124" s="103">
        <f>SUM(G120)</f>
        <v>1.4301999999999999</v>
      </c>
      <c r="H124" s="104">
        <f>SUM(H120)</f>
        <v>4.5288000000000004</v>
      </c>
      <c r="I124" s="105"/>
      <c r="J124" s="103">
        <f>SUM(J120)</f>
        <v>0.98399999999999999</v>
      </c>
      <c r="K124" s="104">
        <f>SUM(K120)</f>
        <v>4.0826000000000002</v>
      </c>
      <c r="L124" s="105"/>
      <c r="M124" s="103">
        <f>SUM(M120)</f>
        <v>0.20849999999999999</v>
      </c>
      <c r="N124" s="104">
        <f>SUM(N120)</f>
        <v>3.3071000000000002</v>
      </c>
      <c r="O124" s="105"/>
      <c r="P124" s="103">
        <f>SUM(P120)</f>
        <v>0.83699999999999997</v>
      </c>
      <c r="Q124" s="104">
        <f>SUM(Q120)</f>
        <v>3.9356</v>
      </c>
      <c r="R124" s="105"/>
      <c r="S124" s="103">
        <f>SUM(S120)</f>
        <v>0.98399999999999999</v>
      </c>
      <c r="T124" s="104">
        <f>SUM(T120)</f>
        <v>4.0826000000000002</v>
      </c>
      <c r="U124" s="105"/>
      <c r="V124" s="103">
        <f>SUM(V120)</f>
        <v>1.6454</v>
      </c>
      <c r="W124" s="104">
        <f>SUM(W120)</f>
        <v>4.7439999999999998</v>
      </c>
    </row>
    <row r="125" spans="1:23" ht="15.75" thickTop="1">
      <c r="C125" s="123" t="s">
        <v>914</v>
      </c>
      <c r="D125" s="107">
        <f>D124*24</f>
        <v>5.0039999999999996</v>
      </c>
      <c r="E125" s="108">
        <f>E124*12</f>
        <v>39.685200000000002</v>
      </c>
      <c r="F125" s="105"/>
      <c r="G125" s="107">
        <f>G124*24</f>
        <v>34.324799999999996</v>
      </c>
      <c r="H125" s="108">
        <f>H124*12</f>
        <v>54.345600000000005</v>
      </c>
      <c r="I125" s="105"/>
      <c r="J125" s="107">
        <f>J124*24</f>
        <v>23.616</v>
      </c>
      <c r="K125" s="108">
        <f>K124*12</f>
        <v>48.991200000000006</v>
      </c>
      <c r="L125" s="105"/>
      <c r="M125" s="107">
        <f>M124*24</f>
        <v>5.0039999999999996</v>
      </c>
      <c r="N125" s="108">
        <f>N124*12</f>
        <v>39.685200000000002</v>
      </c>
      <c r="O125" s="105"/>
      <c r="P125" s="107">
        <f>P124*24</f>
        <v>20.088000000000001</v>
      </c>
      <c r="Q125" s="108">
        <f>Q124*12</f>
        <v>47.227199999999996</v>
      </c>
      <c r="R125" s="105"/>
      <c r="S125" s="107">
        <f>S124*24</f>
        <v>23.616</v>
      </c>
      <c r="T125" s="108">
        <f>T124*12</f>
        <v>48.991200000000006</v>
      </c>
      <c r="U125" s="105"/>
      <c r="V125" s="107">
        <f>V124*24</f>
        <v>39.489599999999996</v>
      </c>
      <c r="W125" s="108">
        <f>W124*12</f>
        <v>56.927999999999997</v>
      </c>
    </row>
    <row r="126" spans="1:23" ht="15.75" thickBot="1">
      <c r="B126" s="87" t="s">
        <v>1044</v>
      </c>
      <c r="C126" s="124" t="s">
        <v>915</v>
      </c>
      <c r="D126" s="110">
        <f>D124+(D124*D$1)</f>
        <v>0.35444999999999999</v>
      </c>
      <c r="E126" s="111">
        <f>E124+(E124*E$1)</f>
        <v>5.6220699999999999</v>
      </c>
      <c r="F126" s="105"/>
      <c r="G126" s="110">
        <f>G124+(G124*G$1)</f>
        <v>2.57436</v>
      </c>
      <c r="H126" s="111">
        <f>H124+(H124*H$1)</f>
        <v>8.15184</v>
      </c>
      <c r="I126" s="105"/>
      <c r="J126" s="110">
        <f>J124+(J124*J$1)</f>
        <v>1.8696000000000002</v>
      </c>
      <c r="K126" s="111">
        <f>K124+(K124*K$1)</f>
        <v>7.7569400000000002</v>
      </c>
      <c r="L126" s="105"/>
      <c r="M126" s="110">
        <f>M124+(M124*M$1)</f>
        <v>0.35444999999999999</v>
      </c>
      <c r="N126" s="111">
        <f>N124+(N124*N$1)</f>
        <v>5.6220699999999999</v>
      </c>
      <c r="O126" s="105"/>
      <c r="P126" s="110">
        <f>P124+(P124*P$1)</f>
        <v>1.5065999999999999</v>
      </c>
      <c r="Q126" s="111">
        <f>Q124+(Q124*Q$1)</f>
        <v>7.0840800000000002</v>
      </c>
      <c r="R126" s="105"/>
      <c r="S126" s="110">
        <f>S124+(S124*S$1)</f>
        <v>1.8696000000000002</v>
      </c>
      <c r="T126" s="111">
        <f>T124+(T124*T$1)</f>
        <v>7.7569400000000002</v>
      </c>
      <c r="U126" s="105"/>
      <c r="V126" s="110">
        <f>V124+(V124*V$1)</f>
        <v>3.2907999999999999</v>
      </c>
      <c r="W126" s="111">
        <f>W124+(W124*W$1)</f>
        <v>9.4879999999999995</v>
      </c>
    </row>
    <row r="127" spans="1:23" ht="15.75" thickTop="1">
      <c r="C127" s="125" t="s">
        <v>916</v>
      </c>
      <c r="D127" s="113">
        <f>(D126-D124)/D124</f>
        <v>0.70000000000000007</v>
      </c>
      <c r="E127" s="114">
        <f>(E126-E124)/E124</f>
        <v>0.69999999999999984</v>
      </c>
      <c r="F127" s="105"/>
      <c r="G127" s="113">
        <f>(G126-G124)/G124</f>
        <v>0.8</v>
      </c>
      <c r="H127" s="114">
        <f>(H126-H124)/H124</f>
        <v>0.79999999999999982</v>
      </c>
      <c r="I127" s="105"/>
      <c r="J127" s="113">
        <f>(J126-J124)/J124</f>
        <v>0.90000000000000013</v>
      </c>
      <c r="K127" s="114">
        <f>(K126-K124)/K124</f>
        <v>0.89999999999999991</v>
      </c>
      <c r="L127" s="105"/>
      <c r="M127" s="113">
        <f>(M126-M124)/M124</f>
        <v>0.70000000000000007</v>
      </c>
      <c r="N127" s="114">
        <f>(N126-N124)/N124</f>
        <v>0.69999999999999984</v>
      </c>
      <c r="O127" s="105"/>
      <c r="P127" s="113">
        <f>(P126-P124)/P124</f>
        <v>0.8</v>
      </c>
      <c r="Q127" s="114">
        <f>(Q126-Q124)/Q124</f>
        <v>0.8</v>
      </c>
      <c r="R127" s="105"/>
      <c r="S127" s="113">
        <f>(S126-S124)/S124</f>
        <v>0.90000000000000013</v>
      </c>
      <c r="T127" s="114">
        <f>(T126-T124)/T124</f>
        <v>0.89999999999999991</v>
      </c>
      <c r="U127" s="105"/>
      <c r="V127" s="113">
        <f>(V126-V124)/V124</f>
        <v>1</v>
      </c>
      <c r="W127" s="114">
        <f>(W126-W124)/W124</f>
        <v>1</v>
      </c>
    </row>
    <row r="128" spans="1:23">
      <c r="C128" s="126" t="s">
        <v>917</v>
      </c>
      <c r="D128" s="116">
        <f>D125+(D125*D$1)</f>
        <v>8.5067999999999984</v>
      </c>
      <c r="E128" s="117">
        <f>E125+(E125*E$1)</f>
        <v>67.464840000000009</v>
      </c>
      <c r="F128" s="105"/>
      <c r="G128" s="116">
        <f>G125+(G125*G$1)</f>
        <v>61.784639999999996</v>
      </c>
      <c r="H128" s="117">
        <f>H125+(H125*H$1)</f>
        <v>97.822080000000014</v>
      </c>
      <c r="I128" s="105"/>
      <c r="J128" s="116">
        <f>J125+(J125*J$1)</f>
        <v>44.870400000000004</v>
      </c>
      <c r="K128" s="117">
        <f>K125+(K125*K$1)</f>
        <v>93.083280000000016</v>
      </c>
      <c r="L128" s="105"/>
      <c r="M128" s="116">
        <f>M125+(M125*M$1)</f>
        <v>8.5067999999999984</v>
      </c>
      <c r="N128" s="117">
        <f>N125+(N125*N$1)</f>
        <v>67.464840000000009</v>
      </c>
      <c r="O128" s="105"/>
      <c r="P128" s="116">
        <f>P125+(P125*P$1)</f>
        <v>36.1584</v>
      </c>
      <c r="Q128" s="117">
        <f>Q125+(Q125*Q$1)</f>
        <v>85.008960000000002</v>
      </c>
      <c r="R128" s="105"/>
      <c r="S128" s="116">
        <f>S125+(S125*S$1)</f>
        <v>44.870400000000004</v>
      </c>
      <c r="T128" s="117">
        <f>T125+(T125*T$1)</f>
        <v>93.083280000000016</v>
      </c>
      <c r="U128" s="105"/>
      <c r="V128" s="116">
        <f>V125+(V125*V$1)</f>
        <v>78.979199999999992</v>
      </c>
      <c r="W128" s="117">
        <f>W125+(W125*W$1)</f>
        <v>113.85599999999999</v>
      </c>
    </row>
    <row r="130" spans="1:23">
      <c r="C130" s="118" t="s">
        <v>951</v>
      </c>
    </row>
    <row r="131" spans="1:23">
      <c r="B131" s="87" t="s">
        <v>919</v>
      </c>
      <c r="C131" s="119" t="s">
        <v>1133</v>
      </c>
      <c r="D131" s="86" t="s">
        <v>910</v>
      </c>
      <c r="E131" s="86" t="s">
        <v>906</v>
      </c>
      <c r="G131" s="86" t="s">
        <v>910</v>
      </c>
      <c r="H131" s="86" t="s">
        <v>906</v>
      </c>
      <c r="J131" s="86" t="s">
        <v>910</v>
      </c>
      <c r="K131" s="86" t="s">
        <v>906</v>
      </c>
      <c r="M131" s="86" t="s">
        <v>910</v>
      </c>
      <c r="N131" s="86" t="s">
        <v>906</v>
      </c>
      <c r="P131" s="86" t="s">
        <v>910</v>
      </c>
      <c r="Q131" s="86" t="s">
        <v>906</v>
      </c>
      <c r="S131" s="86" t="s">
        <v>910</v>
      </c>
      <c r="T131" s="86" t="s">
        <v>906</v>
      </c>
      <c r="V131" s="86" t="s">
        <v>910</v>
      </c>
      <c r="W131" s="86" t="s">
        <v>906</v>
      </c>
    </row>
    <row r="132" spans="1:23">
      <c r="B132" s="87" t="s">
        <v>911</v>
      </c>
      <c r="C132" s="87" t="s">
        <v>920</v>
      </c>
    </row>
    <row r="133" spans="1:23">
      <c r="A133" s="88" t="s">
        <v>80</v>
      </c>
      <c r="B133" s="89">
        <v>1</v>
      </c>
      <c r="C133" s="120" t="s">
        <v>1133</v>
      </c>
      <c r="D133" s="91">
        <f>VLOOKUP($A133,$A$16:$W$34,D$42,0)*$B133</f>
        <v>5.3212999999999999</v>
      </c>
      <c r="E133" s="92">
        <f>VLOOKUP($A133,$A$16:$W$34,E$42,0)*$B133</f>
        <v>6.8379000000000003</v>
      </c>
      <c r="G133" s="91">
        <f>VLOOKUP($A133,$A$16:$W$34,G$42,0)*$B133</f>
        <v>7.5312999999999999</v>
      </c>
      <c r="H133" s="92">
        <f>VLOOKUP($A133,$A$16:$W$34,H$42,0)*$B133</f>
        <v>9.0479000000000003</v>
      </c>
      <c r="J133" s="91">
        <f>VLOOKUP($A133,$A$16:$W$34,J$42,0)*$B133</f>
        <v>10.9656</v>
      </c>
      <c r="K133" s="92">
        <f>VLOOKUP($A133,$A$16:$W$34,K$42,0)*$B133</f>
        <v>12.482200000000001</v>
      </c>
      <c r="M133" s="91">
        <f>VLOOKUP($A133,$A$16:$W$34,M$42,0)*$B133</f>
        <v>5.3212999999999999</v>
      </c>
      <c r="N133" s="92">
        <f>VLOOKUP($A133,$A$16:$W$34,N$42,0)*$B133</f>
        <v>6.8379000000000003</v>
      </c>
      <c r="P133" s="91">
        <f>VLOOKUP($A133,$A$16:$W$34,P$42,0)*$B133</f>
        <v>10.889099999999999</v>
      </c>
      <c r="Q133" s="92">
        <f>VLOOKUP($A133,$A$16:$W$34,Q$42,0)*$B133</f>
        <v>12.4057</v>
      </c>
      <c r="S133" s="91">
        <f>VLOOKUP($A133,$A$16:$W$34,S$42,0)*$B133</f>
        <v>10.9656</v>
      </c>
      <c r="T133" s="92">
        <f>VLOOKUP($A133,$A$16:$W$34,T$42,0)*$B133</f>
        <v>12.482200000000001</v>
      </c>
      <c r="V133" s="91">
        <f>VLOOKUP($A133,$A$16:$W$34,V$42,0)*$B133</f>
        <v>11.3101</v>
      </c>
      <c r="W133" s="92">
        <f>VLOOKUP($A133,$A$16:$W$34,W$42,0)*$B133</f>
        <v>12.826700000000001</v>
      </c>
    </row>
    <row r="134" spans="1:23">
      <c r="C134" s="94"/>
      <c r="D134" s="94"/>
      <c r="E134" s="95"/>
      <c r="G134" s="94"/>
      <c r="H134" s="95"/>
      <c r="J134" s="94"/>
      <c r="K134" s="95"/>
      <c r="M134" s="94"/>
      <c r="N134" s="95"/>
      <c r="P134" s="94"/>
      <c r="Q134" s="95"/>
      <c r="S134" s="94"/>
      <c r="T134" s="95"/>
      <c r="V134" s="94"/>
      <c r="W134" s="95"/>
    </row>
    <row r="135" spans="1:23">
      <c r="C135" s="94"/>
      <c r="D135" s="94"/>
      <c r="E135" s="95"/>
      <c r="G135" s="94"/>
      <c r="H135" s="95"/>
      <c r="J135" s="94"/>
      <c r="K135" s="95"/>
      <c r="M135" s="94"/>
      <c r="N135" s="95"/>
      <c r="P135" s="94"/>
      <c r="Q135" s="95"/>
      <c r="S135" s="94"/>
      <c r="T135" s="95"/>
      <c r="V135" s="94"/>
      <c r="W135" s="95"/>
    </row>
    <row r="136" spans="1:23">
      <c r="C136" s="94"/>
      <c r="D136" s="94"/>
      <c r="E136" s="95"/>
      <c r="G136" s="94"/>
      <c r="H136" s="95"/>
      <c r="J136" s="94"/>
      <c r="K136" s="95"/>
      <c r="M136" s="94"/>
      <c r="N136" s="95"/>
      <c r="P136" s="94"/>
      <c r="Q136" s="95"/>
      <c r="S136" s="94"/>
      <c r="T136" s="95"/>
      <c r="V136" s="94"/>
      <c r="W136" s="95"/>
    </row>
    <row r="137" spans="1:23" ht="15.75" thickBot="1">
      <c r="B137" s="87" t="s">
        <v>1140</v>
      </c>
      <c r="C137" s="122" t="s">
        <v>913</v>
      </c>
      <c r="D137" s="103">
        <f>SUM(D133)</f>
        <v>5.3212999999999999</v>
      </c>
      <c r="E137" s="104">
        <f>SUM(E133)</f>
        <v>6.8379000000000003</v>
      </c>
      <c r="F137" s="105"/>
      <c r="G137" s="103">
        <f>SUM(G133)</f>
        <v>7.5312999999999999</v>
      </c>
      <c r="H137" s="104">
        <f>SUM(H133)</f>
        <v>9.0479000000000003</v>
      </c>
      <c r="I137" s="105"/>
      <c r="J137" s="103">
        <f>SUM(J133)</f>
        <v>10.9656</v>
      </c>
      <c r="K137" s="104">
        <f>SUM(K133)</f>
        <v>12.482200000000001</v>
      </c>
      <c r="L137" s="105"/>
      <c r="M137" s="103">
        <f>SUM(M133)</f>
        <v>5.3212999999999999</v>
      </c>
      <c r="N137" s="104">
        <f>SUM(N133)</f>
        <v>6.8379000000000003</v>
      </c>
      <c r="O137" s="105"/>
      <c r="P137" s="103">
        <f>SUM(P133)</f>
        <v>10.889099999999999</v>
      </c>
      <c r="Q137" s="104">
        <f>SUM(Q133)</f>
        <v>12.4057</v>
      </c>
      <c r="R137" s="105"/>
      <c r="S137" s="103">
        <f>SUM(S133)</f>
        <v>10.9656</v>
      </c>
      <c r="T137" s="104">
        <f>SUM(T133)</f>
        <v>12.482200000000001</v>
      </c>
      <c r="U137" s="105"/>
      <c r="V137" s="103">
        <f>SUM(V133)</f>
        <v>11.3101</v>
      </c>
      <c r="W137" s="104">
        <f>SUM(W133)</f>
        <v>12.826700000000001</v>
      </c>
    </row>
    <row r="138" spans="1:23" ht="15.75" thickTop="1">
      <c r="C138" s="123" t="s">
        <v>914</v>
      </c>
      <c r="D138" s="107">
        <f>D137*24</f>
        <v>127.71119999999999</v>
      </c>
      <c r="E138" s="108">
        <f>E137*12</f>
        <v>82.0548</v>
      </c>
      <c r="F138" s="105"/>
      <c r="G138" s="107">
        <f>G137*24</f>
        <v>180.75119999999998</v>
      </c>
      <c r="H138" s="108">
        <f>H137*12</f>
        <v>108.57480000000001</v>
      </c>
      <c r="I138" s="105"/>
      <c r="J138" s="107">
        <f>J137*24</f>
        <v>263.17439999999999</v>
      </c>
      <c r="K138" s="108">
        <f>K137*12</f>
        <v>149.78640000000001</v>
      </c>
      <c r="L138" s="105"/>
      <c r="M138" s="107">
        <f>M137*24</f>
        <v>127.71119999999999</v>
      </c>
      <c r="N138" s="108">
        <f>N137*12</f>
        <v>82.0548</v>
      </c>
      <c r="O138" s="105"/>
      <c r="P138" s="107">
        <f>P137*24</f>
        <v>261.33839999999998</v>
      </c>
      <c r="Q138" s="108">
        <f>Q137*12</f>
        <v>148.86840000000001</v>
      </c>
      <c r="R138" s="105"/>
      <c r="S138" s="107">
        <f>S137*24</f>
        <v>263.17439999999999</v>
      </c>
      <c r="T138" s="108">
        <f>T137*12</f>
        <v>149.78640000000001</v>
      </c>
      <c r="U138" s="105"/>
      <c r="V138" s="107">
        <f>V137*24</f>
        <v>271.44240000000002</v>
      </c>
      <c r="W138" s="108">
        <f>W137*12</f>
        <v>153.9204</v>
      </c>
    </row>
    <row r="139" spans="1:23" ht="15.75" thickBot="1">
      <c r="B139" s="87" t="s">
        <v>1141</v>
      </c>
      <c r="C139" s="124" t="s">
        <v>915</v>
      </c>
      <c r="D139" s="110">
        <f>D137+(D137*D$1)</f>
        <v>9.0462099999999985</v>
      </c>
      <c r="E139" s="111">
        <f>E137+(E137*E$1)</f>
        <v>11.62443</v>
      </c>
      <c r="F139" s="105"/>
      <c r="G139" s="110">
        <f>G137+(G137*G$1)</f>
        <v>13.556340000000001</v>
      </c>
      <c r="H139" s="111">
        <f>H137+(H137*H$1)</f>
        <v>16.28622</v>
      </c>
      <c r="I139" s="105"/>
      <c r="J139" s="110">
        <f>J137+(J137*J$1)</f>
        <v>20.83464</v>
      </c>
      <c r="K139" s="111">
        <f>K137+(K137*K$1)</f>
        <v>23.716180000000001</v>
      </c>
      <c r="L139" s="105"/>
      <c r="M139" s="110">
        <f>M137+(M137*M$1)</f>
        <v>9.0462099999999985</v>
      </c>
      <c r="N139" s="111">
        <f>N137+(N137*N$1)</f>
        <v>11.62443</v>
      </c>
      <c r="O139" s="105"/>
      <c r="P139" s="110">
        <f>P137+(P137*P$1)</f>
        <v>19.600380000000001</v>
      </c>
      <c r="Q139" s="111">
        <f>Q137+(Q137*Q$1)</f>
        <v>22.330259999999999</v>
      </c>
      <c r="R139" s="105"/>
      <c r="S139" s="110">
        <f>S137+(S137*S$1)</f>
        <v>20.83464</v>
      </c>
      <c r="T139" s="111">
        <f>T137+(T137*T$1)</f>
        <v>23.716180000000001</v>
      </c>
      <c r="U139" s="105"/>
      <c r="V139" s="110">
        <f>V137+(V137*V$1)</f>
        <v>22.620200000000001</v>
      </c>
      <c r="W139" s="111">
        <f>W137+(W137*W$1)</f>
        <v>25.653400000000001</v>
      </c>
    </row>
    <row r="140" spans="1:23" ht="15.75" thickTop="1">
      <c r="C140" s="125" t="s">
        <v>916</v>
      </c>
      <c r="D140" s="113">
        <f>(D139-D137)/D137</f>
        <v>0.69999999999999973</v>
      </c>
      <c r="E140" s="114">
        <f>(E139-E137)/E137</f>
        <v>0.7</v>
      </c>
      <c r="F140" s="105"/>
      <c r="G140" s="113">
        <f>(G139-G137)/G137</f>
        <v>0.8</v>
      </c>
      <c r="H140" s="114">
        <f>(H139-H137)/H137</f>
        <v>0.79999999999999993</v>
      </c>
      <c r="I140" s="105"/>
      <c r="J140" s="113">
        <f>(J139-J137)/J137</f>
        <v>0.9</v>
      </c>
      <c r="K140" s="114">
        <f>(K139-K137)/K137</f>
        <v>0.9</v>
      </c>
      <c r="L140" s="105"/>
      <c r="M140" s="113">
        <f>(M139-M137)/M137</f>
        <v>0.69999999999999973</v>
      </c>
      <c r="N140" s="114">
        <f>(N139-N137)/N137</f>
        <v>0.7</v>
      </c>
      <c r="O140" s="105"/>
      <c r="P140" s="113">
        <f>(P139-P137)/P137</f>
        <v>0.80000000000000027</v>
      </c>
      <c r="Q140" s="114">
        <f>(Q139-Q137)/Q137</f>
        <v>0.8</v>
      </c>
      <c r="R140" s="105"/>
      <c r="S140" s="113">
        <f>(S139-S137)/S137</f>
        <v>0.9</v>
      </c>
      <c r="T140" s="114">
        <f>(T139-T137)/T137</f>
        <v>0.9</v>
      </c>
      <c r="U140" s="105"/>
      <c r="V140" s="113">
        <f>(V139-V137)/V137</f>
        <v>1</v>
      </c>
      <c r="W140" s="114">
        <f>(W139-W137)/W137</f>
        <v>1</v>
      </c>
    </row>
    <row r="141" spans="1:23">
      <c r="C141" s="126" t="s">
        <v>917</v>
      </c>
      <c r="D141" s="116">
        <f>D138+(D138*D$1)</f>
        <v>217.10903999999999</v>
      </c>
      <c r="E141" s="117">
        <f>E138+(E138*E$1)</f>
        <v>139.49315999999999</v>
      </c>
      <c r="F141" s="105"/>
      <c r="G141" s="116">
        <f>G138+(G138*G$1)</f>
        <v>325.35215999999997</v>
      </c>
      <c r="H141" s="117">
        <f>H138+(H138*H$1)</f>
        <v>195.43464000000003</v>
      </c>
      <c r="I141" s="105"/>
      <c r="J141" s="116">
        <f>J138+(J138*J$1)</f>
        <v>500.03135999999995</v>
      </c>
      <c r="K141" s="117">
        <f>K138+(K138*K$1)</f>
        <v>284.59416000000004</v>
      </c>
      <c r="L141" s="105"/>
      <c r="M141" s="116">
        <f>M138+(M138*M$1)</f>
        <v>217.10903999999999</v>
      </c>
      <c r="N141" s="117">
        <f>N138+(N138*N$1)</f>
        <v>139.49315999999999</v>
      </c>
      <c r="O141" s="105"/>
      <c r="P141" s="116">
        <f>P138+(P138*P$1)</f>
        <v>470.40911999999997</v>
      </c>
      <c r="Q141" s="117">
        <f>Q138+(Q138*Q$1)</f>
        <v>267.96312</v>
      </c>
      <c r="R141" s="105"/>
      <c r="S141" s="116">
        <f>S138+(S138*S$1)</f>
        <v>500.03135999999995</v>
      </c>
      <c r="T141" s="117">
        <f>T138+(T138*T$1)</f>
        <v>284.59416000000004</v>
      </c>
      <c r="U141" s="105"/>
      <c r="V141" s="116">
        <f>V138+(V138*V$1)</f>
        <v>542.88480000000004</v>
      </c>
      <c r="W141" s="117">
        <f>W138+(W138*W$1)</f>
        <v>307.8408</v>
      </c>
    </row>
    <row r="143" spans="1:23">
      <c r="C143" s="118" t="s">
        <v>951</v>
      </c>
    </row>
    <row r="144" spans="1:23">
      <c r="B144" s="87" t="s">
        <v>919</v>
      </c>
      <c r="C144" s="119" t="s">
        <v>568</v>
      </c>
      <c r="D144" s="86" t="s">
        <v>910</v>
      </c>
      <c r="E144" s="86" t="s">
        <v>906</v>
      </c>
      <c r="G144" s="86" t="s">
        <v>910</v>
      </c>
      <c r="H144" s="86" t="s">
        <v>906</v>
      </c>
      <c r="J144" s="86" t="s">
        <v>910</v>
      </c>
      <c r="K144" s="86" t="s">
        <v>906</v>
      </c>
      <c r="M144" s="86" t="s">
        <v>910</v>
      </c>
      <c r="N144" s="86" t="s">
        <v>906</v>
      </c>
      <c r="P144" s="86" t="s">
        <v>910</v>
      </c>
      <c r="Q144" s="86" t="s">
        <v>906</v>
      </c>
      <c r="S144" s="86" t="s">
        <v>910</v>
      </c>
      <c r="T144" s="86" t="s">
        <v>906</v>
      </c>
      <c r="V144" s="86" t="s">
        <v>910</v>
      </c>
      <c r="W144" s="86" t="s">
        <v>906</v>
      </c>
    </row>
    <row r="145" spans="1:23">
      <c r="B145" s="87" t="s">
        <v>911</v>
      </c>
      <c r="C145" s="87" t="s">
        <v>920</v>
      </c>
    </row>
    <row r="146" spans="1:23">
      <c r="A146" s="88" t="s">
        <v>80</v>
      </c>
      <c r="B146" s="89">
        <v>1</v>
      </c>
      <c r="C146" s="120" t="s">
        <v>568</v>
      </c>
      <c r="D146" s="91">
        <f>VLOOKUP($A146,$A$16:$W$34,D$42,0)*$B146</f>
        <v>5.3212999999999999</v>
      </c>
      <c r="E146" s="92">
        <f>VLOOKUP($A146,$A$16:$W$34,E$42,0)*$B146</f>
        <v>6.8379000000000003</v>
      </c>
      <c r="G146" s="91">
        <f>VLOOKUP($A146,$A$16:$W$34,G$42,0)*$B146</f>
        <v>7.5312999999999999</v>
      </c>
      <c r="H146" s="92">
        <f>VLOOKUP($A146,$A$16:$W$34,H$42,0)*$B146</f>
        <v>9.0479000000000003</v>
      </c>
      <c r="J146" s="91">
        <f>VLOOKUP($A146,$A$16:$W$34,J$42,0)*$B146</f>
        <v>10.9656</v>
      </c>
      <c r="K146" s="92">
        <f>VLOOKUP($A146,$A$16:$W$34,K$42,0)*$B146</f>
        <v>12.482200000000001</v>
      </c>
      <c r="M146" s="91">
        <f>VLOOKUP($A146,$A$16:$W$34,M$42,0)*$B146</f>
        <v>5.3212999999999999</v>
      </c>
      <c r="N146" s="92">
        <f>VLOOKUP($A146,$A$16:$W$34,N$42,0)*$B146</f>
        <v>6.8379000000000003</v>
      </c>
      <c r="P146" s="91">
        <f>VLOOKUP($A146,$A$16:$W$34,P$42,0)*$B146</f>
        <v>10.889099999999999</v>
      </c>
      <c r="Q146" s="92">
        <f>VLOOKUP($A146,$A$16:$W$34,Q$42,0)*$B146</f>
        <v>12.4057</v>
      </c>
      <c r="S146" s="91">
        <f>VLOOKUP($A146,$A$16:$W$34,S$42,0)*$B146</f>
        <v>10.9656</v>
      </c>
      <c r="T146" s="92">
        <f>VLOOKUP($A146,$A$16:$W$34,T$42,0)*$B146</f>
        <v>12.482200000000001</v>
      </c>
      <c r="V146" s="91">
        <f>VLOOKUP($A146,$A$16:$W$34,V$42,0)*$B146</f>
        <v>11.3101</v>
      </c>
      <c r="W146" s="92">
        <f>VLOOKUP($A146,$A$16:$W$34,W$42,0)*$B146</f>
        <v>12.826700000000001</v>
      </c>
    </row>
    <row r="147" spans="1:23">
      <c r="C147" s="94"/>
      <c r="D147" s="94"/>
      <c r="E147" s="95"/>
      <c r="G147" s="94"/>
      <c r="H147" s="95"/>
      <c r="J147" s="94"/>
      <c r="K147" s="95"/>
      <c r="M147" s="94"/>
      <c r="N147" s="95"/>
      <c r="P147" s="94"/>
      <c r="Q147" s="95"/>
      <c r="S147" s="94"/>
      <c r="T147" s="95"/>
      <c r="V147" s="94"/>
      <c r="W147" s="95"/>
    </row>
    <row r="148" spans="1:23">
      <c r="C148" s="94"/>
      <c r="D148" s="94"/>
      <c r="E148" s="95"/>
      <c r="G148" s="94"/>
      <c r="H148" s="95"/>
      <c r="J148" s="94"/>
      <c r="K148" s="95"/>
      <c r="M148" s="94"/>
      <c r="N148" s="95"/>
      <c r="P148" s="94"/>
      <c r="Q148" s="95"/>
      <c r="S148" s="94"/>
      <c r="T148" s="95"/>
      <c r="V148" s="94"/>
      <c r="W148" s="95"/>
    </row>
    <row r="149" spans="1:23">
      <c r="C149" s="94"/>
      <c r="D149" s="94"/>
      <c r="E149" s="95"/>
      <c r="G149" s="94"/>
      <c r="H149" s="95"/>
      <c r="J149" s="94"/>
      <c r="K149" s="95"/>
      <c r="M149" s="94"/>
      <c r="N149" s="95"/>
      <c r="P149" s="94"/>
      <c r="Q149" s="95"/>
      <c r="S149" s="94"/>
      <c r="T149" s="95"/>
      <c r="V149" s="94"/>
      <c r="W149" s="95"/>
    </row>
    <row r="150" spans="1:23" ht="15.75" thickBot="1">
      <c r="B150" s="87" t="s">
        <v>953</v>
      </c>
      <c r="C150" s="122" t="s">
        <v>913</v>
      </c>
      <c r="D150" s="103">
        <f>SUM(D146)</f>
        <v>5.3212999999999999</v>
      </c>
      <c r="E150" s="104">
        <f>SUM(E146)</f>
        <v>6.8379000000000003</v>
      </c>
      <c r="F150" s="105"/>
      <c r="G150" s="103">
        <f>SUM(G146)</f>
        <v>7.5312999999999999</v>
      </c>
      <c r="H150" s="104">
        <f>SUM(H146)</f>
        <v>9.0479000000000003</v>
      </c>
      <c r="I150" s="105"/>
      <c r="J150" s="103">
        <f>SUM(J146)</f>
        <v>10.9656</v>
      </c>
      <c r="K150" s="104">
        <f>SUM(K146)</f>
        <v>12.482200000000001</v>
      </c>
      <c r="L150" s="105"/>
      <c r="M150" s="103">
        <f>SUM(M146)</f>
        <v>5.3212999999999999</v>
      </c>
      <c r="N150" s="104">
        <f>SUM(N146)</f>
        <v>6.8379000000000003</v>
      </c>
      <c r="O150" s="105"/>
      <c r="P150" s="103">
        <f>SUM(P146)</f>
        <v>10.889099999999999</v>
      </c>
      <c r="Q150" s="104">
        <f>SUM(Q146)</f>
        <v>12.4057</v>
      </c>
      <c r="R150" s="105"/>
      <c r="S150" s="103">
        <f>SUM(S146)</f>
        <v>10.9656</v>
      </c>
      <c r="T150" s="104">
        <f>SUM(T146)</f>
        <v>12.482200000000001</v>
      </c>
      <c r="U150" s="105"/>
      <c r="V150" s="103">
        <f>SUM(V146)</f>
        <v>11.3101</v>
      </c>
      <c r="W150" s="104">
        <f>SUM(W146)</f>
        <v>12.826700000000001</v>
      </c>
    </row>
    <row r="151" spans="1:23" ht="15.75" thickTop="1">
      <c r="C151" s="123" t="s">
        <v>914</v>
      </c>
      <c r="D151" s="107">
        <f>D150*24</f>
        <v>127.71119999999999</v>
      </c>
      <c r="E151" s="108">
        <f>E150*12</f>
        <v>82.0548</v>
      </c>
      <c r="F151" s="105"/>
      <c r="G151" s="107">
        <f>G150*24</f>
        <v>180.75119999999998</v>
      </c>
      <c r="H151" s="108">
        <f>H150*12</f>
        <v>108.57480000000001</v>
      </c>
      <c r="I151" s="105"/>
      <c r="J151" s="107">
        <f>J150*24</f>
        <v>263.17439999999999</v>
      </c>
      <c r="K151" s="108">
        <f>K150*12</f>
        <v>149.78640000000001</v>
      </c>
      <c r="L151" s="105"/>
      <c r="M151" s="107">
        <f>M150*24</f>
        <v>127.71119999999999</v>
      </c>
      <c r="N151" s="108">
        <f>N150*12</f>
        <v>82.0548</v>
      </c>
      <c r="O151" s="105"/>
      <c r="P151" s="107">
        <f>P150*24</f>
        <v>261.33839999999998</v>
      </c>
      <c r="Q151" s="108">
        <f>Q150*12</f>
        <v>148.86840000000001</v>
      </c>
      <c r="R151" s="105"/>
      <c r="S151" s="107">
        <f>S150*24</f>
        <v>263.17439999999999</v>
      </c>
      <c r="T151" s="108">
        <f>T150*12</f>
        <v>149.78640000000001</v>
      </c>
      <c r="U151" s="105"/>
      <c r="V151" s="107">
        <f>V150*24</f>
        <v>271.44240000000002</v>
      </c>
      <c r="W151" s="108">
        <f>W150*12</f>
        <v>153.9204</v>
      </c>
    </row>
    <row r="152" spans="1:23" ht="15.75" thickBot="1">
      <c r="B152" s="87" t="s">
        <v>954</v>
      </c>
      <c r="C152" s="124" t="s">
        <v>915</v>
      </c>
      <c r="D152" s="110">
        <f>D150+(D150*D$1)</f>
        <v>9.0462099999999985</v>
      </c>
      <c r="E152" s="111">
        <f>E150+(E150*E$1)</f>
        <v>11.62443</v>
      </c>
      <c r="F152" s="105"/>
      <c r="G152" s="110">
        <f>G150+(G150*G$1)</f>
        <v>13.556340000000001</v>
      </c>
      <c r="H152" s="111">
        <f>H150+(H150*H$1)</f>
        <v>16.28622</v>
      </c>
      <c r="I152" s="105"/>
      <c r="J152" s="110">
        <f>J150+(J150*J$1)</f>
        <v>20.83464</v>
      </c>
      <c r="K152" s="111">
        <f>K150+(K150*K$1)</f>
        <v>23.716180000000001</v>
      </c>
      <c r="L152" s="105"/>
      <c r="M152" s="110">
        <f>M150+(M150*M$1)</f>
        <v>9.0462099999999985</v>
      </c>
      <c r="N152" s="111">
        <f>N150+(N150*N$1)</f>
        <v>11.62443</v>
      </c>
      <c r="O152" s="105"/>
      <c r="P152" s="110">
        <f>P150+(P150*P$1)</f>
        <v>19.600380000000001</v>
      </c>
      <c r="Q152" s="111">
        <f>Q150+(Q150*Q$1)</f>
        <v>22.330259999999999</v>
      </c>
      <c r="R152" s="105"/>
      <c r="S152" s="110">
        <f>S150+(S150*S$1)</f>
        <v>20.83464</v>
      </c>
      <c r="T152" s="111">
        <f>T150+(T150*T$1)</f>
        <v>23.716180000000001</v>
      </c>
      <c r="U152" s="105"/>
      <c r="V152" s="110">
        <f>V150+(V150*V$1)</f>
        <v>22.620200000000001</v>
      </c>
      <c r="W152" s="111">
        <f>W150+(W150*W$1)</f>
        <v>25.653400000000001</v>
      </c>
    </row>
    <row r="153" spans="1:23" ht="15.75" thickTop="1">
      <c r="C153" s="125" t="s">
        <v>916</v>
      </c>
      <c r="D153" s="113">
        <f>(D152-D150)/D150</f>
        <v>0.69999999999999973</v>
      </c>
      <c r="E153" s="114">
        <f>(E152-E150)/E150</f>
        <v>0.7</v>
      </c>
      <c r="F153" s="105"/>
      <c r="G153" s="113">
        <f>(G152-G150)/G150</f>
        <v>0.8</v>
      </c>
      <c r="H153" s="114">
        <f>(H152-H150)/H150</f>
        <v>0.79999999999999993</v>
      </c>
      <c r="I153" s="105"/>
      <c r="J153" s="113">
        <f>(J152-J150)/J150</f>
        <v>0.9</v>
      </c>
      <c r="K153" s="114">
        <f>(K152-K150)/K150</f>
        <v>0.9</v>
      </c>
      <c r="L153" s="105"/>
      <c r="M153" s="113">
        <f>(M152-M150)/M150</f>
        <v>0.69999999999999973</v>
      </c>
      <c r="N153" s="114">
        <f>(N152-N150)/N150</f>
        <v>0.7</v>
      </c>
      <c r="O153" s="105"/>
      <c r="P153" s="113">
        <f>(P152-P150)/P150</f>
        <v>0.80000000000000027</v>
      </c>
      <c r="Q153" s="114">
        <f>(Q152-Q150)/Q150</f>
        <v>0.8</v>
      </c>
      <c r="R153" s="105"/>
      <c r="S153" s="113">
        <f>(S152-S150)/S150</f>
        <v>0.9</v>
      </c>
      <c r="T153" s="114">
        <f>(T152-T150)/T150</f>
        <v>0.9</v>
      </c>
      <c r="U153" s="105"/>
      <c r="V153" s="113">
        <f>(V152-V150)/V150</f>
        <v>1</v>
      </c>
      <c r="W153" s="114">
        <f>(W152-W150)/W150</f>
        <v>1</v>
      </c>
    </row>
    <row r="154" spans="1:23">
      <c r="C154" s="126" t="s">
        <v>917</v>
      </c>
      <c r="D154" s="116">
        <f>D151+(D151*D$1)</f>
        <v>217.10903999999999</v>
      </c>
      <c r="E154" s="117">
        <f>E151+(E151*E$1)</f>
        <v>139.49315999999999</v>
      </c>
      <c r="F154" s="105"/>
      <c r="G154" s="116">
        <f>G151+(G151*G$1)</f>
        <v>325.35215999999997</v>
      </c>
      <c r="H154" s="117">
        <f>H151+(H151*H$1)</f>
        <v>195.43464000000003</v>
      </c>
      <c r="I154" s="105"/>
      <c r="J154" s="116">
        <f>J151+(J151*J$1)</f>
        <v>500.03135999999995</v>
      </c>
      <c r="K154" s="117">
        <f>K151+(K151*K$1)</f>
        <v>284.59416000000004</v>
      </c>
      <c r="L154" s="105"/>
      <c r="M154" s="116">
        <f>M151+(M151*M$1)</f>
        <v>217.10903999999999</v>
      </c>
      <c r="N154" s="117">
        <f>N151+(N151*N$1)</f>
        <v>139.49315999999999</v>
      </c>
      <c r="O154" s="105"/>
      <c r="P154" s="116">
        <f>P151+(P151*P$1)</f>
        <v>470.40911999999997</v>
      </c>
      <c r="Q154" s="117">
        <f>Q151+(Q151*Q$1)</f>
        <v>267.96312</v>
      </c>
      <c r="R154" s="105"/>
      <c r="S154" s="116">
        <f>S151+(S151*S$1)</f>
        <v>500.03135999999995</v>
      </c>
      <c r="T154" s="117">
        <f>T151+(T151*T$1)</f>
        <v>284.59416000000004</v>
      </c>
      <c r="U154" s="105"/>
      <c r="V154" s="116">
        <f>V151+(V151*V$1)</f>
        <v>542.88480000000004</v>
      </c>
      <c r="W154" s="117">
        <f>W151+(W151*W$1)</f>
        <v>307.8408</v>
      </c>
    </row>
    <row r="156" spans="1:23">
      <c r="C156" s="118" t="s">
        <v>951</v>
      </c>
    </row>
    <row r="157" spans="1:23">
      <c r="B157" s="87" t="s">
        <v>919</v>
      </c>
      <c r="C157" s="119" t="s">
        <v>615</v>
      </c>
      <c r="D157" s="86" t="s">
        <v>910</v>
      </c>
      <c r="E157" s="86" t="s">
        <v>906</v>
      </c>
      <c r="G157" s="86" t="s">
        <v>910</v>
      </c>
      <c r="H157" s="86" t="s">
        <v>906</v>
      </c>
      <c r="J157" s="86" t="s">
        <v>910</v>
      </c>
      <c r="K157" s="86" t="s">
        <v>906</v>
      </c>
      <c r="M157" s="86" t="s">
        <v>910</v>
      </c>
      <c r="N157" s="86" t="s">
        <v>906</v>
      </c>
      <c r="P157" s="86" t="s">
        <v>910</v>
      </c>
      <c r="Q157" s="86" t="s">
        <v>906</v>
      </c>
      <c r="S157" s="86" t="s">
        <v>910</v>
      </c>
      <c r="T157" s="86" t="s">
        <v>906</v>
      </c>
      <c r="V157" s="86" t="s">
        <v>910</v>
      </c>
      <c r="W157" s="86" t="s">
        <v>906</v>
      </c>
    </row>
    <row r="158" spans="1:23">
      <c r="B158" s="87" t="s">
        <v>911</v>
      </c>
      <c r="C158" s="87" t="s">
        <v>920</v>
      </c>
    </row>
    <row r="159" spans="1:23">
      <c r="A159" s="88" t="s">
        <v>22</v>
      </c>
      <c r="B159" s="89">
        <v>1</v>
      </c>
      <c r="C159" s="120" t="s">
        <v>615</v>
      </c>
      <c r="D159" s="91">
        <f>VLOOKUP($A159,$A$16:$W$34,D$42,0)*$B159</f>
        <v>11.468400000000001</v>
      </c>
      <c r="E159" s="92">
        <f>VLOOKUP($A159,$A$16:$W$34,E$42,0)*$B159</f>
        <v>15.319599999999999</v>
      </c>
      <c r="G159" s="91">
        <f>VLOOKUP($A159,$A$16:$W$34,G$42,0)*$B159</f>
        <v>16.003599999999999</v>
      </c>
      <c r="H159" s="92">
        <f>VLOOKUP($A159,$A$16:$W$34,H$42,0)*$B159</f>
        <v>19.854800000000001</v>
      </c>
      <c r="J159" s="91">
        <f>VLOOKUP($A159,$A$16:$W$34,J$42,0)*$B159</f>
        <v>24.799199999999999</v>
      </c>
      <c r="K159" s="92">
        <f>VLOOKUP($A159,$A$16:$W$34,K$42,0)*$B159</f>
        <v>28.650400000000001</v>
      </c>
      <c r="M159" s="91">
        <f>VLOOKUP($A159,$A$16:$W$34,M$42,0)*$B159</f>
        <v>11.468400000000001</v>
      </c>
      <c r="N159" s="92">
        <f>VLOOKUP($A159,$A$16:$W$34,N$42,0)*$B159</f>
        <v>15.319599999999999</v>
      </c>
      <c r="P159" s="91">
        <f>VLOOKUP($A159,$A$16:$W$34,P$42,0)*$B159</f>
        <v>24.6709</v>
      </c>
      <c r="Q159" s="92">
        <f>VLOOKUP($A159,$A$16:$W$34,Q$42,0)*$B159</f>
        <v>28.522099999999998</v>
      </c>
      <c r="S159" s="91">
        <f>VLOOKUP($A159,$A$16:$W$34,S$42,0)*$B159</f>
        <v>24.799199999999999</v>
      </c>
      <c r="T159" s="92">
        <f>VLOOKUP($A159,$A$16:$W$34,T$42,0)*$B159</f>
        <v>28.650400000000001</v>
      </c>
      <c r="V159" s="91">
        <f>VLOOKUP($A159,$A$16:$W$34,V$42,0)*$B159</f>
        <v>25.3767</v>
      </c>
      <c r="W159" s="92">
        <f>VLOOKUP($A159,$A$16:$W$34,W$42,0)*$B159</f>
        <v>29.227900000000002</v>
      </c>
    </row>
    <row r="160" spans="1:23">
      <c r="C160" s="94"/>
      <c r="D160" s="94"/>
      <c r="E160" s="95"/>
      <c r="G160" s="94"/>
      <c r="H160" s="95"/>
      <c r="J160" s="94"/>
      <c r="K160" s="95"/>
      <c r="M160" s="94"/>
      <c r="N160" s="95"/>
      <c r="P160" s="94"/>
      <c r="Q160" s="95"/>
      <c r="S160" s="94"/>
      <c r="T160" s="95"/>
      <c r="V160" s="94"/>
      <c r="W160" s="95"/>
    </row>
    <row r="161" spans="1:23">
      <c r="C161" s="94"/>
      <c r="D161" s="94"/>
      <c r="E161" s="95"/>
      <c r="G161" s="94"/>
      <c r="H161" s="95"/>
      <c r="J161" s="94"/>
      <c r="K161" s="95"/>
      <c r="M161" s="94"/>
      <c r="N161" s="95"/>
      <c r="P161" s="94"/>
      <c r="Q161" s="95"/>
      <c r="S161" s="94"/>
      <c r="T161" s="95"/>
      <c r="V161" s="94"/>
      <c r="W161" s="95"/>
    </row>
    <row r="162" spans="1:23">
      <c r="C162" s="94"/>
      <c r="D162" s="94"/>
      <c r="E162" s="95"/>
      <c r="G162" s="94"/>
      <c r="H162" s="95"/>
      <c r="J162" s="94"/>
      <c r="K162" s="95"/>
      <c r="M162" s="94"/>
      <c r="N162" s="95"/>
      <c r="P162" s="94"/>
      <c r="Q162" s="95"/>
      <c r="S162" s="94"/>
      <c r="T162" s="95"/>
      <c r="V162" s="94"/>
      <c r="W162" s="95"/>
    </row>
    <row r="163" spans="1:23" ht="15.75" thickBot="1">
      <c r="B163" s="87" t="s">
        <v>1045</v>
      </c>
      <c r="C163" s="122" t="s">
        <v>913</v>
      </c>
      <c r="D163" s="103">
        <f>SUM(D159)</f>
        <v>11.468400000000001</v>
      </c>
      <c r="E163" s="104">
        <f>SUM(E159)</f>
        <v>15.319599999999999</v>
      </c>
      <c r="F163" s="105"/>
      <c r="G163" s="103">
        <f>SUM(G159)</f>
        <v>16.003599999999999</v>
      </c>
      <c r="H163" s="104">
        <f>SUM(H159)</f>
        <v>19.854800000000001</v>
      </c>
      <c r="I163" s="105"/>
      <c r="J163" s="103">
        <f>SUM(J159)</f>
        <v>24.799199999999999</v>
      </c>
      <c r="K163" s="104">
        <f>SUM(K159)</f>
        <v>28.650400000000001</v>
      </c>
      <c r="L163" s="105"/>
      <c r="M163" s="103">
        <f>SUM(M159)</f>
        <v>11.468400000000001</v>
      </c>
      <c r="N163" s="104">
        <f>SUM(N159)</f>
        <v>15.319599999999999</v>
      </c>
      <c r="O163" s="105"/>
      <c r="P163" s="103">
        <f>SUM(P159)</f>
        <v>24.6709</v>
      </c>
      <c r="Q163" s="104">
        <f>SUM(Q159)</f>
        <v>28.522099999999998</v>
      </c>
      <c r="R163" s="105"/>
      <c r="S163" s="103">
        <f>SUM(S159)</f>
        <v>24.799199999999999</v>
      </c>
      <c r="T163" s="104">
        <f>SUM(T159)</f>
        <v>28.650400000000001</v>
      </c>
      <c r="U163" s="105"/>
      <c r="V163" s="103">
        <f>SUM(V159)</f>
        <v>25.3767</v>
      </c>
      <c r="W163" s="104">
        <f>SUM(W159)</f>
        <v>29.227900000000002</v>
      </c>
    </row>
    <row r="164" spans="1:23" ht="15.75" thickTop="1">
      <c r="C164" s="123" t="s">
        <v>914</v>
      </c>
      <c r="D164" s="107">
        <f>D163*24</f>
        <v>275.24160000000001</v>
      </c>
      <c r="E164" s="108">
        <f>E163*12</f>
        <v>183.83519999999999</v>
      </c>
      <c r="F164" s="105"/>
      <c r="G164" s="107">
        <f>G163*24</f>
        <v>384.08639999999997</v>
      </c>
      <c r="H164" s="108">
        <f>H163*12</f>
        <v>238.25760000000002</v>
      </c>
      <c r="I164" s="105"/>
      <c r="J164" s="107">
        <f>J163*24</f>
        <v>595.18079999999998</v>
      </c>
      <c r="K164" s="108">
        <f>K163*12</f>
        <v>343.8048</v>
      </c>
      <c r="L164" s="105"/>
      <c r="M164" s="107">
        <f>M163*24</f>
        <v>275.24160000000001</v>
      </c>
      <c r="N164" s="108">
        <f>N163*12</f>
        <v>183.83519999999999</v>
      </c>
      <c r="O164" s="105"/>
      <c r="P164" s="107">
        <f>P163*24</f>
        <v>592.10159999999996</v>
      </c>
      <c r="Q164" s="108">
        <f>Q163*12</f>
        <v>342.26519999999999</v>
      </c>
      <c r="R164" s="105"/>
      <c r="S164" s="107">
        <f>S163*24</f>
        <v>595.18079999999998</v>
      </c>
      <c r="T164" s="108">
        <f>T163*12</f>
        <v>343.8048</v>
      </c>
      <c r="U164" s="105"/>
      <c r="V164" s="107">
        <f>V163*24</f>
        <v>609.04079999999999</v>
      </c>
      <c r="W164" s="108">
        <f>W163*12</f>
        <v>350.73480000000001</v>
      </c>
    </row>
    <row r="165" spans="1:23" ht="15.75" thickBot="1">
      <c r="B165" s="87" t="s">
        <v>1046</v>
      </c>
      <c r="C165" s="124" t="s">
        <v>915</v>
      </c>
      <c r="D165" s="110">
        <f>D163+(D163*D$1)</f>
        <v>19.496279999999999</v>
      </c>
      <c r="E165" s="111">
        <f>E163+(E163*E$1)</f>
        <v>26.043319999999998</v>
      </c>
      <c r="F165" s="105"/>
      <c r="G165" s="110">
        <f>G163+(G163*G$1)</f>
        <v>28.806480000000001</v>
      </c>
      <c r="H165" s="111">
        <f>H163+(H163*H$1)</f>
        <v>35.738640000000004</v>
      </c>
      <c r="I165" s="105"/>
      <c r="J165" s="110">
        <f>J163+(J163*J$1)</f>
        <v>47.118479999999998</v>
      </c>
      <c r="K165" s="111">
        <f>K163+(K163*K$1)</f>
        <v>54.435760000000002</v>
      </c>
      <c r="L165" s="105"/>
      <c r="M165" s="110">
        <f>M163+(M163*M$1)</f>
        <v>19.496279999999999</v>
      </c>
      <c r="N165" s="111">
        <f>N163+(N163*N$1)</f>
        <v>26.043319999999998</v>
      </c>
      <c r="O165" s="105"/>
      <c r="P165" s="110">
        <f>P163+(P163*P$1)</f>
        <v>44.407620000000001</v>
      </c>
      <c r="Q165" s="111">
        <f>Q163+(Q163*Q$1)</f>
        <v>51.339779999999998</v>
      </c>
      <c r="R165" s="105"/>
      <c r="S165" s="110">
        <f>S163+(S163*S$1)</f>
        <v>47.118479999999998</v>
      </c>
      <c r="T165" s="111">
        <f>T163+(T163*T$1)</f>
        <v>54.435760000000002</v>
      </c>
      <c r="U165" s="105"/>
      <c r="V165" s="110">
        <f>V163+(V163*V$1)</f>
        <v>50.753399999999999</v>
      </c>
      <c r="W165" s="111">
        <f>W163+(W163*W$1)</f>
        <v>58.455800000000004</v>
      </c>
    </row>
    <row r="166" spans="1:23" ht="15.75" thickTop="1">
      <c r="C166" s="125" t="s">
        <v>916</v>
      </c>
      <c r="D166" s="113">
        <f>(D165-D163)/D163</f>
        <v>0.69999999999999973</v>
      </c>
      <c r="E166" s="114">
        <f>(E165-E163)/E163</f>
        <v>0.7</v>
      </c>
      <c r="F166" s="105"/>
      <c r="G166" s="113">
        <f>(G165-G163)/G163</f>
        <v>0.80000000000000016</v>
      </c>
      <c r="H166" s="114">
        <f>(H165-H163)/H163</f>
        <v>0.80000000000000016</v>
      </c>
      <c r="I166" s="105"/>
      <c r="J166" s="113">
        <f>(J165-J163)/J163</f>
        <v>0.9</v>
      </c>
      <c r="K166" s="114">
        <f>(K165-K163)/K163</f>
        <v>0.9</v>
      </c>
      <c r="L166" s="105"/>
      <c r="M166" s="113">
        <f>(M165-M163)/M163</f>
        <v>0.69999999999999973</v>
      </c>
      <c r="N166" s="114">
        <f>(N165-N163)/N163</f>
        <v>0.7</v>
      </c>
      <c r="O166" s="105"/>
      <c r="P166" s="113">
        <f>(P165-P163)/P163</f>
        <v>0.8</v>
      </c>
      <c r="Q166" s="114">
        <f>(Q165-Q163)/Q163</f>
        <v>0.8</v>
      </c>
      <c r="R166" s="105"/>
      <c r="S166" s="113">
        <f>(S165-S163)/S163</f>
        <v>0.9</v>
      </c>
      <c r="T166" s="114">
        <f>(T165-T163)/T163</f>
        <v>0.9</v>
      </c>
      <c r="U166" s="105"/>
      <c r="V166" s="113">
        <f>(V165-V163)/V163</f>
        <v>1</v>
      </c>
      <c r="W166" s="114">
        <f>(W165-W163)/W163</f>
        <v>1</v>
      </c>
    </row>
    <row r="167" spans="1:23">
      <c r="C167" s="126" t="s">
        <v>917</v>
      </c>
      <c r="D167" s="116">
        <f>D164+(D164*D$1)</f>
        <v>467.91071999999997</v>
      </c>
      <c r="E167" s="117">
        <f>E164+(E164*E$1)</f>
        <v>312.51983999999993</v>
      </c>
      <c r="F167" s="105"/>
      <c r="G167" s="116">
        <f>G164+(G164*G$1)</f>
        <v>691.35551999999996</v>
      </c>
      <c r="H167" s="117">
        <f>H164+(H164*H$1)</f>
        <v>428.86368000000004</v>
      </c>
      <c r="I167" s="105"/>
      <c r="J167" s="116">
        <f>J164+(J164*J$1)</f>
        <v>1130.8435199999999</v>
      </c>
      <c r="K167" s="117">
        <f>K164+(K164*K$1)</f>
        <v>653.22911999999997</v>
      </c>
      <c r="L167" s="105"/>
      <c r="M167" s="116">
        <f>M164+(M164*M$1)</f>
        <v>467.91071999999997</v>
      </c>
      <c r="N167" s="117">
        <f>N164+(N164*N$1)</f>
        <v>312.51983999999993</v>
      </c>
      <c r="O167" s="105"/>
      <c r="P167" s="116">
        <f>P164+(P164*P$1)</f>
        <v>1065.78288</v>
      </c>
      <c r="Q167" s="117">
        <f>Q164+(Q164*Q$1)</f>
        <v>616.07736</v>
      </c>
      <c r="R167" s="105"/>
      <c r="S167" s="116">
        <f>S164+(S164*S$1)</f>
        <v>1130.8435199999999</v>
      </c>
      <c r="T167" s="117">
        <f>T164+(T164*T$1)</f>
        <v>653.22911999999997</v>
      </c>
      <c r="U167" s="105"/>
      <c r="V167" s="116">
        <f>V164+(V164*V$1)</f>
        <v>1218.0816</v>
      </c>
      <c r="W167" s="117">
        <f>W164+(W164*W$1)</f>
        <v>701.46960000000001</v>
      </c>
    </row>
    <row r="169" spans="1:23">
      <c r="C169" s="118" t="s">
        <v>1047</v>
      </c>
    </row>
    <row r="170" spans="1:23">
      <c r="B170" s="87" t="s">
        <v>919</v>
      </c>
      <c r="C170" s="119" t="s">
        <v>1048</v>
      </c>
      <c r="D170" s="86" t="s">
        <v>910</v>
      </c>
      <c r="E170" s="86" t="s">
        <v>906</v>
      </c>
      <c r="G170" s="86" t="s">
        <v>910</v>
      </c>
      <c r="H170" s="86" t="s">
        <v>906</v>
      </c>
      <c r="J170" s="86" t="s">
        <v>910</v>
      </c>
      <c r="K170" s="86" t="s">
        <v>906</v>
      </c>
      <c r="M170" s="86" t="s">
        <v>910</v>
      </c>
      <c r="N170" s="86" t="s">
        <v>906</v>
      </c>
      <c r="P170" s="86" t="s">
        <v>910</v>
      </c>
      <c r="Q170" s="86" t="s">
        <v>906</v>
      </c>
      <c r="S170" s="86" t="s">
        <v>910</v>
      </c>
      <c r="T170" s="86" t="s">
        <v>906</v>
      </c>
      <c r="V170" s="86" t="s">
        <v>910</v>
      </c>
      <c r="W170" s="86" t="s">
        <v>906</v>
      </c>
    </row>
    <row r="171" spans="1:23">
      <c r="B171" s="87" t="s">
        <v>911</v>
      </c>
      <c r="C171" s="87" t="s">
        <v>920</v>
      </c>
    </row>
    <row r="172" spans="1:23">
      <c r="A172" s="88" t="s">
        <v>86</v>
      </c>
      <c r="B172" s="89">
        <v>1</v>
      </c>
      <c r="C172" s="120" t="s">
        <v>1048</v>
      </c>
      <c r="D172" s="91">
        <f>VLOOKUP($A172,$A$16:$W$34,D$42,0)*$B172</f>
        <v>52.2834</v>
      </c>
      <c r="E172" s="92">
        <f>VLOOKUP($A172,$A$16:$W$34,E$42,0)*$B172</f>
        <v>63.591099999999997</v>
      </c>
      <c r="G172" s="91">
        <f>VLOOKUP($A172,$A$16:$W$34,G$42,0)*$B172</f>
        <v>75.370800000000003</v>
      </c>
      <c r="H172" s="92">
        <f>VLOOKUP($A172,$A$16:$W$34,H$42,0)*$B172</f>
        <v>86.678399999999996</v>
      </c>
      <c r="J172" s="91">
        <f>VLOOKUP($A172,$A$16:$W$34,J$42,0)*$B172</f>
        <v>84.027500000000003</v>
      </c>
      <c r="K172" s="92">
        <f>VLOOKUP($A172,$A$16:$W$34,K$42,0)*$B172</f>
        <v>95.335099999999997</v>
      </c>
      <c r="M172" s="91">
        <f>VLOOKUP($A172,$A$16:$W$34,M$42,0)*$B172</f>
        <v>52.2834</v>
      </c>
      <c r="N172" s="92">
        <f>VLOOKUP($A172,$A$16:$W$34,N$42,0)*$B172</f>
        <v>63.591099999999997</v>
      </c>
      <c r="P172" s="91">
        <f>VLOOKUP($A172,$A$16:$W$34,P$42,0)*$B172</f>
        <v>82.787999999999997</v>
      </c>
      <c r="Q172" s="92">
        <f>VLOOKUP($A172,$A$16:$W$34,Q$42,0)*$B172</f>
        <v>94.095600000000005</v>
      </c>
      <c r="S172" s="91">
        <f>VLOOKUP($A172,$A$16:$W$34,S$42,0)*$B172</f>
        <v>84.027500000000003</v>
      </c>
      <c r="T172" s="92">
        <f>VLOOKUP($A172,$A$16:$W$34,T$42,0)*$B172</f>
        <v>95.335099999999997</v>
      </c>
      <c r="V172" s="91">
        <f>VLOOKUP($A172,$A$16:$W$34,V$42,0)*$B172</f>
        <v>89.605199999999996</v>
      </c>
      <c r="W172" s="92">
        <f>VLOOKUP($A172,$A$16:$W$34,W$42,0)*$B172</f>
        <v>100.91289999999999</v>
      </c>
    </row>
    <row r="173" spans="1:23">
      <c r="C173" s="94"/>
      <c r="D173" s="94"/>
      <c r="E173" s="95"/>
      <c r="G173" s="94"/>
      <c r="H173" s="95"/>
      <c r="J173" s="94"/>
      <c r="K173" s="95"/>
      <c r="M173" s="94"/>
      <c r="N173" s="95"/>
      <c r="P173" s="94"/>
      <c r="Q173" s="95"/>
      <c r="S173" s="94"/>
      <c r="T173" s="95"/>
      <c r="V173" s="94"/>
      <c r="W173" s="95"/>
    </row>
    <row r="174" spans="1:23">
      <c r="C174" s="94"/>
      <c r="D174" s="94"/>
      <c r="E174" s="95"/>
      <c r="G174" s="94"/>
      <c r="H174" s="95"/>
      <c r="J174" s="94"/>
      <c r="K174" s="95"/>
      <c r="M174" s="94"/>
      <c r="N174" s="95"/>
      <c r="P174" s="94"/>
      <c r="Q174" s="95"/>
      <c r="S174" s="94"/>
      <c r="T174" s="95"/>
      <c r="V174" s="94"/>
      <c r="W174" s="95"/>
    </row>
    <row r="175" spans="1:23">
      <c r="C175" s="94"/>
      <c r="D175" s="94"/>
      <c r="E175" s="95"/>
      <c r="G175" s="94"/>
      <c r="H175" s="95"/>
      <c r="J175" s="94"/>
      <c r="K175" s="95"/>
      <c r="M175" s="94"/>
      <c r="N175" s="95"/>
      <c r="P175" s="94"/>
      <c r="Q175" s="95"/>
      <c r="S175" s="94"/>
      <c r="T175" s="95"/>
      <c r="V175" s="94"/>
      <c r="W175" s="95"/>
    </row>
    <row r="176" spans="1:23" ht="15.75" thickBot="1">
      <c r="B176" s="87" t="s">
        <v>1049</v>
      </c>
      <c r="C176" s="122" t="s">
        <v>913</v>
      </c>
      <c r="D176" s="103">
        <f>SUM(D172)</f>
        <v>52.2834</v>
      </c>
      <c r="E176" s="104">
        <f>SUM(E172)</f>
        <v>63.591099999999997</v>
      </c>
      <c r="F176" s="105"/>
      <c r="G176" s="103">
        <f>SUM(G172)</f>
        <v>75.370800000000003</v>
      </c>
      <c r="H176" s="104">
        <f>SUM(H172)</f>
        <v>86.678399999999996</v>
      </c>
      <c r="I176" s="105"/>
      <c r="J176" s="103">
        <f>SUM(J172)</f>
        <v>84.027500000000003</v>
      </c>
      <c r="K176" s="104">
        <f>SUM(K172)</f>
        <v>95.335099999999997</v>
      </c>
      <c r="L176" s="105"/>
      <c r="M176" s="103">
        <f>SUM(M172)</f>
        <v>52.2834</v>
      </c>
      <c r="N176" s="104">
        <f>SUM(N172)</f>
        <v>63.591099999999997</v>
      </c>
      <c r="O176" s="105"/>
      <c r="P176" s="103">
        <f>SUM(P172)</f>
        <v>82.787999999999997</v>
      </c>
      <c r="Q176" s="104">
        <f>SUM(Q172)</f>
        <v>94.095600000000005</v>
      </c>
      <c r="R176" s="105"/>
      <c r="S176" s="103">
        <f>SUM(S172)</f>
        <v>84.027500000000003</v>
      </c>
      <c r="T176" s="104">
        <f>SUM(T172)</f>
        <v>95.335099999999997</v>
      </c>
      <c r="U176" s="105"/>
      <c r="V176" s="103">
        <f>SUM(V172)</f>
        <v>89.605199999999996</v>
      </c>
      <c r="W176" s="104">
        <f>SUM(W172)</f>
        <v>100.91289999999999</v>
      </c>
    </row>
    <row r="177" spans="1:23" ht="15.75" thickTop="1">
      <c r="C177" s="123" t="s">
        <v>914</v>
      </c>
      <c r="D177" s="107">
        <f>D176*24</f>
        <v>1254.8016</v>
      </c>
      <c r="E177" s="108">
        <f>E176*12</f>
        <v>763.09320000000002</v>
      </c>
      <c r="F177" s="105"/>
      <c r="G177" s="107">
        <f>G176*24</f>
        <v>1808.8992000000001</v>
      </c>
      <c r="H177" s="108">
        <f>H176*12</f>
        <v>1040.1407999999999</v>
      </c>
      <c r="I177" s="105"/>
      <c r="J177" s="107">
        <f>J176*24</f>
        <v>2016.66</v>
      </c>
      <c r="K177" s="108">
        <f>K176*12</f>
        <v>1144.0211999999999</v>
      </c>
      <c r="L177" s="105"/>
      <c r="M177" s="107">
        <f>M176*24</f>
        <v>1254.8016</v>
      </c>
      <c r="N177" s="108">
        <f>N176*12</f>
        <v>763.09320000000002</v>
      </c>
      <c r="O177" s="105"/>
      <c r="P177" s="107">
        <f>P176*24</f>
        <v>1986.9119999999998</v>
      </c>
      <c r="Q177" s="108">
        <f>Q176*12</f>
        <v>1129.1472000000001</v>
      </c>
      <c r="R177" s="105"/>
      <c r="S177" s="107">
        <f>S176*24</f>
        <v>2016.66</v>
      </c>
      <c r="T177" s="108">
        <f>T176*12</f>
        <v>1144.0211999999999</v>
      </c>
      <c r="U177" s="105"/>
      <c r="V177" s="107">
        <f>V176*24</f>
        <v>2150.5248000000001</v>
      </c>
      <c r="W177" s="108">
        <f>W176*12</f>
        <v>1210.9548</v>
      </c>
    </row>
    <row r="178" spans="1:23" ht="15.75" thickBot="1">
      <c r="B178" s="87" t="s">
        <v>1050</v>
      </c>
      <c r="C178" s="124" t="s">
        <v>915</v>
      </c>
      <c r="D178" s="110">
        <f>D176+(D176*D$1)</f>
        <v>88.881779999999992</v>
      </c>
      <c r="E178" s="111">
        <f>E176+(E176*E$1)</f>
        <v>108.10486999999999</v>
      </c>
      <c r="F178" s="105"/>
      <c r="G178" s="110">
        <f>G176+(G176*G$1)</f>
        <v>135.66744</v>
      </c>
      <c r="H178" s="111">
        <f>H176+(H176*H$1)</f>
        <v>156.02112</v>
      </c>
      <c r="I178" s="105"/>
      <c r="J178" s="110">
        <f>J176+(J176*J$1)</f>
        <v>159.65225000000001</v>
      </c>
      <c r="K178" s="111">
        <f>K176+(K176*K$1)</f>
        <v>181.13668999999999</v>
      </c>
      <c r="L178" s="105"/>
      <c r="M178" s="110">
        <f>M176+(M176*M$1)</f>
        <v>88.881779999999992</v>
      </c>
      <c r="N178" s="111">
        <f>N176+(N176*N$1)</f>
        <v>108.10486999999999</v>
      </c>
      <c r="O178" s="105"/>
      <c r="P178" s="110">
        <f>P176+(P176*P$1)</f>
        <v>149.01839999999999</v>
      </c>
      <c r="Q178" s="111">
        <f>Q176+(Q176*Q$1)</f>
        <v>169.37208000000001</v>
      </c>
      <c r="R178" s="105"/>
      <c r="S178" s="110">
        <f>S176+(S176*S$1)</f>
        <v>159.65225000000001</v>
      </c>
      <c r="T178" s="111">
        <f>T176+(T176*T$1)</f>
        <v>181.13668999999999</v>
      </c>
      <c r="U178" s="105"/>
      <c r="V178" s="110">
        <f>V176+(V176*V$1)</f>
        <v>179.21039999999999</v>
      </c>
      <c r="W178" s="111">
        <f>W176+(W176*W$1)</f>
        <v>201.82579999999999</v>
      </c>
    </row>
    <row r="179" spans="1:23" ht="15.75" thickTop="1">
      <c r="C179" s="125" t="s">
        <v>916</v>
      </c>
      <c r="D179" s="113">
        <f>(D178-D176)/D176</f>
        <v>0.69999999999999984</v>
      </c>
      <c r="E179" s="114">
        <f>(E178-E176)/E176</f>
        <v>0.7</v>
      </c>
      <c r="F179" s="105"/>
      <c r="G179" s="113">
        <f>(G178-G176)/G176</f>
        <v>0.79999999999999993</v>
      </c>
      <c r="H179" s="114">
        <f>(H178-H176)/H176</f>
        <v>0.8</v>
      </c>
      <c r="I179" s="105"/>
      <c r="J179" s="113">
        <f>(J178-J176)/J176</f>
        <v>0.9</v>
      </c>
      <c r="K179" s="114">
        <f>(K178-K176)/K176</f>
        <v>0.89999999999999991</v>
      </c>
      <c r="L179" s="105"/>
      <c r="M179" s="113">
        <f>(M178-M176)/M176</f>
        <v>0.69999999999999984</v>
      </c>
      <c r="N179" s="114">
        <f>(N178-N176)/N176</f>
        <v>0.7</v>
      </c>
      <c r="O179" s="105"/>
      <c r="P179" s="113">
        <f>(P178-P176)/P176</f>
        <v>0.79999999999999993</v>
      </c>
      <c r="Q179" s="114">
        <f>(Q178-Q176)/Q176</f>
        <v>0.8</v>
      </c>
      <c r="R179" s="105"/>
      <c r="S179" s="113">
        <f>(S178-S176)/S176</f>
        <v>0.9</v>
      </c>
      <c r="T179" s="114">
        <f>(T178-T176)/T176</f>
        <v>0.89999999999999991</v>
      </c>
      <c r="U179" s="105"/>
      <c r="V179" s="113">
        <f>(V178-V176)/V176</f>
        <v>1</v>
      </c>
      <c r="W179" s="114">
        <f>(W178-W176)/W176</f>
        <v>1</v>
      </c>
    </row>
    <row r="180" spans="1:23">
      <c r="C180" s="126" t="s">
        <v>917</v>
      </c>
      <c r="D180" s="116">
        <f>D177+(D177*D$1)</f>
        <v>2133.1627199999998</v>
      </c>
      <c r="E180" s="117">
        <f>E177+(E177*E$1)</f>
        <v>1297.2584400000001</v>
      </c>
      <c r="F180" s="105"/>
      <c r="G180" s="116">
        <f>G177+(G177*G$1)</f>
        <v>3256.0185600000004</v>
      </c>
      <c r="H180" s="117">
        <f>H177+(H177*H$1)</f>
        <v>1872.25344</v>
      </c>
      <c r="I180" s="105"/>
      <c r="J180" s="116">
        <f>J177+(J177*J$1)</f>
        <v>3831.6540000000005</v>
      </c>
      <c r="K180" s="117">
        <f>K177+(K177*K$1)</f>
        <v>2173.6402799999996</v>
      </c>
      <c r="L180" s="105"/>
      <c r="M180" s="116">
        <f>M177+(M177*M$1)</f>
        <v>2133.1627199999998</v>
      </c>
      <c r="N180" s="117">
        <f>N177+(N177*N$1)</f>
        <v>1297.2584400000001</v>
      </c>
      <c r="O180" s="105"/>
      <c r="P180" s="116">
        <f>P177+(P177*P$1)</f>
        <v>3576.4415999999997</v>
      </c>
      <c r="Q180" s="117">
        <f>Q177+(Q177*Q$1)</f>
        <v>2032.4649600000002</v>
      </c>
      <c r="R180" s="105"/>
      <c r="S180" s="116">
        <f>S177+(S177*S$1)</f>
        <v>3831.6540000000005</v>
      </c>
      <c r="T180" s="117">
        <f>T177+(T177*T$1)</f>
        <v>2173.6402799999996</v>
      </c>
      <c r="U180" s="105"/>
      <c r="V180" s="116">
        <f>V177+(V177*V$1)</f>
        <v>4301.0496000000003</v>
      </c>
      <c r="W180" s="117">
        <f>W177+(W177*W$1)</f>
        <v>2421.9096</v>
      </c>
    </row>
    <row r="182" spans="1:23">
      <c r="C182" s="118" t="s">
        <v>1051</v>
      </c>
    </row>
    <row r="183" spans="1:23">
      <c r="B183" s="87" t="s">
        <v>919</v>
      </c>
      <c r="C183" s="119" t="s">
        <v>1052</v>
      </c>
      <c r="D183" s="86" t="s">
        <v>910</v>
      </c>
      <c r="E183" s="86" t="s">
        <v>906</v>
      </c>
      <c r="G183" s="86" t="s">
        <v>910</v>
      </c>
      <c r="H183" s="86" t="s">
        <v>906</v>
      </c>
      <c r="J183" s="86" t="s">
        <v>910</v>
      </c>
      <c r="K183" s="86" t="s">
        <v>906</v>
      </c>
      <c r="M183" s="86" t="s">
        <v>910</v>
      </c>
      <c r="N183" s="86" t="s">
        <v>906</v>
      </c>
      <c r="P183" s="86" t="s">
        <v>910</v>
      </c>
      <c r="Q183" s="86" t="s">
        <v>906</v>
      </c>
      <c r="S183" s="86" t="s">
        <v>910</v>
      </c>
      <c r="T183" s="86" t="s">
        <v>906</v>
      </c>
      <c r="V183" s="86" t="s">
        <v>910</v>
      </c>
      <c r="W183" s="86" t="s">
        <v>906</v>
      </c>
    </row>
    <row r="184" spans="1:23">
      <c r="B184" s="87" t="s">
        <v>911</v>
      </c>
      <c r="C184" s="87" t="s">
        <v>920</v>
      </c>
    </row>
    <row r="185" spans="1:23">
      <c r="A185" s="88" t="s">
        <v>30</v>
      </c>
      <c r="B185" s="89">
        <v>1</v>
      </c>
      <c r="C185" s="120" t="s">
        <v>1052</v>
      </c>
      <c r="D185" s="91">
        <f>VLOOKUP($A185,$A$16:$W$34,D$42,0)*$B185</f>
        <v>24.6494</v>
      </c>
      <c r="E185" s="92">
        <f>VLOOKUP($A185,$A$16:$W$34,E$42,0)*$B185</f>
        <v>48.889299999999999</v>
      </c>
      <c r="G185" s="91">
        <f>VLOOKUP($A185,$A$16:$W$34,G$42,0)*$B185</f>
        <v>40.4178</v>
      </c>
      <c r="H185" s="92">
        <f>VLOOKUP($A185,$A$16:$W$34,H$42,0)*$B185</f>
        <v>64.657700000000006</v>
      </c>
      <c r="J185" s="91">
        <f>VLOOKUP($A185,$A$16:$W$34,J$42,0)*$B185</f>
        <v>47.639299999999999</v>
      </c>
      <c r="K185" s="92">
        <f>VLOOKUP($A185,$A$16:$W$34,K$42,0)*$B185</f>
        <v>71.879099999999994</v>
      </c>
      <c r="M185" s="91">
        <f>VLOOKUP($A185,$A$16:$W$34,M$42,0)*$B185</f>
        <v>24.6494</v>
      </c>
      <c r="N185" s="92">
        <f>VLOOKUP($A185,$A$16:$W$34,N$42,0)*$B185</f>
        <v>48.889299999999999</v>
      </c>
      <c r="P185" s="91">
        <f>VLOOKUP($A185,$A$16:$W$34,P$42,0)*$B185</f>
        <v>46.195599999999999</v>
      </c>
      <c r="Q185" s="92">
        <f>VLOOKUP($A185,$A$16:$W$34,Q$42,0)*$B185</f>
        <v>70.435500000000005</v>
      </c>
      <c r="S185" s="91">
        <f>VLOOKUP($A185,$A$16:$W$34,S$42,0)*$B185</f>
        <v>47.639299999999999</v>
      </c>
      <c r="T185" s="92">
        <f>VLOOKUP($A185,$A$16:$W$34,T$42,0)*$B185</f>
        <v>71.879099999999994</v>
      </c>
      <c r="V185" s="91">
        <f>VLOOKUP($A185,$A$16:$W$34,V$42,0)*$B185</f>
        <v>54.135800000000003</v>
      </c>
      <c r="W185" s="92">
        <f>VLOOKUP($A185,$A$16:$W$34,W$42,0)*$B185</f>
        <v>78.375600000000006</v>
      </c>
    </row>
    <row r="186" spans="1:23">
      <c r="C186" s="94"/>
      <c r="D186" s="94"/>
      <c r="E186" s="95"/>
      <c r="G186" s="94"/>
      <c r="H186" s="95"/>
      <c r="J186" s="94"/>
      <c r="K186" s="95"/>
      <c r="M186" s="94"/>
      <c r="N186" s="95"/>
      <c r="P186" s="94"/>
      <c r="Q186" s="95"/>
      <c r="S186" s="94"/>
      <c r="T186" s="95"/>
      <c r="V186" s="94"/>
      <c r="W186" s="95"/>
    </row>
    <row r="187" spans="1:23">
      <c r="C187" s="94"/>
      <c r="D187" s="94"/>
      <c r="E187" s="95"/>
      <c r="G187" s="94"/>
      <c r="H187" s="95"/>
      <c r="J187" s="94"/>
      <c r="K187" s="95"/>
      <c r="M187" s="94"/>
      <c r="N187" s="95"/>
      <c r="P187" s="94"/>
      <c r="Q187" s="95"/>
      <c r="S187" s="94"/>
      <c r="T187" s="95"/>
      <c r="V187" s="94"/>
      <c r="W187" s="95"/>
    </row>
    <row r="188" spans="1:23">
      <c r="C188" s="94"/>
      <c r="D188" s="94"/>
      <c r="E188" s="95"/>
      <c r="G188" s="94"/>
      <c r="H188" s="95"/>
      <c r="J188" s="94"/>
      <c r="K188" s="95"/>
      <c r="M188" s="94"/>
      <c r="N188" s="95"/>
      <c r="P188" s="94"/>
      <c r="Q188" s="95"/>
      <c r="S188" s="94"/>
      <c r="T188" s="95"/>
      <c r="V188" s="94"/>
      <c r="W188" s="95"/>
    </row>
    <row r="189" spans="1:23" ht="15.75" thickBot="1">
      <c r="B189" s="87" t="s">
        <v>1053</v>
      </c>
      <c r="C189" s="122" t="s">
        <v>913</v>
      </c>
      <c r="D189" s="103">
        <f>SUM(D185)</f>
        <v>24.6494</v>
      </c>
      <c r="E189" s="104">
        <f>SUM(E185)</f>
        <v>48.889299999999999</v>
      </c>
      <c r="F189" s="105"/>
      <c r="G189" s="103">
        <f>SUM(G185)</f>
        <v>40.4178</v>
      </c>
      <c r="H189" s="104">
        <f>SUM(H185)</f>
        <v>64.657700000000006</v>
      </c>
      <c r="I189" s="105"/>
      <c r="J189" s="103">
        <f>SUM(J185)</f>
        <v>47.639299999999999</v>
      </c>
      <c r="K189" s="104">
        <f>SUM(K185)</f>
        <v>71.879099999999994</v>
      </c>
      <c r="L189" s="105"/>
      <c r="M189" s="103">
        <f>SUM(M185)</f>
        <v>24.6494</v>
      </c>
      <c r="N189" s="104">
        <f>SUM(N185)</f>
        <v>48.889299999999999</v>
      </c>
      <c r="O189" s="105"/>
      <c r="P189" s="103">
        <f>SUM(P185)</f>
        <v>46.195599999999999</v>
      </c>
      <c r="Q189" s="104">
        <f>SUM(Q185)</f>
        <v>70.435500000000005</v>
      </c>
      <c r="R189" s="105"/>
      <c r="S189" s="103">
        <f>SUM(S185)</f>
        <v>47.639299999999999</v>
      </c>
      <c r="T189" s="104">
        <f>SUM(T185)</f>
        <v>71.879099999999994</v>
      </c>
      <c r="U189" s="105"/>
      <c r="V189" s="103">
        <f>SUM(V185)</f>
        <v>54.135800000000003</v>
      </c>
      <c r="W189" s="104">
        <f>SUM(W185)</f>
        <v>78.375600000000006</v>
      </c>
    </row>
    <row r="190" spans="1:23" ht="15.75" thickTop="1">
      <c r="C190" s="123" t="s">
        <v>914</v>
      </c>
      <c r="D190" s="107">
        <f>D189*24</f>
        <v>591.5856</v>
      </c>
      <c r="E190" s="108">
        <f>E189*12</f>
        <v>586.67160000000001</v>
      </c>
      <c r="F190" s="105"/>
      <c r="G190" s="107">
        <f>G189*24</f>
        <v>970.02719999999999</v>
      </c>
      <c r="H190" s="108">
        <f>H189*12</f>
        <v>775.89240000000007</v>
      </c>
      <c r="I190" s="105"/>
      <c r="J190" s="107">
        <f>J189*24</f>
        <v>1143.3432</v>
      </c>
      <c r="K190" s="108">
        <f>K189*12</f>
        <v>862.54919999999993</v>
      </c>
      <c r="L190" s="105"/>
      <c r="M190" s="107">
        <f>M189*24</f>
        <v>591.5856</v>
      </c>
      <c r="N190" s="108">
        <f>N189*12</f>
        <v>586.67160000000001</v>
      </c>
      <c r="O190" s="105"/>
      <c r="P190" s="107">
        <f>P189*24</f>
        <v>1108.6943999999999</v>
      </c>
      <c r="Q190" s="108">
        <f>Q189*12</f>
        <v>845.22600000000011</v>
      </c>
      <c r="R190" s="105"/>
      <c r="S190" s="107">
        <f>S189*24</f>
        <v>1143.3432</v>
      </c>
      <c r="T190" s="108">
        <f>T189*12</f>
        <v>862.54919999999993</v>
      </c>
      <c r="U190" s="105"/>
      <c r="V190" s="107">
        <f>V189*24</f>
        <v>1299.2592</v>
      </c>
      <c r="W190" s="108">
        <f>W189*12</f>
        <v>940.50720000000001</v>
      </c>
    </row>
    <row r="191" spans="1:23" ht="15.75" thickBot="1">
      <c r="B191" s="87" t="s">
        <v>1054</v>
      </c>
      <c r="C191" s="124" t="s">
        <v>915</v>
      </c>
      <c r="D191" s="110">
        <f>D189+(D189*D$1)</f>
        <v>41.903979999999997</v>
      </c>
      <c r="E191" s="111">
        <f>E189+(E189*E$1)</f>
        <v>83.111809999999991</v>
      </c>
      <c r="F191" s="105"/>
      <c r="G191" s="110">
        <f>G189+(G189*G$1)</f>
        <v>72.752039999999994</v>
      </c>
      <c r="H191" s="111">
        <f>H189+(H189*H$1)</f>
        <v>116.38386000000001</v>
      </c>
      <c r="I191" s="105"/>
      <c r="J191" s="110">
        <f>J189+(J189*J$1)</f>
        <v>90.514669999999995</v>
      </c>
      <c r="K191" s="111">
        <f>K189+(K189*K$1)</f>
        <v>136.57029</v>
      </c>
      <c r="L191" s="105"/>
      <c r="M191" s="110">
        <f>M189+(M189*M$1)</f>
        <v>41.903979999999997</v>
      </c>
      <c r="N191" s="111">
        <f>N189+(N189*N$1)</f>
        <v>83.111809999999991</v>
      </c>
      <c r="O191" s="105"/>
      <c r="P191" s="110">
        <f>P189+(P189*P$1)</f>
        <v>83.152079999999998</v>
      </c>
      <c r="Q191" s="111">
        <f>Q189+(Q189*Q$1)</f>
        <v>126.78390000000002</v>
      </c>
      <c r="R191" s="105"/>
      <c r="S191" s="110">
        <f>S189+(S189*S$1)</f>
        <v>90.514669999999995</v>
      </c>
      <c r="T191" s="111">
        <f>T189+(T189*T$1)</f>
        <v>136.57029</v>
      </c>
      <c r="U191" s="105"/>
      <c r="V191" s="110">
        <f>V189+(V189*V$1)</f>
        <v>108.27160000000001</v>
      </c>
      <c r="W191" s="111">
        <f>W189+(W189*W$1)</f>
        <v>156.75120000000001</v>
      </c>
    </row>
    <row r="192" spans="1:23" ht="15.75" thickTop="1">
      <c r="C192" s="125" t="s">
        <v>916</v>
      </c>
      <c r="D192" s="113">
        <f>(D191-D189)/D189</f>
        <v>0.69999999999999984</v>
      </c>
      <c r="E192" s="114">
        <f>(E191-E189)/E189</f>
        <v>0.69999999999999984</v>
      </c>
      <c r="F192" s="105"/>
      <c r="G192" s="113">
        <f>(G191-G189)/G189</f>
        <v>0.79999999999999982</v>
      </c>
      <c r="H192" s="114">
        <f>(H191-H189)/H189</f>
        <v>0.8</v>
      </c>
      <c r="I192" s="105"/>
      <c r="J192" s="113">
        <f>(J191-J189)/J189</f>
        <v>0.89999999999999991</v>
      </c>
      <c r="K192" s="114">
        <f>(K191-K189)/K189</f>
        <v>0.90000000000000013</v>
      </c>
      <c r="L192" s="105"/>
      <c r="M192" s="113">
        <f>(M191-M189)/M189</f>
        <v>0.69999999999999984</v>
      </c>
      <c r="N192" s="114">
        <f>(N191-N189)/N189</f>
        <v>0.69999999999999984</v>
      </c>
      <c r="O192" s="105"/>
      <c r="P192" s="113">
        <f>(P191-P189)/P189</f>
        <v>0.8</v>
      </c>
      <c r="Q192" s="114">
        <f>(Q191-Q189)/Q189</f>
        <v>0.80000000000000016</v>
      </c>
      <c r="R192" s="105"/>
      <c r="S192" s="113">
        <f>(S191-S189)/S189</f>
        <v>0.89999999999999991</v>
      </c>
      <c r="T192" s="114">
        <f>(T191-T189)/T189</f>
        <v>0.90000000000000013</v>
      </c>
      <c r="U192" s="105"/>
      <c r="V192" s="113">
        <f>(V191-V189)/V189</f>
        <v>1</v>
      </c>
      <c r="W192" s="114">
        <f>(W191-W189)/W189</f>
        <v>1</v>
      </c>
    </row>
    <row r="193" spans="1:23">
      <c r="C193" s="126" t="s">
        <v>917</v>
      </c>
      <c r="D193" s="116">
        <f>D190+(D190*D$1)</f>
        <v>1005.69552</v>
      </c>
      <c r="E193" s="117">
        <f>E190+(E190*E$1)</f>
        <v>997.34172000000001</v>
      </c>
      <c r="F193" s="105"/>
      <c r="G193" s="116">
        <f>G190+(G190*G$1)</f>
        <v>1746.0489600000001</v>
      </c>
      <c r="H193" s="117">
        <f>H190+(H190*H$1)</f>
        <v>1396.6063200000003</v>
      </c>
      <c r="I193" s="105"/>
      <c r="J193" s="116">
        <f>J190+(J190*J$1)</f>
        <v>2172.3520800000001</v>
      </c>
      <c r="K193" s="117">
        <f>K190+(K190*K$1)</f>
        <v>1638.84348</v>
      </c>
      <c r="L193" s="105"/>
      <c r="M193" s="116">
        <f>M190+(M190*M$1)</f>
        <v>1005.69552</v>
      </c>
      <c r="N193" s="117">
        <f>N190+(N190*N$1)</f>
        <v>997.34172000000001</v>
      </c>
      <c r="O193" s="105"/>
      <c r="P193" s="116">
        <f>P190+(P190*P$1)</f>
        <v>1995.6499199999998</v>
      </c>
      <c r="Q193" s="117">
        <f>Q190+(Q190*Q$1)</f>
        <v>1521.4068000000002</v>
      </c>
      <c r="R193" s="105"/>
      <c r="S193" s="116">
        <f>S190+(S190*S$1)</f>
        <v>2172.3520800000001</v>
      </c>
      <c r="T193" s="117">
        <f>T190+(T190*T$1)</f>
        <v>1638.84348</v>
      </c>
      <c r="U193" s="105"/>
      <c r="V193" s="116">
        <f>V190+(V190*V$1)</f>
        <v>2598.5183999999999</v>
      </c>
      <c r="W193" s="117">
        <f>W190+(W190*W$1)</f>
        <v>1881.0144</v>
      </c>
    </row>
    <row r="195" spans="1:23">
      <c r="C195" s="118" t="s">
        <v>1055</v>
      </c>
    </row>
    <row r="196" spans="1:23">
      <c r="B196" s="87" t="s">
        <v>919</v>
      </c>
      <c r="C196" s="119" t="s">
        <v>1056</v>
      </c>
      <c r="D196" s="86" t="s">
        <v>910</v>
      </c>
      <c r="E196" s="86" t="s">
        <v>906</v>
      </c>
      <c r="G196" s="86" t="s">
        <v>910</v>
      </c>
      <c r="H196" s="86" t="s">
        <v>906</v>
      </c>
      <c r="J196" s="86" t="s">
        <v>910</v>
      </c>
      <c r="K196" s="86" t="s">
        <v>906</v>
      </c>
      <c r="M196" s="86" t="s">
        <v>910</v>
      </c>
      <c r="N196" s="86" t="s">
        <v>906</v>
      </c>
      <c r="P196" s="86" t="s">
        <v>910</v>
      </c>
      <c r="Q196" s="86" t="s">
        <v>906</v>
      </c>
      <c r="S196" s="86" t="s">
        <v>910</v>
      </c>
      <c r="T196" s="86" t="s">
        <v>906</v>
      </c>
      <c r="V196" s="86" t="s">
        <v>910</v>
      </c>
      <c r="W196" s="86" t="s">
        <v>906</v>
      </c>
    </row>
    <row r="197" spans="1:23">
      <c r="B197" s="87" t="s">
        <v>911</v>
      </c>
      <c r="C197" s="87" t="s">
        <v>920</v>
      </c>
    </row>
    <row r="198" spans="1:23">
      <c r="A198" s="88" t="s">
        <v>32</v>
      </c>
      <c r="B198" s="89">
        <v>1</v>
      </c>
      <c r="C198" s="120" t="s">
        <v>1056</v>
      </c>
      <c r="D198" s="91">
        <f>VLOOKUP($A198,$A$16:$W$34,D$42,0)*$B198</f>
        <v>23.003299999999999</v>
      </c>
      <c r="E198" s="92">
        <f>VLOOKUP($A198,$A$16:$W$34,E$42,0)*$B198</f>
        <v>43.040900000000001</v>
      </c>
      <c r="G198" s="91">
        <f>VLOOKUP($A198,$A$16:$W$34,G$42,0)*$B198</f>
        <v>38.225000000000001</v>
      </c>
      <c r="H198" s="92">
        <f>VLOOKUP($A198,$A$16:$W$34,H$42,0)*$B198</f>
        <v>58.262500000000003</v>
      </c>
      <c r="J198" s="91">
        <f>VLOOKUP($A198,$A$16:$W$34,J$42,0)*$B198</f>
        <v>45.446399999999997</v>
      </c>
      <c r="K198" s="92">
        <f>VLOOKUP($A198,$A$16:$W$34,K$42,0)*$B198</f>
        <v>65.483999999999995</v>
      </c>
      <c r="M198" s="91">
        <f>VLOOKUP($A198,$A$16:$W$34,M$42,0)*$B198</f>
        <v>23.003299999999999</v>
      </c>
      <c r="N198" s="92">
        <f>VLOOKUP($A198,$A$16:$W$34,N$42,0)*$B198</f>
        <v>43.040900000000001</v>
      </c>
      <c r="P198" s="91">
        <f>VLOOKUP($A198,$A$16:$W$34,P$42,0)*$B198</f>
        <v>44.002800000000001</v>
      </c>
      <c r="Q198" s="92">
        <f>VLOOKUP($A198,$A$16:$W$34,Q$42,0)*$B198</f>
        <v>64.040300000000002</v>
      </c>
      <c r="S198" s="91">
        <f>VLOOKUP($A198,$A$16:$W$34,S$42,0)*$B198</f>
        <v>45.446399999999997</v>
      </c>
      <c r="T198" s="92">
        <f>VLOOKUP($A198,$A$16:$W$34,T$42,0)*$B198</f>
        <v>65.483999999999995</v>
      </c>
      <c r="V198" s="91">
        <f>VLOOKUP($A198,$A$16:$W$34,V$42,0)*$B198</f>
        <v>51.942900000000002</v>
      </c>
      <c r="W198" s="92">
        <f>VLOOKUP($A198,$A$16:$W$34,W$42,0)*$B198</f>
        <v>71.980500000000006</v>
      </c>
    </row>
    <row r="199" spans="1:23">
      <c r="C199" s="94"/>
      <c r="D199" s="94"/>
      <c r="E199" s="95"/>
      <c r="G199" s="94"/>
      <c r="H199" s="95"/>
      <c r="J199" s="94"/>
      <c r="K199" s="95"/>
      <c r="M199" s="94"/>
      <c r="N199" s="95"/>
      <c r="P199" s="94"/>
      <c r="Q199" s="95"/>
      <c r="S199" s="94"/>
      <c r="T199" s="95"/>
      <c r="V199" s="94"/>
      <c r="W199" s="95"/>
    </row>
    <row r="200" spans="1:23">
      <c r="C200" s="94"/>
      <c r="D200" s="94"/>
      <c r="E200" s="95"/>
      <c r="G200" s="94"/>
      <c r="H200" s="95"/>
      <c r="J200" s="94"/>
      <c r="K200" s="95"/>
      <c r="M200" s="94"/>
      <c r="N200" s="95"/>
      <c r="P200" s="94"/>
      <c r="Q200" s="95"/>
      <c r="S200" s="94"/>
      <c r="T200" s="95"/>
      <c r="V200" s="94"/>
      <c r="W200" s="95"/>
    </row>
    <row r="201" spans="1:23">
      <c r="C201" s="94"/>
      <c r="D201" s="94"/>
      <c r="E201" s="95"/>
      <c r="G201" s="94"/>
      <c r="H201" s="95"/>
      <c r="J201" s="94"/>
      <c r="K201" s="95"/>
      <c r="M201" s="94"/>
      <c r="N201" s="95"/>
      <c r="P201" s="94"/>
      <c r="Q201" s="95"/>
      <c r="S201" s="94"/>
      <c r="T201" s="95"/>
      <c r="V201" s="94"/>
      <c r="W201" s="95"/>
    </row>
    <row r="202" spans="1:23" ht="15.75" thickBot="1">
      <c r="B202" s="87" t="s">
        <v>1057</v>
      </c>
      <c r="C202" s="122" t="s">
        <v>913</v>
      </c>
      <c r="D202" s="103">
        <f>SUM(D198)</f>
        <v>23.003299999999999</v>
      </c>
      <c r="E202" s="104">
        <f>SUM(E198)</f>
        <v>43.040900000000001</v>
      </c>
      <c r="F202" s="105"/>
      <c r="G202" s="103">
        <f>SUM(G198)</f>
        <v>38.225000000000001</v>
      </c>
      <c r="H202" s="104">
        <f>SUM(H198)</f>
        <v>58.262500000000003</v>
      </c>
      <c r="I202" s="105"/>
      <c r="J202" s="103">
        <f>SUM(J198)</f>
        <v>45.446399999999997</v>
      </c>
      <c r="K202" s="104">
        <f>SUM(K198)</f>
        <v>65.483999999999995</v>
      </c>
      <c r="L202" s="105"/>
      <c r="M202" s="103">
        <f>SUM(M198)</f>
        <v>23.003299999999999</v>
      </c>
      <c r="N202" s="104">
        <f>SUM(N198)</f>
        <v>43.040900000000001</v>
      </c>
      <c r="O202" s="105"/>
      <c r="P202" s="103">
        <f>SUM(P198)</f>
        <v>44.002800000000001</v>
      </c>
      <c r="Q202" s="104">
        <f>SUM(Q198)</f>
        <v>64.040300000000002</v>
      </c>
      <c r="R202" s="105"/>
      <c r="S202" s="103">
        <f>SUM(S198)</f>
        <v>45.446399999999997</v>
      </c>
      <c r="T202" s="104">
        <f>SUM(T198)</f>
        <v>65.483999999999995</v>
      </c>
      <c r="U202" s="105"/>
      <c r="V202" s="103">
        <f>SUM(V198)</f>
        <v>51.942900000000002</v>
      </c>
      <c r="W202" s="104">
        <f>SUM(W198)</f>
        <v>71.980500000000006</v>
      </c>
    </row>
    <row r="203" spans="1:23" ht="15.75" thickTop="1">
      <c r="C203" s="123" t="s">
        <v>914</v>
      </c>
      <c r="D203" s="107">
        <f>D202*24</f>
        <v>552.07920000000001</v>
      </c>
      <c r="E203" s="108">
        <f>E202*12</f>
        <v>516.49080000000004</v>
      </c>
      <c r="F203" s="105"/>
      <c r="G203" s="107">
        <f>G202*24</f>
        <v>917.40000000000009</v>
      </c>
      <c r="H203" s="108">
        <f>H202*12</f>
        <v>699.15000000000009</v>
      </c>
      <c r="I203" s="105"/>
      <c r="J203" s="107">
        <f>J202*24</f>
        <v>1090.7136</v>
      </c>
      <c r="K203" s="108">
        <f>K202*12</f>
        <v>785.80799999999999</v>
      </c>
      <c r="L203" s="105"/>
      <c r="M203" s="107">
        <f>M202*24</f>
        <v>552.07920000000001</v>
      </c>
      <c r="N203" s="108">
        <f>N202*12</f>
        <v>516.49080000000004</v>
      </c>
      <c r="O203" s="105"/>
      <c r="P203" s="107">
        <f>P202*24</f>
        <v>1056.0672</v>
      </c>
      <c r="Q203" s="108">
        <f>Q202*12</f>
        <v>768.48360000000002</v>
      </c>
      <c r="R203" s="105"/>
      <c r="S203" s="107">
        <f>S202*24</f>
        <v>1090.7136</v>
      </c>
      <c r="T203" s="108">
        <f>T202*12</f>
        <v>785.80799999999999</v>
      </c>
      <c r="U203" s="105"/>
      <c r="V203" s="107">
        <f>V202*24</f>
        <v>1246.6296</v>
      </c>
      <c r="W203" s="108">
        <f>W202*12</f>
        <v>863.76600000000008</v>
      </c>
    </row>
    <row r="204" spans="1:23" ht="15.75" thickBot="1">
      <c r="B204" s="87" t="s">
        <v>1058</v>
      </c>
      <c r="C204" s="124" t="s">
        <v>915</v>
      </c>
      <c r="D204" s="110">
        <f>D202+(D202*D$1)</f>
        <v>39.105609999999999</v>
      </c>
      <c r="E204" s="111">
        <f>E202+(E202*E$1)</f>
        <v>73.169529999999995</v>
      </c>
      <c r="F204" s="105"/>
      <c r="G204" s="110">
        <f>G202+(G202*G$1)</f>
        <v>68.805000000000007</v>
      </c>
      <c r="H204" s="111">
        <f>H202+(H202*H$1)</f>
        <v>104.8725</v>
      </c>
      <c r="I204" s="105"/>
      <c r="J204" s="110">
        <f>J202+(J202*J$1)</f>
        <v>86.348159999999993</v>
      </c>
      <c r="K204" s="111">
        <f>K202+(K202*K$1)</f>
        <v>124.41959999999999</v>
      </c>
      <c r="L204" s="105"/>
      <c r="M204" s="110">
        <f>M202+(M202*M$1)</f>
        <v>39.105609999999999</v>
      </c>
      <c r="N204" s="111">
        <f>N202+(N202*N$1)</f>
        <v>73.169529999999995</v>
      </c>
      <c r="O204" s="105"/>
      <c r="P204" s="110">
        <f>P202+(P202*P$1)</f>
        <v>79.205039999999997</v>
      </c>
      <c r="Q204" s="111">
        <f>Q202+(Q202*Q$1)</f>
        <v>115.27254000000001</v>
      </c>
      <c r="R204" s="105"/>
      <c r="S204" s="110">
        <f>S202+(S202*S$1)</f>
        <v>86.348159999999993</v>
      </c>
      <c r="T204" s="111">
        <f>T202+(T202*T$1)</f>
        <v>124.41959999999999</v>
      </c>
      <c r="U204" s="105"/>
      <c r="V204" s="110">
        <f>V202+(V202*V$1)</f>
        <v>103.8858</v>
      </c>
      <c r="W204" s="111">
        <f>W202+(W202*W$1)</f>
        <v>143.96100000000001</v>
      </c>
    </row>
    <row r="205" spans="1:23" ht="15.75" thickTop="1">
      <c r="C205" s="125" t="s">
        <v>916</v>
      </c>
      <c r="D205" s="113">
        <f>(D204-D202)/D202</f>
        <v>0.7</v>
      </c>
      <c r="E205" s="114">
        <f>(E204-E202)/E202</f>
        <v>0.69999999999999984</v>
      </c>
      <c r="F205" s="105"/>
      <c r="G205" s="113">
        <f>(G204-G202)/G202</f>
        <v>0.80000000000000016</v>
      </c>
      <c r="H205" s="114">
        <f>(H204-H202)/H202</f>
        <v>0.79999999999999993</v>
      </c>
      <c r="I205" s="105"/>
      <c r="J205" s="113">
        <f>(J204-J202)/J202</f>
        <v>0.9</v>
      </c>
      <c r="K205" s="114">
        <f>(K204-K202)/K202</f>
        <v>0.9</v>
      </c>
      <c r="L205" s="105"/>
      <c r="M205" s="113">
        <f>(M204-M202)/M202</f>
        <v>0.7</v>
      </c>
      <c r="N205" s="114">
        <f>(N204-N202)/N202</f>
        <v>0.69999999999999984</v>
      </c>
      <c r="O205" s="105"/>
      <c r="P205" s="113">
        <f>(P204-P202)/P202</f>
        <v>0.79999999999999993</v>
      </c>
      <c r="Q205" s="114">
        <f>(Q204-Q202)/Q202</f>
        <v>0.8</v>
      </c>
      <c r="R205" s="105"/>
      <c r="S205" s="113">
        <f>(S204-S202)/S202</f>
        <v>0.9</v>
      </c>
      <c r="T205" s="114">
        <f>(T204-T202)/T202</f>
        <v>0.9</v>
      </c>
      <c r="U205" s="105"/>
      <c r="V205" s="113">
        <f>(V204-V202)/V202</f>
        <v>1</v>
      </c>
      <c r="W205" s="114">
        <f>(W204-W202)/W202</f>
        <v>1</v>
      </c>
    </row>
    <row r="206" spans="1:23">
      <c r="C206" s="126" t="s">
        <v>917</v>
      </c>
      <c r="D206" s="116">
        <f>D203+(D203*D$1)</f>
        <v>938.53464000000008</v>
      </c>
      <c r="E206" s="117">
        <f>E203+(E203*E$1)</f>
        <v>878.03436000000011</v>
      </c>
      <c r="F206" s="105"/>
      <c r="G206" s="116">
        <f>G203+(G203*G$1)</f>
        <v>1651.3200000000002</v>
      </c>
      <c r="H206" s="117">
        <f>H203+(H203*H$1)</f>
        <v>1258.4700000000003</v>
      </c>
      <c r="I206" s="105"/>
      <c r="J206" s="116">
        <f>J203+(J203*J$1)</f>
        <v>2072.3558400000002</v>
      </c>
      <c r="K206" s="117">
        <f>K203+(K203*K$1)</f>
        <v>1493.0352</v>
      </c>
      <c r="L206" s="105"/>
      <c r="M206" s="116">
        <f>M203+(M203*M$1)</f>
        <v>938.53464000000008</v>
      </c>
      <c r="N206" s="117">
        <f>N203+(N203*N$1)</f>
        <v>878.03436000000011</v>
      </c>
      <c r="O206" s="105"/>
      <c r="P206" s="116">
        <f>P203+(P203*P$1)</f>
        <v>1900.9209599999999</v>
      </c>
      <c r="Q206" s="117">
        <f>Q203+(Q203*Q$1)</f>
        <v>1383.2704800000001</v>
      </c>
      <c r="R206" s="105"/>
      <c r="S206" s="116">
        <f>S203+(S203*S$1)</f>
        <v>2072.3558400000002</v>
      </c>
      <c r="T206" s="117">
        <f>T203+(T203*T$1)</f>
        <v>1493.0352</v>
      </c>
      <c r="U206" s="105"/>
      <c r="V206" s="116">
        <f>V203+(V203*V$1)</f>
        <v>2493.2592</v>
      </c>
      <c r="W206" s="117">
        <f>W203+(W203*W$1)</f>
        <v>1727.5320000000002</v>
      </c>
    </row>
    <row r="208" spans="1:23">
      <c r="C208" s="118" t="s">
        <v>1055</v>
      </c>
    </row>
    <row r="209" spans="1:23">
      <c r="B209" s="87" t="s">
        <v>919</v>
      </c>
      <c r="C209" s="119" t="s">
        <v>1059</v>
      </c>
      <c r="D209" s="86" t="s">
        <v>910</v>
      </c>
      <c r="E209" s="86" t="s">
        <v>906</v>
      </c>
      <c r="G209" s="86" t="s">
        <v>910</v>
      </c>
      <c r="H209" s="86" t="s">
        <v>906</v>
      </c>
      <c r="J209" s="86" t="s">
        <v>910</v>
      </c>
      <c r="K209" s="86" t="s">
        <v>906</v>
      </c>
      <c r="M209" s="86" t="s">
        <v>910</v>
      </c>
      <c r="N209" s="86" t="s">
        <v>906</v>
      </c>
      <c r="P209" s="86" t="s">
        <v>910</v>
      </c>
      <c r="Q209" s="86" t="s">
        <v>906</v>
      </c>
      <c r="S209" s="86" t="s">
        <v>910</v>
      </c>
      <c r="T209" s="86" t="s">
        <v>906</v>
      </c>
      <c r="V209" s="86" t="s">
        <v>910</v>
      </c>
      <c r="W209" s="86" t="s">
        <v>906</v>
      </c>
    </row>
    <row r="210" spans="1:23">
      <c r="B210" s="87" t="s">
        <v>911</v>
      </c>
      <c r="C210" s="87" t="s">
        <v>920</v>
      </c>
    </row>
    <row r="211" spans="1:23">
      <c r="A211" s="88" t="s">
        <v>32</v>
      </c>
      <c r="B211" s="89">
        <v>1</v>
      </c>
      <c r="C211" s="120" t="s">
        <v>1059</v>
      </c>
      <c r="D211" s="91">
        <f>VLOOKUP($A211,$A$16:$W$34,D$42,0)*$B211</f>
        <v>23.003299999999999</v>
      </c>
      <c r="E211" s="92">
        <f>VLOOKUP($A211,$A$16:$W$34,E$42,0)*$B211</f>
        <v>43.040900000000001</v>
      </c>
      <c r="G211" s="91">
        <f>VLOOKUP($A211,$A$16:$W$34,G$42,0)*$B211</f>
        <v>38.225000000000001</v>
      </c>
      <c r="H211" s="92">
        <f>VLOOKUP($A211,$A$16:$W$34,H$42,0)*$B211</f>
        <v>58.262500000000003</v>
      </c>
      <c r="J211" s="91">
        <f>VLOOKUP($A211,$A$16:$W$34,J$42,0)*$B211</f>
        <v>45.446399999999997</v>
      </c>
      <c r="K211" s="92">
        <f>VLOOKUP($A211,$A$16:$W$34,K$42,0)*$B211</f>
        <v>65.483999999999995</v>
      </c>
      <c r="M211" s="91">
        <f>VLOOKUP($A211,$A$16:$W$34,M$42,0)*$B211</f>
        <v>23.003299999999999</v>
      </c>
      <c r="N211" s="92">
        <f>VLOOKUP($A211,$A$16:$W$34,N$42,0)*$B211</f>
        <v>43.040900000000001</v>
      </c>
      <c r="P211" s="91">
        <f>VLOOKUP($A211,$A$16:$W$34,P$42,0)*$B211</f>
        <v>44.002800000000001</v>
      </c>
      <c r="Q211" s="92">
        <f>VLOOKUP($A211,$A$16:$W$34,Q$42,0)*$B211</f>
        <v>64.040300000000002</v>
      </c>
      <c r="S211" s="91">
        <f>VLOOKUP($A211,$A$16:$W$34,S$42,0)*$B211</f>
        <v>45.446399999999997</v>
      </c>
      <c r="T211" s="92">
        <f>VLOOKUP($A211,$A$16:$W$34,T$42,0)*$B211</f>
        <v>65.483999999999995</v>
      </c>
      <c r="V211" s="91">
        <f>VLOOKUP($A211,$A$16:$W$34,V$42,0)*$B211</f>
        <v>51.942900000000002</v>
      </c>
      <c r="W211" s="92">
        <f>VLOOKUP($A211,$A$16:$W$34,W$42,0)*$B211</f>
        <v>71.980500000000006</v>
      </c>
    </row>
    <row r="212" spans="1:23">
      <c r="C212" s="94"/>
      <c r="D212" s="94"/>
      <c r="E212" s="95"/>
      <c r="G212" s="94"/>
      <c r="H212" s="95"/>
      <c r="J212" s="94"/>
      <c r="K212" s="95"/>
      <c r="M212" s="94"/>
      <c r="N212" s="95"/>
      <c r="P212" s="94"/>
      <c r="Q212" s="95"/>
      <c r="S212" s="94"/>
      <c r="T212" s="95"/>
      <c r="V212" s="94"/>
      <c r="W212" s="95"/>
    </row>
    <row r="213" spans="1:23">
      <c r="C213" s="94"/>
      <c r="D213" s="94"/>
      <c r="E213" s="95"/>
      <c r="G213" s="94"/>
      <c r="H213" s="95"/>
      <c r="J213" s="94"/>
      <c r="K213" s="95"/>
      <c r="M213" s="94"/>
      <c r="N213" s="95"/>
      <c r="P213" s="94"/>
      <c r="Q213" s="95"/>
      <c r="S213" s="94"/>
      <c r="T213" s="95"/>
      <c r="V213" s="94"/>
      <c r="W213" s="95"/>
    </row>
    <row r="214" spans="1:23">
      <c r="C214" s="94"/>
      <c r="D214" s="94"/>
      <c r="E214" s="95"/>
      <c r="G214" s="94"/>
      <c r="H214" s="95"/>
      <c r="J214" s="94"/>
      <c r="K214" s="95"/>
      <c r="M214" s="94"/>
      <c r="N214" s="95"/>
      <c r="P214" s="94"/>
      <c r="Q214" s="95"/>
      <c r="S214" s="94"/>
      <c r="T214" s="95"/>
      <c r="V214" s="94"/>
      <c r="W214" s="95"/>
    </row>
    <row r="215" spans="1:23" ht="15.75" thickBot="1">
      <c r="B215" s="87" t="s">
        <v>1057</v>
      </c>
      <c r="C215" s="122" t="s">
        <v>913</v>
      </c>
      <c r="D215" s="103">
        <f>SUM(D211)</f>
        <v>23.003299999999999</v>
      </c>
      <c r="E215" s="104">
        <f>SUM(E211)</f>
        <v>43.040900000000001</v>
      </c>
      <c r="F215" s="105"/>
      <c r="G215" s="103">
        <f>SUM(G211)</f>
        <v>38.225000000000001</v>
      </c>
      <c r="H215" s="104">
        <f>SUM(H211)</f>
        <v>58.262500000000003</v>
      </c>
      <c r="I215" s="105"/>
      <c r="J215" s="103">
        <f>SUM(J211)</f>
        <v>45.446399999999997</v>
      </c>
      <c r="K215" s="104">
        <f>SUM(K211)</f>
        <v>65.483999999999995</v>
      </c>
      <c r="L215" s="105"/>
      <c r="M215" s="103">
        <f>SUM(M211)</f>
        <v>23.003299999999999</v>
      </c>
      <c r="N215" s="104">
        <f>SUM(N211)</f>
        <v>43.040900000000001</v>
      </c>
      <c r="O215" s="105"/>
      <c r="P215" s="103">
        <f>SUM(P211)</f>
        <v>44.002800000000001</v>
      </c>
      <c r="Q215" s="104">
        <f>SUM(Q211)</f>
        <v>64.040300000000002</v>
      </c>
      <c r="R215" s="105"/>
      <c r="S215" s="103">
        <f>SUM(S211)</f>
        <v>45.446399999999997</v>
      </c>
      <c r="T215" s="104">
        <f>SUM(T211)</f>
        <v>65.483999999999995</v>
      </c>
      <c r="U215" s="105"/>
      <c r="V215" s="103">
        <f>SUM(V211)</f>
        <v>51.942900000000002</v>
      </c>
      <c r="W215" s="104">
        <f>SUM(W211)</f>
        <v>71.980500000000006</v>
      </c>
    </row>
    <row r="216" spans="1:23" ht="15.75" thickTop="1">
      <c r="C216" s="123" t="s">
        <v>914</v>
      </c>
      <c r="D216" s="107">
        <f>D215*24</f>
        <v>552.07920000000001</v>
      </c>
      <c r="E216" s="108">
        <f>E215*12</f>
        <v>516.49080000000004</v>
      </c>
      <c r="F216" s="105"/>
      <c r="G216" s="107">
        <f>G215*24</f>
        <v>917.40000000000009</v>
      </c>
      <c r="H216" s="108">
        <f>H215*12</f>
        <v>699.15000000000009</v>
      </c>
      <c r="I216" s="105"/>
      <c r="J216" s="107">
        <f>J215*24</f>
        <v>1090.7136</v>
      </c>
      <c r="K216" s="108">
        <f>K215*12</f>
        <v>785.80799999999999</v>
      </c>
      <c r="L216" s="105"/>
      <c r="M216" s="107">
        <f>M215*24</f>
        <v>552.07920000000001</v>
      </c>
      <c r="N216" s="108">
        <f>N215*12</f>
        <v>516.49080000000004</v>
      </c>
      <c r="O216" s="105"/>
      <c r="P216" s="107">
        <f>P215*24</f>
        <v>1056.0672</v>
      </c>
      <c r="Q216" s="108">
        <f>Q215*12</f>
        <v>768.48360000000002</v>
      </c>
      <c r="R216" s="105"/>
      <c r="S216" s="107">
        <f>S215*24</f>
        <v>1090.7136</v>
      </c>
      <c r="T216" s="108">
        <f>T215*12</f>
        <v>785.80799999999999</v>
      </c>
      <c r="U216" s="105"/>
      <c r="V216" s="107">
        <f>V215*24</f>
        <v>1246.6296</v>
      </c>
      <c r="W216" s="108">
        <f>W215*12</f>
        <v>863.76600000000008</v>
      </c>
    </row>
    <row r="217" spans="1:23" ht="15.75" thickBot="1">
      <c r="B217" s="87" t="s">
        <v>1058</v>
      </c>
      <c r="C217" s="124" t="s">
        <v>915</v>
      </c>
      <c r="D217" s="110">
        <f>D215+(D215*D$1)</f>
        <v>39.105609999999999</v>
      </c>
      <c r="E217" s="111">
        <f>E215+(E215*E$1)</f>
        <v>73.169529999999995</v>
      </c>
      <c r="F217" s="105"/>
      <c r="G217" s="110">
        <f>G215+(G215*G$1)</f>
        <v>68.805000000000007</v>
      </c>
      <c r="H217" s="111">
        <f>H215+(H215*H$1)</f>
        <v>104.8725</v>
      </c>
      <c r="I217" s="105"/>
      <c r="J217" s="110">
        <f>J215+(J215*J$1)</f>
        <v>86.348159999999993</v>
      </c>
      <c r="K217" s="111">
        <f>K215+(K215*K$1)</f>
        <v>124.41959999999999</v>
      </c>
      <c r="L217" s="105"/>
      <c r="M217" s="110">
        <f>M215+(M215*M$1)</f>
        <v>39.105609999999999</v>
      </c>
      <c r="N217" s="111">
        <f>N215+(N215*N$1)</f>
        <v>73.169529999999995</v>
      </c>
      <c r="O217" s="105"/>
      <c r="P217" s="110">
        <f>P215+(P215*P$1)</f>
        <v>79.205039999999997</v>
      </c>
      <c r="Q217" s="111">
        <f>Q215+(Q215*Q$1)</f>
        <v>115.27254000000001</v>
      </c>
      <c r="R217" s="105"/>
      <c r="S217" s="110">
        <f>S215+(S215*S$1)</f>
        <v>86.348159999999993</v>
      </c>
      <c r="T217" s="111">
        <f>T215+(T215*T$1)</f>
        <v>124.41959999999999</v>
      </c>
      <c r="U217" s="105"/>
      <c r="V217" s="110">
        <f>V215+(V215*V$1)</f>
        <v>103.8858</v>
      </c>
      <c r="W217" s="111">
        <f>W215+(W215*W$1)</f>
        <v>143.96100000000001</v>
      </c>
    </row>
    <row r="218" spans="1:23" ht="15.75" thickTop="1">
      <c r="C218" s="125" t="s">
        <v>916</v>
      </c>
      <c r="D218" s="113">
        <f>(D217-D215)/D215</f>
        <v>0.7</v>
      </c>
      <c r="E218" s="114">
        <f>(E217-E215)/E215</f>
        <v>0.69999999999999984</v>
      </c>
      <c r="F218" s="105"/>
      <c r="G218" s="113">
        <f>(G217-G215)/G215</f>
        <v>0.80000000000000016</v>
      </c>
      <c r="H218" s="114">
        <f>(H217-H215)/H215</f>
        <v>0.79999999999999993</v>
      </c>
      <c r="I218" s="105"/>
      <c r="J218" s="113">
        <f>(J217-J215)/J215</f>
        <v>0.9</v>
      </c>
      <c r="K218" s="114">
        <f>(K217-K215)/K215</f>
        <v>0.9</v>
      </c>
      <c r="L218" s="105"/>
      <c r="M218" s="113">
        <f>(M217-M215)/M215</f>
        <v>0.7</v>
      </c>
      <c r="N218" s="114">
        <f>(N217-N215)/N215</f>
        <v>0.69999999999999984</v>
      </c>
      <c r="O218" s="105"/>
      <c r="P218" s="113">
        <f>(P217-P215)/P215</f>
        <v>0.79999999999999993</v>
      </c>
      <c r="Q218" s="114">
        <f>(Q217-Q215)/Q215</f>
        <v>0.8</v>
      </c>
      <c r="R218" s="105"/>
      <c r="S218" s="113">
        <f>(S217-S215)/S215</f>
        <v>0.9</v>
      </c>
      <c r="T218" s="114">
        <f>(T217-T215)/T215</f>
        <v>0.9</v>
      </c>
      <c r="U218" s="105"/>
      <c r="V218" s="113">
        <f>(V217-V215)/V215</f>
        <v>1</v>
      </c>
      <c r="W218" s="114">
        <f>(W217-W215)/W215</f>
        <v>1</v>
      </c>
    </row>
    <row r="219" spans="1:23">
      <c r="C219" s="126" t="s">
        <v>917</v>
      </c>
      <c r="D219" s="116">
        <f>D216+(D216*D$1)</f>
        <v>938.53464000000008</v>
      </c>
      <c r="E219" s="117">
        <f>E216+(E216*E$1)</f>
        <v>878.03436000000011</v>
      </c>
      <c r="F219" s="105"/>
      <c r="G219" s="116">
        <f>G216+(G216*G$1)</f>
        <v>1651.3200000000002</v>
      </c>
      <c r="H219" s="117">
        <f>H216+(H216*H$1)</f>
        <v>1258.4700000000003</v>
      </c>
      <c r="I219" s="105"/>
      <c r="J219" s="116">
        <f>J216+(J216*J$1)</f>
        <v>2072.3558400000002</v>
      </c>
      <c r="K219" s="117">
        <f>K216+(K216*K$1)</f>
        <v>1493.0352</v>
      </c>
      <c r="L219" s="105"/>
      <c r="M219" s="116">
        <f>M216+(M216*M$1)</f>
        <v>938.53464000000008</v>
      </c>
      <c r="N219" s="117">
        <f>N216+(N216*N$1)</f>
        <v>878.03436000000011</v>
      </c>
      <c r="O219" s="105"/>
      <c r="P219" s="116">
        <f>P216+(P216*P$1)</f>
        <v>1900.9209599999999</v>
      </c>
      <c r="Q219" s="117">
        <f>Q216+(Q216*Q$1)</f>
        <v>1383.2704800000001</v>
      </c>
      <c r="R219" s="105"/>
      <c r="S219" s="116">
        <f>S216+(S216*S$1)</f>
        <v>2072.3558400000002</v>
      </c>
      <c r="T219" s="117">
        <f>T216+(T216*T$1)</f>
        <v>1493.0352</v>
      </c>
      <c r="U219" s="105"/>
      <c r="V219" s="116">
        <f>V216+(V216*V$1)</f>
        <v>2493.2592</v>
      </c>
      <c r="W219" s="117">
        <f>W216+(W216*W$1)</f>
        <v>1727.5320000000002</v>
      </c>
    </row>
    <row r="221" spans="1:23">
      <c r="C221" s="118" t="s">
        <v>1055</v>
      </c>
    </row>
    <row r="222" spans="1:23">
      <c r="B222" s="87" t="s">
        <v>919</v>
      </c>
      <c r="C222" s="119" t="s">
        <v>1144</v>
      </c>
      <c r="D222" s="86" t="s">
        <v>910</v>
      </c>
      <c r="E222" s="86" t="s">
        <v>906</v>
      </c>
      <c r="G222" s="86" t="s">
        <v>910</v>
      </c>
      <c r="H222" s="86" t="s">
        <v>906</v>
      </c>
      <c r="J222" s="86" t="s">
        <v>910</v>
      </c>
      <c r="K222" s="86" t="s">
        <v>906</v>
      </c>
      <c r="M222" s="86" t="s">
        <v>910</v>
      </c>
      <c r="N222" s="86" t="s">
        <v>906</v>
      </c>
      <c r="P222" s="86" t="s">
        <v>910</v>
      </c>
      <c r="Q222" s="86" t="s">
        <v>906</v>
      </c>
      <c r="S222" s="86" t="s">
        <v>910</v>
      </c>
      <c r="T222" s="86" t="s">
        <v>906</v>
      </c>
      <c r="V222" s="86" t="s">
        <v>910</v>
      </c>
      <c r="W222" s="86" t="s">
        <v>906</v>
      </c>
    </row>
    <row r="223" spans="1:23">
      <c r="B223" s="87" t="s">
        <v>911</v>
      </c>
      <c r="C223" s="87" t="s">
        <v>920</v>
      </c>
    </row>
    <row r="224" spans="1:23">
      <c r="A224" s="88" t="s">
        <v>32</v>
      </c>
      <c r="B224" s="89">
        <v>1</v>
      </c>
      <c r="C224" s="120" t="s">
        <v>1144</v>
      </c>
      <c r="D224" s="91">
        <f>VLOOKUP($A224,$A$16:$W$34,D$42,0)*$B224</f>
        <v>23.003299999999999</v>
      </c>
      <c r="E224" s="92">
        <f>VLOOKUP($A224,$A$16:$W$34,E$42,0)*$B224</f>
        <v>43.040900000000001</v>
      </c>
      <c r="G224" s="91">
        <f>VLOOKUP($A224,$A$16:$W$34,G$42,0)*$B224</f>
        <v>38.225000000000001</v>
      </c>
      <c r="H224" s="92">
        <f>VLOOKUP($A224,$A$16:$W$34,H$42,0)*$B224</f>
        <v>58.262500000000003</v>
      </c>
      <c r="J224" s="91">
        <f>VLOOKUP($A224,$A$16:$W$34,J$42,0)*$B224</f>
        <v>45.446399999999997</v>
      </c>
      <c r="K224" s="92">
        <f>VLOOKUP($A224,$A$16:$W$34,K$42,0)*$B224</f>
        <v>65.483999999999995</v>
      </c>
      <c r="M224" s="91">
        <f>VLOOKUP($A224,$A$16:$W$34,M$42,0)*$B224</f>
        <v>23.003299999999999</v>
      </c>
      <c r="N224" s="92">
        <f>VLOOKUP($A224,$A$16:$W$34,N$42,0)*$B224</f>
        <v>43.040900000000001</v>
      </c>
      <c r="P224" s="91">
        <f>VLOOKUP($A224,$A$16:$W$34,P$42,0)*$B224</f>
        <v>44.002800000000001</v>
      </c>
      <c r="Q224" s="92">
        <f>VLOOKUP($A224,$A$16:$W$34,Q$42,0)*$B224</f>
        <v>64.040300000000002</v>
      </c>
      <c r="S224" s="91">
        <f>VLOOKUP($A224,$A$16:$W$34,S$42,0)*$B224</f>
        <v>45.446399999999997</v>
      </c>
      <c r="T224" s="92">
        <f>VLOOKUP($A224,$A$16:$W$34,T$42,0)*$B224</f>
        <v>65.483999999999995</v>
      </c>
      <c r="V224" s="91">
        <f>VLOOKUP($A224,$A$16:$W$34,V$42,0)*$B224</f>
        <v>51.942900000000002</v>
      </c>
      <c r="W224" s="92">
        <f>VLOOKUP($A224,$A$16:$W$34,W$42,0)*$B224</f>
        <v>71.980500000000006</v>
      </c>
    </row>
    <row r="225" spans="1:23">
      <c r="C225" s="94"/>
      <c r="D225" s="94"/>
      <c r="E225" s="95"/>
      <c r="G225" s="94"/>
      <c r="H225" s="95"/>
      <c r="J225" s="94"/>
      <c r="K225" s="95"/>
      <c r="M225" s="94"/>
      <c r="N225" s="95"/>
      <c r="P225" s="94"/>
      <c r="Q225" s="95"/>
      <c r="S225" s="94"/>
      <c r="T225" s="95"/>
      <c r="V225" s="94"/>
      <c r="W225" s="95"/>
    </row>
    <row r="226" spans="1:23">
      <c r="C226" s="94"/>
      <c r="D226" s="94"/>
      <c r="E226" s="95"/>
      <c r="G226" s="94"/>
      <c r="H226" s="95"/>
      <c r="J226" s="94"/>
      <c r="K226" s="95"/>
      <c r="M226" s="94"/>
      <c r="N226" s="95"/>
      <c r="P226" s="94"/>
      <c r="Q226" s="95"/>
      <c r="S226" s="94"/>
      <c r="T226" s="95"/>
      <c r="V226" s="94"/>
      <c r="W226" s="95"/>
    </row>
    <row r="227" spans="1:23">
      <c r="C227" s="94"/>
      <c r="D227" s="94"/>
      <c r="E227" s="95"/>
      <c r="G227" s="94"/>
      <c r="H227" s="95"/>
      <c r="J227" s="94"/>
      <c r="K227" s="95"/>
      <c r="M227" s="94"/>
      <c r="N227" s="95"/>
      <c r="P227" s="94"/>
      <c r="Q227" s="95"/>
      <c r="S227" s="94"/>
      <c r="T227" s="95"/>
      <c r="V227" s="94"/>
      <c r="W227" s="95"/>
    </row>
    <row r="228" spans="1:23" ht="15.75" thickBot="1">
      <c r="B228" s="87" t="s">
        <v>983</v>
      </c>
      <c r="C228" s="122" t="s">
        <v>913</v>
      </c>
      <c r="D228" s="103">
        <f>SUM(D224)</f>
        <v>23.003299999999999</v>
      </c>
      <c r="E228" s="104">
        <f>SUM(E224)</f>
        <v>43.040900000000001</v>
      </c>
      <c r="F228" s="105"/>
      <c r="G228" s="103">
        <f>SUM(G224)</f>
        <v>38.225000000000001</v>
      </c>
      <c r="H228" s="104">
        <f>SUM(H224)</f>
        <v>58.262500000000003</v>
      </c>
      <c r="I228" s="105"/>
      <c r="J228" s="103">
        <f>SUM(J224)</f>
        <v>45.446399999999997</v>
      </c>
      <c r="K228" s="104">
        <f>SUM(K224)</f>
        <v>65.483999999999995</v>
      </c>
      <c r="L228" s="105"/>
      <c r="M228" s="103">
        <f>SUM(M224)</f>
        <v>23.003299999999999</v>
      </c>
      <c r="N228" s="104">
        <f>SUM(N224)</f>
        <v>43.040900000000001</v>
      </c>
      <c r="O228" s="105"/>
      <c r="P228" s="103">
        <f>SUM(P224)</f>
        <v>44.002800000000001</v>
      </c>
      <c r="Q228" s="104">
        <f>SUM(Q224)</f>
        <v>64.040300000000002</v>
      </c>
      <c r="R228" s="105"/>
      <c r="S228" s="103">
        <f>SUM(S224)</f>
        <v>45.446399999999997</v>
      </c>
      <c r="T228" s="104">
        <f>SUM(T224)</f>
        <v>65.483999999999995</v>
      </c>
      <c r="U228" s="105"/>
      <c r="V228" s="103">
        <f>SUM(V224)</f>
        <v>51.942900000000002</v>
      </c>
      <c r="W228" s="104">
        <f>SUM(W224)</f>
        <v>71.980500000000006</v>
      </c>
    </row>
    <row r="229" spans="1:23" ht="15.75" thickTop="1">
      <c r="C229" s="123" t="s">
        <v>914</v>
      </c>
      <c r="D229" s="107">
        <f>D228*24</f>
        <v>552.07920000000001</v>
      </c>
      <c r="E229" s="108">
        <f>E228*12</f>
        <v>516.49080000000004</v>
      </c>
      <c r="F229" s="105"/>
      <c r="G229" s="107">
        <f>G228*24</f>
        <v>917.40000000000009</v>
      </c>
      <c r="H229" s="108">
        <f>H228*12</f>
        <v>699.15000000000009</v>
      </c>
      <c r="I229" s="105"/>
      <c r="J229" s="107">
        <f>J228*24</f>
        <v>1090.7136</v>
      </c>
      <c r="K229" s="108">
        <f>K228*12</f>
        <v>785.80799999999999</v>
      </c>
      <c r="L229" s="105"/>
      <c r="M229" s="107">
        <f>M228*24</f>
        <v>552.07920000000001</v>
      </c>
      <c r="N229" s="108">
        <f>N228*12</f>
        <v>516.49080000000004</v>
      </c>
      <c r="O229" s="105"/>
      <c r="P229" s="107">
        <f>P228*24</f>
        <v>1056.0672</v>
      </c>
      <c r="Q229" s="108">
        <f>Q228*12</f>
        <v>768.48360000000002</v>
      </c>
      <c r="R229" s="105"/>
      <c r="S229" s="107">
        <f>S228*24</f>
        <v>1090.7136</v>
      </c>
      <c r="T229" s="108">
        <f>T228*12</f>
        <v>785.80799999999999</v>
      </c>
      <c r="U229" s="105"/>
      <c r="V229" s="107">
        <f>V228*24</f>
        <v>1246.6296</v>
      </c>
      <c r="W229" s="108">
        <f>W228*12</f>
        <v>863.76600000000008</v>
      </c>
    </row>
    <row r="230" spans="1:23" ht="15.75" thickBot="1">
      <c r="B230" s="87" t="s">
        <v>984</v>
      </c>
      <c r="C230" s="124" t="s">
        <v>915</v>
      </c>
      <c r="D230" s="110">
        <f>D228+(D228*D$1)</f>
        <v>39.105609999999999</v>
      </c>
      <c r="E230" s="111">
        <f>E228+(E228*E$1)</f>
        <v>73.169529999999995</v>
      </c>
      <c r="F230" s="105"/>
      <c r="G230" s="110">
        <f>G228+(G228*G$1)</f>
        <v>68.805000000000007</v>
      </c>
      <c r="H230" s="111">
        <f>H228+(H228*H$1)</f>
        <v>104.8725</v>
      </c>
      <c r="I230" s="105"/>
      <c r="J230" s="110">
        <f>J228+(J228*J$1)</f>
        <v>86.348159999999993</v>
      </c>
      <c r="K230" s="111">
        <f>K228+(K228*K$1)</f>
        <v>124.41959999999999</v>
      </c>
      <c r="L230" s="105"/>
      <c r="M230" s="110">
        <f>M228+(M228*M$1)</f>
        <v>39.105609999999999</v>
      </c>
      <c r="N230" s="111">
        <f>N228+(N228*N$1)</f>
        <v>73.169529999999995</v>
      </c>
      <c r="O230" s="105"/>
      <c r="P230" s="110">
        <f>P228+(P228*P$1)</f>
        <v>79.205039999999997</v>
      </c>
      <c r="Q230" s="111">
        <f>Q228+(Q228*Q$1)</f>
        <v>115.27254000000001</v>
      </c>
      <c r="R230" s="105"/>
      <c r="S230" s="110">
        <f>S228+(S228*S$1)</f>
        <v>86.348159999999993</v>
      </c>
      <c r="T230" s="111">
        <f>T228+(T228*T$1)</f>
        <v>124.41959999999999</v>
      </c>
      <c r="U230" s="105"/>
      <c r="V230" s="110">
        <f>V228+(V228*V$1)</f>
        <v>103.8858</v>
      </c>
      <c r="W230" s="111">
        <f>W228+(W228*W$1)</f>
        <v>143.96100000000001</v>
      </c>
    </row>
    <row r="231" spans="1:23" ht="15.75" thickTop="1">
      <c r="C231" s="125" t="s">
        <v>916</v>
      </c>
      <c r="D231" s="113">
        <f>(D230-D228)/D228</f>
        <v>0.7</v>
      </c>
      <c r="E231" s="114">
        <f>(E230-E228)/E228</f>
        <v>0.69999999999999984</v>
      </c>
      <c r="F231" s="105"/>
      <c r="G231" s="113">
        <f>(G230-G228)/G228</f>
        <v>0.80000000000000016</v>
      </c>
      <c r="H231" s="114">
        <f>(H230-H228)/H228</f>
        <v>0.79999999999999993</v>
      </c>
      <c r="I231" s="105"/>
      <c r="J231" s="113">
        <f>(J230-J228)/J228</f>
        <v>0.9</v>
      </c>
      <c r="K231" s="114">
        <f>(K230-K228)/K228</f>
        <v>0.9</v>
      </c>
      <c r="L231" s="105"/>
      <c r="M231" s="113">
        <f>(M230-M228)/M228</f>
        <v>0.7</v>
      </c>
      <c r="N231" s="114">
        <f>(N230-N228)/N228</f>
        <v>0.69999999999999984</v>
      </c>
      <c r="O231" s="105"/>
      <c r="P231" s="113">
        <f>(P230-P228)/P228</f>
        <v>0.79999999999999993</v>
      </c>
      <c r="Q231" s="114">
        <f>(Q230-Q228)/Q228</f>
        <v>0.8</v>
      </c>
      <c r="R231" s="105"/>
      <c r="S231" s="113">
        <f>(S230-S228)/S228</f>
        <v>0.9</v>
      </c>
      <c r="T231" s="114">
        <f>(T230-T228)/T228</f>
        <v>0.9</v>
      </c>
      <c r="U231" s="105"/>
      <c r="V231" s="113">
        <f>(V230-V228)/V228</f>
        <v>1</v>
      </c>
      <c r="W231" s="114">
        <f>(W230-W228)/W228</f>
        <v>1</v>
      </c>
    </row>
    <row r="232" spans="1:23">
      <c r="C232" s="126" t="s">
        <v>917</v>
      </c>
      <c r="D232" s="116">
        <f>D229+(D229*D$1)</f>
        <v>938.53464000000008</v>
      </c>
      <c r="E232" s="117">
        <f>E229+(E229*E$1)</f>
        <v>878.03436000000011</v>
      </c>
      <c r="F232" s="105"/>
      <c r="G232" s="116">
        <f>G229+(G229*G$1)</f>
        <v>1651.3200000000002</v>
      </c>
      <c r="H232" s="117">
        <f>H229+(H229*H$1)</f>
        <v>1258.4700000000003</v>
      </c>
      <c r="I232" s="105"/>
      <c r="J232" s="116">
        <f>J229+(J229*J$1)</f>
        <v>2072.3558400000002</v>
      </c>
      <c r="K232" s="117">
        <f>K229+(K229*K$1)</f>
        <v>1493.0352</v>
      </c>
      <c r="L232" s="105"/>
      <c r="M232" s="116">
        <f>M229+(M229*M$1)</f>
        <v>938.53464000000008</v>
      </c>
      <c r="N232" s="117">
        <f>N229+(N229*N$1)</f>
        <v>878.03436000000011</v>
      </c>
      <c r="O232" s="105"/>
      <c r="P232" s="116">
        <f>P229+(P229*P$1)</f>
        <v>1900.9209599999999</v>
      </c>
      <c r="Q232" s="117">
        <f>Q229+(Q229*Q$1)</f>
        <v>1383.2704800000001</v>
      </c>
      <c r="R232" s="105"/>
      <c r="S232" s="116">
        <f>S229+(S229*S$1)</f>
        <v>2072.3558400000002</v>
      </c>
      <c r="T232" s="117">
        <f>T229+(T229*T$1)</f>
        <v>1493.0352</v>
      </c>
      <c r="U232" s="105"/>
      <c r="V232" s="116">
        <f>V229+(V229*V$1)</f>
        <v>2493.2592</v>
      </c>
      <c r="W232" s="117">
        <f>W229+(W229*W$1)</f>
        <v>1727.5320000000002</v>
      </c>
    </row>
    <row r="234" spans="1:23">
      <c r="C234" s="118" t="s">
        <v>974</v>
      </c>
    </row>
    <row r="235" spans="1:23">
      <c r="B235" s="87" t="s">
        <v>919</v>
      </c>
      <c r="C235" s="119" t="s">
        <v>1060</v>
      </c>
      <c r="D235" s="86" t="s">
        <v>910</v>
      </c>
      <c r="E235" s="86" t="s">
        <v>906</v>
      </c>
      <c r="G235" s="86" t="s">
        <v>910</v>
      </c>
      <c r="H235" s="86" t="s">
        <v>906</v>
      </c>
      <c r="J235" s="86" t="s">
        <v>910</v>
      </c>
      <c r="K235" s="86" t="s">
        <v>906</v>
      </c>
      <c r="M235" s="86" t="s">
        <v>910</v>
      </c>
      <c r="N235" s="86" t="s">
        <v>906</v>
      </c>
      <c r="P235" s="86" t="s">
        <v>910</v>
      </c>
      <c r="Q235" s="86" t="s">
        <v>906</v>
      </c>
      <c r="S235" s="86" t="s">
        <v>910</v>
      </c>
      <c r="T235" s="86" t="s">
        <v>906</v>
      </c>
      <c r="V235" s="86" t="s">
        <v>910</v>
      </c>
      <c r="W235" s="86" t="s">
        <v>906</v>
      </c>
    </row>
    <row r="236" spans="1:23">
      <c r="B236" s="87" t="s">
        <v>911</v>
      </c>
      <c r="C236" s="87" t="s">
        <v>920</v>
      </c>
    </row>
    <row r="237" spans="1:23">
      <c r="A237" s="88" t="s">
        <v>82</v>
      </c>
      <c r="B237" s="89">
        <v>1</v>
      </c>
      <c r="C237" s="120" t="s">
        <v>1017</v>
      </c>
      <c r="D237" s="91">
        <f>VLOOKUP($A237,$A$16:$W$34,D$42,0)*$B237</f>
        <v>10.7879</v>
      </c>
      <c r="E237" s="92">
        <f>VLOOKUP($A237,$A$16:$W$34,E$42,0)*$B237</f>
        <v>23.739799999999999</v>
      </c>
      <c r="G237" s="91">
        <f>VLOOKUP($A237,$A$16:$W$34,G$42,0)*$B237</f>
        <v>18.125399999999999</v>
      </c>
      <c r="H237" s="92">
        <f>VLOOKUP($A237,$A$16:$W$34,H$42,0)*$B237</f>
        <v>31.077200000000001</v>
      </c>
      <c r="J237" s="91">
        <f>VLOOKUP($A237,$A$16:$W$34,J$42,0)*$B237</f>
        <v>25.524699999999999</v>
      </c>
      <c r="K237" s="92">
        <f>VLOOKUP($A237,$A$16:$W$34,K$42,0)*$B237</f>
        <v>38.476599999999998</v>
      </c>
      <c r="M237" s="91">
        <f>VLOOKUP($A237,$A$16:$W$34,M$42,0)*$B237</f>
        <v>10.7879</v>
      </c>
      <c r="N237" s="92">
        <f>VLOOKUP($A237,$A$16:$W$34,N$42,0)*$B237</f>
        <v>23.739799999999999</v>
      </c>
      <c r="P237" s="91">
        <f>VLOOKUP($A237,$A$16:$W$34,P$42,0)*$B237</f>
        <v>24.7592</v>
      </c>
      <c r="Q237" s="92">
        <f>VLOOKUP($A237,$A$16:$W$34,Q$42,0)*$B237</f>
        <v>37.710999999999999</v>
      </c>
      <c r="S237" s="91">
        <f>VLOOKUP($A237,$A$16:$W$34,S$42,0)*$B237</f>
        <v>25.524699999999999</v>
      </c>
      <c r="T237" s="92">
        <f>VLOOKUP($A237,$A$16:$W$34,T$42,0)*$B237</f>
        <v>38.476599999999998</v>
      </c>
      <c r="V237" s="91">
        <f>VLOOKUP($A237,$A$16:$W$34,V$42,0)*$B237</f>
        <v>28.969799999999999</v>
      </c>
      <c r="W237" s="92">
        <f>VLOOKUP($A237,$A$16:$W$34,W$42,0)*$B237</f>
        <v>41.921700000000001</v>
      </c>
    </row>
    <row r="238" spans="1:23">
      <c r="A238" s="88" t="s">
        <v>84</v>
      </c>
      <c r="B238" s="89">
        <v>1</v>
      </c>
      <c r="C238" s="128" t="s">
        <v>1061</v>
      </c>
      <c r="D238" s="129">
        <f>VLOOKUP($A238,$A$16:$W$34,D$42,0)*$B238</f>
        <v>16.749400000000001</v>
      </c>
      <c r="E238" s="130">
        <f>VLOOKUP($A238,$A$16:$W$34,E$42,0)*$B238</f>
        <v>35.6526</v>
      </c>
      <c r="G238" s="129">
        <f>VLOOKUP($A238,$A$16:$W$34,G$42,0)*$B238</f>
        <v>29.784099999999999</v>
      </c>
      <c r="H238" s="130">
        <f>VLOOKUP($A238,$A$16:$W$34,H$42,0)*$B238</f>
        <v>48.6873</v>
      </c>
      <c r="J238" s="129">
        <f>VLOOKUP($A238,$A$16:$W$34,J$42,0)*$B238</f>
        <v>36.257800000000003</v>
      </c>
      <c r="K238" s="130">
        <f>VLOOKUP($A238,$A$16:$W$34,K$42,0)*$B238</f>
        <v>55.161000000000001</v>
      </c>
      <c r="M238" s="129">
        <f>VLOOKUP($A238,$A$16:$W$34,M$42,0)*$B238</f>
        <v>16.749400000000001</v>
      </c>
      <c r="N238" s="130">
        <f>VLOOKUP($A238,$A$16:$W$34,N$42,0)*$B238</f>
        <v>35.6526</v>
      </c>
      <c r="P238" s="129">
        <f>VLOOKUP($A238,$A$16:$W$34,P$42,0)*$B238</f>
        <v>34.726599999999998</v>
      </c>
      <c r="Q238" s="130">
        <f>VLOOKUP($A238,$A$16:$W$34,Q$42,0)*$B238</f>
        <v>53.629800000000003</v>
      </c>
      <c r="S238" s="129">
        <f>VLOOKUP($A238,$A$16:$W$34,S$42,0)*$B238</f>
        <v>36.257800000000003</v>
      </c>
      <c r="T238" s="130">
        <f>VLOOKUP($A238,$A$16:$W$34,T$42,0)*$B238</f>
        <v>55.161000000000001</v>
      </c>
      <c r="V238" s="129">
        <f>VLOOKUP($A238,$A$16:$W$34,V$42,0)*$B238</f>
        <v>43.148000000000003</v>
      </c>
      <c r="W238" s="130">
        <f>VLOOKUP($A238,$A$16:$W$34,W$42,0)*$B238</f>
        <v>62.051200000000001</v>
      </c>
    </row>
    <row r="239" spans="1:23">
      <c r="C239" s="94"/>
      <c r="D239" s="94"/>
      <c r="E239" s="95"/>
      <c r="G239" s="94"/>
      <c r="H239" s="95"/>
      <c r="J239" s="94"/>
      <c r="K239" s="95"/>
      <c r="M239" s="94"/>
      <c r="N239" s="95"/>
      <c r="P239" s="94"/>
      <c r="Q239" s="95"/>
      <c r="S239" s="94"/>
      <c r="T239" s="95"/>
      <c r="V239" s="94"/>
      <c r="W239" s="95"/>
    </row>
    <row r="240" spans="1:23">
      <c r="C240" s="94"/>
      <c r="D240" s="94"/>
      <c r="E240" s="95"/>
      <c r="G240" s="94"/>
      <c r="H240" s="95"/>
      <c r="J240" s="94"/>
      <c r="K240" s="95"/>
      <c r="M240" s="94"/>
      <c r="N240" s="95"/>
      <c r="P240" s="94"/>
      <c r="Q240" s="95"/>
      <c r="S240" s="94"/>
      <c r="T240" s="95"/>
      <c r="V240" s="94"/>
      <c r="W240" s="95"/>
    </row>
    <row r="241" spans="1:23" ht="15.75" thickBot="1">
      <c r="B241" s="87" t="s">
        <v>1062</v>
      </c>
      <c r="C241" s="122" t="s">
        <v>913</v>
      </c>
      <c r="D241" s="103">
        <f>SUM(D237:D238)</f>
        <v>27.537300000000002</v>
      </c>
      <c r="E241" s="104">
        <f>SUM(E237:E238)</f>
        <v>59.392399999999995</v>
      </c>
      <c r="F241" s="105"/>
      <c r="G241" s="103">
        <f>SUM(G237:G238)</f>
        <v>47.909499999999994</v>
      </c>
      <c r="H241" s="104">
        <f>SUM(H237:H238)</f>
        <v>79.764499999999998</v>
      </c>
      <c r="I241" s="105"/>
      <c r="J241" s="103">
        <f>SUM(J237:J238)</f>
        <v>61.782499999999999</v>
      </c>
      <c r="K241" s="104">
        <f>SUM(K237:K238)</f>
        <v>93.637599999999992</v>
      </c>
      <c r="L241" s="105"/>
      <c r="M241" s="103">
        <f>SUM(M237:M238)</f>
        <v>27.537300000000002</v>
      </c>
      <c r="N241" s="104">
        <f>SUM(N237:N238)</f>
        <v>59.392399999999995</v>
      </c>
      <c r="O241" s="105"/>
      <c r="P241" s="103">
        <f>SUM(P237:P238)</f>
        <v>59.485799999999998</v>
      </c>
      <c r="Q241" s="104">
        <f>SUM(Q237:Q238)</f>
        <v>91.340800000000002</v>
      </c>
      <c r="R241" s="105"/>
      <c r="S241" s="103">
        <f>SUM(S237:S238)</f>
        <v>61.782499999999999</v>
      </c>
      <c r="T241" s="104">
        <f>SUM(T237:T238)</f>
        <v>93.637599999999992</v>
      </c>
      <c r="U241" s="105"/>
      <c r="V241" s="103">
        <f>SUM(V237:V238)</f>
        <v>72.117800000000003</v>
      </c>
      <c r="W241" s="104">
        <f>SUM(W237:W238)</f>
        <v>103.97290000000001</v>
      </c>
    </row>
    <row r="242" spans="1:23" ht="15.75" thickTop="1">
      <c r="C242" s="123" t="s">
        <v>914</v>
      </c>
      <c r="D242" s="107">
        <f>D241*24</f>
        <v>660.89520000000005</v>
      </c>
      <c r="E242" s="108">
        <f>E241*12</f>
        <v>712.70879999999988</v>
      </c>
      <c r="F242" s="105"/>
      <c r="G242" s="107">
        <f>G241*24</f>
        <v>1149.828</v>
      </c>
      <c r="H242" s="108">
        <f>H241*12</f>
        <v>957.17399999999998</v>
      </c>
      <c r="I242" s="105"/>
      <c r="J242" s="107">
        <f>J241*24</f>
        <v>1482.78</v>
      </c>
      <c r="K242" s="108">
        <f>K241*12</f>
        <v>1123.6511999999998</v>
      </c>
      <c r="L242" s="105"/>
      <c r="M242" s="107">
        <f>M241*24</f>
        <v>660.89520000000005</v>
      </c>
      <c r="N242" s="108">
        <f>N241*12</f>
        <v>712.70879999999988</v>
      </c>
      <c r="O242" s="105"/>
      <c r="P242" s="107">
        <f>P241*24</f>
        <v>1427.6592000000001</v>
      </c>
      <c r="Q242" s="108">
        <f>Q241*12</f>
        <v>1096.0896</v>
      </c>
      <c r="R242" s="105"/>
      <c r="S242" s="107">
        <f>S241*24</f>
        <v>1482.78</v>
      </c>
      <c r="T242" s="108">
        <f>T241*12</f>
        <v>1123.6511999999998</v>
      </c>
      <c r="U242" s="105"/>
      <c r="V242" s="107">
        <f>V241*24</f>
        <v>1730.8272000000002</v>
      </c>
      <c r="W242" s="108">
        <f>W241*12</f>
        <v>1247.6748000000002</v>
      </c>
    </row>
    <row r="243" spans="1:23" ht="15.75" thickBot="1">
      <c r="B243" s="87" t="s">
        <v>1063</v>
      </c>
      <c r="C243" s="124" t="s">
        <v>915</v>
      </c>
      <c r="D243" s="110">
        <f>D241+(D241*D$1)</f>
        <v>46.813410000000005</v>
      </c>
      <c r="E243" s="111">
        <f>E241+(E241*E$1)</f>
        <v>100.96707999999998</v>
      </c>
      <c r="F243" s="105"/>
      <c r="G243" s="110">
        <f>G241+(G241*G$1)</f>
        <v>86.237099999999998</v>
      </c>
      <c r="H243" s="111">
        <f>H241+(H241*H$1)</f>
        <v>143.5761</v>
      </c>
      <c r="I243" s="105"/>
      <c r="J243" s="110">
        <f>J241+(J241*J$1)</f>
        <v>117.38675000000001</v>
      </c>
      <c r="K243" s="111">
        <f>K241+(K241*K$1)</f>
        <v>177.91143999999997</v>
      </c>
      <c r="L243" s="105"/>
      <c r="M243" s="110">
        <f>M241+(M241*M$1)</f>
        <v>46.813410000000005</v>
      </c>
      <c r="N243" s="111">
        <f>N241+(N241*N$1)</f>
        <v>100.96707999999998</v>
      </c>
      <c r="O243" s="105"/>
      <c r="P243" s="110">
        <f>P241+(P241*P$1)</f>
        <v>107.07444</v>
      </c>
      <c r="Q243" s="111">
        <f>Q241+(Q241*Q$1)</f>
        <v>164.41344000000001</v>
      </c>
      <c r="R243" s="105"/>
      <c r="S243" s="110">
        <f>S241+(S241*S$1)</f>
        <v>117.38675000000001</v>
      </c>
      <c r="T243" s="111">
        <f>T241+(T241*T$1)</f>
        <v>177.91143999999997</v>
      </c>
      <c r="U243" s="105"/>
      <c r="V243" s="110">
        <f>V241+(V241*V$1)</f>
        <v>144.23560000000001</v>
      </c>
      <c r="W243" s="111">
        <f>W241+(W241*W$1)</f>
        <v>207.94580000000002</v>
      </c>
    </row>
    <row r="244" spans="1:23" ht="15.75" thickTop="1">
      <c r="C244" s="125" t="s">
        <v>916</v>
      </c>
      <c r="D244" s="113">
        <f>(D243-D241)/D241</f>
        <v>0.70000000000000007</v>
      </c>
      <c r="E244" s="114">
        <f>(E243-E241)/E241</f>
        <v>0.69999999999999984</v>
      </c>
      <c r="F244" s="105"/>
      <c r="G244" s="113">
        <f>(G243-G241)/G241</f>
        <v>0.80000000000000016</v>
      </c>
      <c r="H244" s="114">
        <f>(H243-H241)/H241</f>
        <v>0.8</v>
      </c>
      <c r="I244" s="105"/>
      <c r="J244" s="113">
        <f>(J243-J241)/J241</f>
        <v>0.90000000000000013</v>
      </c>
      <c r="K244" s="114">
        <f>(K243-K241)/K241</f>
        <v>0.8999999999999998</v>
      </c>
      <c r="L244" s="105"/>
      <c r="M244" s="113">
        <f>(M243-M241)/M241</f>
        <v>0.70000000000000007</v>
      </c>
      <c r="N244" s="114">
        <f>(N243-N241)/N241</f>
        <v>0.69999999999999984</v>
      </c>
      <c r="O244" s="105"/>
      <c r="P244" s="113">
        <f>(P243-P241)/P241</f>
        <v>0.8</v>
      </c>
      <c r="Q244" s="114">
        <f>(Q243-Q241)/Q241</f>
        <v>0.8</v>
      </c>
      <c r="R244" s="105"/>
      <c r="S244" s="113">
        <f>(S243-S241)/S241</f>
        <v>0.90000000000000013</v>
      </c>
      <c r="T244" s="114">
        <f>(T243-T241)/T241</f>
        <v>0.8999999999999998</v>
      </c>
      <c r="U244" s="105"/>
      <c r="V244" s="113">
        <f>(V243-V241)/V241</f>
        <v>1</v>
      </c>
      <c r="W244" s="114">
        <f>(W243-W241)/W241</f>
        <v>1</v>
      </c>
    </row>
    <row r="245" spans="1:23">
      <c r="C245" s="126" t="s">
        <v>917</v>
      </c>
      <c r="D245" s="116">
        <f>D242+(D242*D$1)</f>
        <v>1123.5218400000001</v>
      </c>
      <c r="E245" s="117">
        <f>E242+(E242*E$1)</f>
        <v>1211.6049599999997</v>
      </c>
      <c r="F245" s="105"/>
      <c r="G245" s="116">
        <f>G242+(G242*G$1)</f>
        <v>2069.6904</v>
      </c>
      <c r="H245" s="117">
        <f>H242+(H242*H$1)</f>
        <v>1722.9132</v>
      </c>
      <c r="I245" s="105"/>
      <c r="J245" s="116">
        <f>J242+(J242*J$1)</f>
        <v>2817.2820000000002</v>
      </c>
      <c r="K245" s="117">
        <f>K242+(K242*K$1)</f>
        <v>2134.9372799999996</v>
      </c>
      <c r="L245" s="105"/>
      <c r="M245" s="116">
        <f>M242+(M242*M$1)</f>
        <v>1123.5218400000001</v>
      </c>
      <c r="N245" s="117">
        <f>N242+(N242*N$1)</f>
        <v>1211.6049599999997</v>
      </c>
      <c r="O245" s="105"/>
      <c r="P245" s="116">
        <f>P242+(P242*P$1)</f>
        <v>2569.7865600000005</v>
      </c>
      <c r="Q245" s="117">
        <f>Q242+(Q242*Q$1)</f>
        <v>1972.96128</v>
      </c>
      <c r="R245" s="105"/>
      <c r="S245" s="116">
        <f>S242+(S242*S$1)</f>
        <v>2817.2820000000002</v>
      </c>
      <c r="T245" s="117">
        <f>T242+(T242*T$1)</f>
        <v>2134.9372799999996</v>
      </c>
      <c r="U245" s="105"/>
      <c r="V245" s="116">
        <f>V242+(V242*V$1)</f>
        <v>3461.6544000000004</v>
      </c>
      <c r="W245" s="117">
        <f>W242+(W242*W$1)</f>
        <v>2495.3496000000005</v>
      </c>
    </row>
    <row r="247" spans="1:23">
      <c r="C247" s="118" t="s">
        <v>974</v>
      </c>
    </row>
    <row r="248" spans="1:23">
      <c r="B248" s="87" t="s">
        <v>919</v>
      </c>
      <c r="C248" s="119" t="s">
        <v>1018</v>
      </c>
      <c r="D248" s="86" t="s">
        <v>910</v>
      </c>
      <c r="E248" s="86" t="s">
        <v>906</v>
      </c>
      <c r="G248" s="86" t="s">
        <v>910</v>
      </c>
      <c r="H248" s="86" t="s">
        <v>906</v>
      </c>
      <c r="J248" s="86" t="s">
        <v>910</v>
      </c>
      <c r="K248" s="86" t="s">
        <v>906</v>
      </c>
      <c r="M248" s="86" t="s">
        <v>910</v>
      </c>
      <c r="N248" s="86" t="s">
        <v>906</v>
      </c>
      <c r="P248" s="86" t="s">
        <v>910</v>
      </c>
      <c r="Q248" s="86" t="s">
        <v>906</v>
      </c>
      <c r="S248" s="86" t="s">
        <v>910</v>
      </c>
      <c r="T248" s="86" t="s">
        <v>906</v>
      </c>
      <c r="V248" s="86" t="s">
        <v>910</v>
      </c>
      <c r="W248" s="86" t="s">
        <v>906</v>
      </c>
    </row>
    <row r="249" spans="1:23">
      <c r="B249" s="87" t="s">
        <v>911</v>
      </c>
      <c r="C249" s="87" t="s">
        <v>920</v>
      </c>
    </row>
    <row r="250" spans="1:23">
      <c r="A250" s="88" t="s">
        <v>84</v>
      </c>
      <c r="B250" s="89">
        <v>1</v>
      </c>
      <c r="C250" s="120" t="s">
        <v>1018</v>
      </c>
      <c r="D250" s="91">
        <f>VLOOKUP($A250,$A$16:$W$34,D$42,0)*$B250</f>
        <v>16.749400000000001</v>
      </c>
      <c r="E250" s="92">
        <f>VLOOKUP($A250,$A$16:$W$34,E$42,0)*$B250</f>
        <v>35.6526</v>
      </c>
      <c r="G250" s="91">
        <f>VLOOKUP($A250,$A$16:$W$34,G$42,0)*$B250</f>
        <v>29.784099999999999</v>
      </c>
      <c r="H250" s="92">
        <f>VLOOKUP($A250,$A$16:$W$34,H$42,0)*$B250</f>
        <v>48.6873</v>
      </c>
      <c r="J250" s="91">
        <f>VLOOKUP($A250,$A$16:$W$34,J$42,0)*$B250</f>
        <v>36.257800000000003</v>
      </c>
      <c r="K250" s="92">
        <f>VLOOKUP($A250,$A$16:$W$34,K$42,0)*$B250</f>
        <v>55.161000000000001</v>
      </c>
      <c r="M250" s="91">
        <f>VLOOKUP($A250,$A$16:$W$34,M$42,0)*$B250</f>
        <v>16.749400000000001</v>
      </c>
      <c r="N250" s="92">
        <f>VLOOKUP($A250,$A$16:$W$34,N$42,0)*$B250</f>
        <v>35.6526</v>
      </c>
      <c r="P250" s="91">
        <f>VLOOKUP($A250,$A$16:$W$34,P$42,0)*$B250</f>
        <v>34.726599999999998</v>
      </c>
      <c r="Q250" s="92">
        <f>VLOOKUP($A250,$A$16:$W$34,Q$42,0)*$B250</f>
        <v>53.629800000000003</v>
      </c>
      <c r="S250" s="91">
        <f>VLOOKUP($A250,$A$16:$W$34,S$42,0)*$B250</f>
        <v>36.257800000000003</v>
      </c>
      <c r="T250" s="92">
        <f>VLOOKUP($A250,$A$16:$W$34,T$42,0)*$B250</f>
        <v>55.161000000000001</v>
      </c>
      <c r="V250" s="91">
        <f>VLOOKUP($A250,$A$16:$W$34,V$42,0)*$B250</f>
        <v>43.148000000000003</v>
      </c>
      <c r="W250" s="92">
        <f>VLOOKUP($A250,$A$16:$W$34,W$42,0)*$B250</f>
        <v>62.051200000000001</v>
      </c>
    </row>
    <row r="251" spans="1:23">
      <c r="C251" s="94"/>
      <c r="D251" s="94"/>
      <c r="E251" s="95"/>
      <c r="G251" s="94"/>
      <c r="H251" s="95"/>
      <c r="J251" s="94"/>
      <c r="K251" s="95"/>
      <c r="M251" s="94"/>
      <c r="N251" s="95"/>
      <c r="P251" s="94"/>
      <c r="Q251" s="95"/>
      <c r="S251" s="94"/>
      <c r="T251" s="95"/>
      <c r="V251" s="94"/>
      <c r="W251" s="95"/>
    </row>
    <row r="252" spans="1:23">
      <c r="C252" s="94"/>
      <c r="D252" s="94"/>
      <c r="E252" s="95"/>
      <c r="G252" s="94"/>
      <c r="H252" s="95"/>
      <c r="J252" s="94"/>
      <c r="K252" s="95"/>
      <c r="M252" s="94"/>
      <c r="N252" s="95"/>
      <c r="P252" s="94"/>
      <c r="Q252" s="95"/>
      <c r="S252" s="94"/>
      <c r="T252" s="95"/>
      <c r="V252" s="94"/>
      <c r="W252" s="95"/>
    </row>
    <row r="253" spans="1:23">
      <c r="C253" s="94"/>
      <c r="D253" s="94"/>
      <c r="E253" s="95"/>
      <c r="G253" s="94"/>
      <c r="H253" s="95"/>
      <c r="J253" s="94"/>
      <c r="K253" s="95"/>
      <c r="M253" s="94"/>
      <c r="N253" s="95"/>
      <c r="P253" s="94"/>
      <c r="Q253" s="95"/>
      <c r="S253" s="94"/>
      <c r="T253" s="95"/>
      <c r="V253" s="94"/>
      <c r="W253" s="95"/>
    </row>
    <row r="254" spans="1:23" ht="15.75" thickBot="1">
      <c r="B254" s="87" t="s">
        <v>1064</v>
      </c>
      <c r="C254" s="122" t="s">
        <v>913</v>
      </c>
      <c r="D254" s="103">
        <f>SUM(D250)</f>
        <v>16.749400000000001</v>
      </c>
      <c r="E254" s="104">
        <f>SUM(E250)</f>
        <v>35.6526</v>
      </c>
      <c r="F254" s="105"/>
      <c r="G254" s="103">
        <f>SUM(G250)</f>
        <v>29.784099999999999</v>
      </c>
      <c r="H254" s="104">
        <f>SUM(H250)</f>
        <v>48.6873</v>
      </c>
      <c r="I254" s="105"/>
      <c r="J254" s="103">
        <f>SUM(J250)</f>
        <v>36.257800000000003</v>
      </c>
      <c r="K254" s="104">
        <f>SUM(K250)</f>
        <v>55.161000000000001</v>
      </c>
      <c r="L254" s="105"/>
      <c r="M254" s="103">
        <f>SUM(M250)</f>
        <v>16.749400000000001</v>
      </c>
      <c r="N254" s="104">
        <f>SUM(N250)</f>
        <v>35.6526</v>
      </c>
      <c r="O254" s="105"/>
      <c r="P254" s="103">
        <f>SUM(P250)</f>
        <v>34.726599999999998</v>
      </c>
      <c r="Q254" s="104">
        <f>SUM(Q250)</f>
        <v>53.629800000000003</v>
      </c>
      <c r="R254" s="105"/>
      <c r="S254" s="103">
        <f>SUM(S250)</f>
        <v>36.257800000000003</v>
      </c>
      <c r="T254" s="104">
        <f>SUM(T250)</f>
        <v>55.161000000000001</v>
      </c>
      <c r="U254" s="105"/>
      <c r="V254" s="103">
        <f>SUM(V250)</f>
        <v>43.148000000000003</v>
      </c>
      <c r="W254" s="104">
        <f>SUM(W250)</f>
        <v>62.051200000000001</v>
      </c>
    </row>
    <row r="255" spans="1:23" ht="15.75" thickTop="1">
      <c r="C255" s="123" t="s">
        <v>914</v>
      </c>
      <c r="D255" s="107">
        <f>D254*24</f>
        <v>401.98560000000003</v>
      </c>
      <c r="E255" s="108">
        <f>E254*12</f>
        <v>427.83119999999997</v>
      </c>
      <c r="F255" s="105"/>
      <c r="G255" s="107">
        <f>G254*24</f>
        <v>714.8184</v>
      </c>
      <c r="H255" s="108">
        <f>H254*12</f>
        <v>584.24760000000003</v>
      </c>
      <c r="I255" s="105"/>
      <c r="J255" s="107">
        <f>J254*24</f>
        <v>870.18720000000008</v>
      </c>
      <c r="K255" s="108">
        <f>K254*12</f>
        <v>661.93200000000002</v>
      </c>
      <c r="L255" s="105"/>
      <c r="M255" s="107">
        <f>M254*24</f>
        <v>401.98560000000003</v>
      </c>
      <c r="N255" s="108">
        <f>N254*12</f>
        <v>427.83119999999997</v>
      </c>
      <c r="O255" s="105"/>
      <c r="P255" s="107">
        <f>P254*24</f>
        <v>833.4384</v>
      </c>
      <c r="Q255" s="108">
        <f>Q254*12</f>
        <v>643.55760000000009</v>
      </c>
      <c r="R255" s="105"/>
      <c r="S255" s="107">
        <f>S254*24</f>
        <v>870.18720000000008</v>
      </c>
      <c r="T255" s="108">
        <f>T254*12</f>
        <v>661.93200000000002</v>
      </c>
      <c r="U255" s="105"/>
      <c r="V255" s="107">
        <f>V254*24</f>
        <v>1035.5520000000001</v>
      </c>
      <c r="W255" s="108">
        <f>W254*12</f>
        <v>744.61440000000005</v>
      </c>
    </row>
    <row r="256" spans="1:23" ht="15.75" thickBot="1">
      <c r="B256" s="87" t="s">
        <v>1065</v>
      </c>
      <c r="C256" s="124" t="s">
        <v>915</v>
      </c>
      <c r="D256" s="110">
        <f>D254+(D254*D$1)</f>
        <v>28.473980000000001</v>
      </c>
      <c r="E256" s="111">
        <f>E254+(E254*E$1)</f>
        <v>60.60942</v>
      </c>
      <c r="F256" s="105"/>
      <c r="G256" s="110">
        <f>G254+(G254*G$1)</f>
        <v>53.611379999999997</v>
      </c>
      <c r="H256" s="111">
        <f>H254+(H254*H$1)</f>
        <v>87.637140000000002</v>
      </c>
      <c r="I256" s="105"/>
      <c r="J256" s="110">
        <f>J254+(J254*J$1)</f>
        <v>68.889820000000014</v>
      </c>
      <c r="K256" s="111">
        <f>K254+(K254*K$1)</f>
        <v>104.80590000000001</v>
      </c>
      <c r="L256" s="105"/>
      <c r="M256" s="110">
        <f>M254+(M254*M$1)</f>
        <v>28.473980000000001</v>
      </c>
      <c r="N256" s="111">
        <f>N254+(N254*N$1)</f>
        <v>60.60942</v>
      </c>
      <c r="O256" s="105"/>
      <c r="P256" s="110">
        <f>P254+(P254*P$1)</f>
        <v>62.50788</v>
      </c>
      <c r="Q256" s="111">
        <f>Q254+(Q254*Q$1)</f>
        <v>96.533640000000005</v>
      </c>
      <c r="R256" s="105"/>
      <c r="S256" s="110">
        <f>S254+(S254*S$1)</f>
        <v>68.889820000000014</v>
      </c>
      <c r="T256" s="111">
        <f>T254+(T254*T$1)</f>
        <v>104.80590000000001</v>
      </c>
      <c r="U256" s="105"/>
      <c r="V256" s="110">
        <f>V254+(V254*V$1)</f>
        <v>86.296000000000006</v>
      </c>
      <c r="W256" s="111">
        <f>W254+(W254*W$1)</f>
        <v>124.1024</v>
      </c>
    </row>
    <row r="257" spans="1:23" ht="15.75" thickTop="1">
      <c r="C257" s="125" t="s">
        <v>916</v>
      </c>
      <c r="D257" s="113">
        <f>(D256-D254)/D254</f>
        <v>0.7</v>
      </c>
      <c r="E257" s="114">
        <f>(E256-E254)/E254</f>
        <v>0.70000000000000007</v>
      </c>
      <c r="F257" s="105"/>
      <c r="G257" s="113">
        <f>(G256-G254)/G254</f>
        <v>0.79999999999999993</v>
      </c>
      <c r="H257" s="114">
        <f>(H256-H254)/H254</f>
        <v>0.8</v>
      </c>
      <c r="I257" s="105"/>
      <c r="J257" s="113">
        <f>(J256-J254)/J254</f>
        <v>0.90000000000000024</v>
      </c>
      <c r="K257" s="114">
        <f>(K256-K254)/K254</f>
        <v>0.90000000000000013</v>
      </c>
      <c r="L257" s="105"/>
      <c r="M257" s="113">
        <f>(M256-M254)/M254</f>
        <v>0.7</v>
      </c>
      <c r="N257" s="114">
        <f>(N256-N254)/N254</f>
        <v>0.70000000000000007</v>
      </c>
      <c r="O257" s="105"/>
      <c r="P257" s="113">
        <f>(P256-P254)/P254</f>
        <v>0.80000000000000016</v>
      </c>
      <c r="Q257" s="114">
        <f>(Q256-Q254)/Q254</f>
        <v>0.8</v>
      </c>
      <c r="R257" s="105"/>
      <c r="S257" s="113">
        <f>(S256-S254)/S254</f>
        <v>0.90000000000000024</v>
      </c>
      <c r="T257" s="114">
        <f>(T256-T254)/T254</f>
        <v>0.90000000000000013</v>
      </c>
      <c r="U257" s="105"/>
      <c r="V257" s="113">
        <f>(V256-V254)/V254</f>
        <v>1</v>
      </c>
      <c r="W257" s="114">
        <f>(W256-W254)/W254</f>
        <v>1</v>
      </c>
    </row>
    <row r="258" spans="1:23">
      <c r="C258" s="126" t="s">
        <v>917</v>
      </c>
      <c r="D258" s="116">
        <f>D255+(D255*D$1)</f>
        <v>683.37552000000005</v>
      </c>
      <c r="E258" s="117">
        <f>E255+(E255*E$1)</f>
        <v>727.31304</v>
      </c>
      <c r="F258" s="105"/>
      <c r="G258" s="116">
        <f>G255+(G255*G$1)</f>
        <v>1286.6731199999999</v>
      </c>
      <c r="H258" s="117">
        <f>H255+(H255*H$1)</f>
        <v>1051.6456800000001</v>
      </c>
      <c r="I258" s="105"/>
      <c r="J258" s="116">
        <f>J255+(J255*J$1)</f>
        <v>1653.3556800000001</v>
      </c>
      <c r="K258" s="117">
        <f>K255+(K255*K$1)</f>
        <v>1257.6708000000001</v>
      </c>
      <c r="L258" s="105"/>
      <c r="M258" s="116">
        <f>M255+(M255*M$1)</f>
        <v>683.37552000000005</v>
      </c>
      <c r="N258" s="117">
        <f>N255+(N255*N$1)</f>
        <v>727.31304</v>
      </c>
      <c r="O258" s="105"/>
      <c r="P258" s="116">
        <f>P255+(P255*P$1)</f>
        <v>1500.18912</v>
      </c>
      <c r="Q258" s="117">
        <f>Q255+(Q255*Q$1)</f>
        <v>1158.4036800000003</v>
      </c>
      <c r="R258" s="105"/>
      <c r="S258" s="116">
        <f>S255+(S255*S$1)</f>
        <v>1653.3556800000001</v>
      </c>
      <c r="T258" s="117">
        <f>T255+(T255*T$1)</f>
        <v>1257.6708000000001</v>
      </c>
      <c r="U258" s="105"/>
      <c r="V258" s="116">
        <f>V255+(V255*V$1)</f>
        <v>2071.1040000000003</v>
      </c>
      <c r="W258" s="117">
        <f>W255+(W255*W$1)</f>
        <v>1489.2288000000001</v>
      </c>
    </row>
    <row r="260" spans="1:23">
      <c r="C260" s="118" t="s">
        <v>717</v>
      </c>
    </row>
    <row r="261" spans="1:23">
      <c r="B261" s="87" t="s">
        <v>919</v>
      </c>
      <c r="C261" s="119" t="s">
        <v>716</v>
      </c>
      <c r="D261" s="86" t="s">
        <v>910</v>
      </c>
      <c r="E261" s="86" t="s">
        <v>906</v>
      </c>
      <c r="G261" s="86" t="s">
        <v>910</v>
      </c>
      <c r="H261" s="86" t="s">
        <v>906</v>
      </c>
      <c r="J261" s="86" t="s">
        <v>910</v>
      </c>
      <c r="K261" s="86" t="s">
        <v>906</v>
      </c>
      <c r="M261" s="86" t="s">
        <v>910</v>
      </c>
      <c r="N261" s="86" t="s">
        <v>906</v>
      </c>
      <c r="P261" s="86" t="s">
        <v>910</v>
      </c>
      <c r="Q261" s="86" t="s">
        <v>906</v>
      </c>
      <c r="S261" s="86" t="s">
        <v>910</v>
      </c>
      <c r="T261" s="86" t="s">
        <v>906</v>
      </c>
      <c r="V261" s="86" t="s">
        <v>910</v>
      </c>
      <c r="W261" s="86" t="s">
        <v>906</v>
      </c>
    </row>
    <row r="262" spans="1:23">
      <c r="B262" s="87" t="s">
        <v>911</v>
      </c>
      <c r="C262" s="87" t="s">
        <v>920</v>
      </c>
    </row>
    <row r="263" spans="1:23">
      <c r="A263" s="88" t="s">
        <v>84</v>
      </c>
      <c r="B263" s="89">
        <v>1</v>
      </c>
      <c r="C263" s="120" t="s">
        <v>716</v>
      </c>
      <c r="D263" s="91">
        <f>VLOOKUP($A263,$A$16:$W$34,D$42,0)*$B263</f>
        <v>16.749400000000001</v>
      </c>
      <c r="E263" s="92">
        <f>VLOOKUP($A263,$A$16:$W$34,E$42,0)*$B263</f>
        <v>35.6526</v>
      </c>
      <c r="G263" s="91">
        <f>VLOOKUP($A263,$A$16:$W$34,G$42,0)*$B263</f>
        <v>29.784099999999999</v>
      </c>
      <c r="H263" s="92">
        <f>VLOOKUP($A263,$A$16:$W$34,H$42,0)*$B263</f>
        <v>48.6873</v>
      </c>
      <c r="J263" s="91">
        <f>VLOOKUP($A263,$A$16:$W$34,J$42,0)*$B263</f>
        <v>36.257800000000003</v>
      </c>
      <c r="K263" s="92">
        <f>VLOOKUP($A263,$A$16:$W$34,K$42,0)*$B263</f>
        <v>55.161000000000001</v>
      </c>
      <c r="M263" s="91">
        <f>VLOOKUP($A263,$A$16:$W$34,M$42,0)*$B263</f>
        <v>16.749400000000001</v>
      </c>
      <c r="N263" s="92">
        <f>VLOOKUP($A263,$A$16:$W$34,N$42,0)*$B263</f>
        <v>35.6526</v>
      </c>
      <c r="P263" s="91">
        <f>VLOOKUP($A263,$A$16:$W$34,P$42,0)*$B263</f>
        <v>34.726599999999998</v>
      </c>
      <c r="Q263" s="92">
        <f>VLOOKUP($A263,$A$16:$W$34,Q$42,0)*$B263</f>
        <v>53.629800000000003</v>
      </c>
      <c r="S263" s="91">
        <f>VLOOKUP($A263,$A$16:$W$34,S$42,0)*$B263</f>
        <v>36.257800000000003</v>
      </c>
      <c r="T263" s="92">
        <f>VLOOKUP($A263,$A$16:$W$34,T$42,0)*$B263</f>
        <v>55.161000000000001</v>
      </c>
      <c r="V263" s="91">
        <f>VLOOKUP($A263,$A$16:$W$34,V$42,0)*$B263</f>
        <v>43.148000000000003</v>
      </c>
      <c r="W263" s="92">
        <f>VLOOKUP($A263,$A$16:$W$34,W$42,0)*$B263</f>
        <v>62.051200000000001</v>
      </c>
    </row>
    <row r="264" spans="1:23" s="157" customFormat="1">
      <c r="A264" s="151"/>
      <c r="B264" s="152"/>
      <c r="C264" s="153"/>
      <c r="D264" s="154"/>
      <c r="E264" s="155"/>
      <c r="F264" s="156"/>
      <c r="G264" s="154"/>
      <c r="H264" s="155"/>
      <c r="I264" s="156"/>
      <c r="J264" s="154"/>
      <c r="K264" s="155"/>
      <c r="L264" s="156"/>
      <c r="M264" s="154"/>
      <c r="N264" s="155"/>
      <c r="O264" s="156"/>
      <c r="P264" s="154"/>
      <c r="Q264" s="155"/>
      <c r="R264" s="156"/>
      <c r="S264" s="154"/>
      <c r="T264" s="155"/>
      <c r="U264" s="156"/>
      <c r="V264" s="154"/>
      <c r="W264" s="155"/>
    </row>
    <row r="265" spans="1:23">
      <c r="C265" s="94"/>
      <c r="D265" s="94"/>
      <c r="E265" s="95"/>
      <c r="G265" s="94"/>
      <c r="H265" s="95"/>
      <c r="J265" s="94"/>
      <c r="K265" s="95"/>
      <c r="M265" s="94"/>
      <c r="N265" s="95"/>
      <c r="P265" s="94"/>
      <c r="Q265" s="95"/>
      <c r="S265" s="94"/>
      <c r="T265" s="95"/>
      <c r="V265" s="94"/>
      <c r="W265" s="95"/>
    </row>
    <row r="266" spans="1:23">
      <c r="C266" s="94"/>
      <c r="D266" s="94"/>
      <c r="E266" s="95"/>
      <c r="G266" s="94"/>
      <c r="H266" s="95"/>
      <c r="J266" s="94"/>
      <c r="K266" s="95"/>
      <c r="M266" s="94"/>
      <c r="N266" s="95"/>
      <c r="P266" s="94"/>
      <c r="Q266" s="95"/>
      <c r="S266" s="94"/>
      <c r="T266" s="95"/>
      <c r="V266" s="94"/>
      <c r="W266" s="95"/>
    </row>
    <row r="267" spans="1:23" ht="15.75" thickBot="1">
      <c r="B267" s="87" t="s">
        <v>1066</v>
      </c>
      <c r="C267" s="122" t="s">
        <v>913</v>
      </c>
      <c r="D267" s="103">
        <f>SUM(D263)</f>
        <v>16.749400000000001</v>
      </c>
      <c r="E267" s="104">
        <f>SUM(E263)</f>
        <v>35.6526</v>
      </c>
      <c r="F267" s="105"/>
      <c r="G267" s="103">
        <f>SUM(G263)</f>
        <v>29.784099999999999</v>
      </c>
      <c r="H267" s="104">
        <f>SUM(H263)</f>
        <v>48.6873</v>
      </c>
      <c r="I267" s="105"/>
      <c r="J267" s="103">
        <f>SUM(J263)</f>
        <v>36.257800000000003</v>
      </c>
      <c r="K267" s="104">
        <f>SUM(K263)</f>
        <v>55.161000000000001</v>
      </c>
      <c r="L267" s="105"/>
      <c r="M267" s="103">
        <f>SUM(M263)</f>
        <v>16.749400000000001</v>
      </c>
      <c r="N267" s="104">
        <f>SUM(N263)</f>
        <v>35.6526</v>
      </c>
      <c r="O267" s="105"/>
      <c r="P267" s="103">
        <f>SUM(P263)</f>
        <v>34.726599999999998</v>
      </c>
      <c r="Q267" s="104">
        <f>SUM(Q263)</f>
        <v>53.629800000000003</v>
      </c>
      <c r="R267" s="105"/>
      <c r="S267" s="103">
        <f>SUM(S263)</f>
        <v>36.257800000000003</v>
      </c>
      <c r="T267" s="104">
        <f>SUM(T263)</f>
        <v>55.161000000000001</v>
      </c>
      <c r="U267" s="105"/>
      <c r="V267" s="103">
        <f>SUM(V263)</f>
        <v>43.148000000000003</v>
      </c>
      <c r="W267" s="104">
        <f>SUM(W263)</f>
        <v>62.051200000000001</v>
      </c>
    </row>
    <row r="268" spans="1:23" ht="15.75" thickTop="1">
      <c r="C268" s="123" t="s">
        <v>914</v>
      </c>
      <c r="D268" s="107">
        <f>D267*24</f>
        <v>401.98560000000003</v>
      </c>
      <c r="E268" s="108">
        <f>E267*12</f>
        <v>427.83119999999997</v>
      </c>
      <c r="F268" s="105"/>
      <c r="G268" s="107">
        <f>G267*24</f>
        <v>714.8184</v>
      </c>
      <c r="H268" s="108">
        <f>H267*12</f>
        <v>584.24760000000003</v>
      </c>
      <c r="I268" s="105"/>
      <c r="J268" s="107">
        <f>J267*24</f>
        <v>870.18720000000008</v>
      </c>
      <c r="K268" s="108">
        <f>K267*12</f>
        <v>661.93200000000002</v>
      </c>
      <c r="L268" s="105"/>
      <c r="M268" s="107">
        <f>M267*24</f>
        <v>401.98560000000003</v>
      </c>
      <c r="N268" s="108">
        <f>N267*12</f>
        <v>427.83119999999997</v>
      </c>
      <c r="O268" s="105"/>
      <c r="P268" s="107">
        <f>P267*24</f>
        <v>833.4384</v>
      </c>
      <c r="Q268" s="108">
        <f>Q267*12</f>
        <v>643.55760000000009</v>
      </c>
      <c r="R268" s="105"/>
      <c r="S268" s="107">
        <f>S267*24</f>
        <v>870.18720000000008</v>
      </c>
      <c r="T268" s="108">
        <f>T267*12</f>
        <v>661.93200000000002</v>
      </c>
      <c r="U268" s="105"/>
      <c r="V268" s="107">
        <f>V267*24</f>
        <v>1035.5520000000001</v>
      </c>
      <c r="W268" s="108">
        <f>W267*12</f>
        <v>744.61440000000005</v>
      </c>
    </row>
    <row r="269" spans="1:23" ht="15.75" thickBot="1">
      <c r="B269" s="87" t="s">
        <v>1067</v>
      </c>
      <c r="C269" s="124" t="s">
        <v>915</v>
      </c>
      <c r="D269" s="110">
        <f>D267+(D267*D$1)</f>
        <v>28.473980000000001</v>
      </c>
      <c r="E269" s="111">
        <f>E267+(E267*E$1)</f>
        <v>60.60942</v>
      </c>
      <c r="F269" s="105"/>
      <c r="G269" s="110">
        <f>G267+(G267*G$1)</f>
        <v>53.611379999999997</v>
      </c>
      <c r="H269" s="111">
        <f>H267+(H267*H$1)</f>
        <v>87.637140000000002</v>
      </c>
      <c r="I269" s="105"/>
      <c r="J269" s="110">
        <f>J267+(J267*J$1)</f>
        <v>68.889820000000014</v>
      </c>
      <c r="K269" s="111">
        <f>K267+(K267*K$1)</f>
        <v>104.80590000000001</v>
      </c>
      <c r="L269" s="105"/>
      <c r="M269" s="110">
        <f>M267+(M267*M$1)</f>
        <v>28.473980000000001</v>
      </c>
      <c r="N269" s="111">
        <f>N267+(N267*N$1)</f>
        <v>60.60942</v>
      </c>
      <c r="O269" s="105"/>
      <c r="P269" s="110">
        <f>P267+(P267*P$1)</f>
        <v>62.50788</v>
      </c>
      <c r="Q269" s="111">
        <f>Q267+(Q267*Q$1)</f>
        <v>96.533640000000005</v>
      </c>
      <c r="R269" s="105"/>
      <c r="S269" s="110">
        <f>S267+(S267*S$1)</f>
        <v>68.889820000000014</v>
      </c>
      <c r="T269" s="111">
        <f>T267+(T267*T$1)</f>
        <v>104.80590000000001</v>
      </c>
      <c r="U269" s="105"/>
      <c r="V269" s="110">
        <f>V267+(V267*V$1)</f>
        <v>86.296000000000006</v>
      </c>
      <c r="W269" s="111">
        <f>W267+(W267*W$1)</f>
        <v>124.1024</v>
      </c>
    </row>
    <row r="270" spans="1:23" ht="15.75" thickTop="1">
      <c r="C270" s="125" t="s">
        <v>916</v>
      </c>
      <c r="D270" s="113">
        <f>(D269-D267)/D267</f>
        <v>0.7</v>
      </c>
      <c r="E270" s="114">
        <f>(E269-E267)/E267</f>
        <v>0.70000000000000007</v>
      </c>
      <c r="F270" s="105"/>
      <c r="G270" s="113">
        <f>(G269-G267)/G267</f>
        <v>0.79999999999999993</v>
      </c>
      <c r="H270" s="114">
        <f>(H269-H267)/H267</f>
        <v>0.8</v>
      </c>
      <c r="I270" s="105"/>
      <c r="J270" s="113">
        <f>(J269-J267)/J267</f>
        <v>0.90000000000000024</v>
      </c>
      <c r="K270" s="114">
        <f>(K269-K267)/K267</f>
        <v>0.90000000000000013</v>
      </c>
      <c r="L270" s="105"/>
      <c r="M270" s="113">
        <f>(M269-M267)/M267</f>
        <v>0.7</v>
      </c>
      <c r="N270" s="114">
        <f>(N269-N267)/N267</f>
        <v>0.70000000000000007</v>
      </c>
      <c r="O270" s="105"/>
      <c r="P270" s="113">
        <f>(P269-P267)/P267</f>
        <v>0.80000000000000016</v>
      </c>
      <c r="Q270" s="114">
        <f>(Q269-Q267)/Q267</f>
        <v>0.8</v>
      </c>
      <c r="R270" s="105"/>
      <c r="S270" s="113">
        <f>(S269-S267)/S267</f>
        <v>0.90000000000000024</v>
      </c>
      <c r="T270" s="114">
        <f>(T269-T267)/T267</f>
        <v>0.90000000000000013</v>
      </c>
      <c r="U270" s="105"/>
      <c r="V270" s="113">
        <f>(V269-V267)/V267</f>
        <v>1</v>
      </c>
      <c r="W270" s="114">
        <f>(W269-W267)/W267</f>
        <v>1</v>
      </c>
    </row>
    <row r="271" spans="1:23">
      <c r="C271" s="126" t="s">
        <v>917</v>
      </c>
      <c r="D271" s="116">
        <f>D268+(D268*D$1)</f>
        <v>683.37552000000005</v>
      </c>
      <c r="E271" s="117">
        <f>E268+(E268*E$1)</f>
        <v>727.31304</v>
      </c>
      <c r="F271" s="105"/>
      <c r="G271" s="116">
        <f>G268+(G268*G$1)</f>
        <v>1286.6731199999999</v>
      </c>
      <c r="H271" s="117">
        <f>H268+(H268*H$1)</f>
        <v>1051.6456800000001</v>
      </c>
      <c r="I271" s="105"/>
      <c r="J271" s="116">
        <f>J268+(J268*J$1)</f>
        <v>1653.3556800000001</v>
      </c>
      <c r="K271" s="117">
        <f>K268+(K268*K$1)</f>
        <v>1257.6708000000001</v>
      </c>
      <c r="L271" s="105"/>
      <c r="M271" s="116">
        <f>M268+(M268*M$1)</f>
        <v>683.37552000000005</v>
      </c>
      <c r="N271" s="117">
        <f>N268+(N268*N$1)</f>
        <v>727.31304</v>
      </c>
      <c r="O271" s="105"/>
      <c r="P271" s="116">
        <f>P268+(P268*P$1)</f>
        <v>1500.18912</v>
      </c>
      <c r="Q271" s="117">
        <f>Q268+(Q268*Q$1)</f>
        <v>1158.4036800000003</v>
      </c>
      <c r="R271" s="105"/>
      <c r="S271" s="116">
        <f>S268+(S268*S$1)</f>
        <v>1653.3556800000001</v>
      </c>
      <c r="T271" s="117">
        <f>T268+(T268*T$1)</f>
        <v>1257.6708000000001</v>
      </c>
      <c r="U271" s="105"/>
      <c r="V271" s="116">
        <f>V268+(V268*V$1)</f>
        <v>2071.1040000000003</v>
      </c>
      <c r="W271" s="117">
        <f>W268+(W268*W$1)</f>
        <v>1489.2288000000001</v>
      </c>
    </row>
    <row r="273" spans="1:23">
      <c r="C273" s="118" t="s">
        <v>719</v>
      </c>
    </row>
    <row r="274" spans="1:23">
      <c r="B274" s="87" t="s">
        <v>919</v>
      </c>
      <c r="C274" s="119" t="s">
        <v>718</v>
      </c>
      <c r="D274" s="86" t="s">
        <v>910</v>
      </c>
      <c r="E274" s="86" t="s">
        <v>906</v>
      </c>
      <c r="G274" s="86" t="s">
        <v>910</v>
      </c>
      <c r="H274" s="86" t="s">
        <v>906</v>
      </c>
      <c r="J274" s="86" t="s">
        <v>910</v>
      </c>
      <c r="K274" s="86" t="s">
        <v>906</v>
      </c>
      <c r="M274" s="86" t="s">
        <v>910</v>
      </c>
      <c r="N274" s="86" t="s">
        <v>906</v>
      </c>
      <c r="P274" s="86" t="s">
        <v>910</v>
      </c>
      <c r="Q274" s="86" t="s">
        <v>906</v>
      </c>
      <c r="S274" s="86" t="s">
        <v>910</v>
      </c>
      <c r="T274" s="86" t="s">
        <v>906</v>
      </c>
      <c r="V274" s="86" t="s">
        <v>910</v>
      </c>
      <c r="W274" s="86" t="s">
        <v>906</v>
      </c>
    </row>
    <row r="275" spans="1:23">
      <c r="B275" s="87" t="s">
        <v>911</v>
      </c>
      <c r="C275" s="87" t="s">
        <v>920</v>
      </c>
    </row>
    <row r="276" spans="1:23">
      <c r="A276" s="88" t="s">
        <v>84</v>
      </c>
      <c r="B276" s="89">
        <v>1</v>
      </c>
      <c r="C276" s="120" t="s">
        <v>718</v>
      </c>
      <c r="D276" s="91">
        <f>VLOOKUP($A276,$A$16:$W$34,D$42,0)*$B276</f>
        <v>16.749400000000001</v>
      </c>
      <c r="E276" s="92">
        <f>VLOOKUP($A276,$A$16:$W$34,E$42,0)*$B276</f>
        <v>35.6526</v>
      </c>
      <c r="G276" s="91">
        <f>VLOOKUP($A276,$A$16:$W$34,G$42,0)*$B276</f>
        <v>29.784099999999999</v>
      </c>
      <c r="H276" s="92">
        <f>VLOOKUP($A276,$A$16:$W$34,H$42,0)*$B276</f>
        <v>48.6873</v>
      </c>
      <c r="J276" s="91">
        <f>VLOOKUP($A276,$A$16:$W$34,J$42,0)*$B276</f>
        <v>36.257800000000003</v>
      </c>
      <c r="K276" s="92">
        <f>VLOOKUP($A276,$A$16:$W$34,K$42,0)*$B276</f>
        <v>55.161000000000001</v>
      </c>
      <c r="M276" s="91">
        <f>VLOOKUP($A276,$A$16:$W$34,M$42,0)*$B276</f>
        <v>16.749400000000001</v>
      </c>
      <c r="N276" s="92">
        <f>VLOOKUP($A276,$A$16:$W$34,N$42,0)*$B276</f>
        <v>35.6526</v>
      </c>
      <c r="P276" s="91">
        <f>VLOOKUP($A276,$A$16:$W$34,P$42,0)*$B276</f>
        <v>34.726599999999998</v>
      </c>
      <c r="Q276" s="92">
        <f>VLOOKUP($A276,$A$16:$W$34,Q$42,0)*$B276</f>
        <v>53.629800000000003</v>
      </c>
      <c r="S276" s="91">
        <f>VLOOKUP($A276,$A$16:$W$34,S$42,0)*$B276</f>
        <v>36.257800000000003</v>
      </c>
      <c r="T276" s="92">
        <f>VLOOKUP($A276,$A$16:$W$34,T$42,0)*$B276</f>
        <v>55.161000000000001</v>
      </c>
      <c r="V276" s="91">
        <f>VLOOKUP($A276,$A$16:$W$34,V$42,0)*$B276</f>
        <v>43.148000000000003</v>
      </c>
      <c r="W276" s="92">
        <f>VLOOKUP($A276,$A$16:$W$34,W$42,0)*$B276</f>
        <v>62.051200000000001</v>
      </c>
    </row>
    <row r="277" spans="1:23" s="157" customFormat="1">
      <c r="A277" s="151"/>
      <c r="B277" s="152"/>
      <c r="C277" s="153"/>
      <c r="D277" s="154"/>
      <c r="E277" s="155"/>
      <c r="F277" s="156"/>
      <c r="G277" s="154"/>
      <c r="H277" s="155"/>
      <c r="I277" s="156"/>
      <c r="J277" s="154"/>
      <c r="K277" s="155"/>
      <c r="L277" s="156"/>
      <c r="M277" s="154"/>
      <c r="N277" s="155"/>
      <c r="O277" s="156"/>
      <c r="P277" s="154"/>
      <c r="Q277" s="155"/>
      <c r="R277" s="156"/>
      <c r="S277" s="154"/>
      <c r="T277" s="155"/>
      <c r="U277" s="156"/>
      <c r="V277" s="154"/>
      <c r="W277" s="155"/>
    </row>
    <row r="278" spans="1:23">
      <c r="C278" s="94"/>
      <c r="D278" s="94"/>
      <c r="E278" s="95"/>
      <c r="G278" s="94"/>
      <c r="H278" s="95"/>
      <c r="J278" s="94"/>
      <c r="K278" s="95"/>
      <c r="M278" s="94"/>
      <c r="N278" s="95"/>
      <c r="P278" s="94"/>
      <c r="Q278" s="95"/>
      <c r="S278" s="94"/>
      <c r="T278" s="95"/>
      <c r="V278" s="94"/>
      <c r="W278" s="95"/>
    </row>
    <row r="279" spans="1:23">
      <c r="C279" s="94"/>
      <c r="D279" s="94"/>
      <c r="E279" s="95"/>
      <c r="G279" s="94"/>
      <c r="H279" s="95"/>
      <c r="J279" s="94"/>
      <c r="K279" s="95"/>
      <c r="M279" s="94"/>
      <c r="N279" s="95"/>
      <c r="P279" s="94"/>
      <c r="Q279" s="95"/>
      <c r="S279" s="94"/>
      <c r="T279" s="95"/>
      <c r="V279" s="94"/>
      <c r="W279" s="95"/>
    </row>
    <row r="280" spans="1:23" ht="15.75" thickBot="1">
      <c r="B280" s="87" t="s">
        <v>1068</v>
      </c>
      <c r="C280" s="122" t="s">
        <v>913</v>
      </c>
      <c r="D280" s="103">
        <f>SUM(D276)</f>
        <v>16.749400000000001</v>
      </c>
      <c r="E280" s="104">
        <f>SUM(E276)</f>
        <v>35.6526</v>
      </c>
      <c r="F280" s="105"/>
      <c r="G280" s="103">
        <f>SUM(G276)</f>
        <v>29.784099999999999</v>
      </c>
      <c r="H280" s="104">
        <f>SUM(H276)</f>
        <v>48.6873</v>
      </c>
      <c r="I280" s="105"/>
      <c r="J280" s="103">
        <f>SUM(J276)</f>
        <v>36.257800000000003</v>
      </c>
      <c r="K280" s="104">
        <f>SUM(K276)</f>
        <v>55.161000000000001</v>
      </c>
      <c r="L280" s="105"/>
      <c r="M280" s="103">
        <f>SUM(M276)</f>
        <v>16.749400000000001</v>
      </c>
      <c r="N280" s="104">
        <f>SUM(N276)</f>
        <v>35.6526</v>
      </c>
      <c r="O280" s="105"/>
      <c r="P280" s="103">
        <f>SUM(P276)</f>
        <v>34.726599999999998</v>
      </c>
      <c r="Q280" s="104">
        <f>SUM(Q276)</f>
        <v>53.629800000000003</v>
      </c>
      <c r="R280" s="105"/>
      <c r="S280" s="103">
        <f>SUM(S276)</f>
        <v>36.257800000000003</v>
      </c>
      <c r="T280" s="104">
        <f>SUM(T276)</f>
        <v>55.161000000000001</v>
      </c>
      <c r="U280" s="105"/>
      <c r="V280" s="103">
        <f>SUM(V276)</f>
        <v>43.148000000000003</v>
      </c>
      <c r="W280" s="104">
        <f>SUM(W276)</f>
        <v>62.051200000000001</v>
      </c>
    </row>
    <row r="281" spans="1:23" ht="15.75" thickTop="1">
      <c r="C281" s="123" t="s">
        <v>914</v>
      </c>
      <c r="D281" s="107">
        <f>D280*24</f>
        <v>401.98560000000003</v>
      </c>
      <c r="E281" s="108">
        <f>E280*12</f>
        <v>427.83119999999997</v>
      </c>
      <c r="F281" s="105"/>
      <c r="G281" s="107">
        <f>G280*24</f>
        <v>714.8184</v>
      </c>
      <c r="H281" s="108">
        <f>H280*12</f>
        <v>584.24760000000003</v>
      </c>
      <c r="I281" s="105"/>
      <c r="J281" s="107">
        <f>J280*24</f>
        <v>870.18720000000008</v>
      </c>
      <c r="K281" s="108">
        <f>K280*12</f>
        <v>661.93200000000002</v>
      </c>
      <c r="L281" s="105"/>
      <c r="M281" s="107">
        <f>M280*24</f>
        <v>401.98560000000003</v>
      </c>
      <c r="N281" s="108">
        <f>N280*12</f>
        <v>427.83119999999997</v>
      </c>
      <c r="O281" s="105"/>
      <c r="P281" s="107">
        <f>P280*24</f>
        <v>833.4384</v>
      </c>
      <c r="Q281" s="108">
        <f>Q280*12</f>
        <v>643.55760000000009</v>
      </c>
      <c r="R281" s="105"/>
      <c r="S281" s="107">
        <f>S280*24</f>
        <v>870.18720000000008</v>
      </c>
      <c r="T281" s="108">
        <f>T280*12</f>
        <v>661.93200000000002</v>
      </c>
      <c r="U281" s="105"/>
      <c r="V281" s="107">
        <f>V280*24</f>
        <v>1035.5520000000001</v>
      </c>
      <c r="W281" s="108">
        <f>W280*12</f>
        <v>744.61440000000005</v>
      </c>
    </row>
    <row r="282" spans="1:23" ht="15.75" thickBot="1">
      <c r="B282" s="87" t="s">
        <v>1069</v>
      </c>
      <c r="C282" s="124" t="s">
        <v>915</v>
      </c>
      <c r="D282" s="110">
        <f>D280+(D280*D$1)</f>
        <v>28.473980000000001</v>
      </c>
      <c r="E282" s="111">
        <f>E280+(E280*E$1)</f>
        <v>60.60942</v>
      </c>
      <c r="F282" s="105"/>
      <c r="G282" s="110">
        <f>G280+(G280*G$1)</f>
        <v>53.611379999999997</v>
      </c>
      <c r="H282" s="111">
        <f>H280+(H280*H$1)</f>
        <v>87.637140000000002</v>
      </c>
      <c r="I282" s="105"/>
      <c r="J282" s="110">
        <f>J280+(J280*J$1)</f>
        <v>68.889820000000014</v>
      </c>
      <c r="K282" s="111">
        <f>K280+(K280*K$1)</f>
        <v>104.80590000000001</v>
      </c>
      <c r="L282" s="105"/>
      <c r="M282" s="110">
        <f>M280+(M280*M$1)</f>
        <v>28.473980000000001</v>
      </c>
      <c r="N282" s="111">
        <f>N280+(N280*N$1)</f>
        <v>60.60942</v>
      </c>
      <c r="O282" s="105"/>
      <c r="P282" s="110">
        <f>P280+(P280*P$1)</f>
        <v>62.50788</v>
      </c>
      <c r="Q282" s="111">
        <f>Q280+(Q280*Q$1)</f>
        <v>96.533640000000005</v>
      </c>
      <c r="R282" s="105"/>
      <c r="S282" s="110">
        <f>S280+(S280*S$1)</f>
        <v>68.889820000000014</v>
      </c>
      <c r="T282" s="111">
        <f>T280+(T280*T$1)</f>
        <v>104.80590000000001</v>
      </c>
      <c r="U282" s="105"/>
      <c r="V282" s="110">
        <f>V280+(V280*V$1)</f>
        <v>86.296000000000006</v>
      </c>
      <c r="W282" s="111">
        <f>W280+(W280*W$1)</f>
        <v>124.1024</v>
      </c>
    </row>
    <row r="283" spans="1:23" ht="15.75" thickTop="1">
      <c r="C283" s="125" t="s">
        <v>916</v>
      </c>
      <c r="D283" s="113">
        <f>(D282-D280)/D280</f>
        <v>0.7</v>
      </c>
      <c r="E283" s="114">
        <f>(E282-E280)/E280</f>
        <v>0.70000000000000007</v>
      </c>
      <c r="F283" s="105"/>
      <c r="G283" s="113">
        <f>(G282-G280)/G280</f>
        <v>0.79999999999999993</v>
      </c>
      <c r="H283" s="114">
        <f>(H282-H280)/H280</f>
        <v>0.8</v>
      </c>
      <c r="I283" s="105"/>
      <c r="J283" s="113">
        <f>(J282-J280)/J280</f>
        <v>0.90000000000000024</v>
      </c>
      <c r="K283" s="114">
        <f>(K282-K280)/K280</f>
        <v>0.90000000000000013</v>
      </c>
      <c r="L283" s="105"/>
      <c r="M283" s="113">
        <f>(M282-M280)/M280</f>
        <v>0.7</v>
      </c>
      <c r="N283" s="114">
        <f>(N282-N280)/N280</f>
        <v>0.70000000000000007</v>
      </c>
      <c r="O283" s="105"/>
      <c r="P283" s="113">
        <f>(P282-P280)/P280</f>
        <v>0.80000000000000016</v>
      </c>
      <c r="Q283" s="114">
        <f>(Q282-Q280)/Q280</f>
        <v>0.8</v>
      </c>
      <c r="R283" s="105"/>
      <c r="S283" s="113">
        <f>(S282-S280)/S280</f>
        <v>0.90000000000000024</v>
      </c>
      <c r="T283" s="114">
        <f>(T282-T280)/T280</f>
        <v>0.90000000000000013</v>
      </c>
      <c r="U283" s="105"/>
      <c r="V283" s="113">
        <f>(V282-V280)/V280</f>
        <v>1</v>
      </c>
      <c r="W283" s="114">
        <f>(W282-W280)/W280</f>
        <v>1</v>
      </c>
    </row>
    <row r="284" spans="1:23">
      <c r="C284" s="126" t="s">
        <v>917</v>
      </c>
      <c r="D284" s="116">
        <f>D281+(D281*D$1)</f>
        <v>683.37552000000005</v>
      </c>
      <c r="E284" s="117">
        <f>E281+(E281*E$1)</f>
        <v>727.31304</v>
      </c>
      <c r="F284" s="105"/>
      <c r="G284" s="116">
        <f>G281+(G281*G$1)</f>
        <v>1286.6731199999999</v>
      </c>
      <c r="H284" s="117">
        <f>H281+(H281*H$1)</f>
        <v>1051.6456800000001</v>
      </c>
      <c r="I284" s="105"/>
      <c r="J284" s="116">
        <f>J281+(J281*J$1)</f>
        <v>1653.3556800000001</v>
      </c>
      <c r="K284" s="117">
        <f>K281+(K281*K$1)</f>
        <v>1257.6708000000001</v>
      </c>
      <c r="L284" s="105"/>
      <c r="M284" s="116">
        <f>M281+(M281*M$1)</f>
        <v>683.37552000000005</v>
      </c>
      <c r="N284" s="117">
        <f>N281+(N281*N$1)</f>
        <v>727.31304</v>
      </c>
      <c r="O284" s="105"/>
      <c r="P284" s="116">
        <f>P281+(P281*P$1)</f>
        <v>1500.18912</v>
      </c>
      <c r="Q284" s="117">
        <f>Q281+(Q281*Q$1)</f>
        <v>1158.4036800000003</v>
      </c>
      <c r="R284" s="105"/>
      <c r="S284" s="116">
        <f>S281+(S281*S$1)</f>
        <v>1653.3556800000001</v>
      </c>
      <c r="T284" s="117">
        <f>T281+(T281*T$1)</f>
        <v>1257.6708000000001</v>
      </c>
      <c r="U284" s="105"/>
      <c r="V284" s="116">
        <f>V281+(V281*V$1)</f>
        <v>2071.1040000000003</v>
      </c>
      <c r="W284" s="117">
        <f>W281+(W281*W$1)</f>
        <v>1489.2288000000001</v>
      </c>
    </row>
    <row r="286" spans="1:23">
      <c r="C286" s="118" t="s">
        <v>974</v>
      </c>
    </row>
    <row r="287" spans="1:23">
      <c r="B287" s="87" t="s">
        <v>919</v>
      </c>
      <c r="C287" s="119" t="s">
        <v>1021</v>
      </c>
      <c r="D287" s="86" t="s">
        <v>910</v>
      </c>
      <c r="E287" s="86" t="s">
        <v>906</v>
      </c>
      <c r="G287" s="86" t="s">
        <v>910</v>
      </c>
      <c r="H287" s="86" t="s">
        <v>906</v>
      </c>
      <c r="J287" s="86" t="s">
        <v>910</v>
      </c>
      <c r="K287" s="86" t="s">
        <v>906</v>
      </c>
      <c r="M287" s="86" t="s">
        <v>910</v>
      </c>
      <c r="N287" s="86" t="s">
        <v>906</v>
      </c>
      <c r="P287" s="86" t="s">
        <v>910</v>
      </c>
      <c r="Q287" s="86" t="s">
        <v>906</v>
      </c>
      <c r="S287" s="86" t="s">
        <v>910</v>
      </c>
      <c r="T287" s="86" t="s">
        <v>906</v>
      </c>
      <c r="V287" s="86" t="s">
        <v>910</v>
      </c>
      <c r="W287" s="86" t="s">
        <v>906</v>
      </c>
    </row>
    <row r="288" spans="1:23">
      <c r="B288" s="87" t="s">
        <v>911</v>
      </c>
      <c r="C288" s="87" t="s">
        <v>920</v>
      </c>
    </row>
    <row r="289" spans="1:23">
      <c r="A289" s="88" t="s">
        <v>88</v>
      </c>
      <c r="B289" s="89">
        <v>1</v>
      </c>
      <c r="C289" s="120" t="s">
        <v>1021</v>
      </c>
      <c r="D289" s="91">
        <f>VLOOKUP($A289,$A$16:$W$34,D$42,0)*$B289</f>
        <v>8.0376999999999992</v>
      </c>
      <c r="E289" s="92">
        <f>VLOOKUP($A289,$A$16:$W$34,E$42,0)*$B289</f>
        <v>82.532300000000006</v>
      </c>
      <c r="G289" s="91">
        <f>VLOOKUP($A289,$A$16:$W$34,G$42,0)*$B289</f>
        <v>35.494900000000001</v>
      </c>
      <c r="H289" s="92">
        <f>VLOOKUP($A289,$A$16:$W$34,H$42,0)*$B289</f>
        <v>109.9894</v>
      </c>
      <c r="J289" s="91">
        <f>VLOOKUP($A289,$A$16:$W$34,J$42,0)*$B289</f>
        <v>56.295299999999997</v>
      </c>
      <c r="K289" s="92">
        <f>VLOOKUP($A289,$A$16:$W$34,K$42,0)*$B289</f>
        <v>130.78980000000001</v>
      </c>
      <c r="M289" s="91">
        <f>VLOOKUP($A289,$A$16:$W$34,M$42,0)*$B289</f>
        <v>8.0376999999999992</v>
      </c>
      <c r="N289" s="92">
        <f>VLOOKUP($A289,$A$16:$W$34,N$42,0)*$B289</f>
        <v>82.532300000000006</v>
      </c>
      <c r="P289" s="91">
        <f>VLOOKUP($A289,$A$16:$W$34,P$42,0)*$B289</f>
        <v>51.038400000000003</v>
      </c>
      <c r="Q289" s="92">
        <f>VLOOKUP($A289,$A$16:$W$34,Q$42,0)*$B289</f>
        <v>125.5329</v>
      </c>
      <c r="S289" s="91">
        <f>VLOOKUP($A289,$A$16:$W$34,S$42,0)*$B289</f>
        <v>56.295299999999997</v>
      </c>
      <c r="T289" s="92">
        <f>VLOOKUP($A289,$A$16:$W$34,T$42,0)*$B289</f>
        <v>130.78980000000001</v>
      </c>
      <c r="V289" s="91">
        <f>VLOOKUP($A289,$A$16:$W$34,V$42,0)*$B289</f>
        <v>79.951599999999999</v>
      </c>
      <c r="W289" s="92">
        <f>VLOOKUP($A289,$A$16:$W$34,W$42,0)*$B289</f>
        <v>154.4461</v>
      </c>
    </row>
    <row r="290" spans="1:23" s="157" customFormat="1">
      <c r="A290" s="151"/>
      <c r="B290" s="152"/>
      <c r="C290" s="153"/>
      <c r="D290" s="154"/>
      <c r="E290" s="155"/>
      <c r="F290" s="156"/>
      <c r="G290" s="154"/>
      <c r="H290" s="155"/>
      <c r="I290" s="156"/>
      <c r="J290" s="154"/>
      <c r="K290" s="155"/>
      <c r="L290" s="156"/>
      <c r="M290" s="154"/>
      <c r="N290" s="155"/>
      <c r="O290" s="156"/>
      <c r="P290" s="154"/>
      <c r="Q290" s="155"/>
      <c r="R290" s="156"/>
      <c r="S290" s="154"/>
      <c r="T290" s="155"/>
      <c r="U290" s="156"/>
      <c r="V290" s="154"/>
      <c r="W290" s="155"/>
    </row>
    <row r="291" spans="1:23">
      <c r="C291" s="94"/>
      <c r="D291" s="94"/>
      <c r="E291" s="95"/>
      <c r="G291" s="94"/>
      <c r="H291" s="95"/>
      <c r="J291" s="94"/>
      <c r="K291" s="95"/>
      <c r="M291" s="94"/>
      <c r="N291" s="95"/>
      <c r="P291" s="94"/>
      <c r="Q291" s="95"/>
      <c r="S291" s="94"/>
      <c r="T291" s="95"/>
      <c r="V291" s="94"/>
      <c r="W291" s="95"/>
    </row>
    <row r="292" spans="1:23">
      <c r="C292" s="94"/>
      <c r="D292" s="94"/>
      <c r="E292" s="95"/>
      <c r="G292" s="94"/>
      <c r="H292" s="95"/>
      <c r="J292" s="94"/>
      <c r="K292" s="95"/>
      <c r="M292" s="94"/>
      <c r="N292" s="95"/>
      <c r="P292" s="94"/>
      <c r="Q292" s="95"/>
      <c r="S292" s="94"/>
      <c r="T292" s="95"/>
      <c r="V292" s="94"/>
      <c r="W292" s="95"/>
    </row>
    <row r="293" spans="1:23" ht="15.75" thickBot="1">
      <c r="B293" s="87" t="s">
        <v>1022</v>
      </c>
      <c r="C293" s="122" t="s">
        <v>913</v>
      </c>
      <c r="D293" s="103">
        <f>SUM(D289)</f>
        <v>8.0376999999999992</v>
      </c>
      <c r="E293" s="104">
        <f>SUM(E289)</f>
        <v>82.532300000000006</v>
      </c>
      <c r="F293" s="105"/>
      <c r="G293" s="103">
        <f>SUM(G289)</f>
        <v>35.494900000000001</v>
      </c>
      <c r="H293" s="104">
        <f>SUM(H289)</f>
        <v>109.9894</v>
      </c>
      <c r="I293" s="105"/>
      <c r="J293" s="103">
        <f>SUM(J289)</f>
        <v>56.295299999999997</v>
      </c>
      <c r="K293" s="104">
        <f>SUM(K289)</f>
        <v>130.78980000000001</v>
      </c>
      <c r="L293" s="105"/>
      <c r="M293" s="103">
        <f>SUM(M289)</f>
        <v>8.0376999999999992</v>
      </c>
      <c r="N293" s="104">
        <f>SUM(N289)</f>
        <v>82.532300000000006</v>
      </c>
      <c r="O293" s="105"/>
      <c r="P293" s="103">
        <f>SUM(P289)</f>
        <v>51.038400000000003</v>
      </c>
      <c r="Q293" s="104">
        <f>SUM(Q289)</f>
        <v>125.5329</v>
      </c>
      <c r="R293" s="105"/>
      <c r="S293" s="103">
        <f>SUM(S289)</f>
        <v>56.295299999999997</v>
      </c>
      <c r="T293" s="104">
        <f>SUM(T289)</f>
        <v>130.78980000000001</v>
      </c>
      <c r="U293" s="105"/>
      <c r="V293" s="103">
        <f>SUM(V289)</f>
        <v>79.951599999999999</v>
      </c>
      <c r="W293" s="104">
        <f>SUM(W289)</f>
        <v>154.4461</v>
      </c>
    </row>
    <row r="294" spans="1:23" ht="15.75" thickTop="1">
      <c r="C294" s="123" t="s">
        <v>914</v>
      </c>
      <c r="D294" s="107">
        <f>D293*24</f>
        <v>192.90479999999997</v>
      </c>
      <c r="E294" s="108">
        <f>E293*12</f>
        <v>990.38760000000002</v>
      </c>
      <c r="F294" s="105"/>
      <c r="G294" s="107">
        <f>G293*24</f>
        <v>851.87760000000003</v>
      </c>
      <c r="H294" s="108">
        <f>H293*12</f>
        <v>1319.8728000000001</v>
      </c>
      <c r="I294" s="105"/>
      <c r="J294" s="107">
        <f>J293*24</f>
        <v>1351.0871999999999</v>
      </c>
      <c r="K294" s="108">
        <f>K293*12</f>
        <v>1569.4776000000002</v>
      </c>
      <c r="L294" s="105"/>
      <c r="M294" s="107">
        <f>M293*24</f>
        <v>192.90479999999997</v>
      </c>
      <c r="N294" s="108">
        <f>N293*12</f>
        <v>990.38760000000002</v>
      </c>
      <c r="O294" s="105"/>
      <c r="P294" s="107">
        <f>P293*24</f>
        <v>1224.9216000000001</v>
      </c>
      <c r="Q294" s="108">
        <f>Q293*12</f>
        <v>1506.3948</v>
      </c>
      <c r="R294" s="105"/>
      <c r="S294" s="107">
        <f>S293*24</f>
        <v>1351.0871999999999</v>
      </c>
      <c r="T294" s="108">
        <f>T293*12</f>
        <v>1569.4776000000002</v>
      </c>
      <c r="U294" s="105"/>
      <c r="V294" s="107">
        <f>V293*24</f>
        <v>1918.8384000000001</v>
      </c>
      <c r="W294" s="108">
        <f>W293*12</f>
        <v>1853.3532</v>
      </c>
    </row>
    <row r="295" spans="1:23" ht="15.75" thickBot="1">
      <c r="B295" s="87" t="s">
        <v>1023</v>
      </c>
      <c r="C295" s="124" t="s">
        <v>915</v>
      </c>
      <c r="D295" s="110">
        <f>D293+(D293*D$1)</f>
        <v>13.664089999999998</v>
      </c>
      <c r="E295" s="111">
        <f>E293+(E293*E$1)</f>
        <v>140.30491000000001</v>
      </c>
      <c r="F295" s="105"/>
      <c r="G295" s="110">
        <f>G293+(G293*G$1)</f>
        <v>63.890820000000005</v>
      </c>
      <c r="H295" s="111">
        <f>H293+(H293*H$1)</f>
        <v>197.98092000000003</v>
      </c>
      <c r="I295" s="105"/>
      <c r="J295" s="110">
        <f>J293+(J293*J$1)</f>
        <v>106.96107000000001</v>
      </c>
      <c r="K295" s="111">
        <f>K293+(K293*K$1)</f>
        <v>248.50062000000003</v>
      </c>
      <c r="L295" s="105"/>
      <c r="M295" s="110">
        <f>M293+(M293*M$1)</f>
        <v>13.664089999999998</v>
      </c>
      <c r="N295" s="111">
        <f>N293+(N293*N$1)</f>
        <v>140.30491000000001</v>
      </c>
      <c r="O295" s="105"/>
      <c r="P295" s="110">
        <f>P293+(P293*P$1)</f>
        <v>91.869120000000009</v>
      </c>
      <c r="Q295" s="111">
        <f>Q293+(Q293*Q$1)</f>
        <v>225.95922000000002</v>
      </c>
      <c r="R295" s="105"/>
      <c r="S295" s="110">
        <f>S293+(S293*S$1)</f>
        <v>106.96107000000001</v>
      </c>
      <c r="T295" s="111">
        <f>T293+(T293*T$1)</f>
        <v>248.50062000000003</v>
      </c>
      <c r="U295" s="105"/>
      <c r="V295" s="110">
        <f>V293+(V293*V$1)</f>
        <v>159.9032</v>
      </c>
      <c r="W295" s="111">
        <f>W293+(W293*W$1)</f>
        <v>308.8922</v>
      </c>
    </row>
    <row r="296" spans="1:23" ht="15.75" thickTop="1">
      <c r="C296" s="125" t="s">
        <v>916</v>
      </c>
      <c r="D296" s="113">
        <f>(D295-D293)/D293</f>
        <v>0.7</v>
      </c>
      <c r="E296" s="114">
        <f>(E295-E293)/E293</f>
        <v>0.7</v>
      </c>
      <c r="F296" s="105"/>
      <c r="G296" s="113">
        <f>(G295-G293)/G293</f>
        <v>0.8</v>
      </c>
      <c r="H296" s="114">
        <f>(H295-H293)/H293</f>
        <v>0.80000000000000016</v>
      </c>
      <c r="I296" s="105"/>
      <c r="J296" s="113">
        <f>(J295-J293)/J293</f>
        <v>0.90000000000000024</v>
      </c>
      <c r="K296" s="114">
        <f>(K295-K293)/K293</f>
        <v>0.9</v>
      </c>
      <c r="L296" s="105"/>
      <c r="M296" s="113">
        <f>(M295-M293)/M293</f>
        <v>0.7</v>
      </c>
      <c r="N296" s="114">
        <f>(N295-N293)/N293</f>
        <v>0.7</v>
      </c>
      <c r="O296" s="105"/>
      <c r="P296" s="113">
        <f>(P295-P293)/P293</f>
        <v>0.8</v>
      </c>
      <c r="Q296" s="114">
        <f>(Q295-Q293)/Q293</f>
        <v>0.80000000000000016</v>
      </c>
      <c r="R296" s="105"/>
      <c r="S296" s="113">
        <f>(S295-S293)/S293</f>
        <v>0.90000000000000024</v>
      </c>
      <c r="T296" s="114">
        <f>(T295-T293)/T293</f>
        <v>0.9</v>
      </c>
      <c r="U296" s="105"/>
      <c r="V296" s="113">
        <f>(V295-V293)/V293</f>
        <v>1</v>
      </c>
      <c r="W296" s="114">
        <f>(W295-W293)/W293</f>
        <v>1</v>
      </c>
    </row>
    <row r="297" spans="1:23">
      <c r="C297" s="126" t="s">
        <v>917</v>
      </c>
      <c r="D297" s="116">
        <f>D294+(D294*D$1)</f>
        <v>327.93815999999993</v>
      </c>
      <c r="E297" s="117">
        <f>E294+(E294*E$1)</f>
        <v>1683.6589199999999</v>
      </c>
      <c r="F297" s="105"/>
      <c r="G297" s="116">
        <f>G294+(G294*G$1)</f>
        <v>1533.37968</v>
      </c>
      <c r="H297" s="117">
        <f>H294+(H294*H$1)</f>
        <v>2375.7710400000005</v>
      </c>
      <c r="I297" s="105"/>
      <c r="J297" s="116">
        <f>J294+(J294*J$1)</f>
        <v>2567.0656799999997</v>
      </c>
      <c r="K297" s="117">
        <f>K294+(K294*K$1)</f>
        <v>2982.0074400000003</v>
      </c>
      <c r="L297" s="105"/>
      <c r="M297" s="116">
        <f>M294+(M294*M$1)</f>
        <v>327.93815999999993</v>
      </c>
      <c r="N297" s="117">
        <f>N294+(N294*N$1)</f>
        <v>1683.6589199999999</v>
      </c>
      <c r="O297" s="105"/>
      <c r="P297" s="116">
        <f>P294+(P294*P$1)</f>
        <v>2204.8588800000002</v>
      </c>
      <c r="Q297" s="117">
        <f>Q294+(Q294*Q$1)</f>
        <v>2711.5106400000004</v>
      </c>
      <c r="R297" s="105"/>
      <c r="S297" s="116">
        <f>S294+(S294*S$1)</f>
        <v>2567.0656799999997</v>
      </c>
      <c r="T297" s="117">
        <f>T294+(T294*T$1)</f>
        <v>2982.0074400000003</v>
      </c>
      <c r="U297" s="105"/>
      <c r="V297" s="116">
        <f>V294+(V294*V$1)</f>
        <v>3837.6768000000002</v>
      </c>
      <c r="W297" s="117">
        <f>W294+(W294*W$1)</f>
        <v>3706.7064</v>
      </c>
    </row>
    <row r="299" spans="1:23">
      <c r="C299" s="118" t="s">
        <v>974</v>
      </c>
    </row>
    <row r="300" spans="1:23">
      <c r="B300" s="87" t="s">
        <v>919</v>
      </c>
      <c r="C300" s="119" t="s">
        <v>1070</v>
      </c>
      <c r="D300" s="86" t="s">
        <v>910</v>
      </c>
      <c r="E300" s="86" t="s">
        <v>906</v>
      </c>
      <c r="G300" s="86" t="s">
        <v>910</v>
      </c>
      <c r="H300" s="86" t="s">
        <v>906</v>
      </c>
      <c r="J300" s="86" t="s">
        <v>910</v>
      </c>
      <c r="K300" s="86" t="s">
        <v>906</v>
      </c>
      <c r="M300" s="86" t="s">
        <v>910</v>
      </c>
      <c r="N300" s="86" t="s">
        <v>906</v>
      </c>
      <c r="P300" s="86" t="s">
        <v>910</v>
      </c>
      <c r="Q300" s="86" t="s">
        <v>906</v>
      </c>
      <c r="S300" s="86" t="s">
        <v>910</v>
      </c>
      <c r="T300" s="86" t="s">
        <v>906</v>
      </c>
      <c r="V300" s="86" t="s">
        <v>910</v>
      </c>
      <c r="W300" s="86" t="s">
        <v>906</v>
      </c>
    </row>
    <row r="301" spans="1:23">
      <c r="B301" s="87" t="s">
        <v>911</v>
      </c>
      <c r="C301" s="87" t="s">
        <v>920</v>
      </c>
    </row>
    <row r="302" spans="1:23">
      <c r="A302" s="88" t="s">
        <v>88</v>
      </c>
      <c r="B302" s="89">
        <v>1</v>
      </c>
      <c r="C302" s="120" t="s">
        <v>1070</v>
      </c>
      <c r="D302" s="91">
        <f>VLOOKUP($A302,$A$16:$W$34,D$42,0)*$B302</f>
        <v>8.0376999999999992</v>
      </c>
      <c r="E302" s="92">
        <f>VLOOKUP($A302,$A$16:$W$34,E$42,0)*$B302</f>
        <v>82.532300000000006</v>
      </c>
      <c r="G302" s="91">
        <f>VLOOKUP($A302,$A$16:$W$34,G$42,0)*$B302</f>
        <v>35.494900000000001</v>
      </c>
      <c r="H302" s="92">
        <f>VLOOKUP($A302,$A$16:$W$34,H$42,0)*$B302</f>
        <v>109.9894</v>
      </c>
      <c r="J302" s="91">
        <f>VLOOKUP($A302,$A$16:$W$34,J$42,0)*$B302</f>
        <v>56.295299999999997</v>
      </c>
      <c r="K302" s="92">
        <f>VLOOKUP($A302,$A$16:$W$34,K$42,0)*$B302</f>
        <v>130.78980000000001</v>
      </c>
      <c r="M302" s="91">
        <f>VLOOKUP($A302,$A$16:$W$34,M$42,0)*$B302</f>
        <v>8.0376999999999992</v>
      </c>
      <c r="N302" s="92">
        <f>VLOOKUP($A302,$A$16:$W$34,N$42,0)*$B302</f>
        <v>82.532300000000006</v>
      </c>
      <c r="P302" s="91">
        <f>VLOOKUP($A302,$A$16:$W$34,P$42,0)*$B302</f>
        <v>51.038400000000003</v>
      </c>
      <c r="Q302" s="92">
        <f>VLOOKUP($A302,$A$16:$W$34,Q$42,0)*$B302</f>
        <v>125.5329</v>
      </c>
      <c r="S302" s="91">
        <f>VLOOKUP($A302,$A$16:$W$34,S$42,0)*$B302</f>
        <v>56.295299999999997</v>
      </c>
      <c r="T302" s="92">
        <f>VLOOKUP($A302,$A$16:$W$34,T$42,0)*$B302</f>
        <v>130.78980000000001</v>
      </c>
      <c r="V302" s="91">
        <f>VLOOKUP($A302,$A$16:$W$34,V$42,0)*$B302</f>
        <v>79.951599999999999</v>
      </c>
      <c r="W302" s="92">
        <f>VLOOKUP($A302,$A$16:$W$34,W$42,0)*$B302</f>
        <v>154.4461</v>
      </c>
    </row>
    <row r="303" spans="1:23">
      <c r="C303" s="94"/>
      <c r="D303" s="94"/>
      <c r="E303" s="95"/>
      <c r="G303" s="94"/>
      <c r="H303" s="95"/>
      <c r="J303" s="94"/>
      <c r="K303" s="95"/>
      <c r="M303" s="94"/>
      <c r="N303" s="95"/>
      <c r="P303" s="94"/>
      <c r="Q303" s="95"/>
      <c r="S303" s="94"/>
      <c r="T303" s="95"/>
      <c r="V303" s="94"/>
      <c r="W303" s="95"/>
    </row>
    <row r="304" spans="1:23">
      <c r="C304" s="94"/>
      <c r="D304" s="94"/>
      <c r="E304" s="95"/>
      <c r="G304" s="94"/>
      <c r="H304" s="95"/>
      <c r="J304" s="94"/>
      <c r="K304" s="95"/>
      <c r="M304" s="94"/>
      <c r="N304" s="95"/>
      <c r="P304" s="94"/>
      <c r="Q304" s="95"/>
      <c r="S304" s="94"/>
      <c r="T304" s="95"/>
      <c r="V304" s="94"/>
      <c r="W304" s="95"/>
    </row>
    <row r="305" spans="1:23">
      <c r="C305" s="94"/>
      <c r="D305" s="94"/>
      <c r="E305" s="95"/>
      <c r="G305" s="94"/>
      <c r="H305" s="95"/>
      <c r="J305" s="94"/>
      <c r="K305" s="95"/>
      <c r="M305" s="94"/>
      <c r="N305" s="95"/>
      <c r="P305" s="94"/>
      <c r="Q305" s="95"/>
      <c r="S305" s="94"/>
      <c r="T305" s="95"/>
      <c r="V305" s="94"/>
      <c r="W305" s="95"/>
    </row>
    <row r="306" spans="1:23" ht="15.75" thickBot="1">
      <c r="B306" s="87" t="s">
        <v>1071</v>
      </c>
      <c r="C306" s="122" t="s">
        <v>913</v>
      </c>
      <c r="D306" s="103">
        <f>SUM(D302)</f>
        <v>8.0376999999999992</v>
      </c>
      <c r="E306" s="104">
        <f>SUM(E302)</f>
        <v>82.532300000000006</v>
      </c>
      <c r="F306" s="105"/>
      <c r="G306" s="103">
        <f>SUM(G302)</f>
        <v>35.494900000000001</v>
      </c>
      <c r="H306" s="104">
        <f>SUM(H302)</f>
        <v>109.9894</v>
      </c>
      <c r="I306" s="105"/>
      <c r="J306" s="103">
        <f>SUM(J302)</f>
        <v>56.295299999999997</v>
      </c>
      <c r="K306" s="104">
        <f>SUM(K302)</f>
        <v>130.78980000000001</v>
      </c>
      <c r="L306" s="105"/>
      <c r="M306" s="103">
        <f>SUM(M302)</f>
        <v>8.0376999999999992</v>
      </c>
      <c r="N306" s="104">
        <f>SUM(N302)</f>
        <v>82.532300000000006</v>
      </c>
      <c r="O306" s="105"/>
      <c r="P306" s="103">
        <f>SUM(P302)</f>
        <v>51.038400000000003</v>
      </c>
      <c r="Q306" s="104">
        <f>SUM(Q302)</f>
        <v>125.5329</v>
      </c>
      <c r="R306" s="105"/>
      <c r="S306" s="103">
        <f>SUM(S302)</f>
        <v>56.295299999999997</v>
      </c>
      <c r="T306" s="104">
        <f>SUM(T302)</f>
        <v>130.78980000000001</v>
      </c>
      <c r="U306" s="105"/>
      <c r="V306" s="103">
        <f>SUM(V302)</f>
        <v>79.951599999999999</v>
      </c>
      <c r="W306" s="104">
        <f>SUM(W302)</f>
        <v>154.4461</v>
      </c>
    </row>
    <row r="307" spans="1:23" ht="15.75" thickTop="1">
      <c r="C307" s="123" t="s">
        <v>914</v>
      </c>
      <c r="D307" s="107">
        <f>D306*24</f>
        <v>192.90479999999997</v>
      </c>
      <c r="E307" s="108">
        <f>E306*12</f>
        <v>990.38760000000002</v>
      </c>
      <c r="F307" s="105"/>
      <c r="G307" s="107">
        <f>G306*24</f>
        <v>851.87760000000003</v>
      </c>
      <c r="H307" s="108">
        <f>H306*12</f>
        <v>1319.8728000000001</v>
      </c>
      <c r="I307" s="105"/>
      <c r="J307" s="107">
        <f>J306*24</f>
        <v>1351.0871999999999</v>
      </c>
      <c r="K307" s="108">
        <f>K306*12</f>
        <v>1569.4776000000002</v>
      </c>
      <c r="L307" s="105"/>
      <c r="M307" s="107">
        <f>M306*24</f>
        <v>192.90479999999997</v>
      </c>
      <c r="N307" s="108">
        <f>N306*12</f>
        <v>990.38760000000002</v>
      </c>
      <c r="O307" s="105"/>
      <c r="P307" s="107">
        <f>P306*24</f>
        <v>1224.9216000000001</v>
      </c>
      <c r="Q307" s="108">
        <f>Q306*12</f>
        <v>1506.3948</v>
      </c>
      <c r="R307" s="105"/>
      <c r="S307" s="107">
        <f>S306*24</f>
        <v>1351.0871999999999</v>
      </c>
      <c r="T307" s="108">
        <f>T306*12</f>
        <v>1569.4776000000002</v>
      </c>
      <c r="U307" s="105"/>
      <c r="V307" s="107">
        <f>V306*24</f>
        <v>1918.8384000000001</v>
      </c>
      <c r="W307" s="108">
        <f>W306*12</f>
        <v>1853.3532</v>
      </c>
    </row>
    <row r="308" spans="1:23" ht="15.75" thickBot="1">
      <c r="B308" s="87" t="s">
        <v>1072</v>
      </c>
      <c r="C308" s="124" t="s">
        <v>915</v>
      </c>
      <c r="D308" s="110">
        <f>D306+(D306*D$1)</f>
        <v>13.664089999999998</v>
      </c>
      <c r="E308" s="111">
        <f>E306+(E306*E$1)</f>
        <v>140.30491000000001</v>
      </c>
      <c r="F308" s="105"/>
      <c r="G308" s="110">
        <f>G306+(G306*G$1)</f>
        <v>63.890820000000005</v>
      </c>
      <c r="H308" s="111">
        <f>H306+(H306*H$1)</f>
        <v>197.98092000000003</v>
      </c>
      <c r="I308" s="105"/>
      <c r="J308" s="110">
        <f>J306+(J306*J$1)</f>
        <v>106.96107000000001</v>
      </c>
      <c r="K308" s="111">
        <f>K306+(K306*K$1)</f>
        <v>248.50062000000003</v>
      </c>
      <c r="L308" s="105"/>
      <c r="M308" s="110">
        <f>M306+(M306*M$1)</f>
        <v>13.664089999999998</v>
      </c>
      <c r="N308" s="111">
        <f>N306+(N306*N$1)</f>
        <v>140.30491000000001</v>
      </c>
      <c r="O308" s="105"/>
      <c r="P308" s="110">
        <f>P306+(P306*P$1)</f>
        <v>91.869120000000009</v>
      </c>
      <c r="Q308" s="111">
        <f>Q306+(Q306*Q$1)</f>
        <v>225.95922000000002</v>
      </c>
      <c r="R308" s="105"/>
      <c r="S308" s="110">
        <f>S306+(S306*S$1)</f>
        <v>106.96107000000001</v>
      </c>
      <c r="T308" s="111">
        <f>T306+(T306*T$1)</f>
        <v>248.50062000000003</v>
      </c>
      <c r="U308" s="105"/>
      <c r="V308" s="110">
        <f>V306+(V306*V$1)</f>
        <v>159.9032</v>
      </c>
      <c r="W308" s="111">
        <f>W306+(W306*W$1)</f>
        <v>308.8922</v>
      </c>
    </row>
    <row r="309" spans="1:23" ht="15.75" thickTop="1">
      <c r="C309" s="125" t="s">
        <v>916</v>
      </c>
      <c r="D309" s="113">
        <f>(D308-D306)/D306</f>
        <v>0.7</v>
      </c>
      <c r="E309" s="114">
        <f>(E308-E306)/E306</f>
        <v>0.7</v>
      </c>
      <c r="F309" s="105"/>
      <c r="G309" s="113">
        <f>(G308-G306)/G306</f>
        <v>0.8</v>
      </c>
      <c r="H309" s="114">
        <f>(H308-H306)/H306</f>
        <v>0.80000000000000016</v>
      </c>
      <c r="I309" s="105"/>
      <c r="J309" s="113">
        <f>(J308-J306)/J306</f>
        <v>0.90000000000000024</v>
      </c>
      <c r="K309" s="114">
        <f>(K308-K306)/K306</f>
        <v>0.9</v>
      </c>
      <c r="L309" s="105"/>
      <c r="M309" s="113">
        <f>(M308-M306)/M306</f>
        <v>0.7</v>
      </c>
      <c r="N309" s="114">
        <f>(N308-N306)/N306</f>
        <v>0.7</v>
      </c>
      <c r="O309" s="105"/>
      <c r="P309" s="113">
        <f>(P308-P306)/P306</f>
        <v>0.8</v>
      </c>
      <c r="Q309" s="114">
        <f>(Q308-Q306)/Q306</f>
        <v>0.80000000000000016</v>
      </c>
      <c r="R309" s="105"/>
      <c r="S309" s="113">
        <f>(S308-S306)/S306</f>
        <v>0.90000000000000024</v>
      </c>
      <c r="T309" s="114">
        <f>(T308-T306)/T306</f>
        <v>0.9</v>
      </c>
      <c r="U309" s="105"/>
      <c r="V309" s="113">
        <f>(V308-V306)/V306</f>
        <v>1</v>
      </c>
      <c r="W309" s="114">
        <f>(W308-W306)/W306</f>
        <v>1</v>
      </c>
    </row>
    <row r="310" spans="1:23">
      <c r="C310" s="126" t="s">
        <v>917</v>
      </c>
      <c r="D310" s="116">
        <f>D307+(D307*D$1)</f>
        <v>327.93815999999993</v>
      </c>
      <c r="E310" s="117">
        <f>E307+(E307*E$1)</f>
        <v>1683.6589199999999</v>
      </c>
      <c r="F310" s="105"/>
      <c r="G310" s="116">
        <f>G307+(G307*G$1)</f>
        <v>1533.37968</v>
      </c>
      <c r="H310" s="117">
        <f>H307+(H307*H$1)</f>
        <v>2375.7710400000005</v>
      </c>
      <c r="I310" s="105"/>
      <c r="J310" s="116">
        <f>J307+(J307*J$1)</f>
        <v>2567.0656799999997</v>
      </c>
      <c r="K310" s="117">
        <f>K307+(K307*K$1)</f>
        <v>2982.0074400000003</v>
      </c>
      <c r="L310" s="105"/>
      <c r="M310" s="116">
        <f>M307+(M307*M$1)</f>
        <v>327.93815999999993</v>
      </c>
      <c r="N310" s="117">
        <f>N307+(N307*N$1)</f>
        <v>1683.6589199999999</v>
      </c>
      <c r="O310" s="105"/>
      <c r="P310" s="116">
        <f>P307+(P307*P$1)</f>
        <v>2204.8588800000002</v>
      </c>
      <c r="Q310" s="117">
        <f>Q307+(Q307*Q$1)</f>
        <v>2711.5106400000004</v>
      </c>
      <c r="R310" s="105"/>
      <c r="S310" s="116">
        <f>S307+(S307*S$1)</f>
        <v>2567.0656799999997</v>
      </c>
      <c r="T310" s="117">
        <f>T307+(T307*T$1)</f>
        <v>2982.0074400000003</v>
      </c>
      <c r="U310" s="105"/>
      <c r="V310" s="116">
        <f>V307+(V307*V$1)</f>
        <v>3837.6768000000002</v>
      </c>
      <c r="W310" s="117">
        <f>W307+(W307*W$1)</f>
        <v>3706.7064</v>
      </c>
    </row>
    <row r="312" spans="1:23">
      <c r="C312" s="118" t="s">
        <v>974</v>
      </c>
    </row>
    <row r="313" spans="1:23">
      <c r="B313" s="87" t="s">
        <v>919</v>
      </c>
      <c r="C313" s="119" t="s">
        <v>1073</v>
      </c>
      <c r="D313" s="86" t="s">
        <v>910</v>
      </c>
      <c r="E313" s="86" t="s">
        <v>906</v>
      </c>
      <c r="G313" s="86" t="s">
        <v>910</v>
      </c>
      <c r="H313" s="86" t="s">
        <v>906</v>
      </c>
      <c r="J313" s="86" t="s">
        <v>910</v>
      </c>
      <c r="K313" s="86" t="s">
        <v>906</v>
      </c>
      <c r="M313" s="86" t="s">
        <v>910</v>
      </c>
      <c r="N313" s="86" t="s">
        <v>906</v>
      </c>
      <c r="P313" s="86" t="s">
        <v>910</v>
      </c>
      <c r="Q313" s="86" t="s">
        <v>906</v>
      </c>
      <c r="S313" s="86" t="s">
        <v>910</v>
      </c>
      <c r="T313" s="86" t="s">
        <v>906</v>
      </c>
      <c r="V313" s="86" t="s">
        <v>910</v>
      </c>
      <c r="W313" s="86" t="s">
        <v>906</v>
      </c>
    </row>
    <row r="314" spans="1:23">
      <c r="B314" s="87" t="s">
        <v>911</v>
      </c>
      <c r="C314" s="87" t="s">
        <v>920</v>
      </c>
    </row>
    <row r="315" spans="1:23">
      <c r="A315" s="88" t="s">
        <v>88</v>
      </c>
      <c r="B315" s="89">
        <v>1</v>
      </c>
      <c r="C315" s="120" t="s">
        <v>1073</v>
      </c>
      <c r="D315" s="91">
        <f>VLOOKUP($A315,$A$16:$W$34,D$42,0)*$B315</f>
        <v>8.0376999999999992</v>
      </c>
      <c r="E315" s="92">
        <f>VLOOKUP($A315,$A$16:$W$34,E$42,0)*$B315</f>
        <v>82.532300000000006</v>
      </c>
      <c r="G315" s="91">
        <f>VLOOKUP($A315,$A$16:$W$34,G$42,0)*$B315</f>
        <v>35.494900000000001</v>
      </c>
      <c r="H315" s="92">
        <f>VLOOKUP($A315,$A$16:$W$34,H$42,0)*$B315</f>
        <v>109.9894</v>
      </c>
      <c r="J315" s="91">
        <f>VLOOKUP($A315,$A$16:$W$34,J$42,0)*$B315</f>
        <v>56.295299999999997</v>
      </c>
      <c r="K315" s="92">
        <f>VLOOKUP($A315,$A$16:$W$34,K$42,0)*$B315</f>
        <v>130.78980000000001</v>
      </c>
      <c r="M315" s="91">
        <f>VLOOKUP($A315,$A$16:$W$34,M$42,0)*$B315</f>
        <v>8.0376999999999992</v>
      </c>
      <c r="N315" s="92">
        <f>VLOOKUP($A315,$A$16:$W$34,N$42,0)*$B315</f>
        <v>82.532300000000006</v>
      </c>
      <c r="P315" s="91">
        <f>VLOOKUP($A315,$A$16:$W$34,P$42,0)*$B315</f>
        <v>51.038400000000003</v>
      </c>
      <c r="Q315" s="92">
        <f>VLOOKUP($A315,$A$16:$W$34,Q$42,0)*$B315</f>
        <v>125.5329</v>
      </c>
      <c r="S315" s="91">
        <f>VLOOKUP($A315,$A$16:$W$34,S$42,0)*$B315</f>
        <v>56.295299999999997</v>
      </c>
      <c r="T315" s="92">
        <f>VLOOKUP($A315,$A$16:$W$34,T$42,0)*$B315</f>
        <v>130.78980000000001</v>
      </c>
      <c r="V315" s="91">
        <f>VLOOKUP($A315,$A$16:$W$34,V$42,0)*$B315</f>
        <v>79.951599999999999</v>
      </c>
      <c r="W315" s="92">
        <f>VLOOKUP($A315,$A$16:$W$34,W$42,0)*$B315</f>
        <v>154.4461</v>
      </c>
    </row>
    <row r="316" spans="1:23">
      <c r="C316" s="94"/>
      <c r="D316" s="94"/>
      <c r="E316" s="95"/>
      <c r="G316" s="94"/>
      <c r="H316" s="95"/>
      <c r="J316" s="94"/>
      <c r="K316" s="95"/>
      <c r="M316" s="94"/>
      <c r="N316" s="95"/>
      <c r="P316" s="94"/>
      <c r="Q316" s="95"/>
      <c r="S316" s="94"/>
      <c r="T316" s="95"/>
      <c r="V316" s="94"/>
      <c r="W316" s="95"/>
    </row>
    <row r="317" spans="1:23">
      <c r="C317" s="94"/>
      <c r="D317" s="94"/>
      <c r="E317" s="95"/>
      <c r="G317" s="94"/>
      <c r="H317" s="95"/>
      <c r="J317" s="94"/>
      <c r="K317" s="95"/>
      <c r="M317" s="94"/>
      <c r="N317" s="95"/>
      <c r="P317" s="94"/>
      <c r="Q317" s="95"/>
      <c r="S317" s="94"/>
      <c r="T317" s="95"/>
      <c r="V317" s="94"/>
      <c r="W317" s="95"/>
    </row>
    <row r="318" spans="1:23">
      <c r="C318" s="94"/>
      <c r="D318" s="94"/>
      <c r="E318" s="95"/>
      <c r="G318" s="94"/>
      <c r="H318" s="95"/>
      <c r="J318" s="94"/>
      <c r="K318" s="95"/>
      <c r="M318" s="94"/>
      <c r="N318" s="95"/>
      <c r="P318" s="94"/>
      <c r="Q318" s="95"/>
      <c r="S318" s="94"/>
      <c r="T318" s="95"/>
      <c r="V318" s="94"/>
      <c r="W318" s="95"/>
    </row>
    <row r="319" spans="1:23" ht="15.75" thickBot="1">
      <c r="B319" s="87" t="s">
        <v>1074</v>
      </c>
      <c r="C319" s="122" t="s">
        <v>913</v>
      </c>
      <c r="D319" s="103">
        <f>SUM(D315)</f>
        <v>8.0376999999999992</v>
      </c>
      <c r="E319" s="104">
        <f>SUM(E315)</f>
        <v>82.532300000000006</v>
      </c>
      <c r="F319" s="105"/>
      <c r="G319" s="103">
        <f>SUM(G315)</f>
        <v>35.494900000000001</v>
      </c>
      <c r="H319" s="104">
        <f>SUM(H315)</f>
        <v>109.9894</v>
      </c>
      <c r="I319" s="105"/>
      <c r="J319" s="103">
        <f>SUM(J315)</f>
        <v>56.295299999999997</v>
      </c>
      <c r="K319" s="104">
        <f>SUM(K315)</f>
        <v>130.78980000000001</v>
      </c>
      <c r="L319" s="105"/>
      <c r="M319" s="103">
        <f>SUM(M315)</f>
        <v>8.0376999999999992</v>
      </c>
      <c r="N319" s="104">
        <f>SUM(N315)</f>
        <v>82.532300000000006</v>
      </c>
      <c r="O319" s="105"/>
      <c r="P319" s="103">
        <f>SUM(P315)</f>
        <v>51.038400000000003</v>
      </c>
      <c r="Q319" s="104">
        <f>SUM(Q315)</f>
        <v>125.5329</v>
      </c>
      <c r="R319" s="105"/>
      <c r="S319" s="103">
        <f>SUM(S315)</f>
        <v>56.295299999999997</v>
      </c>
      <c r="T319" s="104">
        <f>SUM(T315)</f>
        <v>130.78980000000001</v>
      </c>
      <c r="U319" s="105"/>
      <c r="V319" s="103">
        <f>SUM(V315)</f>
        <v>79.951599999999999</v>
      </c>
      <c r="W319" s="104">
        <f>SUM(W315)</f>
        <v>154.4461</v>
      </c>
    </row>
    <row r="320" spans="1:23" ht="15.75" thickTop="1">
      <c r="C320" s="123" t="s">
        <v>914</v>
      </c>
      <c r="D320" s="107">
        <f>D319*24</f>
        <v>192.90479999999997</v>
      </c>
      <c r="E320" s="108">
        <f>E319*12</f>
        <v>990.38760000000002</v>
      </c>
      <c r="F320" s="105"/>
      <c r="G320" s="107">
        <f>G319*24</f>
        <v>851.87760000000003</v>
      </c>
      <c r="H320" s="108">
        <f>H319*12</f>
        <v>1319.8728000000001</v>
      </c>
      <c r="I320" s="105"/>
      <c r="J320" s="107">
        <f>J319*24</f>
        <v>1351.0871999999999</v>
      </c>
      <c r="K320" s="108">
        <f>K319*12</f>
        <v>1569.4776000000002</v>
      </c>
      <c r="L320" s="105"/>
      <c r="M320" s="107">
        <f>M319*24</f>
        <v>192.90479999999997</v>
      </c>
      <c r="N320" s="108">
        <f>N319*12</f>
        <v>990.38760000000002</v>
      </c>
      <c r="O320" s="105"/>
      <c r="P320" s="107">
        <f>P319*24</f>
        <v>1224.9216000000001</v>
      </c>
      <c r="Q320" s="108">
        <f>Q319*12</f>
        <v>1506.3948</v>
      </c>
      <c r="R320" s="105"/>
      <c r="S320" s="107">
        <f>S319*24</f>
        <v>1351.0871999999999</v>
      </c>
      <c r="T320" s="108">
        <f>T319*12</f>
        <v>1569.4776000000002</v>
      </c>
      <c r="U320" s="105"/>
      <c r="V320" s="107">
        <f>V319*24</f>
        <v>1918.8384000000001</v>
      </c>
      <c r="W320" s="108">
        <f>W319*12</f>
        <v>1853.3532</v>
      </c>
    </row>
    <row r="321" spans="1:23" ht="15.75" thickBot="1">
      <c r="B321" s="87" t="s">
        <v>1075</v>
      </c>
      <c r="C321" s="124" t="s">
        <v>915</v>
      </c>
      <c r="D321" s="110">
        <f>D319+(D319*D$1)</f>
        <v>13.664089999999998</v>
      </c>
      <c r="E321" s="111">
        <f>E319+(E319*E$1)</f>
        <v>140.30491000000001</v>
      </c>
      <c r="F321" s="105"/>
      <c r="G321" s="110">
        <f>G319+(G319*G$1)</f>
        <v>63.890820000000005</v>
      </c>
      <c r="H321" s="111">
        <f>H319+(H319*H$1)</f>
        <v>197.98092000000003</v>
      </c>
      <c r="I321" s="105"/>
      <c r="J321" s="110">
        <f>J319+(J319*J$1)</f>
        <v>106.96107000000001</v>
      </c>
      <c r="K321" s="111">
        <f>K319+(K319*K$1)</f>
        <v>248.50062000000003</v>
      </c>
      <c r="L321" s="105"/>
      <c r="M321" s="110">
        <f>M319+(M319*M$1)</f>
        <v>13.664089999999998</v>
      </c>
      <c r="N321" s="111">
        <f>N319+(N319*N$1)</f>
        <v>140.30491000000001</v>
      </c>
      <c r="O321" s="105"/>
      <c r="P321" s="110">
        <f>P319+(P319*P$1)</f>
        <v>91.869120000000009</v>
      </c>
      <c r="Q321" s="111">
        <f>Q319+(Q319*Q$1)</f>
        <v>225.95922000000002</v>
      </c>
      <c r="R321" s="105"/>
      <c r="S321" s="110">
        <f>S319+(S319*S$1)</f>
        <v>106.96107000000001</v>
      </c>
      <c r="T321" s="111">
        <f>T319+(T319*T$1)</f>
        <v>248.50062000000003</v>
      </c>
      <c r="U321" s="105"/>
      <c r="V321" s="110">
        <f>V319+(V319*V$1)</f>
        <v>159.9032</v>
      </c>
      <c r="W321" s="111">
        <f>W319+(W319*W$1)</f>
        <v>308.8922</v>
      </c>
    </row>
    <row r="322" spans="1:23" ht="15.75" thickTop="1">
      <c r="C322" s="125" t="s">
        <v>916</v>
      </c>
      <c r="D322" s="113">
        <f>(D321-D319)/D319</f>
        <v>0.7</v>
      </c>
      <c r="E322" s="114">
        <f>(E321-E319)/E319</f>
        <v>0.7</v>
      </c>
      <c r="F322" s="105"/>
      <c r="G322" s="113">
        <f>(G321-G319)/G319</f>
        <v>0.8</v>
      </c>
      <c r="H322" s="114">
        <f>(H321-H319)/H319</f>
        <v>0.80000000000000016</v>
      </c>
      <c r="I322" s="105"/>
      <c r="J322" s="113">
        <f>(J321-J319)/J319</f>
        <v>0.90000000000000024</v>
      </c>
      <c r="K322" s="114">
        <f>(K321-K319)/K319</f>
        <v>0.9</v>
      </c>
      <c r="L322" s="105"/>
      <c r="M322" s="113">
        <f>(M321-M319)/M319</f>
        <v>0.7</v>
      </c>
      <c r="N322" s="114">
        <f>(N321-N319)/N319</f>
        <v>0.7</v>
      </c>
      <c r="O322" s="105"/>
      <c r="P322" s="113">
        <f>(P321-P319)/P319</f>
        <v>0.8</v>
      </c>
      <c r="Q322" s="114">
        <f>(Q321-Q319)/Q319</f>
        <v>0.80000000000000016</v>
      </c>
      <c r="R322" s="105"/>
      <c r="S322" s="113">
        <f>(S321-S319)/S319</f>
        <v>0.90000000000000024</v>
      </c>
      <c r="T322" s="114">
        <f>(T321-T319)/T319</f>
        <v>0.9</v>
      </c>
      <c r="U322" s="105"/>
      <c r="V322" s="113">
        <f>(V321-V319)/V319</f>
        <v>1</v>
      </c>
      <c r="W322" s="114">
        <f>(W321-W319)/W319</f>
        <v>1</v>
      </c>
    </row>
    <row r="323" spans="1:23">
      <c r="C323" s="126" t="s">
        <v>917</v>
      </c>
      <c r="D323" s="116">
        <f>D320+(D320*D$1)</f>
        <v>327.93815999999993</v>
      </c>
      <c r="E323" s="117">
        <f>E320+(E320*E$1)</f>
        <v>1683.6589199999999</v>
      </c>
      <c r="F323" s="105"/>
      <c r="G323" s="116">
        <f>G320+(G320*G$1)</f>
        <v>1533.37968</v>
      </c>
      <c r="H323" s="117">
        <f>H320+(H320*H$1)</f>
        <v>2375.7710400000005</v>
      </c>
      <c r="I323" s="105"/>
      <c r="J323" s="116">
        <f>J320+(J320*J$1)</f>
        <v>2567.0656799999997</v>
      </c>
      <c r="K323" s="117">
        <f>K320+(K320*K$1)</f>
        <v>2982.0074400000003</v>
      </c>
      <c r="L323" s="105"/>
      <c r="M323" s="116">
        <f>M320+(M320*M$1)</f>
        <v>327.93815999999993</v>
      </c>
      <c r="N323" s="117">
        <f>N320+(N320*N$1)</f>
        <v>1683.6589199999999</v>
      </c>
      <c r="O323" s="105"/>
      <c r="P323" s="116">
        <f>P320+(P320*P$1)</f>
        <v>2204.8588800000002</v>
      </c>
      <c r="Q323" s="117">
        <f>Q320+(Q320*Q$1)</f>
        <v>2711.5106400000004</v>
      </c>
      <c r="R323" s="105"/>
      <c r="S323" s="116">
        <f>S320+(S320*S$1)</f>
        <v>2567.0656799999997</v>
      </c>
      <c r="T323" s="117">
        <f>T320+(T320*T$1)</f>
        <v>2982.0074400000003</v>
      </c>
      <c r="U323" s="105"/>
      <c r="V323" s="116">
        <f>V320+(V320*V$1)</f>
        <v>3837.6768000000002</v>
      </c>
      <c r="W323" s="117">
        <f>W320+(W320*W$1)</f>
        <v>3706.7064</v>
      </c>
    </row>
    <row r="325" spans="1:23">
      <c r="C325" s="118" t="s">
        <v>1076</v>
      </c>
    </row>
    <row r="326" spans="1:23">
      <c r="B326" s="87" t="s">
        <v>919</v>
      </c>
      <c r="C326" s="119" t="s">
        <v>722</v>
      </c>
      <c r="D326" s="86" t="s">
        <v>910</v>
      </c>
      <c r="E326" s="86" t="s">
        <v>906</v>
      </c>
      <c r="G326" s="86" t="s">
        <v>910</v>
      </c>
      <c r="H326" s="86" t="s">
        <v>906</v>
      </c>
      <c r="J326" s="86" t="s">
        <v>910</v>
      </c>
      <c r="K326" s="86" t="s">
        <v>906</v>
      </c>
      <c r="M326" s="86" t="s">
        <v>910</v>
      </c>
      <c r="N326" s="86" t="s">
        <v>906</v>
      </c>
      <c r="P326" s="86" t="s">
        <v>910</v>
      </c>
      <c r="Q326" s="86" t="s">
        <v>906</v>
      </c>
      <c r="S326" s="86" t="s">
        <v>910</v>
      </c>
      <c r="T326" s="86" t="s">
        <v>906</v>
      </c>
      <c r="V326" s="86" t="s">
        <v>910</v>
      </c>
      <c r="W326" s="86" t="s">
        <v>906</v>
      </c>
    </row>
    <row r="327" spans="1:23">
      <c r="B327" s="87" t="s">
        <v>911</v>
      </c>
      <c r="C327" s="87" t="s">
        <v>920</v>
      </c>
    </row>
    <row r="328" spans="1:23">
      <c r="A328" s="88" t="s">
        <v>88</v>
      </c>
      <c r="B328" s="89">
        <v>1</v>
      </c>
      <c r="C328" s="120" t="s">
        <v>722</v>
      </c>
      <c r="D328" s="91">
        <f>VLOOKUP($A328,$A$16:$W$34,D$42,0)*$B328</f>
        <v>8.0376999999999992</v>
      </c>
      <c r="E328" s="92">
        <f>VLOOKUP($A328,$A$16:$W$34,E$42,0)*$B328</f>
        <v>82.532300000000006</v>
      </c>
      <c r="G328" s="91">
        <f>VLOOKUP($A328,$A$16:$W$34,G$42,0)*$B328</f>
        <v>35.494900000000001</v>
      </c>
      <c r="H328" s="92">
        <f>VLOOKUP($A328,$A$16:$W$34,H$42,0)*$B328</f>
        <v>109.9894</v>
      </c>
      <c r="J328" s="91">
        <f>VLOOKUP($A328,$A$16:$W$34,J$42,0)*$B328</f>
        <v>56.295299999999997</v>
      </c>
      <c r="K328" s="92">
        <f>VLOOKUP($A328,$A$16:$W$34,K$42,0)*$B328</f>
        <v>130.78980000000001</v>
      </c>
      <c r="M328" s="91">
        <f>VLOOKUP($A328,$A$16:$W$34,M$42,0)*$B328</f>
        <v>8.0376999999999992</v>
      </c>
      <c r="N328" s="92">
        <f>VLOOKUP($A328,$A$16:$W$34,N$42,0)*$B328</f>
        <v>82.532300000000006</v>
      </c>
      <c r="P328" s="91">
        <f>VLOOKUP($A328,$A$16:$W$34,P$42,0)*$B328</f>
        <v>51.038400000000003</v>
      </c>
      <c r="Q328" s="92">
        <f>VLOOKUP($A328,$A$16:$W$34,Q$42,0)*$B328</f>
        <v>125.5329</v>
      </c>
      <c r="S328" s="91">
        <f>VLOOKUP($A328,$A$16:$W$34,S$42,0)*$B328</f>
        <v>56.295299999999997</v>
      </c>
      <c r="T328" s="92">
        <f>VLOOKUP($A328,$A$16:$W$34,T$42,0)*$B328</f>
        <v>130.78980000000001</v>
      </c>
      <c r="V328" s="91">
        <f>VLOOKUP($A328,$A$16:$W$34,V$42,0)*$B328</f>
        <v>79.951599999999999</v>
      </c>
      <c r="W328" s="92">
        <f>VLOOKUP($A328,$A$16:$W$34,W$42,0)*$B328</f>
        <v>154.4461</v>
      </c>
    </row>
    <row r="329" spans="1:23">
      <c r="C329" s="94"/>
      <c r="D329" s="94"/>
      <c r="E329" s="95"/>
      <c r="G329" s="94"/>
      <c r="H329" s="95"/>
      <c r="J329" s="94"/>
      <c r="K329" s="95"/>
      <c r="M329" s="94"/>
      <c r="N329" s="95"/>
      <c r="P329" s="94"/>
      <c r="Q329" s="95"/>
      <c r="S329" s="94"/>
      <c r="T329" s="95"/>
      <c r="V329" s="94"/>
      <c r="W329" s="95"/>
    </row>
    <row r="330" spans="1:23">
      <c r="C330" s="94"/>
      <c r="D330" s="94"/>
      <c r="E330" s="95"/>
      <c r="G330" s="94"/>
      <c r="H330" s="95"/>
      <c r="J330" s="94"/>
      <c r="K330" s="95"/>
      <c r="M330" s="94"/>
      <c r="N330" s="95"/>
      <c r="P330" s="94"/>
      <c r="Q330" s="95"/>
      <c r="S330" s="94"/>
      <c r="T330" s="95"/>
      <c r="V330" s="94"/>
      <c r="W330" s="95"/>
    </row>
    <row r="331" spans="1:23">
      <c r="C331" s="94"/>
      <c r="D331" s="94"/>
      <c r="E331" s="95"/>
      <c r="G331" s="94"/>
      <c r="H331" s="95"/>
      <c r="J331" s="94"/>
      <c r="K331" s="95"/>
      <c r="M331" s="94"/>
      <c r="N331" s="95"/>
      <c r="P331" s="94"/>
      <c r="Q331" s="95"/>
      <c r="S331" s="94"/>
      <c r="T331" s="95"/>
      <c r="V331" s="94"/>
      <c r="W331" s="95"/>
    </row>
    <row r="332" spans="1:23" ht="15.75" thickBot="1">
      <c r="B332" s="87" t="s">
        <v>1077</v>
      </c>
      <c r="C332" s="122" t="s">
        <v>913</v>
      </c>
      <c r="D332" s="103">
        <f>SUM(D328)</f>
        <v>8.0376999999999992</v>
      </c>
      <c r="E332" s="104">
        <f>SUM(E328)</f>
        <v>82.532300000000006</v>
      </c>
      <c r="F332" s="105"/>
      <c r="G332" s="103">
        <f>SUM(G328)</f>
        <v>35.494900000000001</v>
      </c>
      <c r="H332" s="104">
        <f>SUM(H328)</f>
        <v>109.9894</v>
      </c>
      <c r="I332" s="105"/>
      <c r="J332" s="103">
        <f>SUM(J328)</f>
        <v>56.295299999999997</v>
      </c>
      <c r="K332" s="104">
        <f>SUM(K328)</f>
        <v>130.78980000000001</v>
      </c>
      <c r="L332" s="105"/>
      <c r="M332" s="103">
        <f>SUM(M328)</f>
        <v>8.0376999999999992</v>
      </c>
      <c r="N332" s="104">
        <f>SUM(N328)</f>
        <v>82.532300000000006</v>
      </c>
      <c r="O332" s="105"/>
      <c r="P332" s="103">
        <f>SUM(P328)</f>
        <v>51.038400000000003</v>
      </c>
      <c r="Q332" s="104">
        <f>SUM(Q328)</f>
        <v>125.5329</v>
      </c>
      <c r="R332" s="105"/>
      <c r="S332" s="103">
        <f>SUM(S328)</f>
        <v>56.295299999999997</v>
      </c>
      <c r="T332" s="104">
        <f>SUM(T328)</f>
        <v>130.78980000000001</v>
      </c>
      <c r="U332" s="105"/>
      <c r="V332" s="103">
        <f>SUM(V328)</f>
        <v>79.951599999999999</v>
      </c>
      <c r="W332" s="104">
        <f>SUM(W328)</f>
        <v>154.4461</v>
      </c>
    </row>
    <row r="333" spans="1:23" ht="15.75" thickTop="1">
      <c r="C333" s="123" t="s">
        <v>914</v>
      </c>
      <c r="D333" s="107">
        <f>D332*24</f>
        <v>192.90479999999997</v>
      </c>
      <c r="E333" s="108">
        <f>E332*12</f>
        <v>990.38760000000002</v>
      </c>
      <c r="F333" s="105"/>
      <c r="G333" s="107">
        <f>G332*24</f>
        <v>851.87760000000003</v>
      </c>
      <c r="H333" s="108">
        <f>H332*12</f>
        <v>1319.8728000000001</v>
      </c>
      <c r="I333" s="105"/>
      <c r="J333" s="107">
        <f>J332*24</f>
        <v>1351.0871999999999</v>
      </c>
      <c r="K333" s="108">
        <f>K332*12</f>
        <v>1569.4776000000002</v>
      </c>
      <c r="L333" s="105"/>
      <c r="M333" s="107">
        <f>M332*24</f>
        <v>192.90479999999997</v>
      </c>
      <c r="N333" s="108">
        <f>N332*12</f>
        <v>990.38760000000002</v>
      </c>
      <c r="O333" s="105"/>
      <c r="P333" s="107">
        <f>P332*24</f>
        <v>1224.9216000000001</v>
      </c>
      <c r="Q333" s="108">
        <f>Q332*12</f>
        <v>1506.3948</v>
      </c>
      <c r="R333" s="105"/>
      <c r="S333" s="107">
        <f>S332*24</f>
        <v>1351.0871999999999</v>
      </c>
      <c r="T333" s="108">
        <f>T332*12</f>
        <v>1569.4776000000002</v>
      </c>
      <c r="U333" s="105"/>
      <c r="V333" s="107">
        <f>V332*24</f>
        <v>1918.8384000000001</v>
      </c>
      <c r="W333" s="108">
        <f>W332*12</f>
        <v>1853.3532</v>
      </c>
    </row>
    <row r="334" spans="1:23" ht="15.75" thickBot="1">
      <c r="B334" s="87" t="s">
        <v>1078</v>
      </c>
      <c r="C334" s="124" t="s">
        <v>915</v>
      </c>
      <c r="D334" s="110">
        <f>D332+(D332*D$1)</f>
        <v>13.664089999999998</v>
      </c>
      <c r="E334" s="111">
        <f>E332+(E332*E$1)</f>
        <v>140.30491000000001</v>
      </c>
      <c r="F334" s="105"/>
      <c r="G334" s="110">
        <f>G332+(G332*G$1)</f>
        <v>63.890820000000005</v>
      </c>
      <c r="H334" s="111">
        <f>H332+(H332*H$1)</f>
        <v>197.98092000000003</v>
      </c>
      <c r="I334" s="105"/>
      <c r="J334" s="110">
        <f>J332+(J332*J$1)</f>
        <v>106.96107000000001</v>
      </c>
      <c r="K334" s="111">
        <f>K332+(K332*K$1)</f>
        <v>248.50062000000003</v>
      </c>
      <c r="L334" s="105"/>
      <c r="M334" s="110">
        <f>M332+(M332*M$1)</f>
        <v>13.664089999999998</v>
      </c>
      <c r="N334" s="111">
        <f>N332+(N332*N$1)</f>
        <v>140.30491000000001</v>
      </c>
      <c r="O334" s="105"/>
      <c r="P334" s="110">
        <f>P332+(P332*P$1)</f>
        <v>91.869120000000009</v>
      </c>
      <c r="Q334" s="111">
        <f>Q332+(Q332*Q$1)</f>
        <v>225.95922000000002</v>
      </c>
      <c r="R334" s="105"/>
      <c r="S334" s="110">
        <f>S332+(S332*S$1)</f>
        <v>106.96107000000001</v>
      </c>
      <c r="T334" s="111">
        <f>T332+(T332*T$1)</f>
        <v>248.50062000000003</v>
      </c>
      <c r="U334" s="105"/>
      <c r="V334" s="110">
        <f>V332+(V332*V$1)</f>
        <v>159.9032</v>
      </c>
      <c r="W334" s="111">
        <f>W332+(W332*W$1)</f>
        <v>308.8922</v>
      </c>
    </row>
    <row r="335" spans="1:23" ht="15.75" thickTop="1">
      <c r="C335" s="125" t="s">
        <v>916</v>
      </c>
      <c r="D335" s="113">
        <f>(D334-D332)/D332</f>
        <v>0.7</v>
      </c>
      <c r="E335" s="114">
        <f>(E334-E332)/E332</f>
        <v>0.7</v>
      </c>
      <c r="F335" s="105"/>
      <c r="G335" s="113">
        <f>(G334-G332)/G332</f>
        <v>0.8</v>
      </c>
      <c r="H335" s="114">
        <f>(H334-H332)/H332</f>
        <v>0.80000000000000016</v>
      </c>
      <c r="I335" s="105"/>
      <c r="J335" s="113">
        <f>(J334-J332)/J332</f>
        <v>0.90000000000000024</v>
      </c>
      <c r="K335" s="114">
        <f>(K334-K332)/K332</f>
        <v>0.9</v>
      </c>
      <c r="L335" s="105"/>
      <c r="M335" s="113">
        <f>(M334-M332)/M332</f>
        <v>0.7</v>
      </c>
      <c r="N335" s="114">
        <f>(N334-N332)/N332</f>
        <v>0.7</v>
      </c>
      <c r="O335" s="105"/>
      <c r="P335" s="113">
        <f>(P334-P332)/P332</f>
        <v>0.8</v>
      </c>
      <c r="Q335" s="114">
        <f>(Q334-Q332)/Q332</f>
        <v>0.80000000000000016</v>
      </c>
      <c r="R335" s="105"/>
      <c r="S335" s="113">
        <f>(S334-S332)/S332</f>
        <v>0.90000000000000024</v>
      </c>
      <c r="T335" s="114">
        <f>(T334-T332)/T332</f>
        <v>0.9</v>
      </c>
      <c r="U335" s="105"/>
      <c r="V335" s="113">
        <f>(V334-V332)/V332</f>
        <v>1</v>
      </c>
      <c r="W335" s="114">
        <f>(W334-W332)/W332</f>
        <v>1</v>
      </c>
    </row>
    <row r="336" spans="1:23">
      <c r="C336" s="126" t="s">
        <v>917</v>
      </c>
      <c r="D336" s="116">
        <f>D333+(D333*D$1)</f>
        <v>327.93815999999993</v>
      </c>
      <c r="E336" s="117">
        <f>E333+(E333*E$1)</f>
        <v>1683.6589199999999</v>
      </c>
      <c r="F336" s="105"/>
      <c r="G336" s="116">
        <f>G333+(G333*G$1)</f>
        <v>1533.37968</v>
      </c>
      <c r="H336" s="117">
        <f>H333+(H333*H$1)</f>
        <v>2375.7710400000005</v>
      </c>
      <c r="I336" s="105"/>
      <c r="J336" s="116">
        <f>J333+(J333*J$1)</f>
        <v>2567.0656799999997</v>
      </c>
      <c r="K336" s="117">
        <f>K333+(K333*K$1)</f>
        <v>2982.0074400000003</v>
      </c>
      <c r="L336" s="105"/>
      <c r="M336" s="116">
        <f>M333+(M333*M$1)</f>
        <v>327.93815999999993</v>
      </c>
      <c r="N336" s="117">
        <f>N333+(N333*N$1)</f>
        <v>1683.6589199999999</v>
      </c>
      <c r="O336" s="105"/>
      <c r="P336" s="116">
        <f>P333+(P333*P$1)</f>
        <v>2204.8588800000002</v>
      </c>
      <c r="Q336" s="117">
        <f>Q333+(Q333*Q$1)</f>
        <v>2711.5106400000004</v>
      </c>
      <c r="R336" s="105"/>
      <c r="S336" s="116">
        <f>S333+(S333*S$1)</f>
        <v>2567.0656799999997</v>
      </c>
      <c r="T336" s="117">
        <f>T333+(T333*T$1)</f>
        <v>2982.0074400000003</v>
      </c>
      <c r="U336" s="105"/>
      <c r="V336" s="116">
        <f>V333+(V333*V$1)</f>
        <v>3837.6768000000002</v>
      </c>
      <c r="W336" s="117">
        <f>W333+(W333*W$1)</f>
        <v>3706.7064</v>
      </c>
    </row>
    <row r="338" spans="1:23">
      <c r="C338" s="118" t="s">
        <v>974</v>
      </c>
    </row>
    <row r="339" spans="1:23">
      <c r="B339" s="87" t="s">
        <v>919</v>
      </c>
      <c r="C339" s="119" t="s">
        <v>724</v>
      </c>
      <c r="D339" s="86" t="s">
        <v>910</v>
      </c>
      <c r="E339" s="86" t="s">
        <v>906</v>
      </c>
      <c r="G339" s="86" t="s">
        <v>910</v>
      </c>
      <c r="H339" s="86" t="s">
        <v>906</v>
      </c>
      <c r="J339" s="86" t="s">
        <v>910</v>
      </c>
      <c r="K339" s="86" t="s">
        <v>906</v>
      </c>
      <c r="M339" s="86" t="s">
        <v>910</v>
      </c>
      <c r="N339" s="86" t="s">
        <v>906</v>
      </c>
      <c r="P339" s="86" t="s">
        <v>910</v>
      </c>
      <c r="Q339" s="86" t="s">
        <v>906</v>
      </c>
      <c r="S339" s="86" t="s">
        <v>910</v>
      </c>
      <c r="T339" s="86" t="s">
        <v>906</v>
      </c>
      <c r="V339" s="86" t="s">
        <v>910</v>
      </c>
      <c r="W339" s="86" t="s">
        <v>906</v>
      </c>
    </row>
    <row r="340" spans="1:23">
      <c r="B340" s="87" t="s">
        <v>911</v>
      </c>
      <c r="C340" s="87" t="s">
        <v>920</v>
      </c>
    </row>
    <row r="341" spans="1:23">
      <c r="A341" s="88" t="s">
        <v>88</v>
      </c>
      <c r="B341" s="89">
        <v>1</v>
      </c>
      <c r="C341" s="120" t="s">
        <v>724</v>
      </c>
      <c r="D341" s="91">
        <f>VLOOKUP($A341,$A$16:$W$34,D$42,0)*$B341</f>
        <v>8.0376999999999992</v>
      </c>
      <c r="E341" s="92">
        <f>VLOOKUP($A341,$A$16:$W$34,E$42,0)*$B341</f>
        <v>82.532300000000006</v>
      </c>
      <c r="G341" s="91">
        <f>VLOOKUP($A341,$A$16:$W$34,G$42,0)*$B341</f>
        <v>35.494900000000001</v>
      </c>
      <c r="H341" s="92">
        <f>VLOOKUP($A341,$A$16:$W$34,H$42,0)*$B341</f>
        <v>109.9894</v>
      </c>
      <c r="J341" s="91">
        <f>VLOOKUP($A341,$A$16:$W$34,J$42,0)*$B341</f>
        <v>56.295299999999997</v>
      </c>
      <c r="K341" s="92">
        <f>VLOOKUP($A341,$A$16:$W$34,K$42,0)*$B341</f>
        <v>130.78980000000001</v>
      </c>
      <c r="M341" s="91">
        <f>VLOOKUP($A341,$A$16:$W$34,M$42,0)*$B341</f>
        <v>8.0376999999999992</v>
      </c>
      <c r="N341" s="92">
        <f>VLOOKUP($A341,$A$16:$W$34,N$42,0)*$B341</f>
        <v>82.532300000000006</v>
      </c>
      <c r="P341" s="91">
        <f>VLOOKUP($A341,$A$16:$W$34,P$42,0)*$B341</f>
        <v>51.038400000000003</v>
      </c>
      <c r="Q341" s="92">
        <f>VLOOKUP($A341,$A$16:$W$34,Q$42,0)*$B341</f>
        <v>125.5329</v>
      </c>
      <c r="S341" s="91">
        <f>VLOOKUP($A341,$A$16:$W$34,S$42,0)*$B341</f>
        <v>56.295299999999997</v>
      </c>
      <c r="T341" s="92">
        <f>VLOOKUP($A341,$A$16:$W$34,T$42,0)*$B341</f>
        <v>130.78980000000001</v>
      </c>
      <c r="V341" s="91">
        <f>VLOOKUP($A341,$A$16:$W$34,V$42,0)*$B341</f>
        <v>79.951599999999999</v>
      </c>
      <c r="W341" s="92">
        <f>VLOOKUP($A341,$A$16:$W$34,W$42,0)*$B341</f>
        <v>154.4461</v>
      </c>
    </row>
    <row r="342" spans="1:23">
      <c r="C342" s="94"/>
      <c r="D342" s="94"/>
      <c r="E342" s="95"/>
      <c r="G342" s="94"/>
      <c r="H342" s="95"/>
      <c r="J342" s="94"/>
      <c r="K342" s="95"/>
      <c r="M342" s="94"/>
      <c r="N342" s="95"/>
      <c r="P342" s="94"/>
      <c r="Q342" s="95"/>
      <c r="S342" s="94"/>
      <c r="T342" s="95"/>
      <c r="V342" s="94"/>
      <c r="W342" s="95"/>
    </row>
    <row r="343" spans="1:23">
      <c r="C343" s="94"/>
      <c r="D343" s="94"/>
      <c r="E343" s="95"/>
      <c r="G343" s="94"/>
      <c r="H343" s="95"/>
      <c r="J343" s="94"/>
      <c r="K343" s="95"/>
      <c r="M343" s="94"/>
      <c r="N343" s="95"/>
      <c r="P343" s="94"/>
      <c r="Q343" s="95"/>
      <c r="S343" s="94"/>
      <c r="T343" s="95"/>
      <c r="V343" s="94"/>
      <c r="W343" s="95"/>
    </row>
    <row r="344" spans="1:23">
      <c r="C344" s="94"/>
      <c r="D344" s="94"/>
      <c r="E344" s="95"/>
      <c r="G344" s="94"/>
      <c r="H344" s="95"/>
      <c r="J344" s="94"/>
      <c r="K344" s="95"/>
      <c r="M344" s="94"/>
      <c r="N344" s="95"/>
      <c r="P344" s="94"/>
      <c r="Q344" s="95"/>
      <c r="S344" s="94"/>
      <c r="T344" s="95"/>
      <c r="V344" s="94"/>
      <c r="W344" s="95"/>
    </row>
    <row r="345" spans="1:23" ht="15.75" thickBot="1">
      <c r="B345" s="87" t="s">
        <v>1079</v>
      </c>
      <c r="C345" s="122" t="s">
        <v>913</v>
      </c>
      <c r="D345" s="103">
        <f>SUM(D341)</f>
        <v>8.0376999999999992</v>
      </c>
      <c r="E345" s="104">
        <f>SUM(E341)</f>
        <v>82.532300000000006</v>
      </c>
      <c r="F345" s="105"/>
      <c r="G345" s="103">
        <f>SUM(G341)</f>
        <v>35.494900000000001</v>
      </c>
      <c r="H345" s="104">
        <f>SUM(H341)</f>
        <v>109.9894</v>
      </c>
      <c r="I345" s="105"/>
      <c r="J345" s="103">
        <f>SUM(J341)</f>
        <v>56.295299999999997</v>
      </c>
      <c r="K345" s="104">
        <f>SUM(K341)</f>
        <v>130.78980000000001</v>
      </c>
      <c r="L345" s="105"/>
      <c r="M345" s="103">
        <f>SUM(M341)</f>
        <v>8.0376999999999992</v>
      </c>
      <c r="N345" s="104">
        <f>SUM(N341)</f>
        <v>82.532300000000006</v>
      </c>
      <c r="O345" s="105"/>
      <c r="P345" s="103">
        <f>SUM(P341)</f>
        <v>51.038400000000003</v>
      </c>
      <c r="Q345" s="104">
        <f>SUM(Q341)</f>
        <v>125.5329</v>
      </c>
      <c r="R345" s="105"/>
      <c r="S345" s="103">
        <f>SUM(S341)</f>
        <v>56.295299999999997</v>
      </c>
      <c r="T345" s="104">
        <f>SUM(T341)</f>
        <v>130.78980000000001</v>
      </c>
      <c r="U345" s="105"/>
      <c r="V345" s="103">
        <f>SUM(V341)</f>
        <v>79.951599999999999</v>
      </c>
      <c r="W345" s="104">
        <f>SUM(W341)</f>
        <v>154.4461</v>
      </c>
    </row>
    <row r="346" spans="1:23" ht="15.75" thickTop="1">
      <c r="C346" s="123" t="s">
        <v>914</v>
      </c>
      <c r="D346" s="107">
        <f>D345*24</f>
        <v>192.90479999999997</v>
      </c>
      <c r="E346" s="108">
        <f>E345*12</f>
        <v>990.38760000000002</v>
      </c>
      <c r="F346" s="105"/>
      <c r="G346" s="107">
        <f>G345*24</f>
        <v>851.87760000000003</v>
      </c>
      <c r="H346" s="108">
        <f>H345*12</f>
        <v>1319.8728000000001</v>
      </c>
      <c r="I346" s="105"/>
      <c r="J346" s="107">
        <f>J345*24</f>
        <v>1351.0871999999999</v>
      </c>
      <c r="K346" s="108">
        <f>K345*12</f>
        <v>1569.4776000000002</v>
      </c>
      <c r="L346" s="105"/>
      <c r="M346" s="107">
        <f>M345*24</f>
        <v>192.90479999999997</v>
      </c>
      <c r="N346" s="108">
        <f>N345*12</f>
        <v>990.38760000000002</v>
      </c>
      <c r="O346" s="105"/>
      <c r="P346" s="107">
        <f>P345*24</f>
        <v>1224.9216000000001</v>
      </c>
      <c r="Q346" s="108">
        <f>Q345*12</f>
        <v>1506.3948</v>
      </c>
      <c r="R346" s="105"/>
      <c r="S346" s="107">
        <f>S345*24</f>
        <v>1351.0871999999999</v>
      </c>
      <c r="T346" s="108">
        <f>T345*12</f>
        <v>1569.4776000000002</v>
      </c>
      <c r="U346" s="105"/>
      <c r="V346" s="107">
        <f>V345*24</f>
        <v>1918.8384000000001</v>
      </c>
      <c r="W346" s="108">
        <f>W345*12</f>
        <v>1853.3532</v>
      </c>
    </row>
    <row r="347" spans="1:23" ht="15.75" thickBot="1">
      <c r="B347" s="87" t="s">
        <v>1080</v>
      </c>
      <c r="C347" s="124" t="s">
        <v>915</v>
      </c>
      <c r="D347" s="110">
        <f>D345+(D345*D$1)</f>
        <v>13.664089999999998</v>
      </c>
      <c r="E347" s="111">
        <f>E345+(E345*E$1)</f>
        <v>140.30491000000001</v>
      </c>
      <c r="F347" s="105"/>
      <c r="G347" s="110">
        <f>G345+(G345*G$1)</f>
        <v>63.890820000000005</v>
      </c>
      <c r="H347" s="111">
        <f>H345+(H345*H$1)</f>
        <v>197.98092000000003</v>
      </c>
      <c r="I347" s="105"/>
      <c r="J347" s="110">
        <f>J345+(J345*J$1)</f>
        <v>106.96107000000001</v>
      </c>
      <c r="K347" s="111">
        <f>K345+(K345*K$1)</f>
        <v>248.50062000000003</v>
      </c>
      <c r="L347" s="105"/>
      <c r="M347" s="110">
        <f>M345+(M345*M$1)</f>
        <v>13.664089999999998</v>
      </c>
      <c r="N347" s="111">
        <f>N345+(N345*N$1)</f>
        <v>140.30491000000001</v>
      </c>
      <c r="O347" s="105"/>
      <c r="P347" s="110">
        <f>P345+(P345*P$1)</f>
        <v>91.869120000000009</v>
      </c>
      <c r="Q347" s="111">
        <f>Q345+(Q345*Q$1)</f>
        <v>225.95922000000002</v>
      </c>
      <c r="R347" s="105"/>
      <c r="S347" s="110">
        <f>S345+(S345*S$1)</f>
        <v>106.96107000000001</v>
      </c>
      <c r="T347" s="111">
        <f>T345+(T345*T$1)</f>
        <v>248.50062000000003</v>
      </c>
      <c r="U347" s="105"/>
      <c r="V347" s="110">
        <f>V345+(V345*V$1)</f>
        <v>159.9032</v>
      </c>
      <c r="W347" s="111">
        <f>W345+(W345*W$1)</f>
        <v>308.8922</v>
      </c>
    </row>
    <row r="348" spans="1:23" ht="15.75" thickTop="1">
      <c r="C348" s="125" t="s">
        <v>916</v>
      </c>
      <c r="D348" s="113">
        <f>(D347-D345)/D345</f>
        <v>0.7</v>
      </c>
      <c r="E348" s="114">
        <f>(E347-E345)/E345</f>
        <v>0.7</v>
      </c>
      <c r="F348" s="105"/>
      <c r="G348" s="113">
        <f>(G347-G345)/G345</f>
        <v>0.8</v>
      </c>
      <c r="H348" s="114">
        <f>(H347-H345)/H345</f>
        <v>0.80000000000000016</v>
      </c>
      <c r="I348" s="105"/>
      <c r="J348" s="113">
        <f>(J347-J345)/J345</f>
        <v>0.90000000000000024</v>
      </c>
      <c r="K348" s="114">
        <f>(K347-K345)/K345</f>
        <v>0.9</v>
      </c>
      <c r="L348" s="105"/>
      <c r="M348" s="113">
        <f>(M347-M345)/M345</f>
        <v>0.7</v>
      </c>
      <c r="N348" s="114">
        <f>(N347-N345)/N345</f>
        <v>0.7</v>
      </c>
      <c r="O348" s="105"/>
      <c r="P348" s="113">
        <f>(P347-P345)/P345</f>
        <v>0.8</v>
      </c>
      <c r="Q348" s="114">
        <f>(Q347-Q345)/Q345</f>
        <v>0.80000000000000016</v>
      </c>
      <c r="R348" s="105"/>
      <c r="S348" s="113">
        <f>(S347-S345)/S345</f>
        <v>0.90000000000000024</v>
      </c>
      <c r="T348" s="114">
        <f>(T347-T345)/T345</f>
        <v>0.9</v>
      </c>
      <c r="U348" s="105"/>
      <c r="V348" s="113">
        <f>(V347-V345)/V345</f>
        <v>1</v>
      </c>
      <c r="W348" s="114">
        <f>(W347-W345)/W345</f>
        <v>1</v>
      </c>
    </row>
    <row r="349" spans="1:23">
      <c r="C349" s="126" t="s">
        <v>917</v>
      </c>
      <c r="D349" s="116">
        <f>D346+(D346*D$1)</f>
        <v>327.93815999999993</v>
      </c>
      <c r="E349" s="117">
        <f>E346+(E346*E$1)</f>
        <v>1683.6589199999999</v>
      </c>
      <c r="F349" s="105"/>
      <c r="G349" s="116">
        <f>G346+(G346*G$1)</f>
        <v>1533.37968</v>
      </c>
      <c r="H349" s="117">
        <f>H346+(H346*H$1)</f>
        <v>2375.7710400000005</v>
      </c>
      <c r="I349" s="105"/>
      <c r="J349" s="116">
        <f>J346+(J346*J$1)</f>
        <v>2567.0656799999997</v>
      </c>
      <c r="K349" s="117">
        <f>K346+(K346*K$1)</f>
        <v>2982.0074400000003</v>
      </c>
      <c r="L349" s="105"/>
      <c r="M349" s="116">
        <f>M346+(M346*M$1)</f>
        <v>327.93815999999993</v>
      </c>
      <c r="N349" s="117">
        <f>N346+(N346*N$1)</f>
        <v>1683.6589199999999</v>
      </c>
      <c r="O349" s="105"/>
      <c r="P349" s="116">
        <f>P346+(P346*P$1)</f>
        <v>2204.8588800000002</v>
      </c>
      <c r="Q349" s="117">
        <f>Q346+(Q346*Q$1)</f>
        <v>2711.5106400000004</v>
      </c>
      <c r="R349" s="105"/>
      <c r="S349" s="116">
        <f>S346+(S346*S$1)</f>
        <v>2567.0656799999997</v>
      </c>
      <c r="T349" s="117">
        <f>T346+(T346*T$1)</f>
        <v>2982.0074400000003</v>
      </c>
      <c r="U349" s="105"/>
      <c r="V349" s="116">
        <f>V346+(V346*V$1)</f>
        <v>3837.6768000000002</v>
      </c>
      <c r="W349" s="117">
        <f>W346+(W346*W$1)</f>
        <v>3706.7064</v>
      </c>
    </row>
    <row r="351" spans="1:23">
      <c r="C351" s="118" t="s">
        <v>974</v>
      </c>
    </row>
    <row r="352" spans="1:23">
      <c r="B352" s="87" t="s">
        <v>919</v>
      </c>
      <c r="C352" s="119" t="s">
        <v>975</v>
      </c>
      <c r="D352" s="86" t="s">
        <v>910</v>
      </c>
      <c r="E352" s="86" t="s">
        <v>906</v>
      </c>
      <c r="G352" s="86" t="s">
        <v>910</v>
      </c>
      <c r="H352" s="86" t="s">
        <v>906</v>
      </c>
      <c r="J352" s="86" t="s">
        <v>910</v>
      </c>
      <c r="K352" s="86" t="s">
        <v>906</v>
      </c>
      <c r="M352" s="86" t="s">
        <v>910</v>
      </c>
      <c r="N352" s="86" t="s">
        <v>906</v>
      </c>
      <c r="P352" s="86" t="s">
        <v>910</v>
      </c>
      <c r="Q352" s="86" t="s">
        <v>906</v>
      </c>
      <c r="S352" s="86" t="s">
        <v>910</v>
      </c>
      <c r="T352" s="86" t="s">
        <v>906</v>
      </c>
      <c r="V352" s="86" t="s">
        <v>910</v>
      </c>
      <c r="W352" s="86" t="s">
        <v>906</v>
      </c>
    </row>
    <row r="353" spans="1:23">
      <c r="B353" s="87" t="s">
        <v>911</v>
      </c>
      <c r="C353" s="87" t="s">
        <v>920</v>
      </c>
    </row>
    <row r="354" spans="1:23">
      <c r="A354" s="88" t="s">
        <v>82</v>
      </c>
      <c r="B354" s="89">
        <v>1</v>
      </c>
      <c r="C354" s="120" t="s">
        <v>976</v>
      </c>
      <c r="D354" s="91">
        <f>VLOOKUP($A354,$A$16:$W$34,D$42,0)*$B354</f>
        <v>10.7879</v>
      </c>
      <c r="E354" s="92">
        <f>VLOOKUP($A354,$A$16:$W$34,E$42,0)*$B354</f>
        <v>23.739799999999999</v>
      </c>
      <c r="G354" s="91">
        <f>VLOOKUP($A354,$A$16:$W$34,G$42,0)*$B354</f>
        <v>18.125399999999999</v>
      </c>
      <c r="H354" s="92">
        <f>VLOOKUP($A354,$A$16:$W$34,H$42,0)*$B354</f>
        <v>31.077200000000001</v>
      </c>
      <c r="J354" s="91">
        <f>VLOOKUP($A354,$A$16:$W$34,J$42,0)*$B354</f>
        <v>25.524699999999999</v>
      </c>
      <c r="K354" s="92">
        <f>VLOOKUP($A354,$A$16:$W$34,K$42,0)*$B354</f>
        <v>38.476599999999998</v>
      </c>
      <c r="M354" s="91">
        <f>VLOOKUP($A354,$A$16:$W$34,M$42,0)*$B354</f>
        <v>10.7879</v>
      </c>
      <c r="N354" s="92">
        <f>VLOOKUP($A354,$A$16:$W$34,N$42,0)*$B354</f>
        <v>23.739799999999999</v>
      </c>
      <c r="P354" s="91">
        <f>VLOOKUP($A354,$A$16:$W$34,P$42,0)*$B354</f>
        <v>24.7592</v>
      </c>
      <c r="Q354" s="92">
        <f>VLOOKUP($A354,$A$16:$W$34,Q$42,0)*$B354</f>
        <v>37.710999999999999</v>
      </c>
      <c r="S354" s="91">
        <f>VLOOKUP($A354,$A$16:$W$34,S$42,0)*$B354</f>
        <v>25.524699999999999</v>
      </c>
      <c r="T354" s="92">
        <f>VLOOKUP($A354,$A$16:$W$34,T$42,0)*$B354</f>
        <v>38.476599999999998</v>
      </c>
      <c r="V354" s="91">
        <f>VLOOKUP($A354,$A$16:$W$34,V$42,0)*$B354</f>
        <v>28.969799999999999</v>
      </c>
      <c r="W354" s="92">
        <f>VLOOKUP($A354,$A$16:$W$34,W$42,0)*$B354</f>
        <v>41.921700000000001</v>
      </c>
    </row>
    <row r="355" spans="1:23">
      <c r="A355" s="88" t="s">
        <v>84</v>
      </c>
      <c r="B355" s="89">
        <v>1</v>
      </c>
      <c r="C355" s="128" t="s">
        <v>977</v>
      </c>
      <c r="D355" s="129">
        <f>VLOOKUP($A355,$A$16:$W$34,D$42,0)*$B355</f>
        <v>16.749400000000001</v>
      </c>
      <c r="E355" s="130">
        <f>VLOOKUP($A355,$A$16:$W$34,E$42,0)*$B355</f>
        <v>35.6526</v>
      </c>
      <c r="G355" s="129">
        <f>VLOOKUP($A355,$A$16:$W$34,G$42,0)*$B355</f>
        <v>29.784099999999999</v>
      </c>
      <c r="H355" s="130">
        <f>VLOOKUP($A355,$A$16:$W$34,H$42,0)*$B355</f>
        <v>48.6873</v>
      </c>
      <c r="J355" s="129">
        <f>VLOOKUP($A355,$A$16:$W$34,J$42,0)*$B355</f>
        <v>36.257800000000003</v>
      </c>
      <c r="K355" s="130">
        <f>VLOOKUP($A355,$A$16:$W$34,K$42,0)*$B355</f>
        <v>55.161000000000001</v>
      </c>
      <c r="M355" s="129">
        <f>VLOOKUP($A355,$A$16:$W$34,M$42,0)*$B355</f>
        <v>16.749400000000001</v>
      </c>
      <c r="N355" s="130">
        <f>VLOOKUP($A355,$A$16:$W$34,N$42,0)*$B355</f>
        <v>35.6526</v>
      </c>
      <c r="P355" s="129">
        <f>VLOOKUP($A355,$A$16:$W$34,P$42,0)*$B355</f>
        <v>34.726599999999998</v>
      </c>
      <c r="Q355" s="130">
        <f>VLOOKUP($A355,$A$16:$W$34,Q$42,0)*$B355</f>
        <v>53.629800000000003</v>
      </c>
      <c r="S355" s="129">
        <f>VLOOKUP($A355,$A$16:$W$34,S$42,0)*$B355</f>
        <v>36.257800000000003</v>
      </c>
      <c r="T355" s="130">
        <f>VLOOKUP($A355,$A$16:$W$34,T$42,0)*$B355</f>
        <v>55.161000000000001</v>
      </c>
      <c r="V355" s="129">
        <f>VLOOKUP($A355,$A$16:$W$34,V$42,0)*$B355</f>
        <v>43.148000000000003</v>
      </c>
      <c r="W355" s="130">
        <f>VLOOKUP($A355,$A$16:$W$34,W$42,0)*$B355</f>
        <v>62.051200000000001</v>
      </c>
    </row>
    <row r="356" spans="1:23">
      <c r="C356" s="94"/>
      <c r="D356" s="94"/>
      <c r="E356" s="95"/>
      <c r="G356" s="94"/>
      <c r="H356" s="95"/>
      <c r="J356" s="94"/>
      <c r="K356" s="95"/>
      <c r="M356" s="94"/>
      <c r="N356" s="95"/>
      <c r="P356" s="94"/>
      <c r="Q356" s="95"/>
      <c r="S356" s="94"/>
      <c r="T356" s="95"/>
      <c r="V356" s="94"/>
      <c r="W356" s="95"/>
    </row>
    <row r="357" spans="1:23">
      <c r="C357" s="94"/>
      <c r="D357" s="94"/>
      <c r="E357" s="95"/>
      <c r="G357" s="94"/>
      <c r="H357" s="95"/>
      <c r="J357" s="94"/>
      <c r="K357" s="95"/>
      <c r="M357" s="94"/>
      <c r="N357" s="95"/>
      <c r="P357" s="94"/>
      <c r="Q357" s="95"/>
      <c r="S357" s="94"/>
      <c r="T357" s="95"/>
      <c r="V357" s="94"/>
      <c r="W357" s="95"/>
    </row>
    <row r="358" spans="1:23" ht="15.75" thickBot="1">
      <c r="B358" s="87" t="s">
        <v>992</v>
      </c>
      <c r="C358" s="122" t="s">
        <v>913</v>
      </c>
      <c r="D358" s="103">
        <f>SUM(D354:D355)</f>
        <v>27.537300000000002</v>
      </c>
      <c r="E358" s="104">
        <f>SUM(E354:E355)</f>
        <v>59.392399999999995</v>
      </c>
      <c r="F358" s="105"/>
      <c r="G358" s="103">
        <f>SUM(G354:G355)</f>
        <v>47.909499999999994</v>
      </c>
      <c r="H358" s="104">
        <f>SUM(H354:H355)</f>
        <v>79.764499999999998</v>
      </c>
      <c r="I358" s="105"/>
      <c r="J358" s="103">
        <f>SUM(J354:J355)</f>
        <v>61.782499999999999</v>
      </c>
      <c r="K358" s="104">
        <f>SUM(K354:K355)</f>
        <v>93.637599999999992</v>
      </c>
      <c r="L358" s="105"/>
      <c r="M358" s="103">
        <f>SUM(M354:M355)</f>
        <v>27.537300000000002</v>
      </c>
      <c r="N358" s="104">
        <f>SUM(N354:N355)</f>
        <v>59.392399999999995</v>
      </c>
      <c r="O358" s="105"/>
      <c r="P358" s="103">
        <f>SUM(P354:P355)</f>
        <v>59.485799999999998</v>
      </c>
      <c r="Q358" s="104">
        <f>SUM(Q354:Q355)</f>
        <v>91.340800000000002</v>
      </c>
      <c r="R358" s="105"/>
      <c r="S358" s="103">
        <f>SUM(S354:S355)</f>
        <v>61.782499999999999</v>
      </c>
      <c r="T358" s="104">
        <f>SUM(T354:T355)</f>
        <v>93.637599999999992</v>
      </c>
      <c r="U358" s="105"/>
      <c r="V358" s="103">
        <f>SUM(V354:V355)</f>
        <v>72.117800000000003</v>
      </c>
      <c r="W358" s="104">
        <f>SUM(W354:W355)</f>
        <v>103.97290000000001</v>
      </c>
    </row>
    <row r="359" spans="1:23" ht="15.75" thickTop="1">
      <c r="C359" s="123" t="s">
        <v>914</v>
      </c>
      <c r="D359" s="107">
        <f>D358*24</f>
        <v>660.89520000000005</v>
      </c>
      <c r="E359" s="108">
        <f>E358*12</f>
        <v>712.70879999999988</v>
      </c>
      <c r="F359" s="105"/>
      <c r="G359" s="107">
        <f>G358*24</f>
        <v>1149.828</v>
      </c>
      <c r="H359" s="108">
        <f>H358*12</f>
        <v>957.17399999999998</v>
      </c>
      <c r="I359" s="105"/>
      <c r="J359" s="107">
        <f>J358*24</f>
        <v>1482.78</v>
      </c>
      <c r="K359" s="108">
        <f>K358*12</f>
        <v>1123.6511999999998</v>
      </c>
      <c r="L359" s="105"/>
      <c r="M359" s="107">
        <f>M358*24</f>
        <v>660.89520000000005</v>
      </c>
      <c r="N359" s="108">
        <f>N358*12</f>
        <v>712.70879999999988</v>
      </c>
      <c r="O359" s="105"/>
      <c r="P359" s="107">
        <f>P358*24</f>
        <v>1427.6592000000001</v>
      </c>
      <c r="Q359" s="108">
        <f>Q358*12</f>
        <v>1096.0896</v>
      </c>
      <c r="R359" s="105"/>
      <c r="S359" s="107">
        <f>S358*24</f>
        <v>1482.78</v>
      </c>
      <c r="T359" s="108">
        <f>T358*12</f>
        <v>1123.6511999999998</v>
      </c>
      <c r="U359" s="105"/>
      <c r="V359" s="107">
        <f>V358*24</f>
        <v>1730.8272000000002</v>
      </c>
      <c r="W359" s="108">
        <f>W358*12</f>
        <v>1247.6748000000002</v>
      </c>
    </row>
    <row r="360" spans="1:23" ht="15.75" thickBot="1">
      <c r="B360" s="87" t="s">
        <v>993</v>
      </c>
      <c r="C360" s="124" t="s">
        <v>915</v>
      </c>
      <c r="D360" s="110">
        <f>D358+(D358*D$1)</f>
        <v>46.813410000000005</v>
      </c>
      <c r="E360" s="111">
        <f>E358+(E358*E$1)</f>
        <v>100.96707999999998</v>
      </c>
      <c r="F360" s="105"/>
      <c r="G360" s="110">
        <f>G358+(G358*G$1)</f>
        <v>86.237099999999998</v>
      </c>
      <c r="H360" s="111">
        <f>H358+(H358*H$1)</f>
        <v>143.5761</v>
      </c>
      <c r="I360" s="105"/>
      <c r="J360" s="110">
        <f>J358+(J358*J$1)</f>
        <v>117.38675000000001</v>
      </c>
      <c r="K360" s="111">
        <f>K358+(K358*K$1)</f>
        <v>177.91143999999997</v>
      </c>
      <c r="L360" s="105"/>
      <c r="M360" s="110">
        <f>M358+(M358*M$1)</f>
        <v>46.813410000000005</v>
      </c>
      <c r="N360" s="111">
        <f>N358+(N358*N$1)</f>
        <v>100.96707999999998</v>
      </c>
      <c r="O360" s="105"/>
      <c r="P360" s="110">
        <f>P358+(P358*P$1)</f>
        <v>107.07444</v>
      </c>
      <c r="Q360" s="111">
        <f>Q358+(Q358*Q$1)</f>
        <v>164.41344000000001</v>
      </c>
      <c r="R360" s="105"/>
      <c r="S360" s="110">
        <f>S358+(S358*S$1)</f>
        <v>117.38675000000001</v>
      </c>
      <c r="T360" s="111">
        <f>T358+(T358*T$1)</f>
        <v>177.91143999999997</v>
      </c>
      <c r="U360" s="105"/>
      <c r="V360" s="110">
        <f>V358+(V358*V$1)</f>
        <v>144.23560000000001</v>
      </c>
      <c r="W360" s="111">
        <f>W358+(W358*W$1)</f>
        <v>207.94580000000002</v>
      </c>
    </row>
    <row r="361" spans="1:23" ht="15.75" thickTop="1">
      <c r="C361" s="125" t="s">
        <v>916</v>
      </c>
      <c r="D361" s="113">
        <f>(D360-D358)/D358</f>
        <v>0.70000000000000007</v>
      </c>
      <c r="E361" s="114">
        <f>(E360-E358)/E358</f>
        <v>0.69999999999999984</v>
      </c>
      <c r="F361" s="105"/>
      <c r="G361" s="113">
        <f>(G360-G358)/G358</f>
        <v>0.80000000000000016</v>
      </c>
      <c r="H361" s="114">
        <f>(H360-H358)/H358</f>
        <v>0.8</v>
      </c>
      <c r="I361" s="105"/>
      <c r="J361" s="113">
        <f>(J360-J358)/J358</f>
        <v>0.90000000000000013</v>
      </c>
      <c r="K361" s="114">
        <f>(K360-K358)/K358</f>
        <v>0.8999999999999998</v>
      </c>
      <c r="L361" s="105"/>
      <c r="M361" s="113">
        <f>(M360-M358)/M358</f>
        <v>0.70000000000000007</v>
      </c>
      <c r="N361" s="114">
        <f>(N360-N358)/N358</f>
        <v>0.69999999999999984</v>
      </c>
      <c r="O361" s="105"/>
      <c r="P361" s="113">
        <f>(P360-P358)/P358</f>
        <v>0.8</v>
      </c>
      <c r="Q361" s="114">
        <f>(Q360-Q358)/Q358</f>
        <v>0.8</v>
      </c>
      <c r="R361" s="105"/>
      <c r="S361" s="113">
        <f>(S360-S358)/S358</f>
        <v>0.90000000000000013</v>
      </c>
      <c r="T361" s="114">
        <f>(T360-T358)/T358</f>
        <v>0.8999999999999998</v>
      </c>
      <c r="U361" s="105"/>
      <c r="V361" s="113">
        <f>(V360-V358)/V358</f>
        <v>1</v>
      </c>
      <c r="W361" s="114">
        <f>(W360-W358)/W358</f>
        <v>1</v>
      </c>
    </row>
    <row r="362" spans="1:23">
      <c r="C362" s="126" t="s">
        <v>917</v>
      </c>
      <c r="D362" s="116">
        <f>D359+(D359*D$1)</f>
        <v>1123.5218400000001</v>
      </c>
      <c r="E362" s="117">
        <f>E359+(E359*E$1)</f>
        <v>1211.6049599999997</v>
      </c>
      <c r="F362" s="105"/>
      <c r="G362" s="116">
        <f>G359+(G359*G$1)</f>
        <v>2069.6904</v>
      </c>
      <c r="H362" s="117">
        <f>H359+(H359*H$1)</f>
        <v>1722.9132</v>
      </c>
      <c r="I362" s="105"/>
      <c r="J362" s="116">
        <f>J359+(J359*J$1)</f>
        <v>2817.2820000000002</v>
      </c>
      <c r="K362" s="117">
        <f>K359+(K359*K$1)</f>
        <v>2134.9372799999996</v>
      </c>
      <c r="L362" s="105"/>
      <c r="M362" s="116">
        <f>M359+(M359*M$1)</f>
        <v>1123.5218400000001</v>
      </c>
      <c r="N362" s="117">
        <f>N359+(N359*N$1)</f>
        <v>1211.6049599999997</v>
      </c>
      <c r="O362" s="105"/>
      <c r="P362" s="116">
        <f>P359+(P359*P$1)</f>
        <v>2569.7865600000005</v>
      </c>
      <c r="Q362" s="117">
        <f>Q359+(Q359*Q$1)</f>
        <v>1972.96128</v>
      </c>
      <c r="R362" s="105"/>
      <c r="S362" s="116">
        <f>S359+(S359*S$1)</f>
        <v>2817.2820000000002</v>
      </c>
      <c r="T362" s="117">
        <f>T359+(T359*T$1)</f>
        <v>2134.9372799999996</v>
      </c>
      <c r="U362" s="105"/>
      <c r="V362" s="116">
        <f>V359+(V359*V$1)</f>
        <v>3461.6544000000004</v>
      </c>
      <c r="W362" s="117">
        <f>W359+(W359*W$1)</f>
        <v>2495.3496000000005</v>
      </c>
    </row>
    <row r="364" spans="1:23">
      <c r="C364" s="118" t="s">
        <v>974</v>
      </c>
    </row>
    <row r="365" spans="1:23">
      <c r="B365" s="87" t="s">
        <v>919</v>
      </c>
      <c r="C365" s="119" t="s">
        <v>1024</v>
      </c>
      <c r="D365" s="86" t="s">
        <v>910</v>
      </c>
      <c r="E365" s="86" t="s">
        <v>906</v>
      </c>
      <c r="G365" s="86" t="s">
        <v>910</v>
      </c>
      <c r="H365" s="86" t="s">
        <v>906</v>
      </c>
      <c r="J365" s="86" t="s">
        <v>910</v>
      </c>
      <c r="K365" s="86" t="s">
        <v>906</v>
      </c>
      <c r="M365" s="86" t="s">
        <v>910</v>
      </c>
      <c r="N365" s="86" t="s">
        <v>906</v>
      </c>
      <c r="P365" s="86" t="s">
        <v>910</v>
      </c>
      <c r="Q365" s="86" t="s">
        <v>906</v>
      </c>
      <c r="S365" s="86" t="s">
        <v>910</v>
      </c>
      <c r="T365" s="86" t="s">
        <v>906</v>
      </c>
      <c r="V365" s="86" t="s">
        <v>910</v>
      </c>
      <c r="W365" s="86" t="s">
        <v>906</v>
      </c>
    </row>
    <row r="366" spans="1:23">
      <c r="B366" s="87" t="s">
        <v>911</v>
      </c>
      <c r="C366" s="87" t="s">
        <v>920</v>
      </c>
    </row>
    <row r="367" spans="1:23">
      <c r="A367" s="88" t="s">
        <v>82</v>
      </c>
      <c r="B367" s="89">
        <v>1</v>
      </c>
      <c r="C367" s="120" t="s">
        <v>1025</v>
      </c>
      <c r="D367" s="91">
        <f>VLOOKUP($A367,$A$16:$W$34,D$42,0)*$B367</f>
        <v>10.7879</v>
      </c>
      <c r="E367" s="92">
        <f>VLOOKUP($A367,$A$16:$W$34,E$42,0)*$B367</f>
        <v>23.739799999999999</v>
      </c>
      <c r="G367" s="91">
        <f>VLOOKUP($A367,$A$16:$W$34,G$42,0)*$B367</f>
        <v>18.125399999999999</v>
      </c>
      <c r="H367" s="92">
        <f>VLOOKUP($A367,$A$16:$W$34,H$42,0)*$B367</f>
        <v>31.077200000000001</v>
      </c>
      <c r="J367" s="91">
        <f>VLOOKUP($A367,$A$16:$W$34,J$42,0)*$B367</f>
        <v>25.524699999999999</v>
      </c>
      <c r="K367" s="92">
        <f>VLOOKUP($A367,$A$16:$W$34,K$42,0)*$B367</f>
        <v>38.476599999999998</v>
      </c>
      <c r="M367" s="91">
        <f>VLOOKUP($A367,$A$16:$W$34,M$42,0)*$B367</f>
        <v>10.7879</v>
      </c>
      <c r="N367" s="92">
        <f>VLOOKUP($A367,$A$16:$W$34,N$42,0)*$B367</f>
        <v>23.739799999999999</v>
      </c>
      <c r="P367" s="91">
        <f>VLOOKUP($A367,$A$16:$W$34,P$42,0)*$B367</f>
        <v>24.7592</v>
      </c>
      <c r="Q367" s="92">
        <f>VLOOKUP($A367,$A$16:$W$34,Q$42,0)*$B367</f>
        <v>37.710999999999999</v>
      </c>
      <c r="S367" s="91">
        <f>VLOOKUP($A367,$A$16:$W$34,S$42,0)*$B367</f>
        <v>25.524699999999999</v>
      </c>
      <c r="T367" s="92">
        <f>VLOOKUP($A367,$A$16:$W$34,T$42,0)*$B367</f>
        <v>38.476599999999998</v>
      </c>
      <c r="V367" s="91">
        <f>VLOOKUP($A367,$A$16:$W$34,V$42,0)*$B367</f>
        <v>28.969799999999999</v>
      </c>
      <c r="W367" s="92">
        <f>VLOOKUP($A367,$A$16:$W$34,W$42,0)*$B367</f>
        <v>41.921700000000001</v>
      </c>
    </row>
    <row r="368" spans="1:23">
      <c r="A368" s="88" t="s">
        <v>88</v>
      </c>
      <c r="B368" s="89">
        <v>1</v>
      </c>
      <c r="C368" s="128" t="s">
        <v>1026</v>
      </c>
      <c r="D368" s="129">
        <f>VLOOKUP($A368,$A$16:$W$34,D$42,0)*$B368</f>
        <v>8.0376999999999992</v>
      </c>
      <c r="E368" s="130">
        <f>VLOOKUP($A368,$A$16:$W$34,E$42,0)*$B368</f>
        <v>82.532300000000006</v>
      </c>
      <c r="G368" s="129">
        <f>VLOOKUP($A368,$A$16:$W$34,G$42,0)*$B368</f>
        <v>35.494900000000001</v>
      </c>
      <c r="H368" s="130">
        <f>VLOOKUP($A368,$A$16:$W$34,H$42,0)*$B368</f>
        <v>109.9894</v>
      </c>
      <c r="J368" s="129">
        <f>VLOOKUP($A368,$A$16:$W$34,J$42,0)*$B368</f>
        <v>56.295299999999997</v>
      </c>
      <c r="K368" s="130">
        <f>VLOOKUP($A368,$A$16:$W$34,K$42,0)*$B368</f>
        <v>130.78980000000001</v>
      </c>
      <c r="M368" s="129">
        <f>VLOOKUP($A368,$A$16:$W$34,M$42,0)*$B368</f>
        <v>8.0376999999999992</v>
      </c>
      <c r="N368" s="130">
        <f>VLOOKUP($A368,$A$16:$W$34,N$42,0)*$B368</f>
        <v>82.532300000000006</v>
      </c>
      <c r="P368" s="129">
        <f>VLOOKUP($A368,$A$16:$W$34,P$42,0)*$B368</f>
        <v>51.038400000000003</v>
      </c>
      <c r="Q368" s="130">
        <f>VLOOKUP($A368,$A$16:$W$34,Q$42,0)*$B368</f>
        <v>125.5329</v>
      </c>
      <c r="S368" s="129">
        <f>VLOOKUP($A368,$A$16:$W$34,S$42,0)*$B368</f>
        <v>56.295299999999997</v>
      </c>
      <c r="T368" s="130">
        <f>VLOOKUP($A368,$A$16:$W$34,T$42,0)*$B368</f>
        <v>130.78980000000001</v>
      </c>
      <c r="V368" s="129">
        <f>VLOOKUP($A368,$A$16:$W$34,V$42,0)*$B368</f>
        <v>79.951599999999999</v>
      </c>
      <c r="W368" s="130">
        <f>VLOOKUP($A368,$A$16:$W$34,W$42,0)*$B368</f>
        <v>154.4461</v>
      </c>
    </row>
    <row r="369" spans="1:23">
      <c r="C369" s="94"/>
      <c r="D369" s="94"/>
      <c r="E369" s="95"/>
      <c r="G369" s="94"/>
      <c r="H369" s="95"/>
      <c r="J369" s="94"/>
      <c r="K369" s="95"/>
      <c r="M369" s="94"/>
      <c r="N369" s="95"/>
      <c r="P369" s="94"/>
      <c r="Q369" s="95"/>
      <c r="S369" s="94"/>
      <c r="T369" s="95"/>
      <c r="V369" s="94"/>
      <c r="W369" s="95"/>
    </row>
    <row r="370" spans="1:23">
      <c r="C370" s="94"/>
      <c r="D370" s="94"/>
      <c r="E370" s="95"/>
      <c r="G370" s="94"/>
      <c r="H370" s="95"/>
      <c r="J370" s="94"/>
      <c r="K370" s="95"/>
      <c r="M370" s="94"/>
      <c r="N370" s="95"/>
      <c r="P370" s="94"/>
      <c r="Q370" s="95"/>
      <c r="S370" s="94"/>
      <c r="T370" s="95"/>
      <c r="V370" s="94"/>
      <c r="W370" s="95"/>
    </row>
    <row r="371" spans="1:23" ht="15.75" thickBot="1">
      <c r="B371" s="87" t="s">
        <v>1027</v>
      </c>
      <c r="C371" s="122" t="s">
        <v>913</v>
      </c>
      <c r="D371" s="103">
        <f>SUM(D367:D368)</f>
        <v>18.825600000000001</v>
      </c>
      <c r="E371" s="104">
        <f>SUM(E367:E368)</f>
        <v>106.27210000000001</v>
      </c>
      <c r="F371" s="105"/>
      <c r="G371" s="103">
        <f>SUM(G367:G368)</f>
        <v>53.6203</v>
      </c>
      <c r="H371" s="104">
        <f>SUM(H367:H368)</f>
        <v>141.06659999999999</v>
      </c>
      <c r="I371" s="105"/>
      <c r="J371" s="103">
        <f>SUM(J367:J368)</f>
        <v>81.819999999999993</v>
      </c>
      <c r="K371" s="104">
        <f>SUM(K367:K368)</f>
        <v>169.2664</v>
      </c>
      <c r="L371" s="105"/>
      <c r="M371" s="103">
        <f>SUM(M367:M368)</f>
        <v>18.825600000000001</v>
      </c>
      <c r="N371" s="104">
        <f>SUM(N367:N368)</f>
        <v>106.27210000000001</v>
      </c>
      <c r="O371" s="105"/>
      <c r="P371" s="103">
        <f>SUM(P367:P368)</f>
        <v>75.797600000000003</v>
      </c>
      <c r="Q371" s="104">
        <f>SUM(Q367:Q368)</f>
        <v>163.2439</v>
      </c>
      <c r="R371" s="105"/>
      <c r="S371" s="103">
        <f>SUM(S367:S368)</f>
        <v>81.819999999999993</v>
      </c>
      <c r="T371" s="104">
        <f>SUM(T367:T368)</f>
        <v>169.2664</v>
      </c>
      <c r="U371" s="105"/>
      <c r="V371" s="103">
        <f>SUM(V367:V368)</f>
        <v>108.92140000000001</v>
      </c>
      <c r="W371" s="104">
        <f>SUM(W367:W368)</f>
        <v>196.36779999999999</v>
      </c>
    </row>
    <row r="372" spans="1:23" ht="15.75" thickTop="1">
      <c r="C372" s="123" t="s">
        <v>914</v>
      </c>
      <c r="D372" s="107">
        <f>D371*24</f>
        <v>451.81440000000003</v>
      </c>
      <c r="E372" s="108">
        <f>E371*12</f>
        <v>1275.2652</v>
      </c>
      <c r="F372" s="105"/>
      <c r="G372" s="107">
        <f>G371*24</f>
        <v>1286.8872000000001</v>
      </c>
      <c r="H372" s="108">
        <f>H371*12</f>
        <v>1692.7991999999999</v>
      </c>
      <c r="I372" s="105"/>
      <c r="J372" s="107">
        <f>J371*24</f>
        <v>1963.6799999999998</v>
      </c>
      <c r="K372" s="108">
        <f>K371*12</f>
        <v>2031.1968000000002</v>
      </c>
      <c r="L372" s="105"/>
      <c r="M372" s="107">
        <f>M371*24</f>
        <v>451.81440000000003</v>
      </c>
      <c r="N372" s="108">
        <f>N371*12</f>
        <v>1275.2652</v>
      </c>
      <c r="O372" s="105"/>
      <c r="P372" s="107">
        <f>P371*24</f>
        <v>1819.1424000000002</v>
      </c>
      <c r="Q372" s="108">
        <f>Q371*12</f>
        <v>1958.9268</v>
      </c>
      <c r="R372" s="105"/>
      <c r="S372" s="107">
        <f>S371*24</f>
        <v>1963.6799999999998</v>
      </c>
      <c r="T372" s="108">
        <f>T371*12</f>
        <v>2031.1968000000002</v>
      </c>
      <c r="U372" s="105"/>
      <c r="V372" s="107">
        <f>V371*24</f>
        <v>2614.1136000000001</v>
      </c>
      <c r="W372" s="108">
        <f>W371*12</f>
        <v>2356.4135999999999</v>
      </c>
    </row>
    <row r="373" spans="1:23" ht="15.75" thickBot="1">
      <c r="B373" s="87" t="s">
        <v>1028</v>
      </c>
      <c r="C373" s="124" t="s">
        <v>915</v>
      </c>
      <c r="D373" s="110">
        <f>D371+(D371*D$1)</f>
        <v>32.003520000000002</v>
      </c>
      <c r="E373" s="111">
        <f>E371+(E371*E$1)</f>
        <v>180.66257000000002</v>
      </c>
      <c r="F373" s="105"/>
      <c r="G373" s="110">
        <f>G371+(G371*G$1)</f>
        <v>96.516540000000006</v>
      </c>
      <c r="H373" s="111">
        <f>H371+(H371*H$1)</f>
        <v>253.91987999999998</v>
      </c>
      <c r="I373" s="105"/>
      <c r="J373" s="110">
        <f>J371+(J371*J$1)</f>
        <v>155.45799999999997</v>
      </c>
      <c r="K373" s="111">
        <f>K371+(K371*K$1)</f>
        <v>321.60616000000005</v>
      </c>
      <c r="L373" s="105"/>
      <c r="M373" s="110">
        <f>M371+(M371*M$1)</f>
        <v>32.003520000000002</v>
      </c>
      <c r="N373" s="111">
        <f>N371+(N371*N$1)</f>
        <v>180.66257000000002</v>
      </c>
      <c r="O373" s="105"/>
      <c r="P373" s="110">
        <f>P371+(P371*P$1)</f>
        <v>136.43567999999999</v>
      </c>
      <c r="Q373" s="111">
        <f>Q371+(Q371*Q$1)</f>
        <v>293.83902</v>
      </c>
      <c r="R373" s="105"/>
      <c r="S373" s="110">
        <f>S371+(S371*S$1)</f>
        <v>155.45799999999997</v>
      </c>
      <c r="T373" s="111">
        <f>T371+(T371*T$1)</f>
        <v>321.60616000000005</v>
      </c>
      <c r="U373" s="105"/>
      <c r="V373" s="110">
        <f>V371+(V371*V$1)</f>
        <v>217.84280000000001</v>
      </c>
      <c r="W373" s="111">
        <f>W371+(W371*W$1)</f>
        <v>392.73559999999998</v>
      </c>
    </row>
    <row r="374" spans="1:23" ht="15.75" thickTop="1">
      <c r="C374" s="125" t="s">
        <v>916</v>
      </c>
      <c r="D374" s="113">
        <f>(D373-D371)/D371</f>
        <v>0.7</v>
      </c>
      <c r="E374" s="114">
        <f>(E373-E371)/E371</f>
        <v>0.70000000000000007</v>
      </c>
      <c r="F374" s="105"/>
      <c r="G374" s="113">
        <f>(G373-G371)/G371</f>
        <v>0.80000000000000016</v>
      </c>
      <c r="H374" s="114">
        <f>(H373-H371)/H371</f>
        <v>0.79999999999999993</v>
      </c>
      <c r="I374" s="105"/>
      <c r="J374" s="113">
        <f>(J373-J371)/J371</f>
        <v>0.8999999999999998</v>
      </c>
      <c r="K374" s="114">
        <f>(K373-K371)/K371</f>
        <v>0.90000000000000024</v>
      </c>
      <c r="L374" s="105"/>
      <c r="M374" s="113">
        <f>(M373-M371)/M371</f>
        <v>0.7</v>
      </c>
      <c r="N374" s="114">
        <f>(N373-N371)/N371</f>
        <v>0.70000000000000007</v>
      </c>
      <c r="O374" s="105"/>
      <c r="P374" s="113">
        <f>(P373-P371)/P371</f>
        <v>0.79999999999999982</v>
      </c>
      <c r="Q374" s="114">
        <f>(Q373-Q371)/Q371</f>
        <v>0.8</v>
      </c>
      <c r="R374" s="105"/>
      <c r="S374" s="113">
        <f>(S373-S371)/S371</f>
        <v>0.8999999999999998</v>
      </c>
      <c r="T374" s="114">
        <f>(T373-T371)/T371</f>
        <v>0.90000000000000024</v>
      </c>
      <c r="U374" s="105"/>
      <c r="V374" s="113">
        <f>(V373-V371)/V371</f>
        <v>1</v>
      </c>
      <c r="W374" s="114">
        <f>(W373-W371)/W371</f>
        <v>1</v>
      </c>
    </row>
    <row r="375" spans="1:23">
      <c r="C375" s="126" t="s">
        <v>917</v>
      </c>
      <c r="D375" s="116">
        <f>D372+(D372*D$1)</f>
        <v>768.08447999999999</v>
      </c>
      <c r="E375" s="117">
        <f>E372+(E372*E$1)</f>
        <v>2167.95084</v>
      </c>
      <c r="F375" s="105"/>
      <c r="G375" s="116">
        <f>G372+(G372*G$1)</f>
        <v>2316.39696</v>
      </c>
      <c r="H375" s="117">
        <f>H372+(H372*H$1)</f>
        <v>3047.03856</v>
      </c>
      <c r="I375" s="105"/>
      <c r="J375" s="116">
        <f>J372+(J372*J$1)</f>
        <v>3730.9919999999997</v>
      </c>
      <c r="K375" s="117">
        <f>K372+(K372*K$1)</f>
        <v>3859.2739200000005</v>
      </c>
      <c r="L375" s="105"/>
      <c r="M375" s="116">
        <f>M372+(M372*M$1)</f>
        <v>768.08447999999999</v>
      </c>
      <c r="N375" s="117">
        <f>N372+(N372*N$1)</f>
        <v>2167.95084</v>
      </c>
      <c r="O375" s="105"/>
      <c r="P375" s="116">
        <f>P372+(P372*P$1)</f>
        <v>3274.4563200000002</v>
      </c>
      <c r="Q375" s="117">
        <f>Q372+(Q372*Q$1)</f>
        <v>3526.0682400000001</v>
      </c>
      <c r="R375" s="105"/>
      <c r="S375" s="116">
        <f>S372+(S372*S$1)</f>
        <v>3730.9919999999997</v>
      </c>
      <c r="T375" s="117">
        <f>T372+(T372*T$1)</f>
        <v>3859.2739200000005</v>
      </c>
      <c r="U375" s="105"/>
      <c r="V375" s="116">
        <f>V372+(V372*V$1)</f>
        <v>5228.2272000000003</v>
      </c>
      <c r="W375" s="117">
        <f>W372+(W372*W$1)</f>
        <v>4712.8271999999997</v>
      </c>
    </row>
    <row r="377" spans="1:23">
      <c r="C377" s="118" t="s">
        <v>974</v>
      </c>
    </row>
    <row r="378" spans="1:23">
      <c r="B378" s="87" t="s">
        <v>919</v>
      </c>
      <c r="C378" s="119" t="s">
        <v>763</v>
      </c>
      <c r="D378" s="86" t="s">
        <v>910</v>
      </c>
      <c r="E378" s="86" t="s">
        <v>906</v>
      </c>
      <c r="G378" s="86" t="s">
        <v>910</v>
      </c>
      <c r="H378" s="86" t="s">
        <v>906</v>
      </c>
      <c r="J378" s="86" t="s">
        <v>910</v>
      </c>
      <c r="K378" s="86" t="s">
        <v>906</v>
      </c>
      <c r="M378" s="86" t="s">
        <v>910</v>
      </c>
      <c r="N378" s="86" t="s">
        <v>906</v>
      </c>
      <c r="P378" s="86" t="s">
        <v>910</v>
      </c>
      <c r="Q378" s="86" t="s">
        <v>906</v>
      </c>
      <c r="S378" s="86" t="s">
        <v>910</v>
      </c>
      <c r="T378" s="86" t="s">
        <v>906</v>
      </c>
      <c r="V378" s="86" t="s">
        <v>910</v>
      </c>
      <c r="W378" s="86" t="s">
        <v>906</v>
      </c>
    </row>
    <row r="379" spans="1:23">
      <c r="B379" s="87" t="s">
        <v>911</v>
      </c>
      <c r="C379" s="87" t="s">
        <v>920</v>
      </c>
    </row>
    <row r="380" spans="1:23">
      <c r="A380" s="88" t="s">
        <v>82</v>
      </c>
      <c r="B380" s="89">
        <v>1</v>
      </c>
      <c r="C380" s="120" t="s">
        <v>1025</v>
      </c>
      <c r="D380" s="91">
        <f>VLOOKUP($A380,$A$16:$W$34,D$42,0)*$B380</f>
        <v>10.7879</v>
      </c>
      <c r="E380" s="92">
        <f>VLOOKUP($A380,$A$16:$W$34,E$42,0)*$B380</f>
        <v>23.739799999999999</v>
      </c>
      <c r="G380" s="91">
        <f>VLOOKUP($A380,$A$16:$W$34,G$42,0)*$B380</f>
        <v>18.125399999999999</v>
      </c>
      <c r="H380" s="92">
        <f>VLOOKUP($A380,$A$16:$W$34,H$42,0)*$B380</f>
        <v>31.077200000000001</v>
      </c>
      <c r="J380" s="91">
        <f>VLOOKUP($A380,$A$16:$W$34,J$42,0)*$B380</f>
        <v>25.524699999999999</v>
      </c>
      <c r="K380" s="92">
        <f>VLOOKUP($A380,$A$16:$W$34,K$42,0)*$B380</f>
        <v>38.476599999999998</v>
      </c>
      <c r="M380" s="91">
        <f>VLOOKUP($A380,$A$16:$W$34,M$42,0)*$B380</f>
        <v>10.7879</v>
      </c>
      <c r="N380" s="92">
        <f>VLOOKUP($A380,$A$16:$W$34,N$42,0)*$B380</f>
        <v>23.739799999999999</v>
      </c>
      <c r="P380" s="91">
        <f>VLOOKUP($A380,$A$16:$W$34,P$42,0)*$B380</f>
        <v>24.7592</v>
      </c>
      <c r="Q380" s="92">
        <f>VLOOKUP($A380,$A$16:$W$34,Q$42,0)*$B380</f>
        <v>37.710999999999999</v>
      </c>
      <c r="S380" s="91">
        <f>VLOOKUP($A380,$A$16:$W$34,S$42,0)*$B380</f>
        <v>25.524699999999999</v>
      </c>
      <c r="T380" s="92">
        <f>VLOOKUP($A380,$A$16:$W$34,T$42,0)*$B380</f>
        <v>38.476599999999998</v>
      </c>
      <c r="V380" s="91">
        <f>VLOOKUP($A380,$A$16:$W$34,V$42,0)*$B380</f>
        <v>28.969799999999999</v>
      </c>
      <c r="W380" s="92">
        <f>VLOOKUP($A380,$A$16:$W$34,W$42,0)*$B380</f>
        <v>41.921700000000001</v>
      </c>
    </row>
    <row r="381" spans="1:23">
      <c r="A381" s="88" t="s">
        <v>84</v>
      </c>
      <c r="B381" s="89">
        <v>1</v>
      </c>
      <c r="C381" s="128" t="s">
        <v>710</v>
      </c>
      <c r="D381" s="129">
        <f>VLOOKUP($A381,$A$16:$W$34,D$42,0)*$B381</f>
        <v>16.749400000000001</v>
      </c>
      <c r="E381" s="130">
        <f>VLOOKUP($A381,$A$16:$W$34,E$42,0)*$B381</f>
        <v>35.6526</v>
      </c>
      <c r="G381" s="129">
        <f>VLOOKUP($A381,$A$16:$W$34,G$42,0)*$B381</f>
        <v>29.784099999999999</v>
      </c>
      <c r="H381" s="130">
        <f>VLOOKUP($A381,$A$16:$W$34,H$42,0)*$B381</f>
        <v>48.6873</v>
      </c>
      <c r="J381" s="129">
        <f>VLOOKUP($A381,$A$16:$W$34,J$42,0)*$B381</f>
        <v>36.257800000000003</v>
      </c>
      <c r="K381" s="130">
        <f>VLOOKUP($A381,$A$16:$W$34,K$42,0)*$B381</f>
        <v>55.161000000000001</v>
      </c>
      <c r="M381" s="129">
        <f>VLOOKUP($A381,$A$16:$W$34,M$42,0)*$B381</f>
        <v>16.749400000000001</v>
      </c>
      <c r="N381" s="130">
        <f>VLOOKUP($A381,$A$16:$W$34,N$42,0)*$B381</f>
        <v>35.6526</v>
      </c>
      <c r="P381" s="129">
        <f>VLOOKUP($A381,$A$16:$W$34,P$42,0)*$B381</f>
        <v>34.726599999999998</v>
      </c>
      <c r="Q381" s="130">
        <f>VLOOKUP($A381,$A$16:$W$34,Q$42,0)*$B381</f>
        <v>53.629800000000003</v>
      </c>
      <c r="S381" s="129">
        <f>VLOOKUP($A381,$A$16:$W$34,S$42,0)*$B381</f>
        <v>36.257800000000003</v>
      </c>
      <c r="T381" s="130">
        <f>VLOOKUP($A381,$A$16:$W$34,T$42,0)*$B381</f>
        <v>55.161000000000001</v>
      </c>
      <c r="V381" s="129">
        <f>VLOOKUP($A381,$A$16:$W$34,V$42,0)*$B381</f>
        <v>43.148000000000003</v>
      </c>
      <c r="W381" s="130">
        <f>VLOOKUP($A381,$A$16:$W$34,W$42,0)*$B381</f>
        <v>62.051200000000001</v>
      </c>
    </row>
    <row r="382" spans="1:23">
      <c r="C382" s="94"/>
      <c r="D382" s="94"/>
      <c r="E382" s="95"/>
      <c r="G382" s="94"/>
      <c r="H382" s="95"/>
      <c r="J382" s="94"/>
      <c r="K382" s="95"/>
      <c r="M382" s="94"/>
      <c r="N382" s="95"/>
      <c r="P382" s="94"/>
      <c r="Q382" s="95"/>
      <c r="S382" s="94"/>
      <c r="T382" s="95"/>
      <c r="V382" s="94"/>
      <c r="W382" s="95"/>
    </row>
    <row r="383" spans="1:23">
      <c r="C383" s="94"/>
      <c r="D383" s="94"/>
      <c r="E383" s="95"/>
      <c r="G383" s="94"/>
      <c r="H383" s="95"/>
      <c r="J383" s="94"/>
      <c r="K383" s="95"/>
      <c r="M383" s="94"/>
      <c r="N383" s="95"/>
      <c r="P383" s="94"/>
      <c r="Q383" s="95"/>
      <c r="S383" s="94"/>
      <c r="T383" s="95"/>
      <c r="V383" s="94"/>
      <c r="W383" s="95"/>
    </row>
    <row r="384" spans="1:23" ht="15.75" thickBot="1">
      <c r="B384" s="87" t="s">
        <v>1081</v>
      </c>
      <c r="C384" s="122" t="s">
        <v>913</v>
      </c>
      <c r="D384" s="103">
        <f>SUM(D380:D381)</f>
        <v>27.537300000000002</v>
      </c>
      <c r="E384" s="104">
        <f>SUM(E380:E381)</f>
        <v>59.392399999999995</v>
      </c>
      <c r="F384" s="105"/>
      <c r="G384" s="103">
        <f>SUM(G380:G381)</f>
        <v>47.909499999999994</v>
      </c>
      <c r="H384" s="104">
        <f>SUM(H380:H381)</f>
        <v>79.764499999999998</v>
      </c>
      <c r="I384" s="105"/>
      <c r="J384" s="103">
        <f>SUM(J380:J381)</f>
        <v>61.782499999999999</v>
      </c>
      <c r="K384" s="104">
        <f>SUM(K380:K381)</f>
        <v>93.637599999999992</v>
      </c>
      <c r="L384" s="105"/>
      <c r="M384" s="103">
        <f>SUM(M380:M381)</f>
        <v>27.537300000000002</v>
      </c>
      <c r="N384" s="104">
        <f>SUM(N380:N381)</f>
        <v>59.392399999999995</v>
      </c>
      <c r="O384" s="105"/>
      <c r="P384" s="103">
        <f>SUM(P380:P381)</f>
        <v>59.485799999999998</v>
      </c>
      <c r="Q384" s="104">
        <f>SUM(Q380:Q381)</f>
        <v>91.340800000000002</v>
      </c>
      <c r="R384" s="105"/>
      <c r="S384" s="103">
        <f>SUM(S380:S381)</f>
        <v>61.782499999999999</v>
      </c>
      <c r="T384" s="104">
        <f>SUM(T380:T381)</f>
        <v>93.637599999999992</v>
      </c>
      <c r="U384" s="105"/>
      <c r="V384" s="103">
        <f>SUM(V380:V381)</f>
        <v>72.117800000000003</v>
      </c>
      <c r="W384" s="104">
        <f>SUM(W380:W381)</f>
        <v>103.97290000000001</v>
      </c>
    </row>
    <row r="385" spans="1:23" ht="15.75" thickTop="1">
      <c r="C385" s="123" t="s">
        <v>914</v>
      </c>
      <c r="D385" s="107">
        <f>D384*24</f>
        <v>660.89520000000005</v>
      </c>
      <c r="E385" s="108">
        <f>E384*12</f>
        <v>712.70879999999988</v>
      </c>
      <c r="F385" s="105"/>
      <c r="G385" s="107">
        <f>G384*24</f>
        <v>1149.828</v>
      </c>
      <c r="H385" s="108">
        <f>H384*12</f>
        <v>957.17399999999998</v>
      </c>
      <c r="I385" s="105"/>
      <c r="J385" s="107">
        <f>J384*24</f>
        <v>1482.78</v>
      </c>
      <c r="K385" s="108">
        <f>K384*12</f>
        <v>1123.6511999999998</v>
      </c>
      <c r="L385" s="105"/>
      <c r="M385" s="107">
        <f>M384*24</f>
        <v>660.89520000000005</v>
      </c>
      <c r="N385" s="108">
        <f>N384*12</f>
        <v>712.70879999999988</v>
      </c>
      <c r="O385" s="105"/>
      <c r="P385" s="107">
        <f>P384*24</f>
        <v>1427.6592000000001</v>
      </c>
      <c r="Q385" s="108">
        <f>Q384*12</f>
        <v>1096.0896</v>
      </c>
      <c r="R385" s="105"/>
      <c r="S385" s="107">
        <f>S384*24</f>
        <v>1482.78</v>
      </c>
      <c r="T385" s="108">
        <f>T384*12</f>
        <v>1123.6511999999998</v>
      </c>
      <c r="U385" s="105"/>
      <c r="V385" s="107">
        <f>V384*24</f>
        <v>1730.8272000000002</v>
      </c>
      <c r="W385" s="108">
        <f>W384*12</f>
        <v>1247.6748000000002</v>
      </c>
    </row>
    <row r="386" spans="1:23" ht="15.75" thickBot="1">
      <c r="B386" s="87" t="s">
        <v>1082</v>
      </c>
      <c r="C386" s="124" t="s">
        <v>915</v>
      </c>
      <c r="D386" s="110">
        <f>D384+(D384*D$1)</f>
        <v>46.813410000000005</v>
      </c>
      <c r="E386" s="111">
        <f>E384+(E384*E$1)</f>
        <v>100.96707999999998</v>
      </c>
      <c r="F386" s="105"/>
      <c r="G386" s="110">
        <f>G384+(G384*G$1)</f>
        <v>86.237099999999998</v>
      </c>
      <c r="H386" s="111">
        <f>H384+(H384*H$1)</f>
        <v>143.5761</v>
      </c>
      <c r="I386" s="105"/>
      <c r="J386" s="110">
        <f>J384+(J384*J$1)</f>
        <v>117.38675000000001</v>
      </c>
      <c r="K386" s="111">
        <f>K384+(K384*K$1)</f>
        <v>177.91143999999997</v>
      </c>
      <c r="L386" s="105"/>
      <c r="M386" s="110">
        <f>M384+(M384*M$1)</f>
        <v>46.813410000000005</v>
      </c>
      <c r="N386" s="111">
        <f>N384+(N384*N$1)</f>
        <v>100.96707999999998</v>
      </c>
      <c r="O386" s="105"/>
      <c r="P386" s="110">
        <f>P384+(P384*P$1)</f>
        <v>107.07444</v>
      </c>
      <c r="Q386" s="111">
        <f>Q384+(Q384*Q$1)</f>
        <v>164.41344000000001</v>
      </c>
      <c r="R386" s="105"/>
      <c r="S386" s="110">
        <f>S384+(S384*S$1)</f>
        <v>117.38675000000001</v>
      </c>
      <c r="T386" s="111">
        <f>T384+(T384*T$1)</f>
        <v>177.91143999999997</v>
      </c>
      <c r="U386" s="105"/>
      <c r="V386" s="110">
        <f>V384+(V384*V$1)</f>
        <v>144.23560000000001</v>
      </c>
      <c r="W386" s="111">
        <f>W384+(W384*W$1)</f>
        <v>207.94580000000002</v>
      </c>
    </row>
    <row r="387" spans="1:23" ht="15.75" thickTop="1">
      <c r="C387" s="125" t="s">
        <v>916</v>
      </c>
      <c r="D387" s="113">
        <f>(D386-D384)/D384</f>
        <v>0.70000000000000007</v>
      </c>
      <c r="E387" s="114">
        <f>(E386-E384)/E384</f>
        <v>0.69999999999999984</v>
      </c>
      <c r="F387" s="105"/>
      <c r="G387" s="113">
        <f>(G386-G384)/G384</f>
        <v>0.80000000000000016</v>
      </c>
      <c r="H387" s="114">
        <f>(H386-H384)/H384</f>
        <v>0.8</v>
      </c>
      <c r="I387" s="105"/>
      <c r="J387" s="113">
        <f>(J386-J384)/J384</f>
        <v>0.90000000000000013</v>
      </c>
      <c r="K387" s="114">
        <f>(K386-K384)/K384</f>
        <v>0.8999999999999998</v>
      </c>
      <c r="L387" s="105"/>
      <c r="M387" s="113">
        <f>(M386-M384)/M384</f>
        <v>0.70000000000000007</v>
      </c>
      <c r="N387" s="114">
        <f>(N386-N384)/N384</f>
        <v>0.69999999999999984</v>
      </c>
      <c r="O387" s="105"/>
      <c r="P387" s="113">
        <f>(P386-P384)/P384</f>
        <v>0.8</v>
      </c>
      <c r="Q387" s="114">
        <f>(Q386-Q384)/Q384</f>
        <v>0.8</v>
      </c>
      <c r="R387" s="105"/>
      <c r="S387" s="113">
        <f>(S386-S384)/S384</f>
        <v>0.90000000000000013</v>
      </c>
      <c r="T387" s="114">
        <f>(T386-T384)/T384</f>
        <v>0.8999999999999998</v>
      </c>
      <c r="U387" s="105"/>
      <c r="V387" s="113">
        <f>(V386-V384)/V384</f>
        <v>1</v>
      </c>
      <c r="W387" s="114">
        <f>(W386-W384)/W384</f>
        <v>1</v>
      </c>
    </row>
    <row r="388" spans="1:23">
      <c r="C388" s="126" t="s">
        <v>917</v>
      </c>
      <c r="D388" s="116">
        <f>D385+(D385*D$1)</f>
        <v>1123.5218400000001</v>
      </c>
      <c r="E388" s="117">
        <f>E385+(E385*E$1)</f>
        <v>1211.6049599999997</v>
      </c>
      <c r="F388" s="105"/>
      <c r="G388" s="116">
        <f>G385+(G385*G$1)</f>
        <v>2069.6904</v>
      </c>
      <c r="H388" s="117">
        <f>H385+(H385*H$1)</f>
        <v>1722.9132</v>
      </c>
      <c r="I388" s="105"/>
      <c r="J388" s="116">
        <f>J385+(J385*J$1)</f>
        <v>2817.2820000000002</v>
      </c>
      <c r="K388" s="117">
        <f>K385+(K385*K$1)</f>
        <v>2134.9372799999996</v>
      </c>
      <c r="L388" s="105"/>
      <c r="M388" s="116">
        <f>M385+(M385*M$1)</f>
        <v>1123.5218400000001</v>
      </c>
      <c r="N388" s="117">
        <f>N385+(N385*N$1)</f>
        <v>1211.6049599999997</v>
      </c>
      <c r="O388" s="105"/>
      <c r="P388" s="116">
        <f>P385+(P385*P$1)</f>
        <v>2569.7865600000005</v>
      </c>
      <c r="Q388" s="117">
        <f>Q385+(Q385*Q$1)</f>
        <v>1972.96128</v>
      </c>
      <c r="R388" s="105"/>
      <c r="S388" s="116">
        <f>S385+(S385*S$1)</f>
        <v>2817.2820000000002</v>
      </c>
      <c r="T388" s="117">
        <f>T385+(T385*T$1)</f>
        <v>2134.9372799999996</v>
      </c>
      <c r="U388" s="105"/>
      <c r="V388" s="116">
        <f>V385+(V385*V$1)</f>
        <v>3461.6544000000004</v>
      </c>
      <c r="W388" s="117">
        <f>W385+(W385*W$1)</f>
        <v>2495.3496000000005</v>
      </c>
    </row>
    <row r="390" spans="1:23">
      <c r="C390" s="118" t="s">
        <v>1083</v>
      </c>
    </row>
    <row r="391" spans="1:23">
      <c r="B391" s="87" t="s">
        <v>919</v>
      </c>
      <c r="C391" s="119" t="s">
        <v>1084</v>
      </c>
      <c r="D391" s="86" t="s">
        <v>910</v>
      </c>
      <c r="E391" s="86" t="s">
        <v>906</v>
      </c>
      <c r="G391" s="86" t="s">
        <v>910</v>
      </c>
      <c r="H391" s="86" t="s">
        <v>906</v>
      </c>
      <c r="J391" s="86" t="s">
        <v>910</v>
      </c>
      <c r="K391" s="86" t="s">
        <v>906</v>
      </c>
      <c r="M391" s="86" t="s">
        <v>910</v>
      </c>
      <c r="N391" s="86" t="s">
        <v>906</v>
      </c>
      <c r="P391" s="86" t="s">
        <v>910</v>
      </c>
      <c r="Q391" s="86" t="s">
        <v>906</v>
      </c>
      <c r="S391" s="86" t="s">
        <v>910</v>
      </c>
      <c r="T391" s="86" t="s">
        <v>906</v>
      </c>
      <c r="V391" s="86" t="s">
        <v>910</v>
      </c>
      <c r="W391" s="86" t="s">
        <v>906</v>
      </c>
    </row>
    <row r="392" spans="1:23">
      <c r="B392" s="87" t="s">
        <v>911</v>
      </c>
      <c r="C392" s="87" t="s">
        <v>920</v>
      </c>
    </row>
    <row r="393" spans="1:23">
      <c r="A393" s="88" t="s">
        <v>30</v>
      </c>
      <c r="B393" s="89">
        <v>1</v>
      </c>
      <c r="C393" s="120" t="s">
        <v>1084</v>
      </c>
      <c r="D393" s="91">
        <f>VLOOKUP($A393,$A$16:$W$34,D$42,0)*$B393</f>
        <v>24.6494</v>
      </c>
      <c r="E393" s="92">
        <f>VLOOKUP($A393,$A$16:$W$34,E$42,0)*$B393</f>
        <v>48.889299999999999</v>
      </c>
      <c r="G393" s="91">
        <f>VLOOKUP($A393,$A$16:$W$34,G$42,0)*$B393</f>
        <v>40.4178</v>
      </c>
      <c r="H393" s="92">
        <f>VLOOKUP($A393,$A$16:$W$34,H$42,0)*$B393</f>
        <v>64.657700000000006</v>
      </c>
      <c r="J393" s="91">
        <f>VLOOKUP($A393,$A$16:$W$34,J$42,0)*$B393</f>
        <v>47.639299999999999</v>
      </c>
      <c r="K393" s="92">
        <f>VLOOKUP($A393,$A$16:$W$34,K$42,0)*$B393</f>
        <v>71.879099999999994</v>
      </c>
      <c r="M393" s="91">
        <f>VLOOKUP($A393,$A$16:$W$34,M$42,0)*$B393</f>
        <v>24.6494</v>
      </c>
      <c r="N393" s="92">
        <f>VLOOKUP($A393,$A$16:$W$34,N$42,0)*$B393</f>
        <v>48.889299999999999</v>
      </c>
      <c r="P393" s="91">
        <f>VLOOKUP($A393,$A$16:$W$34,P$42,0)*$B393</f>
        <v>46.195599999999999</v>
      </c>
      <c r="Q393" s="92">
        <f>VLOOKUP($A393,$A$16:$W$34,Q$42,0)*$B393</f>
        <v>70.435500000000005</v>
      </c>
      <c r="S393" s="91">
        <f>VLOOKUP($A393,$A$16:$W$34,S$42,0)*$B393</f>
        <v>47.639299999999999</v>
      </c>
      <c r="T393" s="92">
        <f>VLOOKUP($A393,$A$16:$W$34,T$42,0)*$B393</f>
        <v>71.879099999999994</v>
      </c>
      <c r="V393" s="91">
        <f>VLOOKUP($A393,$A$16:$W$34,V$42,0)*$B393</f>
        <v>54.135800000000003</v>
      </c>
      <c r="W393" s="92">
        <f>VLOOKUP($A393,$A$16:$W$34,W$42,0)*$B393</f>
        <v>78.375600000000006</v>
      </c>
    </row>
    <row r="394" spans="1:23">
      <c r="C394" s="94"/>
      <c r="D394" s="94"/>
      <c r="E394" s="95"/>
      <c r="G394" s="94"/>
      <c r="H394" s="95"/>
      <c r="J394" s="94"/>
      <c r="K394" s="95"/>
      <c r="M394" s="94"/>
      <c r="N394" s="95"/>
      <c r="P394" s="94"/>
      <c r="Q394" s="95"/>
      <c r="S394" s="94"/>
      <c r="T394" s="95"/>
      <c r="V394" s="94"/>
      <c r="W394" s="95"/>
    </row>
    <row r="395" spans="1:23">
      <c r="C395" s="94"/>
      <c r="D395" s="94"/>
      <c r="E395" s="95"/>
      <c r="G395" s="94"/>
      <c r="H395" s="95"/>
      <c r="J395" s="94"/>
      <c r="K395" s="95"/>
      <c r="M395" s="94"/>
      <c r="N395" s="95"/>
      <c r="P395" s="94"/>
      <c r="Q395" s="95"/>
      <c r="S395" s="94"/>
      <c r="T395" s="95"/>
      <c r="V395" s="94"/>
      <c r="W395" s="95"/>
    </row>
    <row r="396" spans="1:23">
      <c r="C396" s="94"/>
      <c r="D396" s="94"/>
      <c r="E396" s="95"/>
      <c r="G396" s="94"/>
      <c r="H396" s="95"/>
      <c r="J396" s="94"/>
      <c r="K396" s="95"/>
      <c r="M396" s="94"/>
      <c r="N396" s="95"/>
      <c r="P396" s="94"/>
      <c r="Q396" s="95"/>
      <c r="S396" s="94"/>
      <c r="T396" s="95"/>
      <c r="V396" s="94"/>
      <c r="W396" s="95"/>
    </row>
    <row r="397" spans="1:23" ht="15.75" thickBot="1">
      <c r="B397" s="87" t="s">
        <v>1085</v>
      </c>
      <c r="C397" s="122" t="s">
        <v>913</v>
      </c>
      <c r="D397" s="103">
        <f>SUM(D393)</f>
        <v>24.6494</v>
      </c>
      <c r="E397" s="104">
        <f>SUM(E393)</f>
        <v>48.889299999999999</v>
      </c>
      <c r="F397" s="105"/>
      <c r="G397" s="103">
        <f>SUM(G393)</f>
        <v>40.4178</v>
      </c>
      <c r="H397" s="104">
        <f>SUM(H393)</f>
        <v>64.657700000000006</v>
      </c>
      <c r="I397" s="105"/>
      <c r="J397" s="103">
        <f>SUM(J393)</f>
        <v>47.639299999999999</v>
      </c>
      <c r="K397" s="104">
        <f>SUM(K393)</f>
        <v>71.879099999999994</v>
      </c>
      <c r="L397" s="105"/>
      <c r="M397" s="103">
        <f>SUM(M393)</f>
        <v>24.6494</v>
      </c>
      <c r="N397" s="104">
        <f>SUM(N393)</f>
        <v>48.889299999999999</v>
      </c>
      <c r="O397" s="105"/>
      <c r="P397" s="103">
        <f>SUM(P393)</f>
        <v>46.195599999999999</v>
      </c>
      <c r="Q397" s="104">
        <f>SUM(Q393)</f>
        <v>70.435500000000005</v>
      </c>
      <c r="R397" s="105"/>
      <c r="S397" s="103">
        <f>SUM(S393)</f>
        <v>47.639299999999999</v>
      </c>
      <c r="T397" s="104">
        <f>SUM(T393)</f>
        <v>71.879099999999994</v>
      </c>
      <c r="U397" s="105"/>
      <c r="V397" s="103">
        <f>SUM(V393)</f>
        <v>54.135800000000003</v>
      </c>
      <c r="W397" s="104">
        <f>SUM(W393)</f>
        <v>78.375600000000006</v>
      </c>
    </row>
    <row r="398" spans="1:23" ht="15.75" thickTop="1">
      <c r="C398" s="123" t="s">
        <v>914</v>
      </c>
      <c r="D398" s="107">
        <f>D397*24</f>
        <v>591.5856</v>
      </c>
      <c r="E398" s="108">
        <f>E397*12</f>
        <v>586.67160000000001</v>
      </c>
      <c r="F398" s="105"/>
      <c r="G398" s="107">
        <f>G397*24</f>
        <v>970.02719999999999</v>
      </c>
      <c r="H398" s="108">
        <f>H397*12</f>
        <v>775.89240000000007</v>
      </c>
      <c r="I398" s="105"/>
      <c r="J398" s="107">
        <f>J397*24</f>
        <v>1143.3432</v>
      </c>
      <c r="K398" s="108">
        <f>K397*12</f>
        <v>862.54919999999993</v>
      </c>
      <c r="L398" s="105"/>
      <c r="M398" s="107">
        <f>M397*24</f>
        <v>591.5856</v>
      </c>
      <c r="N398" s="108">
        <f>N397*12</f>
        <v>586.67160000000001</v>
      </c>
      <c r="O398" s="105"/>
      <c r="P398" s="107">
        <f>P397*24</f>
        <v>1108.6943999999999</v>
      </c>
      <c r="Q398" s="108">
        <f>Q397*12</f>
        <v>845.22600000000011</v>
      </c>
      <c r="R398" s="105"/>
      <c r="S398" s="107">
        <f>S397*24</f>
        <v>1143.3432</v>
      </c>
      <c r="T398" s="108">
        <f>T397*12</f>
        <v>862.54919999999993</v>
      </c>
      <c r="U398" s="105"/>
      <c r="V398" s="107">
        <f>V397*24</f>
        <v>1299.2592</v>
      </c>
      <c r="W398" s="108">
        <f>W397*12</f>
        <v>940.50720000000001</v>
      </c>
    </row>
    <row r="399" spans="1:23" ht="15.75" thickBot="1">
      <c r="B399" s="87" t="s">
        <v>1086</v>
      </c>
      <c r="C399" s="124" t="s">
        <v>915</v>
      </c>
      <c r="D399" s="110">
        <f>D397+(D397*D$1)</f>
        <v>41.903979999999997</v>
      </c>
      <c r="E399" s="111">
        <f>E397+(E397*E$1)</f>
        <v>83.111809999999991</v>
      </c>
      <c r="F399" s="105"/>
      <c r="G399" s="110">
        <f>G397+(G397*G$1)</f>
        <v>72.752039999999994</v>
      </c>
      <c r="H399" s="111">
        <f>H397+(H397*H$1)</f>
        <v>116.38386000000001</v>
      </c>
      <c r="I399" s="105"/>
      <c r="J399" s="110">
        <f>J397+(J397*J$1)</f>
        <v>90.514669999999995</v>
      </c>
      <c r="K399" s="111">
        <f>K397+(K397*K$1)</f>
        <v>136.57029</v>
      </c>
      <c r="L399" s="105"/>
      <c r="M399" s="110">
        <f>M397+(M397*M$1)</f>
        <v>41.903979999999997</v>
      </c>
      <c r="N399" s="111">
        <f>N397+(N397*N$1)</f>
        <v>83.111809999999991</v>
      </c>
      <c r="O399" s="105"/>
      <c r="P399" s="110">
        <f>P397+(P397*P$1)</f>
        <v>83.152079999999998</v>
      </c>
      <c r="Q399" s="111">
        <f>Q397+(Q397*Q$1)</f>
        <v>126.78390000000002</v>
      </c>
      <c r="R399" s="105"/>
      <c r="S399" s="110">
        <f>S397+(S397*S$1)</f>
        <v>90.514669999999995</v>
      </c>
      <c r="T399" s="111">
        <f>T397+(T397*T$1)</f>
        <v>136.57029</v>
      </c>
      <c r="U399" s="105"/>
      <c r="V399" s="110">
        <f>V397+(V397*V$1)</f>
        <v>108.27160000000001</v>
      </c>
      <c r="W399" s="111">
        <f>W397+(W397*W$1)</f>
        <v>156.75120000000001</v>
      </c>
    </row>
    <row r="400" spans="1:23" ht="15.75" thickTop="1">
      <c r="C400" s="125" t="s">
        <v>916</v>
      </c>
      <c r="D400" s="113">
        <f>(D399-D397)/D397</f>
        <v>0.69999999999999984</v>
      </c>
      <c r="E400" s="114">
        <f>(E399-E397)/E397</f>
        <v>0.69999999999999984</v>
      </c>
      <c r="F400" s="105"/>
      <c r="G400" s="113">
        <f>(G399-G397)/G397</f>
        <v>0.79999999999999982</v>
      </c>
      <c r="H400" s="114">
        <f>(H399-H397)/H397</f>
        <v>0.8</v>
      </c>
      <c r="I400" s="105"/>
      <c r="J400" s="113">
        <f>(J399-J397)/J397</f>
        <v>0.89999999999999991</v>
      </c>
      <c r="K400" s="114">
        <f>(K399-K397)/K397</f>
        <v>0.90000000000000013</v>
      </c>
      <c r="L400" s="105"/>
      <c r="M400" s="113">
        <f>(M399-M397)/M397</f>
        <v>0.69999999999999984</v>
      </c>
      <c r="N400" s="114">
        <f>(N399-N397)/N397</f>
        <v>0.69999999999999984</v>
      </c>
      <c r="O400" s="105"/>
      <c r="P400" s="113">
        <f>(P399-P397)/P397</f>
        <v>0.8</v>
      </c>
      <c r="Q400" s="114">
        <f>(Q399-Q397)/Q397</f>
        <v>0.80000000000000016</v>
      </c>
      <c r="R400" s="105"/>
      <c r="S400" s="113">
        <f>(S399-S397)/S397</f>
        <v>0.89999999999999991</v>
      </c>
      <c r="T400" s="114">
        <f>(T399-T397)/T397</f>
        <v>0.90000000000000013</v>
      </c>
      <c r="U400" s="105"/>
      <c r="V400" s="113">
        <f>(V399-V397)/V397</f>
        <v>1</v>
      </c>
      <c r="W400" s="114">
        <f>(W399-W397)/W397</f>
        <v>1</v>
      </c>
    </row>
    <row r="401" spans="1:23">
      <c r="C401" s="126" t="s">
        <v>917</v>
      </c>
      <c r="D401" s="116">
        <f>D398+(D398*D$1)</f>
        <v>1005.69552</v>
      </c>
      <c r="E401" s="117">
        <f>E398+(E398*E$1)</f>
        <v>997.34172000000001</v>
      </c>
      <c r="F401" s="105"/>
      <c r="G401" s="116">
        <f>G398+(G398*G$1)</f>
        <v>1746.0489600000001</v>
      </c>
      <c r="H401" s="117">
        <f>H398+(H398*H$1)</f>
        <v>1396.6063200000003</v>
      </c>
      <c r="I401" s="105"/>
      <c r="J401" s="116">
        <f>J398+(J398*J$1)</f>
        <v>2172.3520800000001</v>
      </c>
      <c r="K401" s="117">
        <f>K398+(K398*K$1)</f>
        <v>1638.84348</v>
      </c>
      <c r="L401" s="105"/>
      <c r="M401" s="116">
        <f>M398+(M398*M$1)</f>
        <v>1005.69552</v>
      </c>
      <c r="N401" s="117">
        <f>N398+(N398*N$1)</f>
        <v>997.34172000000001</v>
      </c>
      <c r="O401" s="105"/>
      <c r="P401" s="116">
        <f>P398+(P398*P$1)</f>
        <v>1995.6499199999998</v>
      </c>
      <c r="Q401" s="117">
        <f>Q398+(Q398*Q$1)</f>
        <v>1521.4068000000002</v>
      </c>
      <c r="R401" s="105"/>
      <c r="S401" s="116">
        <f>S398+(S398*S$1)</f>
        <v>2172.3520800000001</v>
      </c>
      <c r="T401" s="117">
        <f>T398+(T398*T$1)</f>
        <v>1638.84348</v>
      </c>
      <c r="U401" s="105"/>
      <c r="V401" s="116">
        <f>V398+(V398*V$1)</f>
        <v>2598.5183999999999</v>
      </c>
      <c r="W401" s="117">
        <f>W398+(W398*W$1)</f>
        <v>1881.0144</v>
      </c>
    </row>
    <row r="403" spans="1:23">
      <c r="C403" s="118" t="s">
        <v>974</v>
      </c>
    </row>
    <row r="404" spans="1:23">
      <c r="B404" s="87" t="s">
        <v>919</v>
      </c>
      <c r="C404" s="119" t="s">
        <v>629</v>
      </c>
      <c r="D404" s="86" t="s">
        <v>910</v>
      </c>
      <c r="E404" s="86" t="s">
        <v>906</v>
      </c>
      <c r="G404" s="86" t="s">
        <v>910</v>
      </c>
      <c r="H404" s="86" t="s">
        <v>906</v>
      </c>
      <c r="J404" s="86" t="s">
        <v>910</v>
      </c>
      <c r="K404" s="86" t="s">
        <v>906</v>
      </c>
      <c r="M404" s="86" t="s">
        <v>910</v>
      </c>
      <c r="N404" s="86" t="s">
        <v>906</v>
      </c>
      <c r="P404" s="86" t="s">
        <v>910</v>
      </c>
      <c r="Q404" s="86" t="s">
        <v>906</v>
      </c>
      <c r="S404" s="86" t="s">
        <v>910</v>
      </c>
      <c r="T404" s="86" t="s">
        <v>906</v>
      </c>
      <c r="V404" s="86" t="s">
        <v>910</v>
      </c>
      <c r="W404" s="86" t="s">
        <v>906</v>
      </c>
    </row>
    <row r="405" spans="1:23">
      <c r="B405" s="87" t="s">
        <v>911</v>
      </c>
      <c r="C405" s="87" t="s">
        <v>920</v>
      </c>
    </row>
    <row r="406" spans="1:23">
      <c r="A406" s="88" t="s">
        <v>86</v>
      </c>
      <c r="B406" s="89">
        <v>1</v>
      </c>
      <c r="C406" s="120" t="s">
        <v>629</v>
      </c>
      <c r="D406" s="91">
        <f>VLOOKUP($A406,$A$16:$W$34,D$42,0)*$B406</f>
        <v>52.2834</v>
      </c>
      <c r="E406" s="92">
        <f>VLOOKUP($A406,$A$16:$W$34,E$42,0)*$B406</f>
        <v>63.591099999999997</v>
      </c>
      <c r="G406" s="91">
        <f>VLOOKUP($A406,$A$16:$W$34,G$42,0)*$B406</f>
        <v>75.370800000000003</v>
      </c>
      <c r="H406" s="92">
        <f>VLOOKUP($A406,$A$16:$W$34,H$42,0)*$B406</f>
        <v>86.678399999999996</v>
      </c>
      <c r="J406" s="91">
        <f>VLOOKUP($A406,$A$16:$W$34,J$42,0)*$B406</f>
        <v>84.027500000000003</v>
      </c>
      <c r="K406" s="92">
        <f>VLOOKUP($A406,$A$16:$W$34,K$42,0)*$B406</f>
        <v>95.335099999999997</v>
      </c>
      <c r="M406" s="91">
        <f>VLOOKUP($A406,$A$16:$W$34,M$42,0)*$B406</f>
        <v>52.2834</v>
      </c>
      <c r="N406" s="92">
        <f>VLOOKUP($A406,$A$16:$W$34,N$42,0)*$B406</f>
        <v>63.591099999999997</v>
      </c>
      <c r="P406" s="91">
        <f>VLOOKUP($A406,$A$16:$W$34,P$42,0)*$B406</f>
        <v>82.787999999999997</v>
      </c>
      <c r="Q406" s="92">
        <f>VLOOKUP($A406,$A$16:$W$34,Q$42,0)*$B406</f>
        <v>94.095600000000005</v>
      </c>
      <c r="S406" s="91">
        <f>VLOOKUP($A406,$A$16:$W$34,S$42,0)*$B406</f>
        <v>84.027500000000003</v>
      </c>
      <c r="T406" s="92">
        <f>VLOOKUP($A406,$A$16:$W$34,T$42,0)*$B406</f>
        <v>95.335099999999997</v>
      </c>
      <c r="V406" s="91">
        <f>VLOOKUP($A406,$A$16:$W$34,V$42,0)*$B406</f>
        <v>89.605199999999996</v>
      </c>
      <c r="W406" s="92">
        <f>VLOOKUP($A406,$A$16:$W$34,W$42,0)*$B406</f>
        <v>100.91289999999999</v>
      </c>
    </row>
    <row r="407" spans="1:23">
      <c r="C407" s="94"/>
      <c r="D407" s="94"/>
      <c r="E407" s="95"/>
      <c r="G407" s="94"/>
      <c r="H407" s="95"/>
      <c r="J407" s="94"/>
      <c r="K407" s="95"/>
      <c r="M407" s="94"/>
      <c r="N407" s="95"/>
      <c r="P407" s="94"/>
      <c r="Q407" s="95"/>
      <c r="S407" s="94"/>
      <c r="T407" s="95"/>
      <c r="V407" s="94"/>
      <c r="W407" s="95"/>
    </row>
    <row r="408" spans="1:23">
      <c r="C408" s="94"/>
      <c r="D408" s="94"/>
      <c r="E408" s="95"/>
      <c r="G408" s="94"/>
      <c r="H408" s="95"/>
      <c r="J408" s="94"/>
      <c r="K408" s="95"/>
      <c r="M408" s="94"/>
      <c r="N408" s="95"/>
      <c r="P408" s="94"/>
      <c r="Q408" s="95"/>
      <c r="S408" s="94"/>
      <c r="T408" s="95"/>
      <c r="V408" s="94"/>
      <c r="W408" s="95"/>
    </row>
    <row r="409" spans="1:23">
      <c r="C409" s="94"/>
      <c r="D409" s="94"/>
      <c r="E409" s="95"/>
      <c r="G409" s="94"/>
      <c r="H409" s="95"/>
      <c r="J409" s="94"/>
      <c r="K409" s="95"/>
      <c r="M409" s="94"/>
      <c r="N409" s="95"/>
      <c r="P409" s="94"/>
      <c r="Q409" s="95"/>
      <c r="S409" s="94"/>
      <c r="T409" s="95"/>
      <c r="V409" s="94"/>
      <c r="W409" s="95"/>
    </row>
    <row r="410" spans="1:23" ht="15.75" thickBot="1">
      <c r="B410" s="87" t="s">
        <v>1087</v>
      </c>
      <c r="C410" s="122" t="s">
        <v>913</v>
      </c>
      <c r="D410" s="103">
        <f>SUM(D406)</f>
        <v>52.2834</v>
      </c>
      <c r="E410" s="104">
        <f>SUM(E406)</f>
        <v>63.591099999999997</v>
      </c>
      <c r="F410" s="105"/>
      <c r="G410" s="103">
        <f>SUM(G406)</f>
        <v>75.370800000000003</v>
      </c>
      <c r="H410" s="104">
        <f>SUM(H406)</f>
        <v>86.678399999999996</v>
      </c>
      <c r="I410" s="105"/>
      <c r="J410" s="103">
        <f>SUM(J406)</f>
        <v>84.027500000000003</v>
      </c>
      <c r="K410" s="104">
        <f>SUM(K406)</f>
        <v>95.335099999999997</v>
      </c>
      <c r="L410" s="105"/>
      <c r="M410" s="103">
        <f>SUM(M406)</f>
        <v>52.2834</v>
      </c>
      <c r="N410" s="104">
        <f>SUM(N406)</f>
        <v>63.591099999999997</v>
      </c>
      <c r="O410" s="105"/>
      <c r="P410" s="103">
        <f>SUM(P406)</f>
        <v>82.787999999999997</v>
      </c>
      <c r="Q410" s="104">
        <f>SUM(Q406)</f>
        <v>94.095600000000005</v>
      </c>
      <c r="R410" s="105"/>
      <c r="S410" s="103">
        <f>SUM(S406)</f>
        <v>84.027500000000003</v>
      </c>
      <c r="T410" s="104">
        <f>SUM(T406)</f>
        <v>95.335099999999997</v>
      </c>
      <c r="U410" s="105"/>
      <c r="V410" s="103">
        <f>SUM(V406)</f>
        <v>89.605199999999996</v>
      </c>
      <c r="W410" s="104">
        <f>SUM(W406)</f>
        <v>100.91289999999999</v>
      </c>
    </row>
    <row r="411" spans="1:23" ht="15.75" thickTop="1">
      <c r="C411" s="123" t="s">
        <v>914</v>
      </c>
      <c r="D411" s="107">
        <f>D410*24</f>
        <v>1254.8016</v>
      </c>
      <c r="E411" s="108">
        <f>E410*12</f>
        <v>763.09320000000002</v>
      </c>
      <c r="F411" s="105"/>
      <c r="G411" s="107">
        <f>G410*24</f>
        <v>1808.8992000000001</v>
      </c>
      <c r="H411" s="108">
        <f>H410*12</f>
        <v>1040.1407999999999</v>
      </c>
      <c r="I411" s="105"/>
      <c r="J411" s="107">
        <f>J410*24</f>
        <v>2016.66</v>
      </c>
      <c r="K411" s="108">
        <f>K410*12</f>
        <v>1144.0211999999999</v>
      </c>
      <c r="L411" s="105"/>
      <c r="M411" s="107">
        <f>M410*24</f>
        <v>1254.8016</v>
      </c>
      <c r="N411" s="108">
        <f>N410*12</f>
        <v>763.09320000000002</v>
      </c>
      <c r="O411" s="105"/>
      <c r="P411" s="107">
        <f>P410*24</f>
        <v>1986.9119999999998</v>
      </c>
      <c r="Q411" s="108">
        <f>Q410*12</f>
        <v>1129.1472000000001</v>
      </c>
      <c r="R411" s="105"/>
      <c r="S411" s="107">
        <f>S410*24</f>
        <v>2016.66</v>
      </c>
      <c r="T411" s="108">
        <f>T410*12</f>
        <v>1144.0211999999999</v>
      </c>
      <c r="U411" s="105"/>
      <c r="V411" s="107">
        <f>V410*24</f>
        <v>2150.5248000000001</v>
      </c>
      <c r="W411" s="108">
        <f>W410*12</f>
        <v>1210.9548</v>
      </c>
    </row>
    <row r="412" spans="1:23" ht="15.75" thickBot="1">
      <c r="B412" s="87" t="s">
        <v>1088</v>
      </c>
      <c r="C412" s="124" t="s">
        <v>915</v>
      </c>
      <c r="D412" s="110">
        <f>D410+(D410*D$1)</f>
        <v>88.881779999999992</v>
      </c>
      <c r="E412" s="111">
        <f>E410+(E410*E$1)</f>
        <v>108.10486999999999</v>
      </c>
      <c r="F412" s="105"/>
      <c r="G412" s="110">
        <f>G410+(G410*G$1)</f>
        <v>135.66744</v>
      </c>
      <c r="H412" s="111">
        <f>H410+(H410*H$1)</f>
        <v>156.02112</v>
      </c>
      <c r="I412" s="105"/>
      <c r="J412" s="110">
        <f>J410+(J410*J$1)</f>
        <v>159.65225000000001</v>
      </c>
      <c r="K412" s="111">
        <f>K410+(K410*K$1)</f>
        <v>181.13668999999999</v>
      </c>
      <c r="L412" s="105"/>
      <c r="M412" s="110">
        <f>M410+(M410*M$1)</f>
        <v>88.881779999999992</v>
      </c>
      <c r="N412" s="111">
        <f>N410+(N410*N$1)</f>
        <v>108.10486999999999</v>
      </c>
      <c r="O412" s="105"/>
      <c r="P412" s="110">
        <f>P410+(P410*P$1)</f>
        <v>149.01839999999999</v>
      </c>
      <c r="Q412" s="111">
        <f>Q410+(Q410*Q$1)</f>
        <v>169.37208000000001</v>
      </c>
      <c r="R412" s="105"/>
      <c r="S412" s="110">
        <f>S410+(S410*S$1)</f>
        <v>159.65225000000001</v>
      </c>
      <c r="T412" s="111">
        <f>T410+(T410*T$1)</f>
        <v>181.13668999999999</v>
      </c>
      <c r="U412" s="105"/>
      <c r="V412" s="110">
        <f>V410+(V410*V$1)</f>
        <v>179.21039999999999</v>
      </c>
      <c r="W412" s="111">
        <f>W410+(W410*W$1)</f>
        <v>201.82579999999999</v>
      </c>
    </row>
    <row r="413" spans="1:23" ht="15.75" thickTop="1">
      <c r="C413" s="125" t="s">
        <v>916</v>
      </c>
      <c r="D413" s="113">
        <f>(D412-D410)/D410</f>
        <v>0.69999999999999984</v>
      </c>
      <c r="E413" s="114">
        <f>(E412-E410)/E410</f>
        <v>0.7</v>
      </c>
      <c r="F413" s="105"/>
      <c r="G413" s="113">
        <f>(G412-G410)/G410</f>
        <v>0.79999999999999993</v>
      </c>
      <c r="H413" s="114">
        <f>(H412-H410)/H410</f>
        <v>0.8</v>
      </c>
      <c r="I413" s="105"/>
      <c r="J413" s="113">
        <f>(J412-J410)/J410</f>
        <v>0.9</v>
      </c>
      <c r="K413" s="114">
        <f>(K412-K410)/K410</f>
        <v>0.89999999999999991</v>
      </c>
      <c r="L413" s="105"/>
      <c r="M413" s="113">
        <f>(M412-M410)/M410</f>
        <v>0.69999999999999984</v>
      </c>
      <c r="N413" s="114">
        <f>(N412-N410)/N410</f>
        <v>0.7</v>
      </c>
      <c r="O413" s="105"/>
      <c r="P413" s="113">
        <f>(P412-P410)/P410</f>
        <v>0.79999999999999993</v>
      </c>
      <c r="Q413" s="114">
        <f>(Q412-Q410)/Q410</f>
        <v>0.8</v>
      </c>
      <c r="R413" s="105"/>
      <c r="S413" s="113">
        <f>(S412-S410)/S410</f>
        <v>0.9</v>
      </c>
      <c r="T413" s="114">
        <f>(T412-T410)/T410</f>
        <v>0.89999999999999991</v>
      </c>
      <c r="U413" s="105"/>
      <c r="V413" s="113">
        <f>(V412-V410)/V410</f>
        <v>1</v>
      </c>
      <c r="W413" s="114">
        <f>(W412-W410)/W410</f>
        <v>1</v>
      </c>
    </row>
    <row r="414" spans="1:23">
      <c r="C414" s="126" t="s">
        <v>917</v>
      </c>
      <c r="D414" s="116">
        <f>D411+(D411*D$1)</f>
        <v>2133.1627199999998</v>
      </c>
      <c r="E414" s="117">
        <f>E411+(E411*E$1)</f>
        <v>1297.2584400000001</v>
      </c>
      <c r="F414" s="105"/>
      <c r="G414" s="116">
        <f>G411+(G411*G$1)</f>
        <v>3256.0185600000004</v>
      </c>
      <c r="H414" s="117">
        <f>H411+(H411*H$1)</f>
        <v>1872.25344</v>
      </c>
      <c r="I414" s="105"/>
      <c r="J414" s="116">
        <f>J411+(J411*J$1)</f>
        <v>3831.6540000000005</v>
      </c>
      <c r="K414" s="117">
        <f>K411+(K411*K$1)</f>
        <v>2173.6402799999996</v>
      </c>
      <c r="L414" s="105"/>
      <c r="M414" s="116">
        <f>M411+(M411*M$1)</f>
        <v>2133.1627199999998</v>
      </c>
      <c r="N414" s="117">
        <f>N411+(N411*N$1)</f>
        <v>1297.2584400000001</v>
      </c>
      <c r="O414" s="105"/>
      <c r="P414" s="116">
        <f>P411+(P411*P$1)</f>
        <v>3576.4415999999997</v>
      </c>
      <c r="Q414" s="117">
        <f>Q411+(Q411*Q$1)</f>
        <v>2032.4649600000002</v>
      </c>
      <c r="R414" s="105"/>
      <c r="S414" s="116">
        <f>S411+(S411*S$1)</f>
        <v>3831.6540000000005</v>
      </c>
      <c r="T414" s="117">
        <f>T411+(T411*T$1)</f>
        <v>2173.6402799999996</v>
      </c>
      <c r="U414" s="105"/>
      <c r="V414" s="116">
        <f>V411+(V411*V$1)</f>
        <v>4301.0496000000003</v>
      </c>
      <c r="W414" s="117">
        <f>W411+(W411*W$1)</f>
        <v>2421.9096</v>
      </c>
    </row>
    <row r="416" spans="1:23">
      <c r="C416" s="118" t="s">
        <v>974</v>
      </c>
    </row>
    <row r="417" spans="1:23">
      <c r="B417" s="87" t="s">
        <v>919</v>
      </c>
      <c r="C417" s="119" t="s">
        <v>630</v>
      </c>
      <c r="D417" s="86" t="s">
        <v>910</v>
      </c>
      <c r="E417" s="86" t="s">
        <v>906</v>
      </c>
      <c r="G417" s="86" t="s">
        <v>910</v>
      </c>
      <c r="H417" s="86" t="s">
        <v>906</v>
      </c>
      <c r="J417" s="86" t="s">
        <v>910</v>
      </c>
      <c r="K417" s="86" t="s">
        <v>906</v>
      </c>
      <c r="M417" s="86" t="s">
        <v>910</v>
      </c>
      <c r="N417" s="86" t="s">
        <v>906</v>
      </c>
      <c r="P417" s="86" t="s">
        <v>910</v>
      </c>
      <c r="Q417" s="86" t="s">
        <v>906</v>
      </c>
      <c r="S417" s="86" t="s">
        <v>910</v>
      </c>
      <c r="T417" s="86" t="s">
        <v>906</v>
      </c>
      <c r="V417" s="86" t="s">
        <v>910</v>
      </c>
      <c r="W417" s="86" t="s">
        <v>906</v>
      </c>
    </row>
    <row r="418" spans="1:23">
      <c r="B418" s="87" t="s">
        <v>911</v>
      </c>
      <c r="C418" s="87" t="s">
        <v>920</v>
      </c>
    </row>
    <row r="419" spans="1:23">
      <c r="A419" s="88" t="s">
        <v>86</v>
      </c>
      <c r="B419" s="89">
        <v>1</v>
      </c>
      <c r="C419" s="120" t="s">
        <v>630</v>
      </c>
      <c r="D419" s="91">
        <f>VLOOKUP($A419,$A$16:$W$34,D$42,0)*$B419</f>
        <v>52.2834</v>
      </c>
      <c r="E419" s="92">
        <f>VLOOKUP($A419,$A$16:$W$34,E$42,0)*$B419</f>
        <v>63.591099999999997</v>
      </c>
      <c r="G419" s="91">
        <f>VLOOKUP($A419,$A$16:$W$34,G$42,0)*$B419</f>
        <v>75.370800000000003</v>
      </c>
      <c r="H419" s="92">
        <f>VLOOKUP($A419,$A$16:$W$34,H$42,0)*$B419</f>
        <v>86.678399999999996</v>
      </c>
      <c r="J419" s="91">
        <f>VLOOKUP($A419,$A$16:$W$34,J$42,0)*$B419</f>
        <v>84.027500000000003</v>
      </c>
      <c r="K419" s="92">
        <f>VLOOKUP($A419,$A$16:$W$34,K$42,0)*$B419</f>
        <v>95.335099999999997</v>
      </c>
      <c r="M419" s="91">
        <f>VLOOKUP($A419,$A$16:$W$34,M$42,0)*$B419</f>
        <v>52.2834</v>
      </c>
      <c r="N419" s="92">
        <f>VLOOKUP($A419,$A$16:$W$34,N$42,0)*$B419</f>
        <v>63.591099999999997</v>
      </c>
      <c r="P419" s="91">
        <f>VLOOKUP($A419,$A$16:$W$34,P$42,0)*$B419</f>
        <v>82.787999999999997</v>
      </c>
      <c r="Q419" s="92">
        <f>VLOOKUP($A419,$A$16:$W$34,Q$42,0)*$B419</f>
        <v>94.095600000000005</v>
      </c>
      <c r="S419" s="91">
        <f>VLOOKUP($A419,$A$16:$W$34,S$42,0)*$B419</f>
        <v>84.027500000000003</v>
      </c>
      <c r="T419" s="92">
        <f>VLOOKUP($A419,$A$16:$W$34,T$42,0)*$B419</f>
        <v>95.335099999999997</v>
      </c>
      <c r="V419" s="91">
        <f>VLOOKUP($A419,$A$16:$W$34,V$42,0)*$B419</f>
        <v>89.605199999999996</v>
      </c>
      <c r="W419" s="92">
        <f>VLOOKUP($A419,$A$16:$W$34,W$42,0)*$B419</f>
        <v>100.91289999999999</v>
      </c>
    </row>
    <row r="420" spans="1:23">
      <c r="C420" s="94"/>
      <c r="D420" s="94"/>
      <c r="E420" s="95"/>
      <c r="G420" s="94"/>
      <c r="H420" s="95"/>
      <c r="J420" s="94"/>
      <c r="K420" s="95"/>
      <c r="M420" s="94"/>
      <c r="N420" s="95"/>
      <c r="P420" s="94"/>
      <c r="Q420" s="95"/>
      <c r="S420" s="94"/>
      <c r="T420" s="95"/>
      <c r="V420" s="94"/>
      <c r="W420" s="95"/>
    </row>
    <row r="421" spans="1:23">
      <c r="C421" s="94"/>
      <c r="D421" s="94"/>
      <c r="E421" s="95"/>
      <c r="G421" s="94"/>
      <c r="H421" s="95"/>
      <c r="J421" s="94"/>
      <c r="K421" s="95"/>
      <c r="M421" s="94"/>
      <c r="N421" s="95"/>
      <c r="P421" s="94"/>
      <c r="Q421" s="95"/>
      <c r="S421" s="94"/>
      <c r="T421" s="95"/>
      <c r="V421" s="94"/>
      <c r="W421" s="95"/>
    </row>
    <row r="422" spans="1:23">
      <c r="C422" s="94"/>
      <c r="D422" s="94"/>
      <c r="E422" s="95"/>
      <c r="G422" s="94"/>
      <c r="H422" s="95"/>
      <c r="J422" s="94"/>
      <c r="K422" s="95"/>
      <c r="M422" s="94"/>
      <c r="N422" s="95"/>
      <c r="P422" s="94"/>
      <c r="Q422" s="95"/>
      <c r="S422" s="94"/>
      <c r="T422" s="95"/>
      <c r="V422" s="94"/>
      <c r="W422" s="95"/>
    </row>
    <row r="423" spans="1:23" ht="15.75" thickBot="1">
      <c r="B423" s="87" t="s">
        <v>1089</v>
      </c>
      <c r="C423" s="122" t="s">
        <v>913</v>
      </c>
      <c r="D423" s="103">
        <f>SUM(D419)</f>
        <v>52.2834</v>
      </c>
      <c r="E423" s="104">
        <f>SUM(E419)</f>
        <v>63.591099999999997</v>
      </c>
      <c r="F423" s="105"/>
      <c r="G423" s="103">
        <f>SUM(G419)</f>
        <v>75.370800000000003</v>
      </c>
      <c r="H423" s="104">
        <f>SUM(H419)</f>
        <v>86.678399999999996</v>
      </c>
      <c r="I423" s="105"/>
      <c r="J423" s="103">
        <f>SUM(J419)</f>
        <v>84.027500000000003</v>
      </c>
      <c r="K423" s="104">
        <f>SUM(K419)</f>
        <v>95.335099999999997</v>
      </c>
      <c r="L423" s="105"/>
      <c r="M423" s="103">
        <f>SUM(M419)</f>
        <v>52.2834</v>
      </c>
      <c r="N423" s="104">
        <f>SUM(N419)</f>
        <v>63.591099999999997</v>
      </c>
      <c r="O423" s="105"/>
      <c r="P423" s="103">
        <f>SUM(P419)</f>
        <v>82.787999999999997</v>
      </c>
      <c r="Q423" s="104">
        <f>SUM(Q419)</f>
        <v>94.095600000000005</v>
      </c>
      <c r="R423" s="105"/>
      <c r="S423" s="103">
        <f>SUM(S419)</f>
        <v>84.027500000000003</v>
      </c>
      <c r="T423" s="104">
        <f>SUM(T419)</f>
        <v>95.335099999999997</v>
      </c>
      <c r="U423" s="105"/>
      <c r="V423" s="103">
        <f>SUM(V419)</f>
        <v>89.605199999999996</v>
      </c>
      <c r="W423" s="104">
        <f>SUM(W419)</f>
        <v>100.91289999999999</v>
      </c>
    </row>
    <row r="424" spans="1:23" ht="15.75" thickTop="1">
      <c r="C424" s="123" t="s">
        <v>914</v>
      </c>
      <c r="D424" s="107">
        <f>D423*24</f>
        <v>1254.8016</v>
      </c>
      <c r="E424" s="108">
        <f>E423*12</f>
        <v>763.09320000000002</v>
      </c>
      <c r="F424" s="105"/>
      <c r="G424" s="107">
        <f>G423*24</f>
        <v>1808.8992000000001</v>
      </c>
      <c r="H424" s="108">
        <f>H423*12</f>
        <v>1040.1407999999999</v>
      </c>
      <c r="I424" s="105"/>
      <c r="J424" s="107">
        <f>J423*24</f>
        <v>2016.66</v>
      </c>
      <c r="K424" s="108">
        <f>K423*12</f>
        <v>1144.0211999999999</v>
      </c>
      <c r="L424" s="105"/>
      <c r="M424" s="107">
        <f>M423*24</f>
        <v>1254.8016</v>
      </c>
      <c r="N424" s="108">
        <f>N423*12</f>
        <v>763.09320000000002</v>
      </c>
      <c r="O424" s="105"/>
      <c r="P424" s="107">
        <f>P423*24</f>
        <v>1986.9119999999998</v>
      </c>
      <c r="Q424" s="108">
        <f>Q423*12</f>
        <v>1129.1472000000001</v>
      </c>
      <c r="R424" s="105"/>
      <c r="S424" s="107">
        <f>S423*24</f>
        <v>2016.66</v>
      </c>
      <c r="T424" s="108">
        <f>T423*12</f>
        <v>1144.0211999999999</v>
      </c>
      <c r="U424" s="105"/>
      <c r="V424" s="107">
        <f>V423*24</f>
        <v>2150.5248000000001</v>
      </c>
      <c r="W424" s="108">
        <f>W423*12</f>
        <v>1210.9548</v>
      </c>
    </row>
    <row r="425" spans="1:23" ht="15.75" thickBot="1">
      <c r="B425" s="87" t="s">
        <v>1090</v>
      </c>
      <c r="C425" s="124" t="s">
        <v>915</v>
      </c>
      <c r="D425" s="110">
        <f>D423+(D423*D$1)</f>
        <v>88.881779999999992</v>
      </c>
      <c r="E425" s="111">
        <f>E423+(E423*E$1)</f>
        <v>108.10486999999999</v>
      </c>
      <c r="F425" s="105"/>
      <c r="G425" s="110">
        <f>G423+(G423*G$1)</f>
        <v>135.66744</v>
      </c>
      <c r="H425" s="111">
        <f>H423+(H423*H$1)</f>
        <v>156.02112</v>
      </c>
      <c r="I425" s="105"/>
      <c r="J425" s="110">
        <f>J423+(J423*J$1)</f>
        <v>159.65225000000001</v>
      </c>
      <c r="K425" s="111">
        <f>K423+(K423*K$1)</f>
        <v>181.13668999999999</v>
      </c>
      <c r="L425" s="105"/>
      <c r="M425" s="110">
        <f>M423+(M423*M$1)</f>
        <v>88.881779999999992</v>
      </c>
      <c r="N425" s="111">
        <f>N423+(N423*N$1)</f>
        <v>108.10486999999999</v>
      </c>
      <c r="O425" s="105"/>
      <c r="P425" s="110">
        <f>P423+(P423*P$1)</f>
        <v>149.01839999999999</v>
      </c>
      <c r="Q425" s="111">
        <f>Q423+(Q423*Q$1)</f>
        <v>169.37208000000001</v>
      </c>
      <c r="R425" s="105"/>
      <c r="S425" s="110">
        <f>S423+(S423*S$1)</f>
        <v>159.65225000000001</v>
      </c>
      <c r="T425" s="111">
        <f>T423+(T423*T$1)</f>
        <v>181.13668999999999</v>
      </c>
      <c r="U425" s="105"/>
      <c r="V425" s="110">
        <f>V423+(V423*V$1)</f>
        <v>179.21039999999999</v>
      </c>
      <c r="W425" s="111">
        <f>W423+(W423*W$1)</f>
        <v>201.82579999999999</v>
      </c>
    </row>
    <row r="426" spans="1:23" ht="15.75" thickTop="1">
      <c r="C426" s="125" t="s">
        <v>916</v>
      </c>
      <c r="D426" s="113">
        <f>(D425-D423)/D423</f>
        <v>0.69999999999999984</v>
      </c>
      <c r="E426" s="114">
        <f>(E425-E423)/E423</f>
        <v>0.7</v>
      </c>
      <c r="F426" s="105"/>
      <c r="G426" s="113">
        <f>(G425-G423)/G423</f>
        <v>0.79999999999999993</v>
      </c>
      <c r="H426" s="114">
        <f>(H425-H423)/H423</f>
        <v>0.8</v>
      </c>
      <c r="I426" s="105"/>
      <c r="J426" s="113">
        <f>(J425-J423)/J423</f>
        <v>0.9</v>
      </c>
      <c r="K426" s="114">
        <f>(K425-K423)/K423</f>
        <v>0.89999999999999991</v>
      </c>
      <c r="L426" s="105"/>
      <c r="M426" s="113">
        <f>(M425-M423)/M423</f>
        <v>0.69999999999999984</v>
      </c>
      <c r="N426" s="114">
        <f>(N425-N423)/N423</f>
        <v>0.7</v>
      </c>
      <c r="O426" s="105"/>
      <c r="P426" s="113">
        <f>(P425-P423)/P423</f>
        <v>0.79999999999999993</v>
      </c>
      <c r="Q426" s="114">
        <f>(Q425-Q423)/Q423</f>
        <v>0.8</v>
      </c>
      <c r="R426" s="105"/>
      <c r="S426" s="113">
        <f>(S425-S423)/S423</f>
        <v>0.9</v>
      </c>
      <c r="T426" s="114">
        <f>(T425-T423)/T423</f>
        <v>0.89999999999999991</v>
      </c>
      <c r="U426" s="105"/>
      <c r="V426" s="113">
        <f>(V425-V423)/V423</f>
        <v>1</v>
      </c>
      <c r="W426" s="114">
        <f>(W425-W423)/W423</f>
        <v>1</v>
      </c>
    </row>
    <row r="427" spans="1:23">
      <c r="C427" s="126" t="s">
        <v>917</v>
      </c>
      <c r="D427" s="116">
        <f>D424+(D424*D$1)</f>
        <v>2133.1627199999998</v>
      </c>
      <c r="E427" s="117">
        <f>E424+(E424*E$1)</f>
        <v>1297.2584400000001</v>
      </c>
      <c r="F427" s="105"/>
      <c r="G427" s="116">
        <f>G424+(G424*G$1)</f>
        <v>3256.0185600000004</v>
      </c>
      <c r="H427" s="117">
        <f>H424+(H424*H$1)</f>
        <v>1872.25344</v>
      </c>
      <c r="I427" s="105"/>
      <c r="J427" s="116">
        <f>J424+(J424*J$1)</f>
        <v>3831.6540000000005</v>
      </c>
      <c r="K427" s="117">
        <f>K424+(K424*K$1)</f>
        <v>2173.6402799999996</v>
      </c>
      <c r="L427" s="105"/>
      <c r="M427" s="116">
        <f>M424+(M424*M$1)</f>
        <v>2133.1627199999998</v>
      </c>
      <c r="N427" s="117">
        <f>N424+(N424*N$1)</f>
        <v>1297.2584400000001</v>
      </c>
      <c r="O427" s="105"/>
      <c r="P427" s="116">
        <f>P424+(P424*P$1)</f>
        <v>3576.4415999999997</v>
      </c>
      <c r="Q427" s="117">
        <f>Q424+(Q424*Q$1)</f>
        <v>2032.4649600000002</v>
      </c>
      <c r="R427" s="105"/>
      <c r="S427" s="116">
        <f>S424+(S424*S$1)</f>
        <v>3831.6540000000005</v>
      </c>
      <c r="T427" s="117">
        <f>T424+(T424*T$1)</f>
        <v>2173.6402799999996</v>
      </c>
      <c r="U427" s="105"/>
      <c r="V427" s="116">
        <f>V424+(V424*V$1)</f>
        <v>4301.0496000000003</v>
      </c>
      <c r="W427" s="117">
        <f>W424+(W424*W$1)</f>
        <v>2421.9096</v>
      </c>
    </row>
    <row r="429" spans="1:23">
      <c r="C429" s="118" t="s">
        <v>974</v>
      </c>
    </row>
    <row r="430" spans="1:23">
      <c r="B430" s="87" t="s">
        <v>919</v>
      </c>
      <c r="C430" s="119" t="s">
        <v>631</v>
      </c>
      <c r="D430" s="86" t="s">
        <v>910</v>
      </c>
      <c r="E430" s="86" t="s">
        <v>906</v>
      </c>
      <c r="G430" s="86" t="s">
        <v>910</v>
      </c>
      <c r="H430" s="86" t="s">
        <v>906</v>
      </c>
      <c r="J430" s="86" t="s">
        <v>910</v>
      </c>
      <c r="K430" s="86" t="s">
        <v>906</v>
      </c>
      <c r="M430" s="86" t="s">
        <v>910</v>
      </c>
      <c r="N430" s="86" t="s">
        <v>906</v>
      </c>
      <c r="P430" s="86" t="s">
        <v>910</v>
      </c>
      <c r="Q430" s="86" t="s">
        <v>906</v>
      </c>
      <c r="S430" s="86" t="s">
        <v>910</v>
      </c>
      <c r="T430" s="86" t="s">
        <v>906</v>
      </c>
      <c r="V430" s="86" t="s">
        <v>910</v>
      </c>
      <c r="W430" s="86" t="s">
        <v>906</v>
      </c>
    </row>
    <row r="431" spans="1:23">
      <c r="B431" s="87" t="s">
        <v>911</v>
      </c>
      <c r="C431" s="87" t="s">
        <v>920</v>
      </c>
    </row>
    <row r="432" spans="1:23">
      <c r="A432" s="88" t="s">
        <v>86</v>
      </c>
      <c r="B432" s="89">
        <v>1</v>
      </c>
      <c r="C432" s="120" t="s">
        <v>631</v>
      </c>
      <c r="D432" s="91">
        <f>VLOOKUP($A432,$A$16:$W$34,D$42,0)*$B432</f>
        <v>52.2834</v>
      </c>
      <c r="E432" s="92">
        <f>VLOOKUP($A432,$A$16:$W$34,E$42,0)*$B432</f>
        <v>63.591099999999997</v>
      </c>
      <c r="G432" s="91">
        <f>VLOOKUP($A432,$A$16:$W$34,G$42,0)*$B432</f>
        <v>75.370800000000003</v>
      </c>
      <c r="H432" s="92">
        <f>VLOOKUP($A432,$A$16:$W$34,H$42,0)*$B432</f>
        <v>86.678399999999996</v>
      </c>
      <c r="J432" s="91">
        <f>VLOOKUP($A432,$A$16:$W$34,J$42,0)*$B432</f>
        <v>84.027500000000003</v>
      </c>
      <c r="K432" s="92">
        <f>VLOOKUP($A432,$A$16:$W$34,K$42,0)*$B432</f>
        <v>95.335099999999997</v>
      </c>
      <c r="M432" s="91">
        <f>VLOOKUP($A432,$A$16:$W$34,M$42,0)*$B432</f>
        <v>52.2834</v>
      </c>
      <c r="N432" s="92">
        <f>VLOOKUP($A432,$A$16:$W$34,N$42,0)*$B432</f>
        <v>63.591099999999997</v>
      </c>
      <c r="P432" s="91">
        <f>VLOOKUP($A432,$A$16:$W$34,P$42,0)*$B432</f>
        <v>82.787999999999997</v>
      </c>
      <c r="Q432" s="92">
        <f>VLOOKUP($A432,$A$16:$W$34,Q$42,0)*$B432</f>
        <v>94.095600000000005</v>
      </c>
      <c r="S432" s="91">
        <f>VLOOKUP($A432,$A$16:$W$34,S$42,0)*$B432</f>
        <v>84.027500000000003</v>
      </c>
      <c r="T432" s="92">
        <f>VLOOKUP($A432,$A$16:$W$34,T$42,0)*$B432</f>
        <v>95.335099999999997</v>
      </c>
      <c r="V432" s="91">
        <f>VLOOKUP($A432,$A$16:$W$34,V$42,0)*$B432</f>
        <v>89.605199999999996</v>
      </c>
      <c r="W432" s="92">
        <f>VLOOKUP($A432,$A$16:$W$34,W$42,0)*$B432</f>
        <v>100.91289999999999</v>
      </c>
    </row>
    <row r="433" spans="1:23">
      <c r="C433" s="94"/>
      <c r="D433" s="94"/>
      <c r="E433" s="95"/>
      <c r="G433" s="94"/>
      <c r="H433" s="95"/>
      <c r="J433" s="94"/>
      <c r="K433" s="95"/>
      <c r="M433" s="94"/>
      <c r="N433" s="95"/>
      <c r="P433" s="94"/>
      <c r="Q433" s="95"/>
      <c r="S433" s="94"/>
      <c r="T433" s="95"/>
      <c r="V433" s="94"/>
      <c r="W433" s="95"/>
    </row>
    <row r="434" spans="1:23">
      <c r="C434" s="94"/>
      <c r="D434" s="94"/>
      <c r="E434" s="95"/>
      <c r="G434" s="94"/>
      <c r="H434" s="95"/>
      <c r="J434" s="94"/>
      <c r="K434" s="95"/>
      <c r="M434" s="94"/>
      <c r="N434" s="95"/>
      <c r="P434" s="94"/>
      <c r="Q434" s="95"/>
      <c r="S434" s="94"/>
      <c r="T434" s="95"/>
      <c r="V434" s="94"/>
      <c r="W434" s="95"/>
    </row>
    <row r="435" spans="1:23">
      <c r="C435" s="94"/>
      <c r="D435" s="94"/>
      <c r="E435" s="95"/>
      <c r="G435" s="94"/>
      <c r="H435" s="95"/>
      <c r="J435" s="94"/>
      <c r="K435" s="95"/>
      <c r="M435" s="94"/>
      <c r="N435" s="95"/>
      <c r="P435" s="94"/>
      <c r="Q435" s="95"/>
      <c r="S435" s="94"/>
      <c r="T435" s="95"/>
      <c r="V435" s="94"/>
      <c r="W435" s="95"/>
    </row>
    <row r="436" spans="1:23" ht="15.75" thickBot="1">
      <c r="B436" s="87" t="s">
        <v>1091</v>
      </c>
      <c r="C436" s="122" t="s">
        <v>913</v>
      </c>
      <c r="D436" s="103">
        <f>SUM(D432)</f>
        <v>52.2834</v>
      </c>
      <c r="E436" s="104">
        <f>SUM(E432)</f>
        <v>63.591099999999997</v>
      </c>
      <c r="F436" s="105"/>
      <c r="G436" s="103">
        <f>SUM(G432)</f>
        <v>75.370800000000003</v>
      </c>
      <c r="H436" s="104">
        <f>SUM(H432)</f>
        <v>86.678399999999996</v>
      </c>
      <c r="I436" s="105"/>
      <c r="J436" s="103">
        <f>SUM(J432)</f>
        <v>84.027500000000003</v>
      </c>
      <c r="K436" s="104">
        <f>SUM(K432)</f>
        <v>95.335099999999997</v>
      </c>
      <c r="L436" s="105"/>
      <c r="M436" s="103">
        <f>SUM(M432)</f>
        <v>52.2834</v>
      </c>
      <c r="N436" s="104">
        <f>SUM(N432)</f>
        <v>63.591099999999997</v>
      </c>
      <c r="O436" s="105"/>
      <c r="P436" s="103">
        <f>SUM(P432)</f>
        <v>82.787999999999997</v>
      </c>
      <c r="Q436" s="104">
        <f>SUM(Q432)</f>
        <v>94.095600000000005</v>
      </c>
      <c r="R436" s="105"/>
      <c r="S436" s="103">
        <f>SUM(S432)</f>
        <v>84.027500000000003</v>
      </c>
      <c r="T436" s="104">
        <f>SUM(T432)</f>
        <v>95.335099999999997</v>
      </c>
      <c r="U436" s="105"/>
      <c r="V436" s="103">
        <f>SUM(V432)</f>
        <v>89.605199999999996</v>
      </c>
      <c r="W436" s="104">
        <f>SUM(W432)</f>
        <v>100.91289999999999</v>
      </c>
    </row>
    <row r="437" spans="1:23" ht="15.75" thickTop="1">
      <c r="C437" s="123" t="s">
        <v>914</v>
      </c>
      <c r="D437" s="107">
        <f>D436*24</f>
        <v>1254.8016</v>
      </c>
      <c r="E437" s="108">
        <f>E436*12</f>
        <v>763.09320000000002</v>
      </c>
      <c r="F437" s="105"/>
      <c r="G437" s="107">
        <f>G436*24</f>
        <v>1808.8992000000001</v>
      </c>
      <c r="H437" s="108">
        <f>H436*12</f>
        <v>1040.1407999999999</v>
      </c>
      <c r="I437" s="105"/>
      <c r="J437" s="107">
        <f>J436*24</f>
        <v>2016.66</v>
      </c>
      <c r="K437" s="108">
        <f>K436*12</f>
        <v>1144.0211999999999</v>
      </c>
      <c r="L437" s="105"/>
      <c r="M437" s="107">
        <f>M436*24</f>
        <v>1254.8016</v>
      </c>
      <c r="N437" s="108">
        <f>N436*12</f>
        <v>763.09320000000002</v>
      </c>
      <c r="O437" s="105"/>
      <c r="P437" s="107">
        <f>P436*24</f>
        <v>1986.9119999999998</v>
      </c>
      <c r="Q437" s="108">
        <f>Q436*12</f>
        <v>1129.1472000000001</v>
      </c>
      <c r="R437" s="105"/>
      <c r="S437" s="107">
        <f>S436*24</f>
        <v>2016.66</v>
      </c>
      <c r="T437" s="108">
        <f>T436*12</f>
        <v>1144.0211999999999</v>
      </c>
      <c r="U437" s="105"/>
      <c r="V437" s="107">
        <f>V436*24</f>
        <v>2150.5248000000001</v>
      </c>
      <c r="W437" s="108">
        <f>W436*12</f>
        <v>1210.9548</v>
      </c>
    </row>
    <row r="438" spans="1:23" ht="15.75" thickBot="1">
      <c r="B438" s="87" t="s">
        <v>1092</v>
      </c>
      <c r="C438" s="124" t="s">
        <v>915</v>
      </c>
      <c r="D438" s="110">
        <f>D436+(D436*D$1)</f>
        <v>88.881779999999992</v>
      </c>
      <c r="E438" s="111">
        <f>E436+(E436*E$1)</f>
        <v>108.10486999999999</v>
      </c>
      <c r="F438" s="105"/>
      <c r="G438" s="110">
        <f>G436+(G436*G$1)</f>
        <v>135.66744</v>
      </c>
      <c r="H438" s="111">
        <f>H436+(H436*H$1)</f>
        <v>156.02112</v>
      </c>
      <c r="I438" s="105"/>
      <c r="J438" s="110">
        <f>J436+(J436*J$1)</f>
        <v>159.65225000000001</v>
      </c>
      <c r="K438" s="111">
        <f>K436+(K436*K$1)</f>
        <v>181.13668999999999</v>
      </c>
      <c r="L438" s="105"/>
      <c r="M438" s="110">
        <f>M436+(M436*M$1)</f>
        <v>88.881779999999992</v>
      </c>
      <c r="N438" s="111">
        <f>N436+(N436*N$1)</f>
        <v>108.10486999999999</v>
      </c>
      <c r="O438" s="105"/>
      <c r="P438" s="110">
        <f>P436+(P436*P$1)</f>
        <v>149.01839999999999</v>
      </c>
      <c r="Q438" s="111">
        <f>Q436+(Q436*Q$1)</f>
        <v>169.37208000000001</v>
      </c>
      <c r="R438" s="105"/>
      <c r="S438" s="110">
        <f>S436+(S436*S$1)</f>
        <v>159.65225000000001</v>
      </c>
      <c r="T438" s="111">
        <f>T436+(T436*T$1)</f>
        <v>181.13668999999999</v>
      </c>
      <c r="U438" s="105"/>
      <c r="V438" s="110">
        <f>V436+(V436*V$1)</f>
        <v>179.21039999999999</v>
      </c>
      <c r="W438" s="111">
        <f>W436+(W436*W$1)</f>
        <v>201.82579999999999</v>
      </c>
    </row>
    <row r="439" spans="1:23" ht="15.75" thickTop="1">
      <c r="C439" s="125" t="s">
        <v>916</v>
      </c>
      <c r="D439" s="113">
        <f>(D438-D436)/D436</f>
        <v>0.69999999999999984</v>
      </c>
      <c r="E439" s="114">
        <f>(E438-E436)/E436</f>
        <v>0.7</v>
      </c>
      <c r="F439" s="105"/>
      <c r="G439" s="113">
        <f>(G438-G436)/G436</f>
        <v>0.79999999999999993</v>
      </c>
      <c r="H439" s="114">
        <f>(H438-H436)/H436</f>
        <v>0.8</v>
      </c>
      <c r="I439" s="105"/>
      <c r="J439" s="113">
        <f>(J438-J436)/J436</f>
        <v>0.9</v>
      </c>
      <c r="K439" s="114">
        <f>(K438-K436)/K436</f>
        <v>0.89999999999999991</v>
      </c>
      <c r="L439" s="105"/>
      <c r="M439" s="113">
        <f>(M438-M436)/M436</f>
        <v>0.69999999999999984</v>
      </c>
      <c r="N439" s="114">
        <f>(N438-N436)/N436</f>
        <v>0.7</v>
      </c>
      <c r="O439" s="105"/>
      <c r="P439" s="113">
        <f>(P438-P436)/P436</f>
        <v>0.79999999999999993</v>
      </c>
      <c r="Q439" s="114">
        <f>(Q438-Q436)/Q436</f>
        <v>0.8</v>
      </c>
      <c r="R439" s="105"/>
      <c r="S439" s="113">
        <f>(S438-S436)/S436</f>
        <v>0.9</v>
      </c>
      <c r="T439" s="114">
        <f>(T438-T436)/T436</f>
        <v>0.89999999999999991</v>
      </c>
      <c r="U439" s="105"/>
      <c r="V439" s="113">
        <f>(V438-V436)/V436</f>
        <v>1</v>
      </c>
      <c r="W439" s="114">
        <f>(W438-W436)/W436</f>
        <v>1</v>
      </c>
    </row>
    <row r="440" spans="1:23">
      <c r="C440" s="126" t="s">
        <v>917</v>
      </c>
      <c r="D440" s="116">
        <f>D437+(D437*D$1)</f>
        <v>2133.1627199999998</v>
      </c>
      <c r="E440" s="117">
        <f>E437+(E437*E$1)</f>
        <v>1297.2584400000001</v>
      </c>
      <c r="F440" s="105"/>
      <c r="G440" s="116">
        <f>G437+(G437*G$1)</f>
        <v>3256.0185600000004</v>
      </c>
      <c r="H440" s="117">
        <f>H437+(H437*H$1)</f>
        <v>1872.25344</v>
      </c>
      <c r="I440" s="105"/>
      <c r="J440" s="116">
        <f>J437+(J437*J$1)</f>
        <v>3831.6540000000005</v>
      </c>
      <c r="K440" s="117">
        <f>K437+(K437*K$1)</f>
        <v>2173.6402799999996</v>
      </c>
      <c r="L440" s="105"/>
      <c r="M440" s="116">
        <f>M437+(M437*M$1)</f>
        <v>2133.1627199999998</v>
      </c>
      <c r="N440" s="117">
        <f>N437+(N437*N$1)</f>
        <v>1297.2584400000001</v>
      </c>
      <c r="O440" s="105"/>
      <c r="P440" s="116">
        <f>P437+(P437*P$1)</f>
        <v>3576.4415999999997</v>
      </c>
      <c r="Q440" s="117">
        <f>Q437+(Q437*Q$1)</f>
        <v>2032.4649600000002</v>
      </c>
      <c r="R440" s="105"/>
      <c r="S440" s="116">
        <f>S437+(S437*S$1)</f>
        <v>3831.6540000000005</v>
      </c>
      <c r="T440" s="117">
        <f>T437+(T437*T$1)</f>
        <v>2173.6402799999996</v>
      </c>
      <c r="U440" s="105"/>
      <c r="V440" s="116">
        <f>V437+(V437*V$1)</f>
        <v>4301.0496000000003</v>
      </c>
      <c r="W440" s="117">
        <f>W437+(W437*W$1)</f>
        <v>2421.9096</v>
      </c>
    </row>
    <row r="442" spans="1:23">
      <c r="C442" s="118" t="s">
        <v>974</v>
      </c>
    </row>
    <row r="443" spans="1:23">
      <c r="B443" s="87" t="s">
        <v>919</v>
      </c>
      <c r="C443" s="119" t="s">
        <v>632</v>
      </c>
      <c r="D443" s="86" t="s">
        <v>910</v>
      </c>
      <c r="E443" s="86" t="s">
        <v>906</v>
      </c>
      <c r="G443" s="86" t="s">
        <v>910</v>
      </c>
      <c r="H443" s="86" t="s">
        <v>906</v>
      </c>
      <c r="J443" s="86" t="s">
        <v>910</v>
      </c>
      <c r="K443" s="86" t="s">
        <v>906</v>
      </c>
      <c r="M443" s="86" t="s">
        <v>910</v>
      </c>
      <c r="N443" s="86" t="s">
        <v>906</v>
      </c>
      <c r="P443" s="86" t="s">
        <v>910</v>
      </c>
      <c r="Q443" s="86" t="s">
        <v>906</v>
      </c>
      <c r="S443" s="86" t="s">
        <v>910</v>
      </c>
      <c r="T443" s="86" t="s">
        <v>906</v>
      </c>
      <c r="V443" s="86" t="s">
        <v>910</v>
      </c>
      <c r="W443" s="86" t="s">
        <v>906</v>
      </c>
    </row>
    <row r="444" spans="1:23">
      <c r="B444" s="87" t="s">
        <v>911</v>
      </c>
      <c r="C444" s="87" t="s">
        <v>920</v>
      </c>
    </row>
    <row r="445" spans="1:23">
      <c r="A445" s="88" t="s">
        <v>86</v>
      </c>
      <c r="B445" s="89">
        <v>1</v>
      </c>
      <c r="C445" s="120" t="s">
        <v>632</v>
      </c>
      <c r="D445" s="91">
        <f>VLOOKUP($A445,$A$16:$W$34,D$42,0)*$B445</f>
        <v>52.2834</v>
      </c>
      <c r="E445" s="92">
        <f>VLOOKUP($A445,$A$16:$W$34,E$42,0)*$B445</f>
        <v>63.591099999999997</v>
      </c>
      <c r="G445" s="91">
        <f>VLOOKUP($A445,$A$16:$W$34,G$42,0)*$B445</f>
        <v>75.370800000000003</v>
      </c>
      <c r="H445" s="92">
        <f>VLOOKUP($A445,$A$16:$W$34,H$42,0)*$B445</f>
        <v>86.678399999999996</v>
      </c>
      <c r="J445" s="91">
        <f>VLOOKUP($A445,$A$16:$W$34,J$42,0)*$B445</f>
        <v>84.027500000000003</v>
      </c>
      <c r="K445" s="92">
        <f>VLOOKUP($A445,$A$16:$W$34,K$42,0)*$B445</f>
        <v>95.335099999999997</v>
      </c>
      <c r="M445" s="91">
        <f>VLOOKUP($A445,$A$16:$W$34,M$42,0)*$B445</f>
        <v>52.2834</v>
      </c>
      <c r="N445" s="92">
        <f>VLOOKUP($A445,$A$16:$W$34,N$42,0)*$B445</f>
        <v>63.591099999999997</v>
      </c>
      <c r="P445" s="91">
        <f>VLOOKUP($A445,$A$16:$W$34,P$42,0)*$B445</f>
        <v>82.787999999999997</v>
      </c>
      <c r="Q445" s="92">
        <f>VLOOKUP($A445,$A$16:$W$34,Q$42,0)*$B445</f>
        <v>94.095600000000005</v>
      </c>
      <c r="S445" s="91">
        <f>VLOOKUP($A445,$A$16:$W$34,S$42,0)*$B445</f>
        <v>84.027500000000003</v>
      </c>
      <c r="T445" s="92">
        <f>VLOOKUP($A445,$A$16:$W$34,T$42,0)*$B445</f>
        <v>95.335099999999997</v>
      </c>
      <c r="V445" s="91">
        <f>VLOOKUP($A445,$A$16:$W$34,V$42,0)*$B445</f>
        <v>89.605199999999996</v>
      </c>
      <c r="W445" s="92">
        <f>VLOOKUP($A445,$A$16:$W$34,W$42,0)*$B445</f>
        <v>100.91289999999999</v>
      </c>
    </row>
    <row r="446" spans="1:23">
      <c r="C446" s="94"/>
      <c r="D446" s="94"/>
      <c r="E446" s="95"/>
      <c r="G446" s="94"/>
      <c r="H446" s="95"/>
      <c r="J446" s="94"/>
      <c r="K446" s="95"/>
      <c r="M446" s="94"/>
      <c r="N446" s="95"/>
      <c r="P446" s="94"/>
      <c r="Q446" s="95"/>
      <c r="S446" s="94"/>
      <c r="T446" s="95"/>
      <c r="V446" s="94"/>
      <c r="W446" s="95"/>
    </row>
    <row r="447" spans="1:23">
      <c r="C447" s="94"/>
      <c r="D447" s="94"/>
      <c r="E447" s="95"/>
      <c r="G447" s="94"/>
      <c r="H447" s="95"/>
      <c r="J447" s="94"/>
      <c r="K447" s="95"/>
      <c r="M447" s="94"/>
      <c r="N447" s="95"/>
      <c r="P447" s="94"/>
      <c r="Q447" s="95"/>
      <c r="S447" s="94"/>
      <c r="T447" s="95"/>
      <c r="V447" s="94"/>
      <c r="W447" s="95"/>
    </row>
    <row r="448" spans="1:23">
      <c r="C448" s="94"/>
      <c r="D448" s="94"/>
      <c r="E448" s="95"/>
      <c r="G448" s="94"/>
      <c r="H448" s="95"/>
      <c r="J448" s="94"/>
      <c r="K448" s="95"/>
      <c r="M448" s="94"/>
      <c r="N448" s="95"/>
      <c r="P448" s="94"/>
      <c r="Q448" s="95"/>
      <c r="S448" s="94"/>
      <c r="T448" s="95"/>
      <c r="V448" s="94"/>
      <c r="W448" s="95"/>
    </row>
    <row r="449" spans="1:23" ht="15.75" thickBot="1">
      <c r="B449" s="87" t="s">
        <v>1093</v>
      </c>
      <c r="C449" s="122" t="s">
        <v>913</v>
      </c>
      <c r="D449" s="103">
        <f>SUM(D445)</f>
        <v>52.2834</v>
      </c>
      <c r="E449" s="104">
        <f>SUM(E445)</f>
        <v>63.591099999999997</v>
      </c>
      <c r="F449" s="105"/>
      <c r="G449" s="103">
        <f>SUM(G445)</f>
        <v>75.370800000000003</v>
      </c>
      <c r="H449" s="104">
        <f>SUM(H445)</f>
        <v>86.678399999999996</v>
      </c>
      <c r="I449" s="105"/>
      <c r="J449" s="103">
        <f>SUM(J445)</f>
        <v>84.027500000000003</v>
      </c>
      <c r="K449" s="104">
        <f>SUM(K445)</f>
        <v>95.335099999999997</v>
      </c>
      <c r="L449" s="105"/>
      <c r="M449" s="103">
        <f>SUM(M445)</f>
        <v>52.2834</v>
      </c>
      <c r="N449" s="104">
        <f>SUM(N445)</f>
        <v>63.591099999999997</v>
      </c>
      <c r="O449" s="105"/>
      <c r="P449" s="103">
        <f>SUM(P445)</f>
        <v>82.787999999999997</v>
      </c>
      <c r="Q449" s="104">
        <f>SUM(Q445)</f>
        <v>94.095600000000005</v>
      </c>
      <c r="R449" s="105"/>
      <c r="S449" s="103">
        <f>SUM(S445)</f>
        <v>84.027500000000003</v>
      </c>
      <c r="T449" s="104">
        <f>SUM(T445)</f>
        <v>95.335099999999997</v>
      </c>
      <c r="U449" s="105"/>
      <c r="V449" s="103">
        <f>SUM(V445)</f>
        <v>89.605199999999996</v>
      </c>
      <c r="W449" s="104">
        <f>SUM(W445)</f>
        <v>100.91289999999999</v>
      </c>
    </row>
    <row r="450" spans="1:23" ht="15.75" thickTop="1">
      <c r="C450" s="123" t="s">
        <v>914</v>
      </c>
      <c r="D450" s="107">
        <f>D449*24</f>
        <v>1254.8016</v>
      </c>
      <c r="E450" s="108">
        <f>E449*12</f>
        <v>763.09320000000002</v>
      </c>
      <c r="F450" s="105"/>
      <c r="G450" s="107">
        <f>G449*24</f>
        <v>1808.8992000000001</v>
      </c>
      <c r="H450" s="108">
        <f>H449*12</f>
        <v>1040.1407999999999</v>
      </c>
      <c r="I450" s="105"/>
      <c r="J450" s="107">
        <f>J449*24</f>
        <v>2016.66</v>
      </c>
      <c r="K450" s="108">
        <f>K449*12</f>
        <v>1144.0211999999999</v>
      </c>
      <c r="L450" s="105"/>
      <c r="M450" s="107">
        <f>M449*24</f>
        <v>1254.8016</v>
      </c>
      <c r="N450" s="108">
        <f>N449*12</f>
        <v>763.09320000000002</v>
      </c>
      <c r="O450" s="105"/>
      <c r="P450" s="107">
        <f>P449*24</f>
        <v>1986.9119999999998</v>
      </c>
      <c r="Q450" s="108">
        <f>Q449*12</f>
        <v>1129.1472000000001</v>
      </c>
      <c r="R450" s="105"/>
      <c r="S450" s="107">
        <f>S449*24</f>
        <v>2016.66</v>
      </c>
      <c r="T450" s="108">
        <f>T449*12</f>
        <v>1144.0211999999999</v>
      </c>
      <c r="U450" s="105"/>
      <c r="V450" s="107">
        <f>V449*24</f>
        <v>2150.5248000000001</v>
      </c>
      <c r="W450" s="108">
        <f>W449*12</f>
        <v>1210.9548</v>
      </c>
    </row>
    <row r="451" spans="1:23" ht="15.75" thickBot="1">
      <c r="B451" s="87" t="s">
        <v>1094</v>
      </c>
      <c r="C451" s="124" t="s">
        <v>915</v>
      </c>
      <c r="D451" s="110">
        <f>D449+(D449*D$1)</f>
        <v>88.881779999999992</v>
      </c>
      <c r="E451" s="111">
        <f>E449+(E449*E$1)</f>
        <v>108.10486999999999</v>
      </c>
      <c r="F451" s="105"/>
      <c r="G451" s="110">
        <f>G449+(G449*G$1)</f>
        <v>135.66744</v>
      </c>
      <c r="H451" s="111">
        <f>H449+(H449*H$1)</f>
        <v>156.02112</v>
      </c>
      <c r="I451" s="105"/>
      <c r="J451" s="110">
        <f>J449+(J449*J$1)</f>
        <v>159.65225000000001</v>
      </c>
      <c r="K451" s="111">
        <f>K449+(K449*K$1)</f>
        <v>181.13668999999999</v>
      </c>
      <c r="L451" s="105"/>
      <c r="M451" s="110">
        <f>M449+(M449*M$1)</f>
        <v>88.881779999999992</v>
      </c>
      <c r="N451" s="111">
        <f>N449+(N449*N$1)</f>
        <v>108.10486999999999</v>
      </c>
      <c r="O451" s="105"/>
      <c r="P451" s="110">
        <f>P449+(P449*P$1)</f>
        <v>149.01839999999999</v>
      </c>
      <c r="Q451" s="111">
        <f>Q449+(Q449*Q$1)</f>
        <v>169.37208000000001</v>
      </c>
      <c r="R451" s="105"/>
      <c r="S451" s="110">
        <f>S449+(S449*S$1)</f>
        <v>159.65225000000001</v>
      </c>
      <c r="T451" s="111">
        <f>T449+(T449*T$1)</f>
        <v>181.13668999999999</v>
      </c>
      <c r="U451" s="105"/>
      <c r="V451" s="110">
        <f>V449+(V449*V$1)</f>
        <v>179.21039999999999</v>
      </c>
      <c r="W451" s="111">
        <f>W449+(W449*W$1)</f>
        <v>201.82579999999999</v>
      </c>
    </row>
    <row r="452" spans="1:23" ht="15.75" thickTop="1">
      <c r="C452" s="125" t="s">
        <v>916</v>
      </c>
      <c r="D452" s="113">
        <f>(D451-D449)/D449</f>
        <v>0.69999999999999984</v>
      </c>
      <c r="E452" s="114">
        <f>(E451-E449)/E449</f>
        <v>0.7</v>
      </c>
      <c r="F452" s="105"/>
      <c r="G452" s="113">
        <f>(G451-G449)/G449</f>
        <v>0.79999999999999993</v>
      </c>
      <c r="H452" s="114">
        <f>(H451-H449)/H449</f>
        <v>0.8</v>
      </c>
      <c r="I452" s="105"/>
      <c r="J452" s="113">
        <f>(J451-J449)/J449</f>
        <v>0.9</v>
      </c>
      <c r="K452" s="114">
        <f>(K451-K449)/K449</f>
        <v>0.89999999999999991</v>
      </c>
      <c r="L452" s="105"/>
      <c r="M452" s="113">
        <f>(M451-M449)/M449</f>
        <v>0.69999999999999984</v>
      </c>
      <c r="N452" s="114">
        <f>(N451-N449)/N449</f>
        <v>0.7</v>
      </c>
      <c r="O452" s="105"/>
      <c r="P452" s="113">
        <f>(P451-P449)/P449</f>
        <v>0.79999999999999993</v>
      </c>
      <c r="Q452" s="114">
        <f>(Q451-Q449)/Q449</f>
        <v>0.8</v>
      </c>
      <c r="R452" s="105"/>
      <c r="S452" s="113">
        <f>(S451-S449)/S449</f>
        <v>0.9</v>
      </c>
      <c r="T452" s="114">
        <f>(T451-T449)/T449</f>
        <v>0.89999999999999991</v>
      </c>
      <c r="U452" s="105"/>
      <c r="V452" s="113">
        <f>(V451-V449)/V449</f>
        <v>1</v>
      </c>
      <c r="W452" s="114">
        <f>(W451-W449)/W449</f>
        <v>1</v>
      </c>
    </row>
    <row r="453" spans="1:23">
      <c r="C453" s="126" t="s">
        <v>917</v>
      </c>
      <c r="D453" s="116">
        <f>D450+(D450*D$1)</f>
        <v>2133.1627199999998</v>
      </c>
      <c r="E453" s="117">
        <f>E450+(E450*E$1)</f>
        <v>1297.2584400000001</v>
      </c>
      <c r="F453" s="105"/>
      <c r="G453" s="116">
        <f>G450+(G450*G$1)</f>
        <v>3256.0185600000004</v>
      </c>
      <c r="H453" s="117">
        <f>H450+(H450*H$1)</f>
        <v>1872.25344</v>
      </c>
      <c r="I453" s="105"/>
      <c r="J453" s="116">
        <f>J450+(J450*J$1)</f>
        <v>3831.6540000000005</v>
      </c>
      <c r="K453" s="117">
        <f>K450+(K450*K$1)</f>
        <v>2173.6402799999996</v>
      </c>
      <c r="L453" s="105"/>
      <c r="M453" s="116">
        <f>M450+(M450*M$1)</f>
        <v>2133.1627199999998</v>
      </c>
      <c r="N453" s="117">
        <f>N450+(N450*N$1)</f>
        <v>1297.2584400000001</v>
      </c>
      <c r="O453" s="105"/>
      <c r="P453" s="116">
        <f>P450+(P450*P$1)</f>
        <v>3576.4415999999997</v>
      </c>
      <c r="Q453" s="117">
        <f>Q450+(Q450*Q$1)</f>
        <v>2032.4649600000002</v>
      </c>
      <c r="R453" s="105"/>
      <c r="S453" s="116">
        <f>S450+(S450*S$1)</f>
        <v>3831.6540000000005</v>
      </c>
      <c r="T453" s="117">
        <f>T450+(T450*T$1)</f>
        <v>2173.6402799999996</v>
      </c>
      <c r="U453" s="105"/>
      <c r="V453" s="116">
        <f>V450+(V450*V$1)</f>
        <v>4301.0496000000003</v>
      </c>
      <c r="W453" s="117">
        <f>W450+(W450*W$1)</f>
        <v>2421.9096</v>
      </c>
    </row>
    <row r="455" spans="1:23">
      <c r="C455" s="118" t="s">
        <v>974</v>
      </c>
    </row>
    <row r="456" spans="1:23">
      <c r="B456" s="87" t="s">
        <v>919</v>
      </c>
      <c r="C456" s="119" t="s">
        <v>1095</v>
      </c>
      <c r="D456" s="86" t="s">
        <v>910</v>
      </c>
      <c r="E456" s="86" t="s">
        <v>906</v>
      </c>
      <c r="G456" s="86" t="s">
        <v>910</v>
      </c>
      <c r="H456" s="86" t="s">
        <v>906</v>
      </c>
      <c r="J456" s="86" t="s">
        <v>910</v>
      </c>
      <c r="K456" s="86" t="s">
        <v>906</v>
      </c>
      <c r="M456" s="86" t="s">
        <v>910</v>
      </c>
      <c r="N456" s="86" t="s">
        <v>906</v>
      </c>
      <c r="P456" s="86" t="s">
        <v>910</v>
      </c>
      <c r="Q456" s="86" t="s">
        <v>906</v>
      </c>
      <c r="S456" s="86" t="s">
        <v>910</v>
      </c>
      <c r="T456" s="86" t="s">
        <v>906</v>
      </c>
      <c r="V456" s="86" t="s">
        <v>910</v>
      </c>
      <c r="W456" s="86" t="s">
        <v>906</v>
      </c>
    </row>
    <row r="457" spans="1:23">
      <c r="B457" s="87" t="s">
        <v>911</v>
      </c>
      <c r="C457" s="87" t="s">
        <v>920</v>
      </c>
    </row>
    <row r="458" spans="1:23">
      <c r="A458" s="88" t="s">
        <v>32</v>
      </c>
      <c r="B458" s="89">
        <v>1</v>
      </c>
      <c r="C458" s="120" t="s">
        <v>1095</v>
      </c>
      <c r="D458" s="91">
        <f>VLOOKUP($A458,$A$16:$W$34,D$42,0)*$B458</f>
        <v>23.003299999999999</v>
      </c>
      <c r="E458" s="92">
        <f>VLOOKUP($A458,$A$16:$W$34,E$42,0)*$B458</f>
        <v>43.040900000000001</v>
      </c>
      <c r="G458" s="91">
        <f>VLOOKUP($A458,$A$16:$W$34,G$42,0)*$B458</f>
        <v>38.225000000000001</v>
      </c>
      <c r="H458" s="92">
        <f>VLOOKUP($A458,$A$16:$W$34,H$42,0)*$B458</f>
        <v>58.262500000000003</v>
      </c>
      <c r="J458" s="91">
        <f>VLOOKUP($A458,$A$16:$W$34,J$42,0)*$B458</f>
        <v>45.446399999999997</v>
      </c>
      <c r="K458" s="92">
        <f>VLOOKUP($A458,$A$16:$W$34,K$42,0)*$B458</f>
        <v>65.483999999999995</v>
      </c>
      <c r="M458" s="91">
        <f>VLOOKUP($A458,$A$16:$W$34,M$42,0)*$B458</f>
        <v>23.003299999999999</v>
      </c>
      <c r="N458" s="92">
        <f>VLOOKUP($A458,$A$16:$W$34,N$42,0)*$B458</f>
        <v>43.040900000000001</v>
      </c>
      <c r="P458" s="91">
        <f>VLOOKUP($A458,$A$16:$W$34,P$42,0)*$B458</f>
        <v>44.002800000000001</v>
      </c>
      <c r="Q458" s="92">
        <f>VLOOKUP($A458,$A$16:$W$34,Q$42,0)*$B458</f>
        <v>64.040300000000002</v>
      </c>
      <c r="S458" s="91">
        <f>VLOOKUP($A458,$A$16:$W$34,S$42,0)*$B458</f>
        <v>45.446399999999997</v>
      </c>
      <c r="T458" s="92">
        <f>VLOOKUP($A458,$A$16:$W$34,T$42,0)*$B458</f>
        <v>65.483999999999995</v>
      </c>
      <c r="V458" s="91">
        <f>VLOOKUP($A458,$A$16:$W$34,V$42,0)*$B458</f>
        <v>51.942900000000002</v>
      </c>
      <c r="W458" s="92">
        <f>VLOOKUP($A458,$A$16:$W$34,W$42,0)*$B458</f>
        <v>71.980500000000006</v>
      </c>
    </row>
    <row r="459" spans="1:23">
      <c r="C459" s="94"/>
      <c r="D459" s="94"/>
      <c r="E459" s="95"/>
      <c r="G459" s="94"/>
      <c r="H459" s="95"/>
      <c r="J459" s="94"/>
      <c r="K459" s="95"/>
      <c r="M459" s="94"/>
      <c r="N459" s="95"/>
      <c r="P459" s="94"/>
      <c r="Q459" s="95"/>
      <c r="S459" s="94"/>
      <c r="T459" s="95"/>
      <c r="V459" s="94"/>
      <c r="W459" s="95"/>
    </row>
    <row r="460" spans="1:23">
      <c r="C460" s="94"/>
      <c r="D460" s="94"/>
      <c r="E460" s="95"/>
      <c r="G460" s="94"/>
      <c r="H460" s="95"/>
      <c r="J460" s="94"/>
      <c r="K460" s="95"/>
      <c r="M460" s="94"/>
      <c r="N460" s="95"/>
      <c r="P460" s="94"/>
      <c r="Q460" s="95"/>
      <c r="S460" s="94"/>
      <c r="T460" s="95"/>
      <c r="V460" s="94"/>
      <c r="W460" s="95"/>
    </row>
    <row r="461" spans="1:23">
      <c r="C461" s="94"/>
      <c r="D461" s="94"/>
      <c r="E461" s="95"/>
      <c r="G461" s="94"/>
      <c r="H461" s="95"/>
      <c r="J461" s="94"/>
      <c r="K461" s="95"/>
      <c r="M461" s="94"/>
      <c r="N461" s="95"/>
      <c r="P461" s="94"/>
      <c r="Q461" s="95"/>
      <c r="S461" s="94"/>
      <c r="T461" s="95"/>
      <c r="V461" s="94"/>
      <c r="W461" s="95"/>
    </row>
    <row r="462" spans="1:23" ht="15.75" thickBot="1">
      <c r="B462" s="87" t="s">
        <v>1096</v>
      </c>
      <c r="C462" s="122" t="s">
        <v>913</v>
      </c>
      <c r="D462" s="103">
        <f>SUM(D458)</f>
        <v>23.003299999999999</v>
      </c>
      <c r="E462" s="104">
        <f>SUM(E458)</f>
        <v>43.040900000000001</v>
      </c>
      <c r="F462" s="105"/>
      <c r="G462" s="103">
        <f>SUM(G458)</f>
        <v>38.225000000000001</v>
      </c>
      <c r="H462" s="104">
        <f>SUM(H458)</f>
        <v>58.262500000000003</v>
      </c>
      <c r="I462" s="105"/>
      <c r="J462" s="103">
        <f>SUM(J458)</f>
        <v>45.446399999999997</v>
      </c>
      <c r="K462" s="104">
        <f>SUM(K458)</f>
        <v>65.483999999999995</v>
      </c>
      <c r="L462" s="105"/>
      <c r="M462" s="103">
        <f>SUM(M458)</f>
        <v>23.003299999999999</v>
      </c>
      <c r="N462" s="104">
        <f>SUM(N458)</f>
        <v>43.040900000000001</v>
      </c>
      <c r="O462" s="105"/>
      <c r="P462" s="103">
        <f>SUM(P458)</f>
        <v>44.002800000000001</v>
      </c>
      <c r="Q462" s="104">
        <f>SUM(Q458)</f>
        <v>64.040300000000002</v>
      </c>
      <c r="R462" s="105"/>
      <c r="S462" s="103">
        <f>SUM(S458)</f>
        <v>45.446399999999997</v>
      </c>
      <c r="T462" s="104">
        <f>SUM(T458)</f>
        <v>65.483999999999995</v>
      </c>
      <c r="U462" s="105"/>
      <c r="V462" s="103">
        <f>SUM(V458)</f>
        <v>51.942900000000002</v>
      </c>
      <c r="W462" s="104">
        <f>SUM(W458)</f>
        <v>71.980500000000006</v>
      </c>
    </row>
    <row r="463" spans="1:23" ht="15.75" thickTop="1">
      <c r="C463" s="123" t="s">
        <v>914</v>
      </c>
      <c r="D463" s="107">
        <f>D462*24</f>
        <v>552.07920000000001</v>
      </c>
      <c r="E463" s="108">
        <f>E462*12</f>
        <v>516.49080000000004</v>
      </c>
      <c r="F463" s="105"/>
      <c r="G463" s="107">
        <f>G462*24</f>
        <v>917.40000000000009</v>
      </c>
      <c r="H463" s="108">
        <f>H462*12</f>
        <v>699.15000000000009</v>
      </c>
      <c r="I463" s="105"/>
      <c r="J463" s="107">
        <f>J462*24</f>
        <v>1090.7136</v>
      </c>
      <c r="K463" s="108">
        <f>K462*12</f>
        <v>785.80799999999999</v>
      </c>
      <c r="L463" s="105"/>
      <c r="M463" s="107">
        <f>M462*24</f>
        <v>552.07920000000001</v>
      </c>
      <c r="N463" s="108">
        <f>N462*12</f>
        <v>516.49080000000004</v>
      </c>
      <c r="O463" s="105"/>
      <c r="P463" s="107">
        <f>P462*24</f>
        <v>1056.0672</v>
      </c>
      <c r="Q463" s="108">
        <f>Q462*12</f>
        <v>768.48360000000002</v>
      </c>
      <c r="R463" s="105"/>
      <c r="S463" s="107">
        <f>S462*24</f>
        <v>1090.7136</v>
      </c>
      <c r="T463" s="108">
        <f>T462*12</f>
        <v>785.80799999999999</v>
      </c>
      <c r="U463" s="105"/>
      <c r="V463" s="107">
        <f>V462*24</f>
        <v>1246.6296</v>
      </c>
      <c r="W463" s="108">
        <f>W462*12</f>
        <v>863.76600000000008</v>
      </c>
    </row>
    <row r="464" spans="1:23" ht="15.75" thickBot="1">
      <c r="B464" s="87" t="s">
        <v>1097</v>
      </c>
      <c r="C464" s="124" t="s">
        <v>915</v>
      </c>
      <c r="D464" s="110">
        <f>D462+(D462*D$1)</f>
        <v>39.105609999999999</v>
      </c>
      <c r="E464" s="111">
        <f>E462+(E462*E$1)</f>
        <v>73.169529999999995</v>
      </c>
      <c r="F464" s="105"/>
      <c r="G464" s="110">
        <f>G462+(G462*G$1)</f>
        <v>68.805000000000007</v>
      </c>
      <c r="H464" s="111">
        <f>H462+(H462*H$1)</f>
        <v>104.8725</v>
      </c>
      <c r="I464" s="105"/>
      <c r="J464" s="110">
        <f>J462+(J462*J$1)</f>
        <v>86.348159999999993</v>
      </c>
      <c r="K464" s="111">
        <f>K462+(K462*K$1)</f>
        <v>124.41959999999999</v>
      </c>
      <c r="L464" s="105"/>
      <c r="M464" s="110">
        <f>M462+(M462*M$1)</f>
        <v>39.105609999999999</v>
      </c>
      <c r="N464" s="111">
        <f>N462+(N462*N$1)</f>
        <v>73.169529999999995</v>
      </c>
      <c r="O464" s="105"/>
      <c r="P464" s="110">
        <f>P462+(P462*P$1)</f>
        <v>79.205039999999997</v>
      </c>
      <c r="Q464" s="111">
        <f>Q462+(Q462*Q$1)</f>
        <v>115.27254000000001</v>
      </c>
      <c r="R464" s="105"/>
      <c r="S464" s="110">
        <f>S462+(S462*S$1)</f>
        <v>86.348159999999993</v>
      </c>
      <c r="T464" s="111">
        <f>T462+(T462*T$1)</f>
        <v>124.41959999999999</v>
      </c>
      <c r="U464" s="105"/>
      <c r="V464" s="110">
        <f>V462+(V462*V$1)</f>
        <v>103.8858</v>
      </c>
      <c r="W464" s="111">
        <f>W462+(W462*W$1)</f>
        <v>143.96100000000001</v>
      </c>
    </row>
    <row r="465" spans="1:23" ht="15.75" thickTop="1">
      <c r="C465" s="125" t="s">
        <v>916</v>
      </c>
      <c r="D465" s="113">
        <f>(D464-D462)/D462</f>
        <v>0.7</v>
      </c>
      <c r="E465" s="114">
        <f>(E464-E462)/E462</f>
        <v>0.69999999999999984</v>
      </c>
      <c r="F465" s="105"/>
      <c r="G465" s="113">
        <f>(G464-G462)/G462</f>
        <v>0.80000000000000016</v>
      </c>
      <c r="H465" s="114">
        <f>(H464-H462)/H462</f>
        <v>0.79999999999999993</v>
      </c>
      <c r="I465" s="105"/>
      <c r="J465" s="113">
        <f>(J464-J462)/J462</f>
        <v>0.9</v>
      </c>
      <c r="K465" s="114">
        <f>(K464-K462)/K462</f>
        <v>0.9</v>
      </c>
      <c r="L465" s="105"/>
      <c r="M465" s="113">
        <f>(M464-M462)/M462</f>
        <v>0.7</v>
      </c>
      <c r="N465" s="114">
        <f>(N464-N462)/N462</f>
        <v>0.69999999999999984</v>
      </c>
      <c r="O465" s="105"/>
      <c r="P465" s="113">
        <f>(P464-P462)/P462</f>
        <v>0.79999999999999993</v>
      </c>
      <c r="Q465" s="114">
        <f>(Q464-Q462)/Q462</f>
        <v>0.8</v>
      </c>
      <c r="R465" s="105"/>
      <c r="S465" s="113">
        <f>(S464-S462)/S462</f>
        <v>0.9</v>
      </c>
      <c r="T465" s="114">
        <f>(T464-T462)/T462</f>
        <v>0.9</v>
      </c>
      <c r="U465" s="105"/>
      <c r="V465" s="113">
        <f>(V464-V462)/V462</f>
        <v>1</v>
      </c>
      <c r="W465" s="114">
        <f>(W464-W462)/W462</f>
        <v>1</v>
      </c>
    </row>
    <row r="466" spans="1:23">
      <c r="C466" s="126" t="s">
        <v>917</v>
      </c>
      <c r="D466" s="116">
        <f>D463+(D463*D$1)</f>
        <v>938.53464000000008</v>
      </c>
      <c r="E466" s="117">
        <f>E463+(E463*E$1)</f>
        <v>878.03436000000011</v>
      </c>
      <c r="F466" s="105"/>
      <c r="G466" s="116">
        <f>G463+(G463*G$1)</f>
        <v>1651.3200000000002</v>
      </c>
      <c r="H466" s="117">
        <f>H463+(H463*H$1)</f>
        <v>1258.4700000000003</v>
      </c>
      <c r="I466" s="105"/>
      <c r="J466" s="116">
        <f>J463+(J463*J$1)</f>
        <v>2072.3558400000002</v>
      </c>
      <c r="K466" s="117">
        <f>K463+(K463*K$1)</f>
        <v>1493.0352</v>
      </c>
      <c r="L466" s="105"/>
      <c r="M466" s="116">
        <f>M463+(M463*M$1)</f>
        <v>938.53464000000008</v>
      </c>
      <c r="N466" s="117">
        <f>N463+(N463*N$1)</f>
        <v>878.03436000000011</v>
      </c>
      <c r="O466" s="105"/>
      <c r="P466" s="116">
        <f>P463+(P463*P$1)</f>
        <v>1900.9209599999999</v>
      </c>
      <c r="Q466" s="117">
        <f>Q463+(Q463*Q$1)</f>
        <v>1383.2704800000001</v>
      </c>
      <c r="R466" s="105"/>
      <c r="S466" s="116">
        <f>S463+(S463*S$1)</f>
        <v>2072.3558400000002</v>
      </c>
      <c r="T466" s="117">
        <f>T463+(T463*T$1)</f>
        <v>1493.0352</v>
      </c>
      <c r="U466" s="105"/>
      <c r="V466" s="116">
        <f>V463+(V463*V$1)</f>
        <v>2493.2592</v>
      </c>
      <c r="W466" s="117">
        <f>W463+(W463*W$1)</f>
        <v>1727.5320000000002</v>
      </c>
    </row>
    <row r="468" spans="1:23">
      <c r="C468" s="118" t="s">
        <v>974</v>
      </c>
    </row>
    <row r="469" spans="1:23">
      <c r="B469" s="87" t="s">
        <v>919</v>
      </c>
      <c r="C469" s="119" t="s">
        <v>765</v>
      </c>
      <c r="D469" s="86" t="s">
        <v>910</v>
      </c>
      <c r="E469" s="86" t="s">
        <v>906</v>
      </c>
      <c r="G469" s="86" t="s">
        <v>910</v>
      </c>
      <c r="H469" s="86" t="s">
        <v>906</v>
      </c>
      <c r="J469" s="86" t="s">
        <v>910</v>
      </c>
      <c r="K469" s="86" t="s">
        <v>906</v>
      </c>
      <c r="M469" s="86" t="s">
        <v>910</v>
      </c>
      <c r="N469" s="86" t="s">
        <v>906</v>
      </c>
      <c r="P469" s="86" t="s">
        <v>910</v>
      </c>
      <c r="Q469" s="86" t="s">
        <v>906</v>
      </c>
      <c r="S469" s="86" t="s">
        <v>910</v>
      </c>
      <c r="T469" s="86" t="s">
        <v>906</v>
      </c>
      <c r="V469" s="86" t="s">
        <v>910</v>
      </c>
      <c r="W469" s="86" t="s">
        <v>906</v>
      </c>
    </row>
    <row r="470" spans="1:23">
      <c r="B470" s="87" t="s">
        <v>911</v>
      </c>
      <c r="C470" s="87" t="s">
        <v>920</v>
      </c>
    </row>
    <row r="471" spans="1:23">
      <c r="A471" s="88" t="s">
        <v>82</v>
      </c>
      <c r="B471" s="89">
        <v>1</v>
      </c>
      <c r="C471" s="120" t="s">
        <v>1098</v>
      </c>
      <c r="D471" s="91">
        <f>VLOOKUP($A471,$A$16:$W$34,D$42,0)*$B471</f>
        <v>10.7879</v>
      </c>
      <c r="E471" s="92">
        <f>VLOOKUP($A471,$A$16:$W$34,E$42,0)*$B471</f>
        <v>23.739799999999999</v>
      </c>
      <c r="G471" s="91">
        <f>VLOOKUP($A471,$A$16:$W$34,G$42,0)*$B471</f>
        <v>18.125399999999999</v>
      </c>
      <c r="H471" s="92">
        <f>VLOOKUP($A471,$A$16:$W$34,H$42,0)*$B471</f>
        <v>31.077200000000001</v>
      </c>
      <c r="J471" s="91">
        <f>VLOOKUP($A471,$A$16:$W$34,J$42,0)*$B471</f>
        <v>25.524699999999999</v>
      </c>
      <c r="K471" s="92">
        <f>VLOOKUP($A471,$A$16:$W$34,K$42,0)*$B471</f>
        <v>38.476599999999998</v>
      </c>
      <c r="M471" s="91">
        <f>VLOOKUP($A471,$A$16:$W$34,M$42,0)*$B471</f>
        <v>10.7879</v>
      </c>
      <c r="N471" s="92">
        <f>VLOOKUP($A471,$A$16:$W$34,N$42,0)*$B471</f>
        <v>23.739799999999999</v>
      </c>
      <c r="P471" s="91">
        <f>VLOOKUP($A471,$A$16:$W$34,P$42,0)*$B471</f>
        <v>24.7592</v>
      </c>
      <c r="Q471" s="92">
        <f>VLOOKUP($A471,$A$16:$W$34,Q$42,0)*$B471</f>
        <v>37.710999999999999</v>
      </c>
      <c r="S471" s="91">
        <f>VLOOKUP($A471,$A$16:$W$34,S$42,0)*$B471</f>
        <v>25.524699999999999</v>
      </c>
      <c r="T471" s="92">
        <f>VLOOKUP($A471,$A$16:$W$34,T$42,0)*$B471</f>
        <v>38.476599999999998</v>
      </c>
      <c r="V471" s="91">
        <f>VLOOKUP($A471,$A$16:$W$34,V$42,0)*$B471</f>
        <v>28.969799999999999</v>
      </c>
      <c r="W471" s="92">
        <f>VLOOKUP($A471,$A$16:$W$34,W$42,0)*$B471</f>
        <v>41.921700000000001</v>
      </c>
    </row>
    <row r="472" spans="1:23">
      <c r="A472" s="88" t="s">
        <v>84</v>
      </c>
      <c r="B472" s="89">
        <v>1</v>
      </c>
      <c r="C472" s="128" t="s">
        <v>783</v>
      </c>
      <c r="D472" s="129">
        <f>VLOOKUP($A472,$A$16:$W$34,D$42,0)*$B472</f>
        <v>16.749400000000001</v>
      </c>
      <c r="E472" s="130">
        <f>VLOOKUP($A472,$A$16:$W$34,E$42,0)*$B472</f>
        <v>35.6526</v>
      </c>
      <c r="G472" s="129">
        <f>VLOOKUP($A472,$A$16:$W$34,G$42,0)*$B472</f>
        <v>29.784099999999999</v>
      </c>
      <c r="H472" s="130">
        <f>VLOOKUP($A472,$A$16:$W$34,H$42,0)*$B472</f>
        <v>48.6873</v>
      </c>
      <c r="J472" s="129">
        <f>VLOOKUP($A472,$A$16:$W$34,J$42,0)*$B472</f>
        <v>36.257800000000003</v>
      </c>
      <c r="K472" s="130">
        <f>VLOOKUP($A472,$A$16:$W$34,K$42,0)*$B472</f>
        <v>55.161000000000001</v>
      </c>
      <c r="M472" s="129">
        <f>VLOOKUP($A472,$A$16:$W$34,M$42,0)*$B472</f>
        <v>16.749400000000001</v>
      </c>
      <c r="N472" s="130">
        <f>VLOOKUP($A472,$A$16:$W$34,N$42,0)*$B472</f>
        <v>35.6526</v>
      </c>
      <c r="P472" s="129">
        <f>VLOOKUP($A472,$A$16:$W$34,P$42,0)*$B472</f>
        <v>34.726599999999998</v>
      </c>
      <c r="Q472" s="130">
        <f>VLOOKUP($A472,$A$16:$W$34,Q$42,0)*$B472</f>
        <v>53.629800000000003</v>
      </c>
      <c r="S472" s="129">
        <f>VLOOKUP($A472,$A$16:$W$34,S$42,0)*$B472</f>
        <v>36.257800000000003</v>
      </c>
      <c r="T472" s="130">
        <f>VLOOKUP($A472,$A$16:$W$34,T$42,0)*$B472</f>
        <v>55.161000000000001</v>
      </c>
      <c r="V472" s="129">
        <f>VLOOKUP($A472,$A$16:$W$34,V$42,0)*$B472</f>
        <v>43.148000000000003</v>
      </c>
      <c r="W472" s="130">
        <f>VLOOKUP($A472,$A$16:$W$34,W$42,0)*$B472</f>
        <v>62.051200000000001</v>
      </c>
    </row>
    <row r="473" spans="1:23">
      <c r="C473" s="94"/>
      <c r="D473" s="94"/>
      <c r="E473" s="95"/>
      <c r="G473" s="94"/>
      <c r="H473" s="95"/>
      <c r="J473" s="94"/>
      <c r="K473" s="95"/>
      <c r="M473" s="94"/>
      <c r="N473" s="95"/>
      <c r="P473" s="94"/>
      <c r="Q473" s="95"/>
      <c r="S473" s="94"/>
      <c r="T473" s="95"/>
      <c r="V473" s="94"/>
      <c r="W473" s="95"/>
    </row>
    <row r="474" spans="1:23">
      <c r="C474" s="94"/>
      <c r="D474" s="94"/>
      <c r="E474" s="95"/>
      <c r="G474" s="94"/>
      <c r="H474" s="95"/>
      <c r="J474" s="94"/>
      <c r="K474" s="95"/>
      <c r="M474" s="94"/>
      <c r="N474" s="95"/>
      <c r="P474" s="94"/>
      <c r="Q474" s="95"/>
      <c r="S474" s="94"/>
      <c r="T474" s="95"/>
      <c r="V474" s="94"/>
      <c r="W474" s="95"/>
    </row>
    <row r="475" spans="1:23" ht="15.75" thickBot="1">
      <c r="B475" s="87" t="s">
        <v>1099</v>
      </c>
      <c r="C475" s="122" t="s">
        <v>913</v>
      </c>
      <c r="D475" s="103">
        <f>SUM(D471:D472)</f>
        <v>27.537300000000002</v>
      </c>
      <c r="E475" s="104">
        <f>SUM(E471:E472)</f>
        <v>59.392399999999995</v>
      </c>
      <c r="F475" s="105"/>
      <c r="G475" s="103">
        <f>SUM(G471:G472)</f>
        <v>47.909499999999994</v>
      </c>
      <c r="H475" s="104">
        <f>SUM(H471:H472)</f>
        <v>79.764499999999998</v>
      </c>
      <c r="I475" s="105"/>
      <c r="J475" s="103">
        <f>SUM(J471:J472)</f>
        <v>61.782499999999999</v>
      </c>
      <c r="K475" s="104">
        <f>SUM(K471:K472)</f>
        <v>93.637599999999992</v>
      </c>
      <c r="L475" s="105"/>
      <c r="M475" s="103">
        <f>SUM(M471:M472)</f>
        <v>27.537300000000002</v>
      </c>
      <c r="N475" s="104">
        <f>SUM(N471:N472)</f>
        <v>59.392399999999995</v>
      </c>
      <c r="O475" s="105"/>
      <c r="P475" s="103">
        <f>SUM(P471:P472)</f>
        <v>59.485799999999998</v>
      </c>
      <c r="Q475" s="104">
        <f>SUM(Q471:Q472)</f>
        <v>91.340800000000002</v>
      </c>
      <c r="R475" s="105"/>
      <c r="S475" s="103">
        <f>SUM(S471:S472)</f>
        <v>61.782499999999999</v>
      </c>
      <c r="T475" s="104">
        <f>SUM(T471:T472)</f>
        <v>93.637599999999992</v>
      </c>
      <c r="U475" s="105"/>
      <c r="V475" s="103">
        <f>SUM(V471:V472)</f>
        <v>72.117800000000003</v>
      </c>
      <c r="W475" s="104">
        <f>SUM(W471:W472)</f>
        <v>103.97290000000001</v>
      </c>
    </row>
    <row r="476" spans="1:23" ht="15.75" thickTop="1">
      <c r="C476" s="123" t="s">
        <v>914</v>
      </c>
      <c r="D476" s="107">
        <f>D475*24</f>
        <v>660.89520000000005</v>
      </c>
      <c r="E476" s="108">
        <f>E475*12</f>
        <v>712.70879999999988</v>
      </c>
      <c r="F476" s="105"/>
      <c r="G476" s="107">
        <f>G475*24</f>
        <v>1149.828</v>
      </c>
      <c r="H476" s="108">
        <f>H475*12</f>
        <v>957.17399999999998</v>
      </c>
      <c r="I476" s="105"/>
      <c r="J476" s="107">
        <f>J475*24</f>
        <v>1482.78</v>
      </c>
      <c r="K476" s="108">
        <f>K475*12</f>
        <v>1123.6511999999998</v>
      </c>
      <c r="L476" s="105"/>
      <c r="M476" s="107">
        <f>M475*24</f>
        <v>660.89520000000005</v>
      </c>
      <c r="N476" s="108">
        <f>N475*12</f>
        <v>712.70879999999988</v>
      </c>
      <c r="O476" s="105"/>
      <c r="P476" s="107">
        <f>P475*24</f>
        <v>1427.6592000000001</v>
      </c>
      <c r="Q476" s="108">
        <f>Q475*12</f>
        <v>1096.0896</v>
      </c>
      <c r="R476" s="105"/>
      <c r="S476" s="107">
        <f>S475*24</f>
        <v>1482.78</v>
      </c>
      <c r="T476" s="108">
        <f>T475*12</f>
        <v>1123.6511999999998</v>
      </c>
      <c r="U476" s="105"/>
      <c r="V476" s="107">
        <f>V475*24</f>
        <v>1730.8272000000002</v>
      </c>
      <c r="W476" s="108">
        <f>W475*12</f>
        <v>1247.6748000000002</v>
      </c>
    </row>
    <row r="477" spans="1:23" ht="15.75" thickBot="1">
      <c r="B477" s="87" t="s">
        <v>1100</v>
      </c>
      <c r="C477" s="124" t="s">
        <v>915</v>
      </c>
      <c r="D477" s="110">
        <f>D475+(D475*D$1)</f>
        <v>46.813410000000005</v>
      </c>
      <c r="E477" s="111">
        <f>E475+(E475*E$1)</f>
        <v>100.96707999999998</v>
      </c>
      <c r="F477" s="105"/>
      <c r="G477" s="110">
        <f>G475+(G475*G$1)</f>
        <v>86.237099999999998</v>
      </c>
      <c r="H477" s="111">
        <f>H475+(H475*H$1)</f>
        <v>143.5761</v>
      </c>
      <c r="I477" s="105"/>
      <c r="J477" s="110">
        <f>J475+(J475*J$1)</f>
        <v>117.38675000000001</v>
      </c>
      <c r="K477" s="111">
        <f>K475+(K475*K$1)</f>
        <v>177.91143999999997</v>
      </c>
      <c r="L477" s="105"/>
      <c r="M477" s="110">
        <f>M475+(M475*M$1)</f>
        <v>46.813410000000005</v>
      </c>
      <c r="N477" s="111">
        <f>N475+(N475*N$1)</f>
        <v>100.96707999999998</v>
      </c>
      <c r="O477" s="105"/>
      <c r="P477" s="110">
        <f>P475+(P475*P$1)</f>
        <v>107.07444</v>
      </c>
      <c r="Q477" s="111">
        <f>Q475+(Q475*Q$1)</f>
        <v>164.41344000000001</v>
      </c>
      <c r="R477" s="105"/>
      <c r="S477" s="110">
        <f>S475+(S475*S$1)</f>
        <v>117.38675000000001</v>
      </c>
      <c r="T477" s="111">
        <f>T475+(T475*T$1)</f>
        <v>177.91143999999997</v>
      </c>
      <c r="U477" s="105"/>
      <c r="V477" s="110">
        <f>V475+(V475*V$1)</f>
        <v>144.23560000000001</v>
      </c>
      <c r="W477" s="111">
        <f>W475+(W475*W$1)</f>
        <v>207.94580000000002</v>
      </c>
    </row>
    <row r="478" spans="1:23" ht="15.75" thickTop="1">
      <c r="C478" s="125" t="s">
        <v>916</v>
      </c>
      <c r="D478" s="113">
        <f>(D477-D475)/D475</f>
        <v>0.70000000000000007</v>
      </c>
      <c r="E478" s="114">
        <f>(E477-E475)/E475</f>
        <v>0.69999999999999984</v>
      </c>
      <c r="F478" s="105"/>
      <c r="G478" s="113">
        <f>(G477-G475)/G475</f>
        <v>0.80000000000000016</v>
      </c>
      <c r="H478" s="114">
        <f>(H477-H475)/H475</f>
        <v>0.8</v>
      </c>
      <c r="I478" s="105"/>
      <c r="J478" s="113">
        <f>(J477-J475)/J475</f>
        <v>0.90000000000000013</v>
      </c>
      <c r="K478" s="114">
        <f>(K477-K475)/K475</f>
        <v>0.8999999999999998</v>
      </c>
      <c r="L478" s="105"/>
      <c r="M478" s="113">
        <f>(M477-M475)/M475</f>
        <v>0.70000000000000007</v>
      </c>
      <c r="N478" s="114">
        <f>(N477-N475)/N475</f>
        <v>0.69999999999999984</v>
      </c>
      <c r="O478" s="105"/>
      <c r="P478" s="113">
        <f>(P477-P475)/P475</f>
        <v>0.8</v>
      </c>
      <c r="Q478" s="114">
        <f>(Q477-Q475)/Q475</f>
        <v>0.8</v>
      </c>
      <c r="R478" s="105"/>
      <c r="S478" s="113">
        <f>(S477-S475)/S475</f>
        <v>0.90000000000000013</v>
      </c>
      <c r="T478" s="114">
        <f>(T477-T475)/T475</f>
        <v>0.8999999999999998</v>
      </c>
      <c r="U478" s="105"/>
      <c r="V478" s="113">
        <f>(V477-V475)/V475</f>
        <v>1</v>
      </c>
      <c r="W478" s="114">
        <f>(W477-W475)/W475</f>
        <v>1</v>
      </c>
    </row>
    <row r="479" spans="1:23">
      <c r="C479" s="126" t="s">
        <v>917</v>
      </c>
      <c r="D479" s="116">
        <f>D476+(D476*D$1)</f>
        <v>1123.5218400000001</v>
      </c>
      <c r="E479" s="117">
        <f>E476+(E476*E$1)</f>
        <v>1211.6049599999997</v>
      </c>
      <c r="F479" s="105"/>
      <c r="G479" s="116">
        <f>G476+(G476*G$1)</f>
        <v>2069.6904</v>
      </c>
      <c r="H479" s="117">
        <f>H476+(H476*H$1)</f>
        <v>1722.9132</v>
      </c>
      <c r="I479" s="105"/>
      <c r="J479" s="116">
        <f>J476+(J476*J$1)</f>
        <v>2817.2820000000002</v>
      </c>
      <c r="K479" s="117">
        <f>K476+(K476*K$1)</f>
        <v>2134.9372799999996</v>
      </c>
      <c r="L479" s="105"/>
      <c r="M479" s="116">
        <f>M476+(M476*M$1)</f>
        <v>1123.5218400000001</v>
      </c>
      <c r="N479" s="117">
        <f>N476+(N476*N$1)</f>
        <v>1211.6049599999997</v>
      </c>
      <c r="O479" s="105"/>
      <c r="P479" s="116">
        <f>P476+(P476*P$1)</f>
        <v>2569.7865600000005</v>
      </c>
      <c r="Q479" s="117">
        <f>Q476+(Q476*Q$1)</f>
        <v>1972.96128</v>
      </c>
      <c r="R479" s="105"/>
      <c r="S479" s="116">
        <f>S476+(S476*S$1)</f>
        <v>2817.2820000000002</v>
      </c>
      <c r="T479" s="117">
        <f>T476+(T476*T$1)</f>
        <v>2134.9372799999996</v>
      </c>
      <c r="U479" s="105"/>
      <c r="V479" s="116">
        <f>V476+(V476*V$1)</f>
        <v>3461.6544000000004</v>
      </c>
      <c r="W479" s="117">
        <f>W476+(W476*W$1)</f>
        <v>2495.3496000000005</v>
      </c>
    </row>
    <row r="481" spans="1:23">
      <c r="C481" s="118" t="s">
        <v>974</v>
      </c>
    </row>
    <row r="482" spans="1:23">
      <c r="B482" s="87" t="s">
        <v>919</v>
      </c>
      <c r="C482" s="119" t="s">
        <v>767</v>
      </c>
      <c r="D482" s="86" t="s">
        <v>910</v>
      </c>
      <c r="E482" s="86" t="s">
        <v>906</v>
      </c>
      <c r="G482" s="86" t="s">
        <v>910</v>
      </c>
      <c r="H482" s="86" t="s">
        <v>906</v>
      </c>
      <c r="J482" s="86" t="s">
        <v>910</v>
      </c>
      <c r="K482" s="86" t="s">
        <v>906</v>
      </c>
      <c r="M482" s="86" t="s">
        <v>910</v>
      </c>
      <c r="N482" s="86" t="s">
        <v>906</v>
      </c>
      <c r="P482" s="86" t="s">
        <v>910</v>
      </c>
      <c r="Q482" s="86" t="s">
        <v>906</v>
      </c>
      <c r="S482" s="86" t="s">
        <v>910</v>
      </c>
      <c r="T482" s="86" t="s">
        <v>906</v>
      </c>
      <c r="V482" s="86" t="s">
        <v>910</v>
      </c>
      <c r="W482" s="86" t="s">
        <v>906</v>
      </c>
    </row>
    <row r="483" spans="1:23">
      <c r="B483" s="87" t="s">
        <v>911</v>
      </c>
      <c r="C483" s="87" t="s">
        <v>920</v>
      </c>
    </row>
    <row r="484" spans="1:23">
      <c r="A484" s="88" t="s">
        <v>82</v>
      </c>
      <c r="B484" s="89">
        <v>1</v>
      </c>
      <c r="C484" s="120" t="s">
        <v>1098</v>
      </c>
      <c r="D484" s="91">
        <f>VLOOKUP($A484,$A$16:$W$34,D$42,0)*$B484</f>
        <v>10.7879</v>
      </c>
      <c r="E484" s="92">
        <f>VLOOKUP($A484,$A$16:$W$34,E$42,0)*$B484</f>
        <v>23.739799999999999</v>
      </c>
      <c r="G484" s="91">
        <f>VLOOKUP($A484,$A$16:$W$34,G$42,0)*$B484</f>
        <v>18.125399999999999</v>
      </c>
      <c r="H484" s="92">
        <f>VLOOKUP($A484,$A$16:$W$34,H$42,0)*$B484</f>
        <v>31.077200000000001</v>
      </c>
      <c r="J484" s="91">
        <f>VLOOKUP($A484,$A$16:$W$34,J$42,0)*$B484</f>
        <v>25.524699999999999</v>
      </c>
      <c r="K484" s="92">
        <f>VLOOKUP($A484,$A$16:$W$34,K$42,0)*$B484</f>
        <v>38.476599999999998</v>
      </c>
      <c r="M484" s="91">
        <f>VLOOKUP($A484,$A$16:$W$34,M$42,0)*$B484</f>
        <v>10.7879</v>
      </c>
      <c r="N484" s="92">
        <f>VLOOKUP($A484,$A$16:$W$34,N$42,0)*$B484</f>
        <v>23.739799999999999</v>
      </c>
      <c r="P484" s="91">
        <f>VLOOKUP($A484,$A$16:$W$34,P$42,0)*$B484</f>
        <v>24.7592</v>
      </c>
      <c r="Q484" s="92">
        <f>VLOOKUP($A484,$A$16:$W$34,Q$42,0)*$B484</f>
        <v>37.710999999999999</v>
      </c>
      <c r="S484" s="91">
        <f>VLOOKUP($A484,$A$16:$W$34,S$42,0)*$B484</f>
        <v>25.524699999999999</v>
      </c>
      <c r="T484" s="92">
        <f>VLOOKUP($A484,$A$16:$W$34,T$42,0)*$B484</f>
        <v>38.476599999999998</v>
      </c>
      <c r="V484" s="91">
        <f>VLOOKUP($A484,$A$16:$W$34,V$42,0)*$B484</f>
        <v>28.969799999999999</v>
      </c>
      <c r="W484" s="92">
        <f>VLOOKUP($A484,$A$16:$W$34,W$42,0)*$B484</f>
        <v>41.921700000000001</v>
      </c>
    </row>
    <row r="485" spans="1:23">
      <c r="A485" s="88" t="s">
        <v>84</v>
      </c>
      <c r="B485" s="89">
        <v>1</v>
      </c>
      <c r="C485" s="128" t="s">
        <v>784</v>
      </c>
      <c r="D485" s="129">
        <f>VLOOKUP($A485,$A$16:$W$34,D$42,0)*$B485</f>
        <v>16.749400000000001</v>
      </c>
      <c r="E485" s="130">
        <f>VLOOKUP($A485,$A$16:$W$34,E$42,0)*$B485</f>
        <v>35.6526</v>
      </c>
      <c r="G485" s="129">
        <f>VLOOKUP($A485,$A$16:$W$34,G$42,0)*$B485</f>
        <v>29.784099999999999</v>
      </c>
      <c r="H485" s="130">
        <f>VLOOKUP($A485,$A$16:$W$34,H$42,0)*$B485</f>
        <v>48.6873</v>
      </c>
      <c r="J485" s="129">
        <f>VLOOKUP($A485,$A$16:$W$34,J$42,0)*$B485</f>
        <v>36.257800000000003</v>
      </c>
      <c r="K485" s="130">
        <f>VLOOKUP($A485,$A$16:$W$34,K$42,0)*$B485</f>
        <v>55.161000000000001</v>
      </c>
      <c r="M485" s="129">
        <f>VLOOKUP($A485,$A$16:$W$34,M$42,0)*$B485</f>
        <v>16.749400000000001</v>
      </c>
      <c r="N485" s="130">
        <f>VLOOKUP($A485,$A$16:$W$34,N$42,0)*$B485</f>
        <v>35.6526</v>
      </c>
      <c r="P485" s="129">
        <f>VLOOKUP($A485,$A$16:$W$34,P$42,0)*$B485</f>
        <v>34.726599999999998</v>
      </c>
      <c r="Q485" s="130">
        <f>VLOOKUP($A485,$A$16:$W$34,Q$42,0)*$B485</f>
        <v>53.629800000000003</v>
      </c>
      <c r="S485" s="129">
        <f>VLOOKUP($A485,$A$16:$W$34,S$42,0)*$B485</f>
        <v>36.257800000000003</v>
      </c>
      <c r="T485" s="130">
        <f>VLOOKUP($A485,$A$16:$W$34,T$42,0)*$B485</f>
        <v>55.161000000000001</v>
      </c>
      <c r="V485" s="129">
        <f>VLOOKUP($A485,$A$16:$W$34,V$42,0)*$B485</f>
        <v>43.148000000000003</v>
      </c>
      <c r="W485" s="130">
        <f>VLOOKUP($A485,$A$16:$W$34,W$42,0)*$B485</f>
        <v>62.051200000000001</v>
      </c>
    </row>
    <row r="486" spans="1:23">
      <c r="C486" s="94"/>
      <c r="D486" s="94"/>
      <c r="E486" s="95"/>
      <c r="G486" s="94"/>
      <c r="H486" s="95"/>
      <c r="J486" s="94"/>
      <c r="K486" s="95"/>
      <c r="M486" s="94"/>
      <c r="N486" s="95"/>
      <c r="P486" s="94"/>
      <c r="Q486" s="95"/>
      <c r="S486" s="94"/>
      <c r="T486" s="95"/>
      <c r="V486" s="94"/>
      <c r="W486" s="95"/>
    </row>
    <row r="487" spans="1:23">
      <c r="C487" s="94"/>
      <c r="D487" s="94"/>
      <c r="E487" s="95"/>
      <c r="G487" s="94"/>
      <c r="H487" s="95"/>
      <c r="J487" s="94"/>
      <c r="K487" s="95"/>
      <c r="M487" s="94"/>
      <c r="N487" s="95"/>
      <c r="P487" s="94"/>
      <c r="Q487" s="95"/>
      <c r="S487" s="94"/>
      <c r="T487" s="95"/>
      <c r="V487" s="94"/>
      <c r="W487" s="95"/>
    </row>
    <row r="488" spans="1:23" ht="15.75" thickBot="1">
      <c r="B488" s="87" t="s">
        <v>1101</v>
      </c>
      <c r="C488" s="122" t="s">
        <v>913</v>
      </c>
      <c r="D488" s="103">
        <f>SUM(D484:D485)</f>
        <v>27.537300000000002</v>
      </c>
      <c r="E488" s="104">
        <f>SUM(E484:E485)</f>
        <v>59.392399999999995</v>
      </c>
      <c r="F488" s="105"/>
      <c r="G488" s="103">
        <f>SUM(G484:G485)</f>
        <v>47.909499999999994</v>
      </c>
      <c r="H488" s="104">
        <f>SUM(H484:H485)</f>
        <v>79.764499999999998</v>
      </c>
      <c r="I488" s="105"/>
      <c r="J488" s="103">
        <f>SUM(J484:J485)</f>
        <v>61.782499999999999</v>
      </c>
      <c r="K488" s="104">
        <f>SUM(K484:K485)</f>
        <v>93.637599999999992</v>
      </c>
      <c r="L488" s="105"/>
      <c r="M488" s="103">
        <f>SUM(M484:M485)</f>
        <v>27.537300000000002</v>
      </c>
      <c r="N488" s="104">
        <f>SUM(N484:N485)</f>
        <v>59.392399999999995</v>
      </c>
      <c r="O488" s="105"/>
      <c r="P488" s="103">
        <f>SUM(P484:P485)</f>
        <v>59.485799999999998</v>
      </c>
      <c r="Q488" s="104">
        <f>SUM(Q484:Q485)</f>
        <v>91.340800000000002</v>
      </c>
      <c r="R488" s="105"/>
      <c r="S488" s="103">
        <f>SUM(S484:S485)</f>
        <v>61.782499999999999</v>
      </c>
      <c r="T488" s="104">
        <f>SUM(T484:T485)</f>
        <v>93.637599999999992</v>
      </c>
      <c r="U488" s="105"/>
      <c r="V488" s="103">
        <f>SUM(V484:V485)</f>
        <v>72.117800000000003</v>
      </c>
      <c r="W488" s="104">
        <f>SUM(W484:W485)</f>
        <v>103.97290000000001</v>
      </c>
    </row>
    <row r="489" spans="1:23" ht="15.75" thickTop="1">
      <c r="C489" s="123" t="s">
        <v>914</v>
      </c>
      <c r="D489" s="107">
        <f>D488*24</f>
        <v>660.89520000000005</v>
      </c>
      <c r="E489" s="108">
        <f>E488*12</f>
        <v>712.70879999999988</v>
      </c>
      <c r="F489" s="105"/>
      <c r="G489" s="107">
        <f>G488*24</f>
        <v>1149.828</v>
      </c>
      <c r="H489" s="108">
        <f>H488*12</f>
        <v>957.17399999999998</v>
      </c>
      <c r="I489" s="105"/>
      <c r="J489" s="107">
        <f>J488*24</f>
        <v>1482.78</v>
      </c>
      <c r="K489" s="108">
        <f>K488*12</f>
        <v>1123.6511999999998</v>
      </c>
      <c r="L489" s="105"/>
      <c r="M489" s="107">
        <f>M488*24</f>
        <v>660.89520000000005</v>
      </c>
      <c r="N489" s="108">
        <f>N488*12</f>
        <v>712.70879999999988</v>
      </c>
      <c r="O489" s="105"/>
      <c r="P489" s="107">
        <f>P488*24</f>
        <v>1427.6592000000001</v>
      </c>
      <c r="Q489" s="108">
        <f>Q488*12</f>
        <v>1096.0896</v>
      </c>
      <c r="R489" s="105"/>
      <c r="S489" s="107">
        <f>S488*24</f>
        <v>1482.78</v>
      </c>
      <c r="T489" s="108">
        <f>T488*12</f>
        <v>1123.6511999999998</v>
      </c>
      <c r="U489" s="105"/>
      <c r="V489" s="107">
        <f>V488*24</f>
        <v>1730.8272000000002</v>
      </c>
      <c r="W489" s="108">
        <f>W488*12</f>
        <v>1247.6748000000002</v>
      </c>
    </row>
    <row r="490" spans="1:23" ht="15.75" thickBot="1">
      <c r="B490" s="87" t="s">
        <v>1102</v>
      </c>
      <c r="C490" s="124" t="s">
        <v>915</v>
      </c>
      <c r="D490" s="110">
        <f>D488+(D488*D$1)</f>
        <v>46.813410000000005</v>
      </c>
      <c r="E490" s="111">
        <f>E488+(E488*E$1)</f>
        <v>100.96707999999998</v>
      </c>
      <c r="F490" s="105"/>
      <c r="G490" s="110">
        <f>G488+(G488*G$1)</f>
        <v>86.237099999999998</v>
      </c>
      <c r="H490" s="111">
        <f>H488+(H488*H$1)</f>
        <v>143.5761</v>
      </c>
      <c r="I490" s="105"/>
      <c r="J490" s="110">
        <f>J488+(J488*J$1)</f>
        <v>117.38675000000001</v>
      </c>
      <c r="K490" s="111">
        <f>K488+(K488*K$1)</f>
        <v>177.91143999999997</v>
      </c>
      <c r="L490" s="105"/>
      <c r="M490" s="110">
        <f>M488+(M488*M$1)</f>
        <v>46.813410000000005</v>
      </c>
      <c r="N490" s="111">
        <f>N488+(N488*N$1)</f>
        <v>100.96707999999998</v>
      </c>
      <c r="O490" s="105"/>
      <c r="P490" s="110">
        <f>P488+(P488*P$1)</f>
        <v>107.07444</v>
      </c>
      <c r="Q490" s="111">
        <f>Q488+(Q488*Q$1)</f>
        <v>164.41344000000001</v>
      </c>
      <c r="R490" s="105"/>
      <c r="S490" s="110">
        <f>S488+(S488*S$1)</f>
        <v>117.38675000000001</v>
      </c>
      <c r="T490" s="111">
        <f>T488+(T488*T$1)</f>
        <v>177.91143999999997</v>
      </c>
      <c r="U490" s="105"/>
      <c r="V490" s="110">
        <f>V488+(V488*V$1)</f>
        <v>144.23560000000001</v>
      </c>
      <c r="W490" s="111">
        <f>W488+(W488*W$1)</f>
        <v>207.94580000000002</v>
      </c>
    </row>
    <row r="491" spans="1:23" ht="15.75" thickTop="1">
      <c r="C491" s="125" t="s">
        <v>916</v>
      </c>
      <c r="D491" s="113">
        <f>(D490-D488)/D488</f>
        <v>0.70000000000000007</v>
      </c>
      <c r="E491" s="114">
        <f>(E490-E488)/E488</f>
        <v>0.69999999999999984</v>
      </c>
      <c r="F491" s="105"/>
      <c r="G491" s="113">
        <f>(G490-G488)/G488</f>
        <v>0.80000000000000016</v>
      </c>
      <c r="H491" s="114">
        <f>(H490-H488)/H488</f>
        <v>0.8</v>
      </c>
      <c r="I491" s="105"/>
      <c r="J491" s="113">
        <f>(J490-J488)/J488</f>
        <v>0.90000000000000013</v>
      </c>
      <c r="K491" s="114">
        <f>(K490-K488)/K488</f>
        <v>0.8999999999999998</v>
      </c>
      <c r="L491" s="105"/>
      <c r="M491" s="113">
        <f>(M490-M488)/M488</f>
        <v>0.70000000000000007</v>
      </c>
      <c r="N491" s="114">
        <f>(N490-N488)/N488</f>
        <v>0.69999999999999984</v>
      </c>
      <c r="O491" s="105"/>
      <c r="P491" s="113">
        <f>(P490-P488)/P488</f>
        <v>0.8</v>
      </c>
      <c r="Q491" s="114">
        <f>(Q490-Q488)/Q488</f>
        <v>0.8</v>
      </c>
      <c r="R491" s="105"/>
      <c r="S491" s="113">
        <f>(S490-S488)/S488</f>
        <v>0.90000000000000013</v>
      </c>
      <c r="T491" s="114">
        <f>(T490-T488)/T488</f>
        <v>0.8999999999999998</v>
      </c>
      <c r="U491" s="105"/>
      <c r="V491" s="113">
        <f>(V490-V488)/V488</f>
        <v>1</v>
      </c>
      <c r="W491" s="114">
        <f>(W490-W488)/W488</f>
        <v>1</v>
      </c>
    </row>
    <row r="492" spans="1:23">
      <c r="C492" s="126" t="s">
        <v>917</v>
      </c>
      <c r="D492" s="116">
        <f>D489+(D489*D$1)</f>
        <v>1123.5218400000001</v>
      </c>
      <c r="E492" s="117">
        <f>E489+(E489*E$1)</f>
        <v>1211.6049599999997</v>
      </c>
      <c r="F492" s="105"/>
      <c r="G492" s="116">
        <f>G489+(G489*G$1)</f>
        <v>2069.6904</v>
      </c>
      <c r="H492" s="117">
        <f>H489+(H489*H$1)</f>
        <v>1722.9132</v>
      </c>
      <c r="I492" s="105"/>
      <c r="J492" s="116">
        <f>J489+(J489*J$1)</f>
        <v>2817.2820000000002</v>
      </c>
      <c r="K492" s="117">
        <f>K489+(K489*K$1)</f>
        <v>2134.9372799999996</v>
      </c>
      <c r="L492" s="105"/>
      <c r="M492" s="116">
        <f>M489+(M489*M$1)</f>
        <v>1123.5218400000001</v>
      </c>
      <c r="N492" s="117">
        <f>N489+(N489*N$1)</f>
        <v>1211.6049599999997</v>
      </c>
      <c r="O492" s="105"/>
      <c r="P492" s="116">
        <f>P489+(P489*P$1)</f>
        <v>2569.7865600000005</v>
      </c>
      <c r="Q492" s="117">
        <f>Q489+(Q489*Q$1)</f>
        <v>1972.96128</v>
      </c>
      <c r="R492" s="105"/>
      <c r="S492" s="116">
        <f>S489+(S489*S$1)</f>
        <v>2817.2820000000002</v>
      </c>
      <c r="T492" s="117">
        <f>T489+(T489*T$1)</f>
        <v>2134.9372799999996</v>
      </c>
      <c r="U492" s="105"/>
      <c r="V492" s="116">
        <f>V489+(V489*V$1)</f>
        <v>3461.6544000000004</v>
      </c>
      <c r="W492" s="117">
        <f>W489+(W489*W$1)</f>
        <v>2495.3496000000005</v>
      </c>
    </row>
    <row r="494" spans="1:23">
      <c r="C494" s="118" t="s">
        <v>974</v>
      </c>
    </row>
    <row r="495" spans="1:23">
      <c r="B495" s="87" t="s">
        <v>919</v>
      </c>
      <c r="C495" s="119" t="s">
        <v>769</v>
      </c>
      <c r="D495" s="86" t="s">
        <v>910</v>
      </c>
      <c r="E495" s="86" t="s">
        <v>906</v>
      </c>
      <c r="G495" s="86" t="s">
        <v>910</v>
      </c>
      <c r="H495" s="86" t="s">
        <v>906</v>
      </c>
      <c r="J495" s="86" t="s">
        <v>910</v>
      </c>
      <c r="K495" s="86" t="s">
        <v>906</v>
      </c>
      <c r="M495" s="86" t="s">
        <v>910</v>
      </c>
      <c r="N495" s="86" t="s">
        <v>906</v>
      </c>
      <c r="P495" s="86" t="s">
        <v>910</v>
      </c>
      <c r="Q495" s="86" t="s">
        <v>906</v>
      </c>
      <c r="S495" s="86" t="s">
        <v>910</v>
      </c>
      <c r="T495" s="86" t="s">
        <v>906</v>
      </c>
      <c r="V495" s="86" t="s">
        <v>910</v>
      </c>
      <c r="W495" s="86" t="s">
        <v>906</v>
      </c>
    </row>
    <row r="496" spans="1:23">
      <c r="B496" s="87" t="s">
        <v>911</v>
      </c>
      <c r="C496" s="87" t="s">
        <v>920</v>
      </c>
    </row>
    <row r="497" spans="1:23">
      <c r="A497" s="88" t="s">
        <v>82</v>
      </c>
      <c r="B497" s="89">
        <v>1</v>
      </c>
      <c r="C497" s="120" t="s">
        <v>1098</v>
      </c>
      <c r="D497" s="91">
        <f>VLOOKUP($A497,$A$16:$W$34,D$42,0)*$B497</f>
        <v>10.7879</v>
      </c>
      <c r="E497" s="92">
        <f>VLOOKUP($A497,$A$16:$W$34,E$42,0)*$B497</f>
        <v>23.739799999999999</v>
      </c>
      <c r="G497" s="91">
        <f>VLOOKUP($A497,$A$16:$W$34,G$42,0)*$B497</f>
        <v>18.125399999999999</v>
      </c>
      <c r="H497" s="92">
        <f>VLOOKUP($A497,$A$16:$W$34,H$42,0)*$B497</f>
        <v>31.077200000000001</v>
      </c>
      <c r="J497" s="91">
        <f>VLOOKUP($A497,$A$16:$W$34,J$42,0)*$B497</f>
        <v>25.524699999999999</v>
      </c>
      <c r="K497" s="92">
        <f>VLOOKUP($A497,$A$16:$W$34,K$42,0)*$B497</f>
        <v>38.476599999999998</v>
      </c>
      <c r="M497" s="91">
        <f>VLOOKUP($A497,$A$16:$W$34,M$42,0)*$B497</f>
        <v>10.7879</v>
      </c>
      <c r="N497" s="92">
        <f>VLOOKUP($A497,$A$16:$W$34,N$42,0)*$B497</f>
        <v>23.739799999999999</v>
      </c>
      <c r="P497" s="91">
        <f>VLOOKUP($A497,$A$16:$W$34,P$42,0)*$B497</f>
        <v>24.7592</v>
      </c>
      <c r="Q497" s="92">
        <f>VLOOKUP($A497,$A$16:$W$34,Q$42,0)*$B497</f>
        <v>37.710999999999999</v>
      </c>
      <c r="S497" s="91">
        <f>VLOOKUP($A497,$A$16:$W$34,S$42,0)*$B497</f>
        <v>25.524699999999999</v>
      </c>
      <c r="T497" s="92">
        <f>VLOOKUP($A497,$A$16:$W$34,T$42,0)*$B497</f>
        <v>38.476599999999998</v>
      </c>
      <c r="V497" s="91">
        <f>VLOOKUP($A497,$A$16:$W$34,V$42,0)*$B497</f>
        <v>28.969799999999999</v>
      </c>
      <c r="W497" s="92">
        <f>VLOOKUP($A497,$A$16:$W$34,W$42,0)*$B497</f>
        <v>41.921700000000001</v>
      </c>
    </row>
    <row r="498" spans="1:23">
      <c r="A498" s="88" t="s">
        <v>84</v>
      </c>
      <c r="B498" s="89">
        <v>1</v>
      </c>
      <c r="C498" s="128" t="s">
        <v>785</v>
      </c>
      <c r="D498" s="129">
        <f>VLOOKUP($A498,$A$16:$W$34,D$42,0)*$B498</f>
        <v>16.749400000000001</v>
      </c>
      <c r="E498" s="130">
        <f>VLOOKUP($A498,$A$16:$W$34,E$42,0)*$B498</f>
        <v>35.6526</v>
      </c>
      <c r="G498" s="129">
        <f>VLOOKUP($A498,$A$16:$W$34,G$42,0)*$B498</f>
        <v>29.784099999999999</v>
      </c>
      <c r="H498" s="130">
        <f>VLOOKUP($A498,$A$16:$W$34,H$42,0)*$B498</f>
        <v>48.6873</v>
      </c>
      <c r="J498" s="129">
        <f>VLOOKUP($A498,$A$16:$W$34,J$42,0)*$B498</f>
        <v>36.257800000000003</v>
      </c>
      <c r="K498" s="130">
        <f>VLOOKUP($A498,$A$16:$W$34,K$42,0)*$B498</f>
        <v>55.161000000000001</v>
      </c>
      <c r="M498" s="129">
        <f>VLOOKUP($A498,$A$16:$W$34,M$42,0)*$B498</f>
        <v>16.749400000000001</v>
      </c>
      <c r="N498" s="130">
        <f>VLOOKUP($A498,$A$16:$W$34,N$42,0)*$B498</f>
        <v>35.6526</v>
      </c>
      <c r="P498" s="129">
        <f>VLOOKUP($A498,$A$16:$W$34,P$42,0)*$B498</f>
        <v>34.726599999999998</v>
      </c>
      <c r="Q498" s="130">
        <f>VLOOKUP($A498,$A$16:$W$34,Q$42,0)*$B498</f>
        <v>53.629800000000003</v>
      </c>
      <c r="S498" s="129">
        <f>VLOOKUP($A498,$A$16:$W$34,S$42,0)*$B498</f>
        <v>36.257800000000003</v>
      </c>
      <c r="T498" s="130">
        <f>VLOOKUP($A498,$A$16:$W$34,T$42,0)*$B498</f>
        <v>55.161000000000001</v>
      </c>
      <c r="V498" s="129">
        <f>VLOOKUP($A498,$A$16:$W$34,V$42,0)*$B498</f>
        <v>43.148000000000003</v>
      </c>
      <c r="W498" s="130">
        <f>VLOOKUP($A498,$A$16:$W$34,W$42,0)*$B498</f>
        <v>62.051200000000001</v>
      </c>
    </row>
    <row r="499" spans="1:23">
      <c r="C499" s="94"/>
      <c r="D499" s="94"/>
      <c r="E499" s="95"/>
      <c r="G499" s="94"/>
      <c r="H499" s="95"/>
      <c r="J499" s="94"/>
      <c r="K499" s="95"/>
      <c r="M499" s="94"/>
      <c r="N499" s="95"/>
      <c r="P499" s="94"/>
      <c r="Q499" s="95"/>
      <c r="S499" s="94"/>
      <c r="T499" s="95"/>
      <c r="V499" s="94"/>
      <c r="W499" s="95"/>
    </row>
    <row r="500" spans="1:23">
      <c r="C500" s="94"/>
      <c r="D500" s="94"/>
      <c r="E500" s="95"/>
      <c r="G500" s="94"/>
      <c r="H500" s="95"/>
      <c r="J500" s="94"/>
      <c r="K500" s="95"/>
      <c r="M500" s="94"/>
      <c r="N500" s="95"/>
      <c r="P500" s="94"/>
      <c r="Q500" s="95"/>
      <c r="S500" s="94"/>
      <c r="T500" s="95"/>
      <c r="V500" s="94"/>
      <c r="W500" s="95"/>
    </row>
    <row r="501" spans="1:23" ht="15.75" thickBot="1">
      <c r="B501" s="87" t="s">
        <v>1103</v>
      </c>
      <c r="C501" s="122" t="s">
        <v>913</v>
      </c>
      <c r="D501" s="103">
        <f>SUM(D497:D498)</f>
        <v>27.537300000000002</v>
      </c>
      <c r="E501" s="104">
        <f>SUM(E497:E498)</f>
        <v>59.392399999999995</v>
      </c>
      <c r="F501" s="105"/>
      <c r="G501" s="103">
        <f>SUM(G497:G498)</f>
        <v>47.909499999999994</v>
      </c>
      <c r="H501" s="104">
        <f>SUM(H497:H498)</f>
        <v>79.764499999999998</v>
      </c>
      <c r="I501" s="105"/>
      <c r="J501" s="103">
        <f>SUM(J497:J498)</f>
        <v>61.782499999999999</v>
      </c>
      <c r="K501" s="104">
        <f>SUM(K497:K498)</f>
        <v>93.637599999999992</v>
      </c>
      <c r="L501" s="105"/>
      <c r="M501" s="103">
        <f>SUM(M497:M498)</f>
        <v>27.537300000000002</v>
      </c>
      <c r="N501" s="104">
        <f>SUM(N497:N498)</f>
        <v>59.392399999999995</v>
      </c>
      <c r="O501" s="105"/>
      <c r="P501" s="103">
        <f>SUM(P497:P498)</f>
        <v>59.485799999999998</v>
      </c>
      <c r="Q501" s="104">
        <f>SUM(Q497:Q498)</f>
        <v>91.340800000000002</v>
      </c>
      <c r="R501" s="105"/>
      <c r="S501" s="103">
        <f>SUM(S497:S498)</f>
        <v>61.782499999999999</v>
      </c>
      <c r="T501" s="104">
        <f>SUM(T497:T498)</f>
        <v>93.637599999999992</v>
      </c>
      <c r="U501" s="105"/>
      <c r="V501" s="103">
        <f>SUM(V497:V498)</f>
        <v>72.117800000000003</v>
      </c>
      <c r="W501" s="104">
        <f>SUM(W497:W498)</f>
        <v>103.97290000000001</v>
      </c>
    </row>
    <row r="502" spans="1:23" ht="15.75" thickTop="1">
      <c r="C502" s="123" t="s">
        <v>914</v>
      </c>
      <c r="D502" s="107">
        <f>D501*24</f>
        <v>660.89520000000005</v>
      </c>
      <c r="E502" s="108">
        <f>E501*12</f>
        <v>712.70879999999988</v>
      </c>
      <c r="F502" s="105"/>
      <c r="G502" s="107">
        <f>G501*24</f>
        <v>1149.828</v>
      </c>
      <c r="H502" s="108">
        <f>H501*12</f>
        <v>957.17399999999998</v>
      </c>
      <c r="I502" s="105"/>
      <c r="J502" s="107">
        <f>J501*24</f>
        <v>1482.78</v>
      </c>
      <c r="K502" s="108">
        <f>K501*12</f>
        <v>1123.6511999999998</v>
      </c>
      <c r="L502" s="105"/>
      <c r="M502" s="107">
        <f>M501*24</f>
        <v>660.89520000000005</v>
      </c>
      <c r="N502" s="108">
        <f>N501*12</f>
        <v>712.70879999999988</v>
      </c>
      <c r="O502" s="105"/>
      <c r="P502" s="107">
        <f>P501*24</f>
        <v>1427.6592000000001</v>
      </c>
      <c r="Q502" s="108">
        <f>Q501*12</f>
        <v>1096.0896</v>
      </c>
      <c r="R502" s="105"/>
      <c r="S502" s="107">
        <f>S501*24</f>
        <v>1482.78</v>
      </c>
      <c r="T502" s="108">
        <f>T501*12</f>
        <v>1123.6511999999998</v>
      </c>
      <c r="U502" s="105"/>
      <c r="V502" s="107">
        <f>V501*24</f>
        <v>1730.8272000000002</v>
      </c>
      <c r="W502" s="108">
        <f>W501*12</f>
        <v>1247.6748000000002</v>
      </c>
    </row>
    <row r="503" spans="1:23" ht="15.75" thickBot="1">
      <c r="B503" s="87" t="s">
        <v>1104</v>
      </c>
      <c r="C503" s="124" t="s">
        <v>915</v>
      </c>
      <c r="D503" s="110">
        <f>D501+(D501*D$1)</f>
        <v>46.813410000000005</v>
      </c>
      <c r="E503" s="111">
        <f>E501+(E501*E$1)</f>
        <v>100.96707999999998</v>
      </c>
      <c r="F503" s="105"/>
      <c r="G503" s="110">
        <f>G501+(G501*G$1)</f>
        <v>86.237099999999998</v>
      </c>
      <c r="H503" s="111">
        <f>H501+(H501*H$1)</f>
        <v>143.5761</v>
      </c>
      <c r="I503" s="105"/>
      <c r="J503" s="110">
        <f>J501+(J501*J$1)</f>
        <v>117.38675000000001</v>
      </c>
      <c r="K503" s="111">
        <f>K501+(K501*K$1)</f>
        <v>177.91143999999997</v>
      </c>
      <c r="L503" s="105"/>
      <c r="M503" s="110">
        <f>M501+(M501*M$1)</f>
        <v>46.813410000000005</v>
      </c>
      <c r="N503" s="111">
        <f>N501+(N501*N$1)</f>
        <v>100.96707999999998</v>
      </c>
      <c r="O503" s="105"/>
      <c r="P503" s="110">
        <f>P501+(P501*P$1)</f>
        <v>107.07444</v>
      </c>
      <c r="Q503" s="111">
        <f>Q501+(Q501*Q$1)</f>
        <v>164.41344000000001</v>
      </c>
      <c r="R503" s="105"/>
      <c r="S503" s="110">
        <f>S501+(S501*S$1)</f>
        <v>117.38675000000001</v>
      </c>
      <c r="T503" s="111">
        <f>T501+(T501*T$1)</f>
        <v>177.91143999999997</v>
      </c>
      <c r="U503" s="105"/>
      <c r="V503" s="110">
        <f>V501+(V501*V$1)</f>
        <v>144.23560000000001</v>
      </c>
      <c r="W503" s="111">
        <f>W501+(W501*W$1)</f>
        <v>207.94580000000002</v>
      </c>
    </row>
    <row r="504" spans="1:23" ht="15.75" thickTop="1">
      <c r="C504" s="125" t="s">
        <v>916</v>
      </c>
      <c r="D504" s="113">
        <f>(D503-D501)/D501</f>
        <v>0.70000000000000007</v>
      </c>
      <c r="E504" s="114">
        <f>(E503-E501)/E501</f>
        <v>0.69999999999999984</v>
      </c>
      <c r="F504" s="105"/>
      <c r="G504" s="113">
        <f>(G503-G501)/G501</f>
        <v>0.80000000000000016</v>
      </c>
      <c r="H504" s="114">
        <f>(H503-H501)/H501</f>
        <v>0.8</v>
      </c>
      <c r="I504" s="105"/>
      <c r="J504" s="113">
        <f>(J503-J501)/J501</f>
        <v>0.90000000000000013</v>
      </c>
      <c r="K504" s="114">
        <f>(K503-K501)/K501</f>
        <v>0.8999999999999998</v>
      </c>
      <c r="L504" s="105"/>
      <c r="M504" s="113">
        <f>(M503-M501)/M501</f>
        <v>0.70000000000000007</v>
      </c>
      <c r="N504" s="114">
        <f>(N503-N501)/N501</f>
        <v>0.69999999999999984</v>
      </c>
      <c r="O504" s="105"/>
      <c r="P504" s="113">
        <f>(P503-P501)/P501</f>
        <v>0.8</v>
      </c>
      <c r="Q504" s="114">
        <f>(Q503-Q501)/Q501</f>
        <v>0.8</v>
      </c>
      <c r="R504" s="105"/>
      <c r="S504" s="113">
        <f>(S503-S501)/S501</f>
        <v>0.90000000000000013</v>
      </c>
      <c r="T504" s="114">
        <f>(T503-T501)/T501</f>
        <v>0.8999999999999998</v>
      </c>
      <c r="U504" s="105"/>
      <c r="V504" s="113">
        <f>(V503-V501)/V501</f>
        <v>1</v>
      </c>
      <c r="W504" s="114">
        <f>(W503-W501)/W501</f>
        <v>1</v>
      </c>
    </row>
    <row r="505" spans="1:23">
      <c r="C505" s="126" t="s">
        <v>917</v>
      </c>
      <c r="D505" s="116">
        <f>D502+(D502*D$1)</f>
        <v>1123.5218400000001</v>
      </c>
      <c r="E505" s="117">
        <f>E502+(E502*E$1)</f>
        <v>1211.6049599999997</v>
      </c>
      <c r="F505" s="105"/>
      <c r="G505" s="116">
        <f>G502+(G502*G$1)</f>
        <v>2069.6904</v>
      </c>
      <c r="H505" s="117">
        <f>H502+(H502*H$1)</f>
        <v>1722.9132</v>
      </c>
      <c r="I505" s="105"/>
      <c r="J505" s="116">
        <f>J502+(J502*J$1)</f>
        <v>2817.2820000000002</v>
      </c>
      <c r="K505" s="117">
        <f>K502+(K502*K$1)</f>
        <v>2134.9372799999996</v>
      </c>
      <c r="L505" s="105"/>
      <c r="M505" s="116">
        <f>M502+(M502*M$1)</f>
        <v>1123.5218400000001</v>
      </c>
      <c r="N505" s="117">
        <f>N502+(N502*N$1)</f>
        <v>1211.6049599999997</v>
      </c>
      <c r="O505" s="105"/>
      <c r="P505" s="116">
        <f>P502+(P502*P$1)</f>
        <v>2569.7865600000005</v>
      </c>
      <c r="Q505" s="117">
        <f>Q502+(Q502*Q$1)</f>
        <v>1972.96128</v>
      </c>
      <c r="R505" s="105"/>
      <c r="S505" s="116">
        <f>S502+(S502*S$1)</f>
        <v>2817.2820000000002</v>
      </c>
      <c r="T505" s="117">
        <f>T502+(T502*T$1)</f>
        <v>2134.9372799999996</v>
      </c>
      <c r="U505" s="105"/>
      <c r="V505" s="116">
        <f>V502+(V502*V$1)</f>
        <v>3461.6544000000004</v>
      </c>
      <c r="W505" s="117">
        <f>W502+(W502*W$1)</f>
        <v>2495.3496000000005</v>
      </c>
    </row>
    <row r="507" spans="1:23">
      <c r="C507" s="118" t="s">
        <v>974</v>
      </c>
    </row>
    <row r="508" spans="1:23">
      <c r="B508" s="87" t="s">
        <v>919</v>
      </c>
      <c r="C508" s="119" t="s">
        <v>771</v>
      </c>
      <c r="D508" s="86" t="s">
        <v>910</v>
      </c>
      <c r="E508" s="86" t="s">
        <v>906</v>
      </c>
      <c r="G508" s="86" t="s">
        <v>910</v>
      </c>
      <c r="H508" s="86" t="s">
        <v>906</v>
      </c>
      <c r="J508" s="86" t="s">
        <v>910</v>
      </c>
      <c r="K508" s="86" t="s">
        <v>906</v>
      </c>
      <c r="M508" s="86" t="s">
        <v>910</v>
      </c>
      <c r="N508" s="86" t="s">
        <v>906</v>
      </c>
      <c r="P508" s="86" t="s">
        <v>910</v>
      </c>
      <c r="Q508" s="86" t="s">
        <v>906</v>
      </c>
      <c r="S508" s="86" t="s">
        <v>910</v>
      </c>
      <c r="T508" s="86" t="s">
        <v>906</v>
      </c>
      <c r="V508" s="86" t="s">
        <v>910</v>
      </c>
      <c r="W508" s="86" t="s">
        <v>906</v>
      </c>
    </row>
    <row r="509" spans="1:23">
      <c r="B509" s="87" t="s">
        <v>911</v>
      </c>
      <c r="C509" s="87" t="s">
        <v>920</v>
      </c>
    </row>
    <row r="510" spans="1:23">
      <c r="A510" s="88" t="s">
        <v>82</v>
      </c>
      <c r="B510" s="89">
        <v>1</v>
      </c>
      <c r="C510" s="120" t="s">
        <v>1098</v>
      </c>
      <c r="D510" s="91">
        <f>VLOOKUP($A510,$A$16:$W$34,D$42,0)*$B510</f>
        <v>10.7879</v>
      </c>
      <c r="E510" s="92">
        <f>VLOOKUP($A510,$A$16:$W$34,E$42,0)*$B510</f>
        <v>23.739799999999999</v>
      </c>
      <c r="G510" s="91">
        <f>VLOOKUP($A510,$A$16:$W$34,G$42,0)*$B510</f>
        <v>18.125399999999999</v>
      </c>
      <c r="H510" s="92">
        <f>VLOOKUP($A510,$A$16:$W$34,H$42,0)*$B510</f>
        <v>31.077200000000001</v>
      </c>
      <c r="J510" s="91">
        <f>VLOOKUP($A510,$A$16:$W$34,J$42,0)*$B510</f>
        <v>25.524699999999999</v>
      </c>
      <c r="K510" s="92">
        <f>VLOOKUP($A510,$A$16:$W$34,K$42,0)*$B510</f>
        <v>38.476599999999998</v>
      </c>
      <c r="M510" s="91">
        <f>VLOOKUP($A510,$A$16:$W$34,M$42,0)*$B510</f>
        <v>10.7879</v>
      </c>
      <c r="N510" s="92">
        <f>VLOOKUP($A510,$A$16:$W$34,N$42,0)*$B510</f>
        <v>23.739799999999999</v>
      </c>
      <c r="P510" s="91">
        <f>VLOOKUP($A510,$A$16:$W$34,P$42,0)*$B510</f>
        <v>24.7592</v>
      </c>
      <c r="Q510" s="92">
        <f>VLOOKUP($A510,$A$16:$W$34,Q$42,0)*$B510</f>
        <v>37.710999999999999</v>
      </c>
      <c r="S510" s="91">
        <f>VLOOKUP($A510,$A$16:$W$34,S$42,0)*$B510</f>
        <v>25.524699999999999</v>
      </c>
      <c r="T510" s="92">
        <f>VLOOKUP($A510,$A$16:$W$34,T$42,0)*$B510</f>
        <v>38.476599999999998</v>
      </c>
      <c r="V510" s="91">
        <f>VLOOKUP($A510,$A$16:$W$34,V$42,0)*$B510</f>
        <v>28.969799999999999</v>
      </c>
      <c r="W510" s="92">
        <f>VLOOKUP($A510,$A$16:$W$34,W$42,0)*$B510</f>
        <v>41.921700000000001</v>
      </c>
    </row>
    <row r="511" spans="1:23">
      <c r="A511" s="88" t="s">
        <v>84</v>
      </c>
      <c r="B511" s="89">
        <v>1</v>
      </c>
      <c r="C511" s="128" t="s">
        <v>786</v>
      </c>
      <c r="D511" s="129">
        <f>VLOOKUP($A511,$A$16:$W$34,D$42,0)*$B511</f>
        <v>16.749400000000001</v>
      </c>
      <c r="E511" s="130">
        <f>VLOOKUP($A511,$A$16:$W$34,E$42,0)*$B511</f>
        <v>35.6526</v>
      </c>
      <c r="G511" s="129">
        <f>VLOOKUP($A511,$A$16:$W$34,G$42,0)*$B511</f>
        <v>29.784099999999999</v>
      </c>
      <c r="H511" s="130">
        <f>VLOOKUP($A511,$A$16:$W$34,H$42,0)*$B511</f>
        <v>48.6873</v>
      </c>
      <c r="J511" s="129">
        <f>VLOOKUP($A511,$A$16:$W$34,J$42,0)*$B511</f>
        <v>36.257800000000003</v>
      </c>
      <c r="K511" s="130">
        <f>VLOOKUP($A511,$A$16:$W$34,K$42,0)*$B511</f>
        <v>55.161000000000001</v>
      </c>
      <c r="M511" s="129">
        <f>VLOOKUP($A511,$A$16:$W$34,M$42,0)*$B511</f>
        <v>16.749400000000001</v>
      </c>
      <c r="N511" s="130">
        <f>VLOOKUP($A511,$A$16:$W$34,N$42,0)*$B511</f>
        <v>35.6526</v>
      </c>
      <c r="P511" s="129">
        <f>VLOOKUP($A511,$A$16:$W$34,P$42,0)*$B511</f>
        <v>34.726599999999998</v>
      </c>
      <c r="Q511" s="130">
        <f>VLOOKUP($A511,$A$16:$W$34,Q$42,0)*$B511</f>
        <v>53.629800000000003</v>
      </c>
      <c r="S511" s="129">
        <f>VLOOKUP($A511,$A$16:$W$34,S$42,0)*$B511</f>
        <v>36.257800000000003</v>
      </c>
      <c r="T511" s="130">
        <f>VLOOKUP($A511,$A$16:$W$34,T$42,0)*$B511</f>
        <v>55.161000000000001</v>
      </c>
      <c r="V511" s="129">
        <f>VLOOKUP($A511,$A$16:$W$34,V$42,0)*$B511</f>
        <v>43.148000000000003</v>
      </c>
      <c r="W511" s="130">
        <f>VLOOKUP($A511,$A$16:$W$34,W$42,0)*$B511</f>
        <v>62.051200000000001</v>
      </c>
    </row>
    <row r="512" spans="1:23">
      <c r="C512" s="94"/>
      <c r="D512" s="94"/>
      <c r="E512" s="95"/>
      <c r="G512" s="94"/>
      <c r="H512" s="95"/>
      <c r="J512" s="94"/>
      <c r="K512" s="95"/>
      <c r="M512" s="94"/>
      <c r="N512" s="95"/>
      <c r="P512" s="94"/>
      <c r="Q512" s="95"/>
      <c r="S512" s="94"/>
      <c r="T512" s="95"/>
      <c r="V512" s="94"/>
      <c r="W512" s="95"/>
    </row>
    <row r="513" spans="1:23">
      <c r="C513" s="94"/>
      <c r="D513" s="94"/>
      <c r="E513" s="95"/>
      <c r="G513" s="94"/>
      <c r="H513" s="95"/>
      <c r="J513" s="94"/>
      <c r="K513" s="95"/>
      <c r="M513" s="94"/>
      <c r="N513" s="95"/>
      <c r="P513" s="94"/>
      <c r="Q513" s="95"/>
      <c r="S513" s="94"/>
      <c r="T513" s="95"/>
      <c r="V513" s="94"/>
      <c r="W513" s="95"/>
    </row>
    <row r="514" spans="1:23" ht="15.75" thickBot="1">
      <c r="B514" s="87" t="s">
        <v>1105</v>
      </c>
      <c r="C514" s="122" t="s">
        <v>913</v>
      </c>
      <c r="D514" s="103">
        <f>SUM(D510:D511)</f>
        <v>27.537300000000002</v>
      </c>
      <c r="E514" s="104">
        <f>SUM(E510:E511)</f>
        <v>59.392399999999995</v>
      </c>
      <c r="F514" s="105"/>
      <c r="G514" s="103">
        <f>SUM(G510:G511)</f>
        <v>47.909499999999994</v>
      </c>
      <c r="H514" s="104">
        <f>SUM(H510:H511)</f>
        <v>79.764499999999998</v>
      </c>
      <c r="I514" s="105"/>
      <c r="J514" s="103">
        <f>SUM(J510:J511)</f>
        <v>61.782499999999999</v>
      </c>
      <c r="K514" s="104">
        <f>SUM(K510:K511)</f>
        <v>93.637599999999992</v>
      </c>
      <c r="L514" s="105"/>
      <c r="M514" s="103">
        <f>SUM(M510:M511)</f>
        <v>27.537300000000002</v>
      </c>
      <c r="N514" s="104">
        <f>SUM(N510:N511)</f>
        <v>59.392399999999995</v>
      </c>
      <c r="O514" s="105"/>
      <c r="P514" s="103">
        <f>SUM(P510:P511)</f>
        <v>59.485799999999998</v>
      </c>
      <c r="Q514" s="104">
        <f>SUM(Q510:Q511)</f>
        <v>91.340800000000002</v>
      </c>
      <c r="R514" s="105"/>
      <c r="S514" s="103">
        <f>SUM(S510:S511)</f>
        <v>61.782499999999999</v>
      </c>
      <c r="T514" s="104">
        <f>SUM(T510:T511)</f>
        <v>93.637599999999992</v>
      </c>
      <c r="U514" s="105"/>
      <c r="V514" s="103">
        <f>SUM(V510:V511)</f>
        <v>72.117800000000003</v>
      </c>
      <c r="W514" s="104">
        <f>SUM(W510:W511)</f>
        <v>103.97290000000001</v>
      </c>
    </row>
    <row r="515" spans="1:23" ht="15.75" thickTop="1">
      <c r="C515" s="123" t="s">
        <v>914</v>
      </c>
      <c r="D515" s="107">
        <f>D514*24</f>
        <v>660.89520000000005</v>
      </c>
      <c r="E515" s="108">
        <f>E514*12</f>
        <v>712.70879999999988</v>
      </c>
      <c r="F515" s="105"/>
      <c r="G515" s="107">
        <f>G514*24</f>
        <v>1149.828</v>
      </c>
      <c r="H515" s="108">
        <f>H514*12</f>
        <v>957.17399999999998</v>
      </c>
      <c r="I515" s="105"/>
      <c r="J515" s="107">
        <f>J514*24</f>
        <v>1482.78</v>
      </c>
      <c r="K515" s="108">
        <f>K514*12</f>
        <v>1123.6511999999998</v>
      </c>
      <c r="L515" s="105"/>
      <c r="M515" s="107">
        <f>M514*24</f>
        <v>660.89520000000005</v>
      </c>
      <c r="N515" s="108">
        <f>N514*12</f>
        <v>712.70879999999988</v>
      </c>
      <c r="O515" s="105"/>
      <c r="P515" s="107">
        <f>P514*24</f>
        <v>1427.6592000000001</v>
      </c>
      <c r="Q515" s="108">
        <f>Q514*12</f>
        <v>1096.0896</v>
      </c>
      <c r="R515" s="105"/>
      <c r="S515" s="107">
        <f>S514*24</f>
        <v>1482.78</v>
      </c>
      <c r="T515" s="108">
        <f>T514*12</f>
        <v>1123.6511999999998</v>
      </c>
      <c r="U515" s="105"/>
      <c r="V515" s="107">
        <f>V514*24</f>
        <v>1730.8272000000002</v>
      </c>
      <c r="W515" s="108">
        <f>W514*12</f>
        <v>1247.6748000000002</v>
      </c>
    </row>
    <row r="516" spans="1:23" ht="15.75" thickBot="1">
      <c r="B516" s="87" t="s">
        <v>1106</v>
      </c>
      <c r="C516" s="124" t="s">
        <v>915</v>
      </c>
      <c r="D516" s="110">
        <f>D514+(D514*D$1)</f>
        <v>46.813410000000005</v>
      </c>
      <c r="E516" s="111">
        <f>E514+(E514*E$1)</f>
        <v>100.96707999999998</v>
      </c>
      <c r="F516" s="105"/>
      <c r="G516" s="110">
        <f>G514+(G514*G$1)</f>
        <v>86.237099999999998</v>
      </c>
      <c r="H516" s="111">
        <f>H514+(H514*H$1)</f>
        <v>143.5761</v>
      </c>
      <c r="I516" s="105"/>
      <c r="J516" s="110">
        <f>J514+(J514*J$1)</f>
        <v>117.38675000000001</v>
      </c>
      <c r="K516" s="111">
        <f>K514+(K514*K$1)</f>
        <v>177.91143999999997</v>
      </c>
      <c r="L516" s="105"/>
      <c r="M516" s="110">
        <f>M514+(M514*M$1)</f>
        <v>46.813410000000005</v>
      </c>
      <c r="N516" s="111">
        <f>N514+(N514*N$1)</f>
        <v>100.96707999999998</v>
      </c>
      <c r="O516" s="105"/>
      <c r="P516" s="110">
        <f>P514+(P514*P$1)</f>
        <v>107.07444</v>
      </c>
      <c r="Q516" s="111">
        <f>Q514+(Q514*Q$1)</f>
        <v>164.41344000000001</v>
      </c>
      <c r="R516" s="105"/>
      <c r="S516" s="110">
        <f>S514+(S514*S$1)</f>
        <v>117.38675000000001</v>
      </c>
      <c r="T516" s="111">
        <f>T514+(T514*T$1)</f>
        <v>177.91143999999997</v>
      </c>
      <c r="U516" s="105"/>
      <c r="V516" s="110">
        <f>V514+(V514*V$1)</f>
        <v>144.23560000000001</v>
      </c>
      <c r="W516" s="111">
        <f>W514+(W514*W$1)</f>
        <v>207.94580000000002</v>
      </c>
    </row>
    <row r="517" spans="1:23" ht="15.75" thickTop="1">
      <c r="C517" s="125" t="s">
        <v>916</v>
      </c>
      <c r="D517" s="113">
        <f>(D516-D514)/D514</f>
        <v>0.70000000000000007</v>
      </c>
      <c r="E517" s="114">
        <f>(E516-E514)/E514</f>
        <v>0.69999999999999984</v>
      </c>
      <c r="F517" s="105"/>
      <c r="G517" s="113">
        <f>(G516-G514)/G514</f>
        <v>0.80000000000000016</v>
      </c>
      <c r="H517" s="114">
        <f>(H516-H514)/H514</f>
        <v>0.8</v>
      </c>
      <c r="I517" s="105"/>
      <c r="J517" s="113">
        <f>(J516-J514)/J514</f>
        <v>0.90000000000000013</v>
      </c>
      <c r="K517" s="114">
        <f>(K516-K514)/K514</f>
        <v>0.8999999999999998</v>
      </c>
      <c r="L517" s="105"/>
      <c r="M517" s="113">
        <f>(M516-M514)/M514</f>
        <v>0.70000000000000007</v>
      </c>
      <c r="N517" s="114">
        <f>(N516-N514)/N514</f>
        <v>0.69999999999999984</v>
      </c>
      <c r="O517" s="105"/>
      <c r="P517" s="113">
        <f>(P516-P514)/P514</f>
        <v>0.8</v>
      </c>
      <c r="Q517" s="114">
        <f>(Q516-Q514)/Q514</f>
        <v>0.8</v>
      </c>
      <c r="R517" s="105"/>
      <c r="S517" s="113">
        <f>(S516-S514)/S514</f>
        <v>0.90000000000000013</v>
      </c>
      <c r="T517" s="114">
        <f>(T516-T514)/T514</f>
        <v>0.8999999999999998</v>
      </c>
      <c r="U517" s="105"/>
      <c r="V517" s="113">
        <f>(V516-V514)/V514</f>
        <v>1</v>
      </c>
      <c r="W517" s="114">
        <f>(W516-W514)/W514</f>
        <v>1</v>
      </c>
    </row>
    <row r="518" spans="1:23">
      <c r="C518" s="126" t="s">
        <v>917</v>
      </c>
      <c r="D518" s="116">
        <f>D515+(D515*D$1)</f>
        <v>1123.5218400000001</v>
      </c>
      <c r="E518" s="117">
        <f>E515+(E515*E$1)</f>
        <v>1211.6049599999997</v>
      </c>
      <c r="F518" s="105"/>
      <c r="G518" s="116">
        <f>G515+(G515*G$1)</f>
        <v>2069.6904</v>
      </c>
      <c r="H518" s="117">
        <f>H515+(H515*H$1)</f>
        <v>1722.9132</v>
      </c>
      <c r="I518" s="105"/>
      <c r="J518" s="116">
        <f>J515+(J515*J$1)</f>
        <v>2817.2820000000002</v>
      </c>
      <c r="K518" s="117">
        <f>K515+(K515*K$1)</f>
        <v>2134.9372799999996</v>
      </c>
      <c r="L518" s="105"/>
      <c r="M518" s="116">
        <f>M515+(M515*M$1)</f>
        <v>1123.5218400000001</v>
      </c>
      <c r="N518" s="117">
        <f>N515+(N515*N$1)</f>
        <v>1211.6049599999997</v>
      </c>
      <c r="O518" s="105"/>
      <c r="P518" s="116">
        <f>P515+(P515*P$1)</f>
        <v>2569.7865600000005</v>
      </c>
      <c r="Q518" s="117">
        <f>Q515+(Q515*Q$1)</f>
        <v>1972.96128</v>
      </c>
      <c r="R518" s="105"/>
      <c r="S518" s="116">
        <f>S515+(S515*S$1)</f>
        <v>2817.2820000000002</v>
      </c>
      <c r="T518" s="117">
        <f>T515+(T515*T$1)</f>
        <v>2134.9372799999996</v>
      </c>
      <c r="U518" s="105"/>
      <c r="V518" s="116">
        <f>V515+(V515*V$1)</f>
        <v>3461.6544000000004</v>
      </c>
      <c r="W518" s="117">
        <f>W515+(W515*W$1)</f>
        <v>2495.3496000000005</v>
      </c>
    </row>
    <row r="520" spans="1:23">
      <c r="C520" s="118" t="s">
        <v>974</v>
      </c>
    </row>
    <row r="521" spans="1:23">
      <c r="B521" s="87" t="s">
        <v>919</v>
      </c>
      <c r="C521" s="119" t="s">
        <v>773</v>
      </c>
      <c r="D521" s="86" t="s">
        <v>910</v>
      </c>
      <c r="E521" s="86" t="s">
        <v>906</v>
      </c>
      <c r="G521" s="86" t="s">
        <v>910</v>
      </c>
      <c r="H521" s="86" t="s">
        <v>906</v>
      </c>
      <c r="J521" s="86" t="s">
        <v>910</v>
      </c>
      <c r="K521" s="86" t="s">
        <v>906</v>
      </c>
      <c r="M521" s="86" t="s">
        <v>910</v>
      </c>
      <c r="N521" s="86" t="s">
        <v>906</v>
      </c>
      <c r="P521" s="86" t="s">
        <v>910</v>
      </c>
      <c r="Q521" s="86" t="s">
        <v>906</v>
      </c>
      <c r="S521" s="86" t="s">
        <v>910</v>
      </c>
      <c r="T521" s="86" t="s">
        <v>906</v>
      </c>
      <c r="V521" s="86" t="s">
        <v>910</v>
      </c>
      <c r="W521" s="86" t="s">
        <v>906</v>
      </c>
    </row>
    <row r="522" spans="1:23">
      <c r="B522" s="87" t="s">
        <v>911</v>
      </c>
      <c r="C522" s="87" t="s">
        <v>920</v>
      </c>
    </row>
    <row r="523" spans="1:23">
      <c r="A523" s="88" t="s">
        <v>82</v>
      </c>
      <c r="B523" s="89">
        <v>1</v>
      </c>
      <c r="C523" s="120" t="s">
        <v>1098</v>
      </c>
      <c r="D523" s="91">
        <f>VLOOKUP($A523,$A$16:$W$34,D$42,0)*$B523</f>
        <v>10.7879</v>
      </c>
      <c r="E523" s="92">
        <f>VLOOKUP($A523,$A$16:$W$34,E$42,0)*$B523</f>
        <v>23.739799999999999</v>
      </c>
      <c r="G523" s="91">
        <f>VLOOKUP($A523,$A$16:$W$34,G$42,0)*$B523</f>
        <v>18.125399999999999</v>
      </c>
      <c r="H523" s="92">
        <f>VLOOKUP($A523,$A$16:$W$34,H$42,0)*$B523</f>
        <v>31.077200000000001</v>
      </c>
      <c r="J523" s="91">
        <f>VLOOKUP($A523,$A$16:$W$34,J$42,0)*$B523</f>
        <v>25.524699999999999</v>
      </c>
      <c r="K523" s="92">
        <f>VLOOKUP($A523,$A$16:$W$34,K$42,0)*$B523</f>
        <v>38.476599999999998</v>
      </c>
      <c r="M523" s="91">
        <f>VLOOKUP($A523,$A$16:$W$34,M$42,0)*$B523</f>
        <v>10.7879</v>
      </c>
      <c r="N523" s="92">
        <f>VLOOKUP($A523,$A$16:$W$34,N$42,0)*$B523</f>
        <v>23.739799999999999</v>
      </c>
      <c r="P523" s="91">
        <f>VLOOKUP($A523,$A$16:$W$34,P$42,0)*$B523</f>
        <v>24.7592</v>
      </c>
      <c r="Q523" s="92">
        <f>VLOOKUP($A523,$A$16:$W$34,Q$42,0)*$B523</f>
        <v>37.710999999999999</v>
      </c>
      <c r="S523" s="91">
        <f>VLOOKUP($A523,$A$16:$W$34,S$42,0)*$B523</f>
        <v>25.524699999999999</v>
      </c>
      <c r="T523" s="92">
        <f>VLOOKUP($A523,$A$16:$W$34,T$42,0)*$B523</f>
        <v>38.476599999999998</v>
      </c>
      <c r="V523" s="91">
        <f>VLOOKUP($A523,$A$16:$W$34,V$42,0)*$B523</f>
        <v>28.969799999999999</v>
      </c>
      <c r="W523" s="92">
        <f>VLOOKUP($A523,$A$16:$W$34,W$42,0)*$B523</f>
        <v>41.921700000000001</v>
      </c>
    </row>
    <row r="524" spans="1:23">
      <c r="A524" s="88" t="s">
        <v>84</v>
      </c>
      <c r="B524" s="89">
        <v>1</v>
      </c>
      <c r="C524" s="128" t="s">
        <v>779</v>
      </c>
      <c r="D524" s="129">
        <f>VLOOKUP($A524,$A$16:$W$34,D$42,0)*$B524</f>
        <v>16.749400000000001</v>
      </c>
      <c r="E524" s="130">
        <f>VLOOKUP($A524,$A$16:$W$34,E$42,0)*$B524</f>
        <v>35.6526</v>
      </c>
      <c r="G524" s="129">
        <f>VLOOKUP($A524,$A$16:$W$34,G$42,0)*$B524</f>
        <v>29.784099999999999</v>
      </c>
      <c r="H524" s="130">
        <f>VLOOKUP($A524,$A$16:$W$34,H$42,0)*$B524</f>
        <v>48.6873</v>
      </c>
      <c r="J524" s="129">
        <f>VLOOKUP($A524,$A$16:$W$34,J$42,0)*$B524</f>
        <v>36.257800000000003</v>
      </c>
      <c r="K524" s="130">
        <f>VLOOKUP($A524,$A$16:$W$34,K$42,0)*$B524</f>
        <v>55.161000000000001</v>
      </c>
      <c r="M524" s="129">
        <f>VLOOKUP($A524,$A$16:$W$34,M$42,0)*$B524</f>
        <v>16.749400000000001</v>
      </c>
      <c r="N524" s="130">
        <f>VLOOKUP($A524,$A$16:$W$34,N$42,0)*$B524</f>
        <v>35.6526</v>
      </c>
      <c r="P524" s="129">
        <f>VLOOKUP($A524,$A$16:$W$34,P$42,0)*$B524</f>
        <v>34.726599999999998</v>
      </c>
      <c r="Q524" s="130">
        <f>VLOOKUP($A524,$A$16:$W$34,Q$42,0)*$B524</f>
        <v>53.629800000000003</v>
      </c>
      <c r="S524" s="129">
        <f>VLOOKUP($A524,$A$16:$W$34,S$42,0)*$B524</f>
        <v>36.257800000000003</v>
      </c>
      <c r="T524" s="130">
        <f>VLOOKUP($A524,$A$16:$W$34,T$42,0)*$B524</f>
        <v>55.161000000000001</v>
      </c>
      <c r="V524" s="129">
        <f>VLOOKUP($A524,$A$16:$W$34,V$42,0)*$B524</f>
        <v>43.148000000000003</v>
      </c>
      <c r="W524" s="130">
        <f>VLOOKUP($A524,$A$16:$W$34,W$42,0)*$B524</f>
        <v>62.051200000000001</v>
      </c>
    </row>
    <row r="525" spans="1:23">
      <c r="C525" s="94"/>
      <c r="D525" s="94"/>
      <c r="E525" s="95"/>
      <c r="G525" s="94"/>
      <c r="H525" s="95"/>
      <c r="J525" s="94"/>
      <c r="K525" s="95"/>
      <c r="M525" s="94"/>
      <c r="N525" s="95"/>
      <c r="P525" s="94"/>
      <c r="Q525" s="95"/>
      <c r="S525" s="94"/>
      <c r="T525" s="95"/>
      <c r="V525" s="94"/>
      <c r="W525" s="95"/>
    </row>
    <row r="526" spans="1:23">
      <c r="C526" s="94"/>
      <c r="D526" s="94"/>
      <c r="E526" s="95"/>
      <c r="G526" s="94"/>
      <c r="H526" s="95"/>
      <c r="J526" s="94"/>
      <c r="K526" s="95"/>
      <c r="M526" s="94"/>
      <c r="N526" s="95"/>
      <c r="P526" s="94"/>
      <c r="Q526" s="95"/>
      <c r="S526" s="94"/>
      <c r="T526" s="95"/>
      <c r="V526" s="94"/>
      <c r="W526" s="95"/>
    </row>
    <row r="527" spans="1:23" ht="15.75" thickBot="1">
      <c r="B527" s="87" t="s">
        <v>1107</v>
      </c>
      <c r="C527" s="122" t="s">
        <v>913</v>
      </c>
      <c r="D527" s="103">
        <f>SUM(D523:D524)</f>
        <v>27.537300000000002</v>
      </c>
      <c r="E527" s="104">
        <f>SUM(E523:E524)</f>
        <v>59.392399999999995</v>
      </c>
      <c r="F527" s="105"/>
      <c r="G527" s="103">
        <f>SUM(G523:G524)</f>
        <v>47.909499999999994</v>
      </c>
      <c r="H527" s="104">
        <f>SUM(H523:H524)</f>
        <v>79.764499999999998</v>
      </c>
      <c r="I527" s="105"/>
      <c r="J527" s="103">
        <f>SUM(J523:J524)</f>
        <v>61.782499999999999</v>
      </c>
      <c r="K527" s="104">
        <f>SUM(K523:K524)</f>
        <v>93.637599999999992</v>
      </c>
      <c r="L527" s="105"/>
      <c r="M527" s="103">
        <f>SUM(M523:M524)</f>
        <v>27.537300000000002</v>
      </c>
      <c r="N527" s="104">
        <f>SUM(N523:N524)</f>
        <v>59.392399999999995</v>
      </c>
      <c r="O527" s="105"/>
      <c r="P527" s="103">
        <f>SUM(P523:P524)</f>
        <v>59.485799999999998</v>
      </c>
      <c r="Q527" s="104">
        <f>SUM(Q523:Q524)</f>
        <v>91.340800000000002</v>
      </c>
      <c r="R527" s="105"/>
      <c r="S527" s="103">
        <f>SUM(S523:S524)</f>
        <v>61.782499999999999</v>
      </c>
      <c r="T527" s="104">
        <f>SUM(T523:T524)</f>
        <v>93.637599999999992</v>
      </c>
      <c r="U527" s="105"/>
      <c r="V527" s="103">
        <f>SUM(V523:V524)</f>
        <v>72.117800000000003</v>
      </c>
      <c r="W527" s="104">
        <f>SUM(W523:W524)</f>
        <v>103.97290000000001</v>
      </c>
    </row>
    <row r="528" spans="1:23" ht="15.75" thickTop="1">
      <c r="C528" s="123" t="s">
        <v>914</v>
      </c>
      <c r="D528" s="107">
        <f>D527*24</f>
        <v>660.89520000000005</v>
      </c>
      <c r="E528" s="108">
        <f>E527*12</f>
        <v>712.70879999999988</v>
      </c>
      <c r="F528" s="105"/>
      <c r="G528" s="107">
        <f>G527*24</f>
        <v>1149.828</v>
      </c>
      <c r="H528" s="108">
        <f>H527*12</f>
        <v>957.17399999999998</v>
      </c>
      <c r="I528" s="105"/>
      <c r="J528" s="107">
        <f>J527*24</f>
        <v>1482.78</v>
      </c>
      <c r="K528" s="108">
        <f>K527*12</f>
        <v>1123.6511999999998</v>
      </c>
      <c r="L528" s="105"/>
      <c r="M528" s="107">
        <f>M527*24</f>
        <v>660.89520000000005</v>
      </c>
      <c r="N528" s="108">
        <f>N527*12</f>
        <v>712.70879999999988</v>
      </c>
      <c r="O528" s="105"/>
      <c r="P528" s="107">
        <f>P527*24</f>
        <v>1427.6592000000001</v>
      </c>
      <c r="Q528" s="108">
        <f>Q527*12</f>
        <v>1096.0896</v>
      </c>
      <c r="R528" s="105"/>
      <c r="S528" s="107">
        <f>S527*24</f>
        <v>1482.78</v>
      </c>
      <c r="T528" s="108">
        <f>T527*12</f>
        <v>1123.6511999999998</v>
      </c>
      <c r="U528" s="105"/>
      <c r="V528" s="107">
        <f>V527*24</f>
        <v>1730.8272000000002</v>
      </c>
      <c r="W528" s="108">
        <f>W527*12</f>
        <v>1247.6748000000002</v>
      </c>
    </row>
    <row r="529" spans="1:23" ht="15.75" thickBot="1">
      <c r="B529" s="87" t="s">
        <v>1108</v>
      </c>
      <c r="C529" s="124" t="s">
        <v>915</v>
      </c>
      <c r="D529" s="110">
        <f>D527+(D527*D$1)</f>
        <v>46.813410000000005</v>
      </c>
      <c r="E529" s="111">
        <f>E527+(E527*E$1)</f>
        <v>100.96707999999998</v>
      </c>
      <c r="F529" s="105"/>
      <c r="G529" s="110">
        <f>G527+(G527*G$1)</f>
        <v>86.237099999999998</v>
      </c>
      <c r="H529" s="111">
        <f>H527+(H527*H$1)</f>
        <v>143.5761</v>
      </c>
      <c r="I529" s="105"/>
      <c r="J529" s="110">
        <f>J527+(J527*J$1)</f>
        <v>117.38675000000001</v>
      </c>
      <c r="K529" s="111">
        <f>K527+(K527*K$1)</f>
        <v>177.91143999999997</v>
      </c>
      <c r="L529" s="105"/>
      <c r="M529" s="110">
        <f>M527+(M527*M$1)</f>
        <v>46.813410000000005</v>
      </c>
      <c r="N529" s="111">
        <f>N527+(N527*N$1)</f>
        <v>100.96707999999998</v>
      </c>
      <c r="O529" s="105"/>
      <c r="P529" s="110">
        <f>P527+(P527*P$1)</f>
        <v>107.07444</v>
      </c>
      <c r="Q529" s="111">
        <f>Q527+(Q527*Q$1)</f>
        <v>164.41344000000001</v>
      </c>
      <c r="R529" s="105"/>
      <c r="S529" s="110">
        <f>S527+(S527*S$1)</f>
        <v>117.38675000000001</v>
      </c>
      <c r="T529" s="111">
        <f>T527+(T527*T$1)</f>
        <v>177.91143999999997</v>
      </c>
      <c r="U529" s="105"/>
      <c r="V529" s="110">
        <f>V527+(V527*V$1)</f>
        <v>144.23560000000001</v>
      </c>
      <c r="W529" s="111">
        <f>W527+(W527*W$1)</f>
        <v>207.94580000000002</v>
      </c>
    </row>
    <row r="530" spans="1:23" ht="15.75" thickTop="1">
      <c r="C530" s="125" t="s">
        <v>916</v>
      </c>
      <c r="D530" s="113">
        <f>(D529-D527)/D527</f>
        <v>0.70000000000000007</v>
      </c>
      <c r="E530" s="114">
        <f>(E529-E527)/E527</f>
        <v>0.69999999999999984</v>
      </c>
      <c r="F530" s="105"/>
      <c r="G530" s="113">
        <f>(G529-G527)/G527</f>
        <v>0.80000000000000016</v>
      </c>
      <c r="H530" s="114">
        <f>(H529-H527)/H527</f>
        <v>0.8</v>
      </c>
      <c r="I530" s="105"/>
      <c r="J530" s="113">
        <f>(J529-J527)/J527</f>
        <v>0.90000000000000013</v>
      </c>
      <c r="K530" s="114">
        <f>(K529-K527)/K527</f>
        <v>0.8999999999999998</v>
      </c>
      <c r="L530" s="105"/>
      <c r="M530" s="113">
        <f>(M529-M527)/M527</f>
        <v>0.70000000000000007</v>
      </c>
      <c r="N530" s="114">
        <f>(N529-N527)/N527</f>
        <v>0.69999999999999984</v>
      </c>
      <c r="O530" s="105"/>
      <c r="P530" s="113">
        <f>(P529-P527)/P527</f>
        <v>0.8</v>
      </c>
      <c r="Q530" s="114">
        <f>(Q529-Q527)/Q527</f>
        <v>0.8</v>
      </c>
      <c r="R530" s="105"/>
      <c r="S530" s="113">
        <f>(S529-S527)/S527</f>
        <v>0.90000000000000013</v>
      </c>
      <c r="T530" s="114">
        <f>(T529-T527)/T527</f>
        <v>0.8999999999999998</v>
      </c>
      <c r="U530" s="105"/>
      <c r="V530" s="113">
        <f>(V529-V527)/V527</f>
        <v>1</v>
      </c>
      <c r="W530" s="114">
        <f>(W529-W527)/W527</f>
        <v>1</v>
      </c>
    </row>
    <row r="531" spans="1:23">
      <c r="C531" s="126" t="s">
        <v>917</v>
      </c>
      <c r="D531" s="116">
        <f>D528+(D528*D$1)</f>
        <v>1123.5218400000001</v>
      </c>
      <c r="E531" s="117">
        <f>E528+(E528*E$1)</f>
        <v>1211.6049599999997</v>
      </c>
      <c r="F531" s="105"/>
      <c r="G531" s="116">
        <f>G528+(G528*G$1)</f>
        <v>2069.6904</v>
      </c>
      <c r="H531" s="117">
        <f>H528+(H528*H$1)</f>
        <v>1722.9132</v>
      </c>
      <c r="I531" s="105"/>
      <c r="J531" s="116">
        <f>J528+(J528*J$1)</f>
        <v>2817.2820000000002</v>
      </c>
      <c r="K531" s="117">
        <f>K528+(K528*K$1)</f>
        <v>2134.9372799999996</v>
      </c>
      <c r="L531" s="105"/>
      <c r="M531" s="116">
        <f>M528+(M528*M$1)</f>
        <v>1123.5218400000001</v>
      </c>
      <c r="N531" s="117">
        <f>N528+(N528*N$1)</f>
        <v>1211.6049599999997</v>
      </c>
      <c r="O531" s="105"/>
      <c r="P531" s="116">
        <f>P528+(P528*P$1)</f>
        <v>2569.7865600000005</v>
      </c>
      <c r="Q531" s="117">
        <f>Q528+(Q528*Q$1)</f>
        <v>1972.96128</v>
      </c>
      <c r="R531" s="105"/>
      <c r="S531" s="116">
        <f>S528+(S528*S$1)</f>
        <v>2817.2820000000002</v>
      </c>
      <c r="T531" s="117">
        <f>T528+(T528*T$1)</f>
        <v>2134.9372799999996</v>
      </c>
      <c r="U531" s="105"/>
      <c r="V531" s="116">
        <f>V528+(V528*V$1)</f>
        <v>3461.6544000000004</v>
      </c>
      <c r="W531" s="117">
        <f>W528+(W528*W$1)</f>
        <v>2495.3496000000005</v>
      </c>
    </row>
    <row r="533" spans="1:23">
      <c r="C533" s="118" t="s">
        <v>974</v>
      </c>
    </row>
    <row r="534" spans="1:23">
      <c r="B534" s="87" t="s">
        <v>919</v>
      </c>
      <c r="C534" s="119" t="s">
        <v>775</v>
      </c>
      <c r="D534" s="86" t="s">
        <v>910</v>
      </c>
      <c r="E534" s="86" t="s">
        <v>906</v>
      </c>
      <c r="G534" s="86" t="s">
        <v>910</v>
      </c>
      <c r="H534" s="86" t="s">
        <v>906</v>
      </c>
      <c r="J534" s="86" t="s">
        <v>910</v>
      </c>
      <c r="K534" s="86" t="s">
        <v>906</v>
      </c>
      <c r="M534" s="86" t="s">
        <v>910</v>
      </c>
      <c r="N534" s="86" t="s">
        <v>906</v>
      </c>
      <c r="P534" s="86" t="s">
        <v>910</v>
      </c>
      <c r="Q534" s="86" t="s">
        <v>906</v>
      </c>
      <c r="S534" s="86" t="s">
        <v>910</v>
      </c>
      <c r="T534" s="86" t="s">
        <v>906</v>
      </c>
      <c r="V534" s="86" t="s">
        <v>910</v>
      </c>
      <c r="W534" s="86" t="s">
        <v>906</v>
      </c>
    </row>
    <row r="535" spans="1:23">
      <c r="B535" s="87" t="s">
        <v>911</v>
      </c>
      <c r="C535" s="87" t="s">
        <v>920</v>
      </c>
    </row>
    <row r="536" spans="1:23">
      <c r="A536" s="88" t="s">
        <v>82</v>
      </c>
      <c r="B536" s="89">
        <v>1</v>
      </c>
      <c r="C536" s="120" t="s">
        <v>1098</v>
      </c>
      <c r="D536" s="91">
        <f>VLOOKUP($A536,$A$16:$W$34,D$42,0)*$B536</f>
        <v>10.7879</v>
      </c>
      <c r="E536" s="92">
        <f>VLOOKUP($A536,$A$16:$W$34,E$42,0)*$B536</f>
        <v>23.739799999999999</v>
      </c>
      <c r="G536" s="91">
        <f>VLOOKUP($A536,$A$16:$W$34,G$42,0)*$B536</f>
        <v>18.125399999999999</v>
      </c>
      <c r="H536" s="92">
        <f>VLOOKUP($A536,$A$16:$W$34,H$42,0)*$B536</f>
        <v>31.077200000000001</v>
      </c>
      <c r="J536" s="91">
        <f>VLOOKUP($A536,$A$16:$W$34,J$42,0)*$B536</f>
        <v>25.524699999999999</v>
      </c>
      <c r="K536" s="92">
        <f>VLOOKUP($A536,$A$16:$W$34,K$42,0)*$B536</f>
        <v>38.476599999999998</v>
      </c>
      <c r="M536" s="91">
        <f>VLOOKUP($A536,$A$16:$W$34,M$42,0)*$B536</f>
        <v>10.7879</v>
      </c>
      <c r="N536" s="92">
        <f>VLOOKUP($A536,$A$16:$W$34,N$42,0)*$B536</f>
        <v>23.739799999999999</v>
      </c>
      <c r="P536" s="91">
        <f>VLOOKUP($A536,$A$16:$W$34,P$42,0)*$B536</f>
        <v>24.7592</v>
      </c>
      <c r="Q536" s="92">
        <f>VLOOKUP($A536,$A$16:$W$34,Q$42,0)*$B536</f>
        <v>37.710999999999999</v>
      </c>
      <c r="S536" s="91">
        <f>VLOOKUP($A536,$A$16:$W$34,S$42,0)*$B536</f>
        <v>25.524699999999999</v>
      </c>
      <c r="T536" s="92">
        <f>VLOOKUP($A536,$A$16:$W$34,T$42,0)*$B536</f>
        <v>38.476599999999998</v>
      </c>
      <c r="V536" s="91">
        <f>VLOOKUP($A536,$A$16:$W$34,V$42,0)*$B536</f>
        <v>28.969799999999999</v>
      </c>
      <c r="W536" s="92">
        <f>VLOOKUP($A536,$A$16:$W$34,W$42,0)*$B536</f>
        <v>41.921700000000001</v>
      </c>
    </row>
    <row r="537" spans="1:23">
      <c r="A537" s="88" t="s">
        <v>84</v>
      </c>
      <c r="B537" s="89">
        <v>1</v>
      </c>
      <c r="C537" s="128" t="s">
        <v>781</v>
      </c>
      <c r="D537" s="129">
        <f>VLOOKUP($A537,$A$16:$W$34,D$42,0)*$B537</f>
        <v>16.749400000000001</v>
      </c>
      <c r="E537" s="130">
        <f>VLOOKUP($A537,$A$16:$W$34,E$42,0)*$B537</f>
        <v>35.6526</v>
      </c>
      <c r="G537" s="129">
        <f>VLOOKUP($A537,$A$16:$W$34,G$42,0)*$B537</f>
        <v>29.784099999999999</v>
      </c>
      <c r="H537" s="130">
        <f>VLOOKUP($A537,$A$16:$W$34,H$42,0)*$B537</f>
        <v>48.6873</v>
      </c>
      <c r="J537" s="129">
        <f>VLOOKUP($A537,$A$16:$W$34,J$42,0)*$B537</f>
        <v>36.257800000000003</v>
      </c>
      <c r="K537" s="130">
        <f>VLOOKUP($A537,$A$16:$W$34,K$42,0)*$B537</f>
        <v>55.161000000000001</v>
      </c>
      <c r="M537" s="129">
        <f>VLOOKUP($A537,$A$16:$W$34,M$42,0)*$B537</f>
        <v>16.749400000000001</v>
      </c>
      <c r="N537" s="130">
        <f>VLOOKUP($A537,$A$16:$W$34,N$42,0)*$B537</f>
        <v>35.6526</v>
      </c>
      <c r="P537" s="129">
        <f>VLOOKUP($A537,$A$16:$W$34,P$42,0)*$B537</f>
        <v>34.726599999999998</v>
      </c>
      <c r="Q537" s="130">
        <f>VLOOKUP($A537,$A$16:$W$34,Q$42,0)*$B537</f>
        <v>53.629800000000003</v>
      </c>
      <c r="S537" s="129">
        <f>VLOOKUP($A537,$A$16:$W$34,S$42,0)*$B537</f>
        <v>36.257800000000003</v>
      </c>
      <c r="T537" s="130">
        <f>VLOOKUP($A537,$A$16:$W$34,T$42,0)*$B537</f>
        <v>55.161000000000001</v>
      </c>
      <c r="V537" s="129">
        <f>VLOOKUP($A537,$A$16:$W$34,V$42,0)*$B537</f>
        <v>43.148000000000003</v>
      </c>
      <c r="W537" s="130">
        <f>VLOOKUP($A537,$A$16:$W$34,W$42,0)*$B537</f>
        <v>62.051200000000001</v>
      </c>
    </row>
    <row r="538" spans="1:23">
      <c r="C538" s="94"/>
      <c r="D538" s="94"/>
      <c r="E538" s="95"/>
      <c r="G538" s="94"/>
      <c r="H538" s="95"/>
      <c r="J538" s="94"/>
      <c r="K538" s="95"/>
      <c r="M538" s="94"/>
      <c r="N538" s="95"/>
      <c r="P538" s="94"/>
      <c r="Q538" s="95"/>
      <c r="S538" s="94"/>
      <c r="T538" s="95"/>
      <c r="V538" s="94"/>
      <c r="W538" s="95"/>
    </row>
    <row r="539" spans="1:23">
      <c r="C539" s="94"/>
      <c r="D539" s="94"/>
      <c r="E539" s="95"/>
      <c r="G539" s="94"/>
      <c r="H539" s="95"/>
      <c r="J539" s="94"/>
      <c r="K539" s="95"/>
      <c r="M539" s="94"/>
      <c r="N539" s="95"/>
      <c r="P539" s="94"/>
      <c r="Q539" s="95"/>
      <c r="S539" s="94"/>
      <c r="T539" s="95"/>
      <c r="V539" s="94"/>
      <c r="W539" s="95"/>
    </row>
    <row r="540" spans="1:23" ht="15.75" thickBot="1">
      <c r="B540" s="87" t="s">
        <v>1109</v>
      </c>
      <c r="C540" s="122" t="s">
        <v>913</v>
      </c>
      <c r="D540" s="103">
        <f>SUM(D536:D537)</f>
        <v>27.537300000000002</v>
      </c>
      <c r="E540" s="104">
        <f>SUM(E536:E537)</f>
        <v>59.392399999999995</v>
      </c>
      <c r="F540" s="105"/>
      <c r="G540" s="103">
        <f>SUM(G536:G537)</f>
        <v>47.909499999999994</v>
      </c>
      <c r="H540" s="104">
        <f>SUM(H536:H537)</f>
        <v>79.764499999999998</v>
      </c>
      <c r="I540" s="105"/>
      <c r="J540" s="103">
        <f>SUM(J536:J537)</f>
        <v>61.782499999999999</v>
      </c>
      <c r="K540" s="104">
        <f>SUM(K536:K537)</f>
        <v>93.637599999999992</v>
      </c>
      <c r="L540" s="105"/>
      <c r="M540" s="103">
        <f>SUM(M536:M537)</f>
        <v>27.537300000000002</v>
      </c>
      <c r="N540" s="104">
        <f>SUM(N536:N537)</f>
        <v>59.392399999999995</v>
      </c>
      <c r="O540" s="105"/>
      <c r="P540" s="103">
        <f>SUM(P536:P537)</f>
        <v>59.485799999999998</v>
      </c>
      <c r="Q540" s="104">
        <f>SUM(Q536:Q537)</f>
        <v>91.340800000000002</v>
      </c>
      <c r="R540" s="105"/>
      <c r="S540" s="103">
        <f>SUM(S536:S537)</f>
        <v>61.782499999999999</v>
      </c>
      <c r="T540" s="104">
        <f>SUM(T536:T537)</f>
        <v>93.637599999999992</v>
      </c>
      <c r="U540" s="105"/>
      <c r="V540" s="103">
        <f>SUM(V536:V537)</f>
        <v>72.117800000000003</v>
      </c>
      <c r="W540" s="104">
        <f>SUM(W536:W537)</f>
        <v>103.97290000000001</v>
      </c>
    </row>
    <row r="541" spans="1:23" ht="15.75" thickTop="1">
      <c r="C541" s="123" t="s">
        <v>914</v>
      </c>
      <c r="D541" s="107">
        <f>D540*24</f>
        <v>660.89520000000005</v>
      </c>
      <c r="E541" s="108">
        <f>E540*12</f>
        <v>712.70879999999988</v>
      </c>
      <c r="F541" s="105"/>
      <c r="G541" s="107">
        <f>G540*24</f>
        <v>1149.828</v>
      </c>
      <c r="H541" s="108">
        <f>H540*12</f>
        <v>957.17399999999998</v>
      </c>
      <c r="I541" s="105"/>
      <c r="J541" s="107">
        <f>J540*24</f>
        <v>1482.78</v>
      </c>
      <c r="K541" s="108">
        <f>K540*12</f>
        <v>1123.6511999999998</v>
      </c>
      <c r="L541" s="105"/>
      <c r="M541" s="107">
        <f>M540*24</f>
        <v>660.89520000000005</v>
      </c>
      <c r="N541" s="108">
        <f>N540*12</f>
        <v>712.70879999999988</v>
      </c>
      <c r="O541" s="105"/>
      <c r="P541" s="107">
        <f>P540*24</f>
        <v>1427.6592000000001</v>
      </c>
      <c r="Q541" s="108">
        <f>Q540*12</f>
        <v>1096.0896</v>
      </c>
      <c r="R541" s="105"/>
      <c r="S541" s="107">
        <f>S540*24</f>
        <v>1482.78</v>
      </c>
      <c r="T541" s="108">
        <f>T540*12</f>
        <v>1123.6511999999998</v>
      </c>
      <c r="U541" s="105"/>
      <c r="V541" s="107">
        <f>V540*24</f>
        <v>1730.8272000000002</v>
      </c>
      <c r="W541" s="108">
        <f>W540*12</f>
        <v>1247.6748000000002</v>
      </c>
    </row>
    <row r="542" spans="1:23" ht="15.75" thickBot="1">
      <c r="B542" s="87" t="s">
        <v>1110</v>
      </c>
      <c r="C542" s="124" t="s">
        <v>915</v>
      </c>
      <c r="D542" s="110">
        <f>D540+(D540*D$1)</f>
        <v>46.813410000000005</v>
      </c>
      <c r="E542" s="111">
        <f>E540+(E540*E$1)</f>
        <v>100.96707999999998</v>
      </c>
      <c r="F542" s="105"/>
      <c r="G542" s="110">
        <f>G540+(G540*G$1)</f>
        <v>86.237099999999998</v>
      </c>
      <c r="H542" s="111">
        <f>H540+(H540*H$1)</f>
        <v>143.5761</v>
      </c>
      <c r="I542" s="105"/>
      <c r="J542" s="110">
        <f>J540+(J540*J$1)</f>
        <v>117.38675000000001</v>
      </c>
      <c r="K542" s="111">
        <f>K540+(K540*K$1)</f>
        <v>177.91143999999997</v>
      </c>
      <c r="L542" s="105"/>
      <c r="M542" s="110">
        <f>M540+(M540*M$1)</f>
        <v>46.813410000000005</v>
      </c>
      <c r="N542" s="111">
        <f>N540+(N540*N$1)</f>
        <v>100.96707999999998</v>
      </c>
      <c r="O542" s="105"/>
      <c r="P542" s="110">
        <f>P540+(P540*P$1)</f>
        <v>107.07444</v>
      </c>
      <c r="Q542" s="111">
        <f>Q540+(Q540*Q$1)</f>
        <v>164.41344000000001</v>
      </c>
      <c r="R542" s="105"/>
      <c r="S542" s="110">
        <f>S540+(S540*S$1)</f>
        <v>117.38675000000001</v>
      </c>
      <c r="T542" s="111">
        <f>T540+(T540*T$1)</f>
        <v>177.91143999999997</v>
      </c>
      <c r="U542" s="105"/>
      <c r="V542" s="110">
        <f>V540+(V540*V$1)</f>
        <v>144.23560000000001</v>
      </c>
      <c r="W542" s="111">
        <f>W540+(W540*W$1)</f>
        <v>207.94580000000002</v>
      </c>
    </row>
    <row r="543" spans="1:23" ht="15.75" thickTop="1">
      <c r="C543" s="125" t="s">
        <v>916</v>
      </c>
      <c r="D543" s="113">
        <f>(D542-D540)/D540</f>
        <v>0.70000000000000007</v>
      </c>
      <c r="E543" s="114">
        <f>(E542-E540)/E540</f>
        <v>0.69999999999999984</v>
      </c>
      <c r="F543" s="105"/>
      <c r="G543" s="113">
        <f>(G542-G540)/G540</f>
        <v>0.80000000000000016</v>
      </c>
      <c r="H543" s="114">
        <f>(H542-H540)/H540</f>
        <v>0.8</v>
      </c>
      <c r="I543" s="105"/>
      <c r="J543" s="113">
        <f>(J542-J540)/J540</f>
        <v>0.90000000000000013</v>
      </c>
      <c r="K543" s="114">
        <f>(K542-K540)/K540</f>
        <v>0.8999999999999998</v>
      </c>
      <c r="L543" s="105"/>
      <c r="M543" s="113">
        <f>(M542-M540)/M540</f>
        <v>0.70000000000000007</v>
      </c>
      <c r="N543" s="114">
        <f>(N542-N540)/N540</f>
        <v>0.69999999999999984</v>
      </c>
      <c r="O543" s="105"/>
      <c r="P543" s="113">
        <f>(P542-P540)/P540</f>
        <v>0.8</v>
      </c>
      <c r="Q543" s="114">
        <f>(Q542-Q540)/Q540</f>
        <v>0.8</v>
      </c>
      <c r="R543" s="105"/>
      <c r="S543" s="113">
        <f>(S542-S540)/S540</f>
        <v>0.90000000000000013</v>
      </c>
      <c r="T543" s="114">
        <f>(T542-T540)/T540</f>
        <v>0.8999999999999998</v>
      </c>
      <c r="U543" s="105"/>
      <c r="V543" s="113">
        <f>(V542-V540)/V540</f>
        <v>1</v>
      </c>
      <c r="W543" s="114">
        <f>(W542-W540)/W540</f>
        <v>1</v>
      </c>
    </row>
    <row r="544" spans="1:23">
      <c r="C544" s="126" t="s">
        <v>917</v>
      </c>
      <c r="D544" s="116">
        <f>D541+(D541*D$1)</f>
        <v>1123.5218400000001</v>
      </c>
      <c r="E544" s="117">
        <f>E541+(E541*E$1)</f>
        <v>1211.6049599999997</v>
      </c>
      <c r="F544" s="105"/>
      <c r="G544" s="116">
        <f>G541+(G541*G$1)</f>
        <v>2069.6904</v>
      </c>
      <c r="H544" s="117">
        <f>H541+(H541*H$1)</f>
        <v>1722.9132</v>
      </c>
      <c r="I544" s="105"/>
      <c r="J544" s="116">
        <f>J541+(J541*J$1)</f>
        <v>2817.2820000000002</v>
      </c>
      <c r="K544" s="117">
        <f>K541+(K541*K$1)</f>
        <v>2134.9372799999996</v>
      </c>
      <c r="L544" s="105"/>
      <c r="M544" s="116">
        <f>M541+(M541*M$1)</f>
        <v>1123.5218400000001</v>
      </c>
      <c r="N544" s="117">
        <f>N541+(N541*N$1)</f>
        <v>1211.6049599999997</v>
      </c>
      <c r="O544" s="105"/>
      <c r="P544" s="116">
        <f>P541+(P541*P$1)</f>
        <v>2569.7865600000005</v>
      </c>
      <c r="Q544" s="117">
        <f>Q541+(Q541*Q$1)</f>
        <v>1972.96128</v>
      </c>
      <c r="R544" s="105"/>
      <c r="S544" s="116">
        <f>S541+(S541*S$1)</f>
        <v>2817.2820000000002</v>
      </c>
      <c r="T544" s="117">
        <f>T541+(T541*T$1)</f>
        <v>2134.9372799999996</v>
      </c>
      <c r="U544" s="105"/>
      <c r="V544" s="116">
        <f>V541+(V541*V$1)</f>
        <v>3461.6544000000004</v>
      </c>
      <c r="W544" s="117">
        <f>W541+(W541*W$1)</f>
        <v>2495.3496000000005</v>
      </c>
    </row>
    <row r="546" spans="1:23">
      <c r="C546" s="118" t="s">
        <v>778</v>
      </c>
    </row>
    <row r="547" spans="1:23">
      <c r="B547" s="87" t="s">
        <v>919</v>
      </c>
      <c r="C547" s="119" t="s">
        <v>777</v>
      </c>
      <c r="D547" s="86" t="s">
        <v>910</v>
      </c>
      <c r="E547" s="86" t="s">
        <v>906</v>
      </c>
      <c r="G547" s="86" t="s">
        <v>910</v>
      </c>
      <c r="H547" s="86" t="s">
        <v>906</v>
      </c>
      <c r="J547" s="86" t="s">
        <v>910</v>
      </c>
      <c r="K547" s="86" t="s">
        <v>906</v>
      </c>
      <c r="M547" s="86" t="s">
        <v>910</v>
      </c>
      <c r="N547" s="86" t="s">
        <v>906</v>
      </c>
      <c r="P547" s="86" t="s">
        <v>910</v>
      </c>
      <c r="Q547" s="86" t="s">
        <v>906</v>
      </c>
      <c r="S547" s="86" t="s">
        <v>910</v>
      </c>
      <c r="T547" s="86" t="s">
        <v>906</v>
      </c>
      <c r="V547" s="86" t="s">
        <v>910</v>
      </c>
      <c r="W547" s="86" t="s">
        <v>906</v>
      </c>
    </row>
    <row r="548" spans="1:23">
      <c r="B548" s="87" t="s">
        <v>911</v>
      </c>
      <c r="C548" s="87" t="s">
        <v>920</v>
      </c>
    </row>
    <row r="549" spans="1:23">
      <c r="A549" s="88" t="s">
        <v>82</v>
      </c>
      <c r="B549" s="89">
        <v>1</v>
      </c>
      <c r="C549" s="120" t="s">
        <v>1098</v>
      </c>
      <c r="D549" s="91">
        <f>VLOOKUP($A549,$A$16:$W$34,D$42,0)*$B549</f>
        <v>10.7879</v>
      </c>
      <c r="E549" s="92">
        <f>VLOOKUP($A549,$A$16:$W$34,E$42,0)*$B549</f>
        <v>23.739799999999999</v>
      </c>
      <c r="G549" s="91">
        <f>VLOOKUP($A549,$A$16:$W$34,G$42,0)*$B549</f>
        <v>18.125399999999999</v>
      </c>
      <c r="H549" s="92">
        <f>VLOOKUP($A549,$A$16:$W$34,H$42,0)*$B549</f>
        <v>31.077200000000001</v>
      </c>
      <c r="J549" s="91">
        <f>VLOOKUP($A549,$A$16:$W$34,J$42,0)*$B549</f>
        <v>25.524699999999999</v>
      </c>
      <c r="K549" s="92">
        <f>VLOOKUP($A549,$A$16:$W$34,K$42,0)*$B549</f>
        <v>38.476599999999998</v>
      </c>
      <c r="M549" s="91">
        <f>VLOOKUP($A549,$A$16:$W$34,M$42,0)*$B549</f>
        <v>10.7879</v>
      </c>
      <c r="N549" s="92">
        <f>VLOOKUP($A549,$A$16:$W$34,N$42,0)*$B549</f>
        <v>23.739799999999999</v>
      </c>
      <c r="P549" s="91">
        <f>VLOOKUP($A549,$A$16:$W$34,P$42,0)*$B549</f>
        <v>24.7592</v>
      </c>
      <c r="Q549" s="92">
        <f>VLOOKUP($A549,$A$16:$W$34,Q$42,0)*$B549</f>
        <v>37.710999999999999</v>
      </c>
      <c r="S549" s="91">
        <f>VLOOKUP($A549,$A$16:$W$34,S$42,0)*$B549</f>
        <v>25.524699999999999</v>
      </c>
      <c r="T549" s="92">
        <f>VLOOKUP($A549,$A$16:$W$34,T$42,0)*$B549</f>
        <v>38.476599999999998</v>
      </c>
      <c r="V549" s="91">
        <f>VLOOKUP($A549,$A$16:$W$34,V$42,0)*$B549</f>
        <v>28.969799999999999</v>
      </c>
      <c r="W549" s="92">
        <f>VLOOKUP($A549,$A$16:$W$34,W$42,0)*$B549</f>
        <v>41.921700000000001</v>
      </c>
    </row>
    <row r="550" spans="1:23">
      <c r="C550" s="94"/>
      <c r="D550" s="94"/>
      <c r="E550" s="95"/>
      <c r="G550" s="94"/>
      <c r="H550" s="95"/>
      <c r="J550" s="94"/>
      <c r="K550" s="95"/>
      <c r="M550" s="94"/>
      <c r="N550" s="95"/>
      <c r="P550" s="94"/>
      <c r="Q550" s="95"/>
      <c r="S550" s="94"/>
      <c r="T550" s="95"/>
      <c r="V550" s="94"/>
      <c r="W550" s="95"/>
    </row>
    <row r="551" spans="1:23">
      <c r="C551" s="94"/>
      <c r="D551" s="94"/>
      <c r="E551" s="95"/>
      <c r="G551" s="94"/>
      <c r="H551" s="95"/>
      <c r="J551" s="94"/>
      <c r="K551" s="95"/>
      <c r="M551" s="94"/>
      <c r="N551" s="95"/>
      <c r="P551" s="94"/>
      <c r="Q551" s="95"/>
      <c r="S551" s="94"/>
      <c r="T551" s="95"/>
      <c r="V551" s="94"/>
      <c r="W551" s="95"/>
    </row>
    <row r="552" spans="1:23">
      <c r="C552" s="94"/>
      <c r="D552" s="94"/>
      <c r="E552" s="95"/>
      <c r="G552" s="94"/>
      <c r="H552" s="95"/>
      <c r="J552" s="94"/>
      <c r="K552" s="95"/>
      <c r="M552" s="94"/>
      <c r="N552" s="95"/>
      <c r="P552" s="94"/>
      <c r="Q552" s="95"/>
      <c r="S552" s="94"/>
      <c r="T552" s="95"/>
      <c r="V552" s="94"/>
      <c r="W552" s="95"/>
    </row>
    <row r="553" spans="1:23" ht="15.75" thickBot="1">
      <c r="B553" s="87" t="s">
        <v>1111</v>
      </c>
      <c r="C553" s="122" t="s">
        <v>913</v>
      </c>
      <c r="D553" s="103">
        <f>SUM(D549)</f>
        <v>10.7879</v>
      </c>
      <c r="E553" s="104">
        <f>SUM(E549)</f>
        <v>23.739799999999999</v>
      </c>
      <c r="F553" s="105"/>
      <c r="G553" s="103">
        <f>SUM(G549)</f>
        <v>18.125399999999999</v>
      </c>
      <c r="H553" s="104">
        <f>SUM(H549)</f>
        <v>31.077200000000001</v>
      </c>
      <c r="I553" s="105"/>
      <c r="J553" s="103">
        <f>SUM(J549)</f>
        <v>25.524699999999999</v>
      </c>
      <c r="K553" s="104">
        <f>SUM(K549)</f>
        <v>38.476599999999998</v>
      </c>
      <c r="L553" s="105"/>
      <c r="M553" s="103">
        <f>SUM(M549)</f>
        <v>10.7879</v>
      </c>
      <c r="N553" s="104">
        <f>SUM(N549)</f>
        <v>23.739799999999999</v>
      </c>
      <c r="O553" s="105"/>
      <c r="P553" s="103">
        <f>SUM(P549)</f>
        <v>24.7592</v>
      </c>
      <c r="Q553" s="104">
        <f>SUM(Q549)</f>
        <v>37.710999999999999</v>
      </c>
      <c r="R553" s="105"/>
      <c r="S553" s="103">
        <f>SUM(S549)</f>
        <v>25.524699999999999</v>
      </c>
      <c r="T553" s="104">
        <f>SUM(T549)</f>
        <v>38.476599999999998</v>
      </c>
      <c r="U553" s="105"/>
      <c r="V553" s="103">
        <f>SUM(V549)</f>
        <v>28.969799999999999</v>
      </c>
      <c r="W553" s="104">
        <f>SUM(W549)</f>
        <v>41.921700000000001</v>
      </c>
    </row>
    <row r="554" spans="1:23" ht="15.75" thickTop="1">
      <c r="C554" s="123" t="s">
        <v>914</v>
      </c>
      <c r="D554" s="107">
        <f>D553*24</f>
        <v>258.90960000000001</v>
      </c>
      <c r="E554" s="108">
        <f>E553*12</f>
        <v>284.87759999999997</v>
      </c>
      <c r="F554" s="105"/>
      <c r="G554" s="107">
        <f>G553*24</f>
        <v>435.00959999999998</v>
      </c>
      <c r="H554" s="108">
        <f>H553*12</f>
        <v>372.9264</v>
      </c>
      <c r="I554" s="105"/>
      <c r="J554" s="107">
        <f>J553*24</f>
        <v>612.59280000000001</v>
      </c>
      <c r="K554" s="108">
        <f>K553*12</f>
        <v>461.7192</v>
      </c>
      <c r="L554" s="105"/>
      <c r="M554" s="107">
        <f>M553*24</f>
        <v>258.90960000000001</v>
      </c>
      <c r="N554" s="108">
        <f>N553*12</f>
        <v>284.87759999999997</v>
      </c>
      <c r="O554" s="105"/>
      <c r="P554" s="107">
        <f>P553*24</f>
        <v>594.22080000000005</v>
      </c>
      <c r="Q554" s="108">
        <f>Q553*12</f>
        <v>452.53199999999998</v>
      </c>
      <c r="R554" s="105"/>
      <c r="S554" s="107">
        <f>S553*24</f>
        <v>612.59280000000001</v>
      </c>
      <c r="T554" s="108">
        <f>T553*12</f>
        <v>461.7192</v>
      </c>
      <c r="U554" s="105"/>
      <c r="V554" s="107">
        <f>V553*24</f>
        <v>695.27520000000004</v>
      </c>
      <c r="W554" s="108">
        <f>W553*12</f>
        <v>503.06040000000002</v>
      </c>
    </row>
    <row r="555" spans="1:23" ht="15.75" thickBot="1">
      <c r="B555" s="87" t="s">
        <v>1112</v>
      </c>
      <c r="C555" s="124" t="s">
        <v>915</v>
      </c>
      <c r="D555" s="110">
        <f>D553+(D553*D$1)</f>
        <v>18.33943</v>
      </c>
      <c r="E555" s="111">
        <f>E553+(E553*E$1)</f>
        <v>40.357659999999996</v>
      </c>
      <c r="F555" s="105"/>
      <c r="G555" s="110">
        <f>G553+(G553*G$1)</f>
        <v>32.625720000000001</v>
      </c>
      <c r="H555" s="111">
        <f>H553+(H553*H$1)</f>
        <v>55.938960000000009</v>
      </c>
      <c r="I555" s="105"/>
      <c r="J555" s="110">
        <f>J553+(J553*J$1)</f>
        <v>48.496929999999999</v>
      </c>
      <c r="K555" s="111">
        <f>K553+(K553*K$1)</f>
        <v>73.105539999999991</v>
      </c>
      <c r="L555" s="105"/>
      <c r="M555" s="110">
        <f>M553+(M553*M$1)</f>
        <v>18.33943</v>
      </c>
      <c r="N555" s="111">
        <f>N553+(N553*N$1)</f>
        <v>40.357659999999996</v>
      </c>
      <c r="O555" s="105"/>
      <c r="P555" s="110">
        <f>P553+(P553*P$1)</f>
        <v>44.566560000000003</v>
      </c>
      <c r="Q555" s="111">
        <f>Q553+(Q553*Q$1)</f>
        <v>67.879800000000003</v>
      </c>
      <c r="R555" s="105"/>
      <c r="S555" s="110">
        <f>S553+(S553*S$1)</f>
        <v>48.496929999999999</v>
      </c>
      <c r="T555" s="111">
        <f>T553+(T553*T$1)</f>
        <v>73.105539999999991</v>
      </c>
      <c r="U555" s="105"/>
      <c r="V555" s="110">
        <f>V553+(V553*V$1)</f>
        <v>57.939599999999999</v>
      </c>
      <c r="W555" s="111">
        <f>W553+(W553*W$1)</f>
        <v>83.843400000000003</v>
      </c>
    </row>
    <row r="556" spans="1:23" ht="15.75" thickTop="1">
      <c r="C556" s="125" t="s">
        <v>916</v>
      </c>
      <c r="D556" s="113">
        <f>(D555-D553)/D553</f>
        <v>0.7</v>
      </c>
      <c r="E556" s="114">
        <f>(E555-E553)/E553</f>
        <v>0.69999999999999984</v>
      </c>
      <c r="F556" s="105"/>
      <c r="G556" s="113">
        <f>(G555-G553)/G553</f>
        <v>0.80000000000000016</v>
      </c>
      <c r="H556" s="114">
        <f>(H555-H553)/H553</f>
        <v>0.80000000000000016</v>
      </c>
      <c r="I556" s="105"/>
      <c r="J556" s="113">
        <f>(J555-J553)/J553</f>
        <v>0.9</v>
      </c>
      <c r="K556" s="114">
        <f>(K555-K553)/K553</f>
        <v>0.89999999999999991</v>
      </c>
      <c r="L556" s="105"/>
      <c r="M556" s="113">
        <f>(M555-M553)/M553</f>
        <v>0.7</v>
      </c>
      <c r="N556" s="114">
        <f>(N555-N553)/N553</f>
        <v>0.69999999999999984</v>
      </c>
      <c r="O556" s="105"/>
      <c r="P556" s="113">
        <f>(P555-P553)/P553</f>
        <v>0.80000000000000016</v>
      </c>
      <c r="Q556" s="114">
        <f>(Q555-Q553)/Q553</f>
        <v>0.80000000000000016</v>
      </c>
      <c r="R556" s="105"/>
      <c r="S556" s="113">
        <f>(S555-S553)/S553</f>
        <v>0.9</v>
      </c>
      <c r="T556" s="114">
        <f>(T555-T553)/T553</f>
        <v>0.89999999999999991</v>
      </c>
      <c r="U556" s="105"/>
      <c r="V556" s="113">
        <f>(V555-V553)/V553</f>
        <v>1</v>
      </c>
      <c r="W556" s="114">
        <f>(W555-W553)/W553</f>
        <v>1</v>
      </c>
    </row>
    <row r="557" spans="1:23">
      <c r="C557" s="126" t="s">
        <v>917</v>
      </c>
      <c r="D557" s="116">
        <f>D554+(D554*D$1)</f>
        <v>440.14632</v>
      </c>
      <c r="E557" s="117">
        <f>E554+(E554*E$1)</f>
        <v>484.29191999999995</v>
      </c>
      <c r="F557" s="105"/>
      <c r="G557" s="116">
        <f>G554+(G554*G$1)</f>
        <v>783.01728000000003</v>
      </c>
      <c r="H557" s="117">
        <f>H554+(H554*H$1)</f>
        <v>671.26751999999999</v>
      </c>
      <c r="I557" s="105"/>
      <c r="J557" s="116">
        <f>J554+(J554*J$1)</f>
        <v>1163.92632</v>
      </c>
      <c r="K557" s="117">
        <f>K554+(K554*K$1)</f>
        <v>877.26648</v>
      </c>
      <c r="L557" s="105"/>
      <c r="M557" s="116">
        <f>M554+(M554*M$1)</f>
        <v>440.14632</v>
      </c>
      <c r="N557" s="117">
        <f>N554+(N554*N$1)</f>
        <v>484.29191999999995</v>
      </c>
      <c r="O557" s="105"/>
      <c r="P557" s="116">
        <f>P554+(P554*P$1)</f>
        <v>1069.59744</v>
      </c>
      <c r="Q557" s="117">
        <f>Q554+(Q554*Q$1)</f>
        <v>814.55759999999998</v>
      </c>
      <c r="R557" s="105"/>
      <c r="S557" s="116">
        <f>S554+(S554*S$1)</f>
        <v>1163.92632</v>
      </c>
      <c r="T557" s="117">
        <f>T554+(T554*T$1)</f>
        <v>877.26648</v>
      </c>
      <c r="U557" s="105"/>
      <c r="V557" s="116">
        <f>V554+(V554*V$1)</f>
        <v>1390.5504000000001</v>
      </c>
      <c r="W557" s="117">
        <f>W554+(W554*W$1)</f>
        <v>1006.1208</v>
      </c>
    </row>
    <row r="559" spans="1:23">
      <c r="C559" s="118" t="s">
        <v>974</v>
      </c>
    </row>
    <row r="560" spans="1:23">
      <c r="B560" s="87" t="s">
        <v>919</v>
      </c>
      <c r="C560" s="119" t="s">
        <v>1143</v>
      </c>
      <c r="D560" s="86" t="s">
        <v>910</v>
      </c>
      <c r="E560" s="86" t="s">
        <v>906</v>
      </c>
      <c r="G560" s="86" t="s">
        <v>910</v>
      </c>
      <c r="H560" s="86" t="s">
        <v>906</v>
      </c>
      <c r="J560" s="86" t="s">
        <v>910</v>
      </c>
      <c r="K560" s="86" t="s">
        <v>906</v>
      </c>
      <c r="M560" s="86" t="s">
        <v>910</v>
      </c>
      <c r="N560" s="86" t="s">
        <v>906</v>
      </c>
      <c r="P560" s="86" t="s">
        <v>910</v>
      </c>
      <c r="Q560" s="86" t="s">
        <v>906</v>
      </c>
      <c r="S560" s="86" t="s">
        <v>910</v>
      </c>
      <c r="T560" s="86" t="s">
        <v>906</v>
      </c>
      <c r="V560" s="86" t="s">
        <v>910</v>
      </c>
      <c r="W560" s="86" t="s">
        <v>906</v>
      </c>
    </row>
    <row r="561" spans="1:23">
      <c r="B561" s="87" t="s">
        <v>911</v>
      </c>
      <c r="C561" s="87" t="s">
        <v>920</v>
      </c>
    </row>
    <row r="562" spans="1:23">
      <c r="A562" s="88" t="s">
        <v>86</v>
      </c>
      <c r="B562" s="89">
        <v>1</v>
      </c>
      <c r="C562" s="169" t="s">
        <v>1143</v>
      </c>
      <c r="D562" s="91">
        <f>VLOOKUP($A562,$A$16:$W$34,D$42,0)*$B562</f>
        <v>52.2834</v>
      </c>
      <c r="E562" s="92">
        <f>VLOOKUP($A562,$A$16:$W$34,E$42,0)*$B562</f>
        <v>63.591099999999997</v>
      </c>
      <c r="G562" s="91">
        <f>VLOOKUP($A562,$A$16:$W$34,G$42,0)*$B562</f>
        <v>75.370800000000003</v>
      </c>
      <c r="H562" s="92">
        <f>VLOOKUP($A562,$A$16:$W$34,H$42,0)*$B562</f>
        <v>86.678399999999996</v>
      </c>
      <c r="J562" s="91">
        <f>VLOOKUP($A562,$A$16:$W$34,J$42,0)*$B562</f>
        <v>84.027500000000003</v>
      </c>
      <c r="K562" s="92">
        <f>VLOOKUP($A562,$A$16:$W$34,K$42,0)*$B562</f>
        <v>95.335099999999997</v>
      </c>
      <c r="M562" s="91">
        <f>VLOOKUP($A562,$A$16:$W$34,M$42,0)*$B562</f>
        <v>52.2834</v>
      </c>
      <c r="N562" s="92">
        <f>VLOOKUP($A562,$A$16:$W$34,N$42,0)*$B562</f>
        <v>63.591099999999997</v>
      </c>
      <c r="P562" s="91">
        <f>VLOOKUP($A562,$A$16:$W$34,P$42,0)*$B562</f>
        <v>82.787999999999997</v>
      </c>
      <c r="Q562" s="92">
        <f>VLOOKUP($A562,$A$16:$W$34,Q$42,0)*$B562</f>
        <v>94.095600000000005</v>
      </c>
      <c r="S562" s="91">
        <f>VLOOKUP($A562,$A$16:$W$34,S$42,0)*$B562</f>
        <v>84.027500000000003</v>
      </c>
      <c r="T562" s="92">
        <f>VLOOKUP($A562,$A$16:$W$34,T$42,0)*$B562</f>
        <v>95.335099999999997</v>
      </c>
      <c r="V562" s="91">
        <f>VLOOKUP($A562,$A$16:$W$34,V$42,0)*$B562</f>
        <v>89.605199999999996</v>
      </c>
      <c r="W562" s="92">
        <f>VLOOKUP($A562,$A$16:$W$34,W$42,0)*$B562</f>
        <v>100.91289999999999</v>
      </c>
    </row>
    <row r="563" spans="1:23">
      <c r="C563" s="94"/>
      <c r="D563" s="94"/>
      <c r="E563" s="95"/>
      <c r="G563" s="94"/>
      <c r="H563" s="95"/>
      <c r="J563" s="94"/>
      <c r="K563" s="95"/>
      <c r="M563" s="94"/>
      <c r="N563" s="95"/>
      <c r="P563" s="94"/>
      <c r="Q563" s="95"/>
      <c r="S563" s="94"/>
      <c r="T563" s="95"/>
      <c r="V563" s="94"/>
      <c r="W563" s="95"/>
    </row>
    <row r="564" spans="1:23">
      <c r="C564" s="94"/>
      <c r="D564" s="94"/>
      <c r="E564" s="95"/>
      <c r="G564" s="94"/>
      <c r="H564" s="95"/>
      <c r="J564" s="94"/>
      <c r="K564" s="95"/>
      <c r="M564" s="94"/>
      <c r="N564" s="95"/>
      <c r="P564" s="94"/>
      <c r="Q564" s="95"/>
      <c r="S564" s="94"/>
      <c r="T564" s="95"/>
      <c r="V564" s="94"/>
      <c r="W564" s="95"/>
    </row>
    <row r="565" spans="1:23">
      <c r="C565" s="94"/>
      <c r="D565" s="94"/>
      <c r="E565" s="95"/>
      <c r="G565" s="94"/>
      <c r="H565" s="95"/>
      <c r="J565" s="94"/>
      <c r="K565" s="95"/>
      <c r="M565" s="94"/>
      <c r="N565" s="95"/>
      <c r="P565" s="94"/>
      <c r="Q565" s="95"/>
      <c r="S565" s="94"/>
      <c r="T565" s="95"/>
      <c r="V565" s="94"/>
      <c r="W565" s="95"/>
    </row>
    <row r="566" spans="1:23" ht="15.75" thickBot="1">
      <c r="B566" s="87" t="s">
        <v>1142</v>
      </c>
      <c r="C566" s="122" t="s">
        <v>913</v>
      </c>
      <c r="D566" s="103">
        <f>SUM(D562)</f>
        <v>52.2834</v>
      </c>
      <c r="E566" s="104">
        <f>SUM(E562)</f>
        <v>63.591099999999997</v>
      </c>
      <c r="F566" s="105"/>
      <c r="G566" s="103">
        <f>SUM(G562)</f>
        <v>75.370800000000003</v>
      </c>
      <c r="H566" s="104">
        <f>SUM(H562)</f>
        <v>86.678399999999996</v>
      </c>
      <c r="I566" s="105"/>
      <c r="J566" s="103">
        <f>SUM(J562)</f>
        <v>84.027500000000003</v>
      </c>
      <c r="K566" s="104">
        <f>SUM(K562)</f>
        <v>95.335099999999997</v>
      </c>
      <c r="L566" s="105"/>
      <c r="M566" s="103">
        <f>SUM(M562)</f>
        <v>52.2834</v>
      </c>
      <c r="N566" s="104">
        <f>SUM(N562)</f>
        <v>63.591099999999997</v>
      </c>
      <c r="O566" s="105"/>
      <c r="P566" s="103">
        <f>SUM(P562)</f>
        <v>82.787999999999997</v>
      </c>
      <c r="Q566" s="104">
        <f>SUM(Q562)</f>
        <v>94.095600000000005</v>
      </c>
      <c r="R566" s="105"/>
      <c r="S566" s="103">
        <f>SUM(S562)</f>
        <v>84.027500000000003</v>
      </c>
      <c r="T566" s="104">
        <f>SUM(T562)</f>
        <v>95.335099999999997</v>
      </c>
      <c r="U566" s="105"/>
      <c r="V566" s="103">
        <f>SUM(V562)</f>
        <v>89.605199999999996</v>
      </c>
      <c r="W566" s="104">
        <f>SUM(W562)</f>
        <v>100.91289999999999</v>
      </c>
    </row>
    <row r="567" spans="1:23" ht="15.75" thickTop="1">
      <c r="C567" s="123" t="s">
        <v>914</v>
      </c>
      <c r="D567" s="107">
        <f>D566*24</f>
        <v>1254.8016</v>
      </c>
      <c r="E567" s="108">
        <f>E566*12</f>
        <v>763.09320000000002</v>
      </c>
      <c r="F567" s="105"/>
      <c r="G567" s="107">
        <f>G566*24</f>
        <v>1808.8992000000001</v>
      </c>
      <c r="H567" s="108">
        <f>H566*12</f>
        <v>1040.1407999999999</v>
      </c>
      <c r="I567" s="105"/>
      <c r="J567" s="107">
        <f>J566*24</f>
        <v>2016.66</v>
      </c>
      <c r="K567" s="108">
        <f>K566*12</f>
        <v>1144.0211999999999</v>
      </c>
      <c r="L567" s="105"/>
      <c r="M567" s="107">
        <f>M566*24</f>
        <v>1254.8016</v>
      </c>
      <c r="N567" s="108">
        <f>N566*12</f>
        <v>763.09320000000002</v>
      </c>
      <c r="O567" s="105"/>
      <c r="P567" s="107">
        <f>P566*24</f>
        <v>1986.9119999999998</v>
      </c>
      <c r="Q567" s="108">
        <f>Q566*12</f>
        <v>1129.1472000000001</v>
      </c>
      <c r="R567" s="105"/>
      <c r="S567" s="107">
        <f>S566*24</f>
        <v>2016.66</v>
      </c>
      <c r="T567" s="108">
        <f>T566*12</f>
        <v>1144.0211999999999</v>
      </c>
      <c r="U567" s="105"/>
      <c r="V567" s="107">
        <f>V566*24</f>
        <v>2150.5248000000001</v>
      </c>
      <c r="W567" s="108">
        <f>W566*12</f>
        <v>1210.9548</v>
      </c>
    </row>
    <row r="568" spans="1:23" ht="15.75" thickBot="1">
      <c r="B568" s="87" t="s">
        <v>1113</v>
      </c>
      <c r="C568" s="124" t="s">
        <v>915</v>
      </c>
      <c r="D568" s="110">
        <f>D566+(D566*D$1)</f>
        <v>88.881779999999992</v>
      </c>
      <c r="E568" s="111">
        <f>E566+(E566*E$1)</f>
        <v>108.10486999999999</v>
      </c>
      <c r="F568" s="105"/>
      <c r="G568" s="110">
        <f>G566+(G566*G$1)</f>
        <v>135.66744</v>
      </c>
      <c r="H568" s="111">
        <f>H566+(H566*H$1)</f>
        <v>156.02112</v>
      </c>
      <c r="I568" s="105"/>
      <c r="J568" s="110">
        <f>J566+(J566*J$1)</f>
        <v>159.65225000000001</v>
      </c>
      <c r="K568" s="111">
        <f>K566+(K566*K$1)</f>
        <v>181.13668999999999</v>
      </c>
      <c r="L568" s="105"/>
      <c r="M568" s="110">
        <f>M566+(M566*M$1)</f>
        <v>88.881779999999992</v>
      </c>
      <c r="N568" s="111">
        <f>N566+(N566*N$1)</f>
        <v>108.10486999999999</v>
      </c>
      <c r="O568" s="105"/>
      <c r="P568" s="110">
        <f>P566+(P566*P$1)</f>
        <v>149.01839999999999</v>
      </c>
      <c r="Q568" s="111">
        <f>Q566+(Q566*Q$1)</f>
        <v>169.37208000000001</v>
      </c>
      <c r="R568" s="105"/>
      <c r="S568" s="110">
        <f>S566+(S566*S$1)</f>
        <v>159.65225000000001</v>
      </c>
      <c r="T568" s="111">
        <f>T566+(T566*T$1)</f>
        <v>181.13668999999999</v>
      </c>
      <c r="U568" s="105"/>
      <c r="V568" s="110">
        <f>V566+(V566*V$1)</f>
        <v>179.21039999999999</v>
      </c>
      <c r="W568" s="111">
        <f>W566+(W566*W$1)</f>
        <v>201.82579999999999</v>
      </c>
    </row>
    <row r="569" spans="1:23" ht="15.75" thickTop="1">
      <c r="C569" s="125" t="s">
        <v>916</v>
      </c>
      <c r="D569" s="113">
        <f>(D568-D566)/D566</f>
        <v>0.69999999999999984</v>
      </c>
      <c r="E569" s="114">
        <f>(E568-E566)/E566</f>
        <v>0.7</v>
      </c>
      <c r="F569" s="105"/>
      <c r="G569" s="113">
        <f>(G568-G566)/G566</f>
        <v>0.79999999999999993</v>
      </c>
      <c r="H569" s="114">
        <f>(H568-H566)/H566</f>
        <v>0.8</v>
      </c>
      <c r="I569" s="105"/>
      <c r="J569" s="113">
        <f>(J568-J566)/J566</f>
        <v>0.9</v>
      </c>
      <c r="K569" s="114">
        <f>(K568-K566)/K566</f>
        <v>0.89999999999999991</v>
      </c>
      <c r="L569" s="105"/>
      <c r="M569" s="113">
        <f>(M568-M566)/M566</f>
        <v>0.69999999999999984</v>
      </c>
      <c r="N569" s="114">
        <f>(N568-N566)/N566</f>
        <v>0.7</v>
      </c>
      <c r="O569" s="105"/>
      <c r="P569" s="113">
        <f>(P568-P566)/P566</f>
        <v>0.79999999999999993</v>
      </c>
      <c r="Q569" s="114">
        <f>(Q568-Q566)/Q566</f>
        <v>0.8</v>
      </c>
      <c r="R569" s="105"/>
      <c r="S569" s="113">
        <f>(S568-S566)/S566</f>
        <v>0.9</v>
      </c>
      <c r="T569" s="114">
        <f>(T568-T566)/T566</f>
        <v>0.89999999999999991</v>
      </c>
      <c r="U569" s="105"/>
      <c r="V569" s="113">
        <f>(V568-V566)/V566</f>
        <v>1</v>
      </c>
      <c r="W569" s="114">
        <f>(W568-W566)/W566</f>
        <v>1</v>
      </c>
    </row>
    <row r="570" spans="1:23">
      <c r="C570" s="126" t="s">
        <v>917</v>
      </c>
      <c r="D570" s="116">
        <f>D567+(D567*D$1)</f>
        <v>2133.1627199999998</v>
      </c>
      <c r="E570" s="117">
        <f>E567+(E567*E$1)</f>
        <v>1297.2584400000001</v>
      </c>
      <c r="F570" s="105"/>
      <c r="G570" s="116">
        <f>G567+(G567*G$1)</f>
        <v>3256.0185600000004</v>
      </c>
      <c r="H570" s="117">
        <f>H567+(H567*H$1)</f>
        <v>1872.25344</v>
      </c>
      <c r="I570" s="105"/>
      <c r="J570" s="116">
        <f>J567+(J567*J$1)</f>
        <v>3831.6540000000005</v>
      </c>
      <c r="K570" s="117">
        <f>K567+(K567*K$1)</f>
        <v>2173.6402799999996</v>
      </c>
      <c r="L570" s="105"/>
      <c r="M570" s="116">
        <f>M567+(M567*M$1)</f>
        <v>2133.1627199999998</v>
      </c>
      <c r="N570" s="117">
        <f>N567+(N567*N$1)</f>
        <v>1297.2584400000001</v>
      </c>
      <c r="O570" s="105"/>
      <c r="P570" s="116">
        <f>P567+(P567*P$1)</f>
        <v>3576.4415999999997</v>
      </c>
      <c r="Q570" s="117">
        <f>Q567+(Q567*Q$1)</f>
        <v>2032.4649600000002</v>
      </c>
      <c r="R570" s="105"/>
      <c r="S570" s="116">
        <f>S567+(S567*S$1)</f>
        <v>3831.6540000000005</v>
      </c>
      <c r="T570" s="117">
        <f>T567+(T567*T$1)</f>
        <v>2173.6402799999996</v>
      </c>
      <c r="U570" s="105"/>
      <c r="V570" s="116">
        <f>V567+(V567*V$1)</f>
        <v>4301.0496000000003</v>
      </c>
      <c r="W570" s="117">
        <f>W567+(W567*W$1)</f>
        <v>2421.9096</v>
      </c>
    </row>
    <row r="572" spans="1:23">
      <c r="C572" s="118" t="s">
        <v>1114</v>
      </c>
    </row>
    <row r="573" spans="1:23">
      <c r="B573" s="87" t="s">
        <v>919</v>
      </c>
      <c r="C573" s="119" t="s">
        <v>1115</v>
      </c>
      <c r="D573" s="86" t="s">
        <v>910</v>
      </c>
      <c r="E573" s="86" t="s">
        <v>906</v>
      </c>
      <c r="G573" s="86" t="s">
        <v>910</v>
      </c>
      <c r="H573" s="86" t="s">
        <v>906</v>
      </c>
      <c r="J573" s="86" t="s">
        <v>910</v>
      </c>
      <c r="K573" s="86" t="s">
        <v>906</v>
      </c>
      <c r="M573" s="86" t="s">
        <v>910</v>
      </c>
      <c r="N573" s="86" t="s">
        <v>906</v>
      </c>
      <c r="P573" s="86" t="s">
        <v>910</v>
      </c>
      <c r="Q573" s="86" t="s">
        <v>906</v>
      </c>
      <c r="S573" s="86" t="s">
        <v>910</v>
      </c>
      <c r="T573" s="86" t="s">
        <v>906</v>
      </c>
      <c r="V573" s="86" t="s">
        <v>910</v>
      </c>
      <c r="W573" s="86" t="s">
        <v>906</v>
      </c>
    </row>
    <row r="574" spans="1:23">
      <c r="B574" s="87" t="s">
        <v>911</v>
      </c>
      <c r="C574" s="87" t="s">
        <v>920</v>
      </c>
    </row>
    <row r="575" spans="1:23">
      <c r="A575" s="88" t="s">
        <v>84</v>
      </c>
      <c r="B575" s="89">
        <v>1</v>
      </c>
      <c r="C575" s="120" t="s">
        <v>1115</v>
      </c>
      <c r="D575" s="91">
        <f>VLOOKUP($A575,$A$16:$W$34,D$42,0)*$B575</f>
        <v>16.749400000000001</v>
      </c>
      <c r="E575" s="92">
        <f>VLOOKUP($A575,$A$16:$W$34,E$42,0)*$B575</f>
        <v>35.6526</v>
      </c>
      <c r="G575" s="91">
        <f>VLOOKUP($A575,$A$16:$W$34,G$42,0)*$B575</f>
        <v>29.784099999999999</v>
      </c>
      <c r="H575" s="92">
        <f>VLOOKUP($A575,$A$16:$W$34,H$42,0)*$B575</f>
        <v>48.6873</v>
      </c>
      <c r="J575" s="91">
        <f>VLOOKUP($A575,$A$16:$W$34,J$42,0)*$B575</f>
        <v>36.257800000000003</v>
      </c>
      <c r="K575" s="92">
        <f>VLOOKUP($A575,$A$16:$W$34,K$42,0)*$B575</f>
        <v>55.161000000000001</v>
      </c>
      <c r="M575" s="91">
        <f>VLOOKUP($A575,$A$16:$W$34,M$42,0)*$B575</f>
        <v>16.749400000000001</v>
      </c>
      <c r="N575" s="92">
        <f>VLOOKUP($A575,$A$16:$W$34,N$42,0)*$B575</f>
        <v>35.6526</v>
      </c>
      <c r="P575" s="91">
        <f>VLOOKUP($A575,$A$16:$W$34,P$42,0)*$B575</f>
        <v>34.726599999999998</v>
      </c>
      <c r="Q575" s="92">
        <f>VLOOKUP($A575,$A$16:$W$34,Q$42,0)*$B575</f>
        <v>53.629800000000003</v>
      </c>
      <c r="S575" s="91">
        <f>VLOOKUP($A575,$A$16:$W$34,S$42,0)*$B575</f>
        <v>36.257800000000003</v>
      </c>
      <c r="T575" s="92">
        <f>VLOOKUP($A575,$A$16:$W$34,T$42,0)*$B575</f>
        <v>55.161000000000001</v>
      </c>
      <c r="V575" s="91">
        <f>VLOOKUP($A575,$A$16:$W$34,V$42,0)*$B575</f>
        <v>43.148000000000003</v>
      </c>
      <c r="W575" s="92">
        <f>VLOOKUP($A575,$A$16:$W$34,W$42,0)*$B575</f>
        <v>62.051200000000001</v>
      </c>
    </row>
    <row r="576" spans="1:23">
      <c r="C576" s="94"/>
      <c r="D576" s="94"/>
      <c r="E576" s="95"/>
      <c r="G576" s="94"/>
      <c r="H576" s="95"/>
      <c r="J576" s="94"/>
      <c r="K576" s="95"/>
      <c r="M576" s="94"/>
      <c r="N576" s="95"/>
      <c r="P576" s="94"/>
      <c r="Q576" s="95"/>
      <c r="S576" s="94"/>
      <c r="T576" s="95"/>
      <c r="V576" s="94"/>
      <c r="W576" s="95"/>
    </row>
    <row r="577" spans="1:23">
      <c r="C577" s="94"/>
      <c r="D577" s="94"/>
      <c r="E577" s="95"/>
      <c r="G577" s="94"/>
      <c r="H577" s="95"/>
      <c r="J577" s="94"/>
      <c r="K577" s="95"/>
      <c r="M577" s="94"/>
      <c r="N577" s="95"/>
      <c r="P577" s="94"/>
      <c r="Q577" s="95"/>
      <c r="S577" s="94"/>
      <c r="T577" s="95"/>
      <c r="V577" s="94"/>
      <c r="W577" s="95"/>
    </row>
    <row r="578" spans="1:23">
      <c r="C578" s="94"/>
      <c r="D578" s="94"/>
      <c r="E578" s="95"/>
      <c r="G578" s="94"/>
      <c r="H578" s="95"/>
      <c r="J578" s="94"/>
      <c r="K578" s="95"/>
      <c r="M578" s="94"/>
      <c r="N578" s="95"/>
      <c r="P578" s="94"/>
      <c r="Q578" s="95"/>
      <c r="S578" s="94"/>
      <c r="T578" s="95"/>
      <c r="V578" s="94"/>
      <c r="W578" s="95"/>
    </row>
    <row r="579" spans="1:23" ht="15.75" thickBot="1">
      <c r="B579" s="87" t="s">
        <v>1116</v>
      </c>
      <c r="C579" s="122" t="s">
        <v>913</v>
      </c>
      <c r="D579" s="103">
        <f>SUM(D575)</f>
        <v>16.749400000000001</v>
      </c>
      <c r="E579" s="104">
        <f>SUM(E575)</f>
        <v>35.6526</v>
      </c>
      <c r="F579" s="105"/>
      <c r="G579" s="103">
        <f>SUM(G575)</f>
        <v>29.784099999999999</v>
      </c>
      <c r="H579" s="104">
        <f>SUM(H575)</f>
        <v>48.6873</v>
      </c>
      <c r="I579" s="105"/>
      <c r="J579" s="103">
        <f>SUM(J575)</f>
        <v>36.257800000000003</v>
      </c>
      <c r="K579" s="104">
        <f>SUM(K575)</f>
        <v>55.161000000000001</v>
      </c>
      <c r="L579" s="105"/>
      <c r="M579" s="103">
        <f>SUM(M575)</f>
        <v>16.749400000000001</v>
      </c>
      <c r="N579" s="104">
        <f>SUM(N575)</f>
        <v>35.6526</v>
      </c>
      <c r="O579" s="105"/>
      <c r="P579" s="103">
        <f>SUM(P575)</f>
        <v>34.726599999999998</v>
      </c>
      <c r="Q579" s="104">
        <f>SUM(Q575)</f>
        <v>53.629800000000003</v>
      </c>
      <c r="R579" s="105"/>
      <c r="S579" s="103">
        <f>SUM(S575)</f>
        <v>36.257800000000003</v>
      </c>
      <c r="T579" s="104">
        <f>SUM(T575)</f>
        <v>55.161000000000001</v>
      </c>
      <c r="U579" s="105"/>
      <c r="V579" s="103">
        <f>SUM(V575)</f>
        <v>43.148000000000003</v>
      </c>
      <c r="W579" s="104">
        <f>SUM(W575)</f>
        <v>62.051200000000001</v>
      </c>
    </row>
    <row r="580" spans="1:23" ht="15.75" thickTop="1">
      <c r="C580" s="123" t="s">
        <v>914</v>
      </c>
      <c r="D580" s="107">
        <f>D579*24</f>
        <v>401.98560000000003</v>
      </c>
      <c r="E580" s="108">
        <f>E579*12</f>
        <v>427.83119999999997</v>
      </c>
      <c r="F580" s="105"/>
      <c r="G580" s="107">
        <f>G579*24</f>
        <v>714.8184</v>
      </c>
      <c r="H580" s="108">
        <f>H579*12</f>
        <v>584.24760000000003</v>
      </c>
      <c r="I580" s="105"/>
      <c r="J580" s="107">
        <f>J579*24</f>
        <v>870.18720000000008</v>
      </c>
      <c r="K580" s="108">
        <f>K579*12</f>
        <v>661.93200000000002</v>
      </c>
      <c r="L580" s="105"/>
      <c r="M580" s="107">
        <f>M579*24</f>
        <v>401.98560000000003</v>
      </c>
      <c r="N580" s="108">
        <f>N579*12</f>
        <v>427.83119999999997</v>
      </c>
      <c r="O580" s="105"/>
      <c r="P580" s="107">
        <f>P579*24</f>
        <v>833.4384</v>
      </c>
      <c r="Q580" s="108">
        <f>Q579*12</f>
        <v>643.55760000000009</v>
      </c>
      <c r="R580" s="105"/>
      <c r="S580" s="107">
        <f>S579*24</f>
        <v>870.18720000000008</v>
      </c>
      <c r="T580" s="108">
        <f>T579*12</f>
        <v>661.93200000000002</v>
      </c>
      <c r="U580" s="105"/>
      <c r="V580" s="107">
        <f>V579*24</f>
        <v>1035.5520000000001</v>
      </c>
      <c r="W580" s="108">
        <f>W579*12</f>
        <v>744.61440000000005</v>
      </c>
    </row>
    <row r="581" spans="1:23" ht="15.75" thickBot="1">
      <c r="B581" s="87" t="s">
        <v>1117</v>
      </c>
      <c r="C581" s="124" t="s">
        <v>915</v>
      </c>
      <c r="D581" s="110">
        <f>D579+(D579*D$1)</f>
        <v>28.473980000000001</v>
      </c>
      <c r="E581" s="111">
        <f>E579+(E579*E$1)</f>
        <v>60.60942</v>
      </c>
      <c r="F581" s="105"/>
      <c r="G581" s="110">
        <f>G579+(G579*G$1)</f>
        <v>53.611379999999997</v>
      </c>
      <c r="H581" s="111">
        <f>H579+(H579*H$1)</f>
        <v>87.637140000000002</v>
      </c>
      <c r="I581" s="105"/>
      <c r="J581" s="110">
        <f>J579+(J579*J$1)</f>
        <v>68.889820000000014</v>
      </c>
      <c r="K581" s="111">
        <f>K579+(K579*K$1)</f>
        <v>104.80590000000001</v>
      </c>
      <c r="L581" s="105"/>
      <c r="M581" s="110">
        <f>M579+(M579*M$1)</f>
        <v>28.473980000000001</v>
      </c>
      <c r="N581" s="111">
        <f>N579+(N579*N$1)</f>
        <v>60.60942</v>
      </c>
      <c r="O581" s="105"/>
      <c r="P581" s="110">
        <f>P579+(P579*P$1)</f>
        <v>62.50788</v>
      </c>
      <c r="Q581" s="111">
        <f>Q579+(Q579*Q$1)</f>
        <v>96.533640000000005</v>
      </c>
      <c r="R581" s="105"/>
      <c r="S581" s="110">
        <f>S579+(S579*S$1)</f>
        <v>68.889820000000014</v>
      </c>
      <c r="T581" s="111">
        <f>T579+(T579*T$1)</f>
        <v>104.80590000000001</v>
      </c>
      <c r="U581" s="105"/>
      <c r="V581" s="110">
        <f>V579+(V579*V$1)</f>
        <v>86.296000000000006</v>
      </c>
      <c r="W581" s="111">
        <f>W579+(W579*W$1)</f>
        <v>124.1024</v>
      </c>
    </row>
    <row r="582" spans="1:23" ht="15.75" thickTop="1">
      <c r="C582" s="125" t="s">
        <v>916</v>
      </c>
      <c r="D582" s="113">
        <f>(D581-D579)/D579</f>
        <v>0.7</v>
      </c>
      <c r="E582" s="114">
        <f>(E581-E579)/E579</f>
        <v>0.70000000000000007</v>
      </c>
      <c r="F582" s="105"/>
      <c r="G582" s="113">
        <f>(G581-G579)/G579</f>
        <v>0.79999999999999993</v>
      </c>
      <c r="H582" s="114">
        <f>(H581-H579)/H579</f>
        <v>0.8</v>
      </c>
      <c r="I582" s="105"/>
      <c r="J582" s="113">
        <f>(J581-J579)/J579</f>
        <v>0.90000000000000024</v>
      </c>
      <c r="K582" s="114">
        <f>(K581-K579)/K579</f>
        <v>0.90000000000000013</v>
      </c>
      <c r="L582" s="105"/>
      <c r="M582" s="113">
        <f>(M581-M579)/M579</f>
        <v>0.7</v>
      </c>
      <c r="N582" s="114">
        <f>(N581-N579)/N579</f>
        <v>0.70000000000000007</v>
      </c>
      <c r="O582" s="105"/>
      <c r="P582" s="113">
        <f>(P581-P579)/P579</f>
        <v>0.80000000000000016</v>
      </c>
      <c r="Q582" s="114">
        <f>(Q581-Q579)/Q579</f>
        <v>0.8</v>
      </c>
      <c r="R582" s="105"/>
      <c r="S582" s="113">
        <f>(S581-S579)/S579</f>
        <v>0.90000000000000024</v>
      </c>
      <c r="T582" s="114">
        <f>(T581-T579)/T579</f>
        <v>0.90000000000000013</v>
      </c>
      <c r="U582" s="105"/>
      <c r="V582" s="113">
        <f>(V581-V579)/V579</f>
        <v>1</v>
      </c>
      <c r="W582" s="114">
        <f>(W581-W579)/W579</f>
        <v>1</v>
      </c>
    </row>
    <row r="583" spans="1:23">
      <c r="C583" s="126" t="s">
        <v>917</v>
      </c>
      <c r="D583" s="116">
        <f>D580+(D580*D$1)</f>
        <v>683.37552000000005</v>
      </c>
      <c r="E583" s="117">
        <f>E580+(E580*E$1)</f>
        <v>727.31304</v>
      </c>
      <c r="F583" s="105"/>
      <c r="G583" s="116">
        <f>G580+(G580*G$1)</f>
        <v>1286.6731199999999</v>
      </c>
      <c r="H583" s="117">
        <f>H580+(H580*H$1)</f>
        <v>1051.6456800000001</v>
      </c>
      <c r="I583" s="105"/>
      <c r="J583" s="116">
        <f>J580+(J580*J$1)</f>
        <v>1653.3556800000001</v>
      </c>
      <c r="K583" s="117">
        <f>K580+(K580*K$1)</f>
        <v>1257.6708000000001</v>
      </c>
      <c r="L583" s="105"/>
      <c r="M583" s="116">
        <f>M580+(M580*M$1)</f>
        <v>683.37552000000005</v>
      </c>
      <c r="N583" s="117">
        <f>N580+(N580*N$1)</f>
        <v>727.31304</v>
      </c>
      <c r="O583" s="105"/>
      <c r="P583" s="116">
        <f>P580+(P580*P$1)</f>
        <v>1500.18912</v>
      </c>
      <c r="Q583" s="117">
        <f>Q580+(Q580*Q$1)</f>
        <v>1158.4036800000003</v>
      </c>
      <c r="R583" s="105"/>
      <c r="S583" s="116">
        <f>S580+(S580*S$1)</f>
        <v>1653.3556800000001</v>
      </c>
      <c r="T583" s="117">
        <f>T580+(T580*T$1)</f>
        <v>1257.6708000000001</v>
      </c>
      <c r="U583" s="105"/>
      <c r="V583" s="116">
        <f>V580+(V580*V$1)</f>
        <v>2071.1040000000003</v>
      </c>
      <c r="W583" s="117">
        <f>W580+(W580*W$1)</f>
        <v>1489.2288000000001</v>
      </c>
    </row>
    <row r="585" spans="1:23">
      <c r="C585" s="118" t="s">
        <v>1114</v>
      </c>
    </row>
    <row r="586" spans="1:23">
      <c r="B586" s="87" t="s">
        <v>919</v>
      </c>
      <c r="C586" s="119" t="s">
        <v>779</v>
      </c>
      <c r="D586" s="86" t="s">
        <v>910</v>
      </c>
      <c r="E586" s="86" t="s">
        <v>906</v>
      </c>
      <c r="G586" s="86" t="s">
        <v>910</v>
      </c>
      <c r="H586" s="86" t="s">
        <v>906</v>
      </c>
      <c r="J586" s="86" t="s">
        <v>910</v>
      </c>
      <c r="K586" s="86" t="s">
        <v>906</v>
      </c>
      <c r="M586" s="86" t="s">
        <v>910</v>
      </c>
      <c r="N586" s="86" t="s">
        <v>906</v>
      </c>
      <c r="P586" s="86" t="s">
        <v>910</v>
      </c>
      <c r="Q586" s="86" t="s">
        <v>906</v>
      </c>
      <c r="S586" s="86" t="s">
        <v>910</v>
      </c>
      <c r="T586" s="86" t="s">
        <v>906</v>
      </c>
      <c r="V586" s="86" t="s">
        <v>910</v>
      </c>
      <c r="W586" s="86" t="s">
        <v>906</v>
      </c>
    </row>
    <row r="587" spans="1:23">
      <c r="B587" s="87" t="s">
        <v>911</v>
      </c>
      <c r="C587" s="87" t="s">
        <v>920</v>
      </c>
    </row>
    <row r="588" spans="1:23">
      <c r="A588" s="88" t="s">
        <v>88</v>
      </c>
      <c r="B588" s="89">
        <v>1</v>
      </c>
      <c r="C588" s="120" t="s">
        <v>1118</v>
      </c>
      <c r="D588" s="91">
        <f>VLOOKUP($A588,$A$16:$W$34,D$42,0)*$B588</f>
        <v>8.0376999999999992</v>
      </c>
      <c r="E588" s="92">
        <f>VLOOKUP($A588,$A$16:$W$34,E$42,0)*$B588</f>
        <v>82.532300000000006</v>
      </c>
      <c r="G588" s="91">
        <f>VLOOKUP($A588,$A$16:$W$34,G$42,0)*$B588</f>
        <v>35.494900000000001</v>
      </c>
      <c r="H588" s="92">
        <f>VLOOKUP($A588,$A$16:$W$34,H$42,0)*$B588</f>
        <v>109.9894</v>
      </c>
      <c r="J588" s="91">
        <f>VLOOKUP($A588,$A$16:$W$34,J$42,0)*$B588</f>
        <v>56.295299999999997</v>
      </c>
      <c r="K588" s="92">
        <f>VLOOKUP($A588,$A$16:$W$34,K$42,0)*$B588</f>
        <v>130.78980000000001</v>
      </c>
      <c r="M588" s="91">
        <f>VLOOKUP($A588,$A$16:$W$34,M$42,0)*$B588</f>
        <v>8.0376999999999992</v>
      </c>
      <c r="N588" s="92">
        <f>VLOOKUP($A588,$A$16:$W$34,N$42,0)*$B588</f>
        <v>82.532300000000006</v>
      </c>
      <c r="P588" s="91">
        <f>VLOOKUP($A588,$A$16:$W$34,P$42,0)*$B588</f>
        <v>51.038400000000003</v>
      </c>
      <c r="Q588" s="92">
        <f>VLOOKUP($A588,$A$16:$W$34,Q$42,0)*$B588</f>
        <v>125.5329</v>
      </c>
      <c r="S588" s="91">
        <f>VLOOKUP($A588,$A$16:$W$34,S$42,0)*$B588</f>
        <v>56.295299999999997</v>
      </c>
      <c r="T588" s="92">
        <f>VLOOKUP($A588,$A$16:$W$34,T$42,0)*$B588</f>
        <v>130.78980000000001</v>
      </c>
      <c r="V588" s="91">
        <f>VLOOKUP($A588,$A$16:$W$34,V$42,0)*$B588</f>
        <v>79.951599999999999</v>
      </c>
      <c r="W588" s="92">
        <f>VLOOKUP($A588,$A$16:$W$34,W$42,0)*$B588</f>
        <v>154.4461</v>
      </c>
    </row>
    <row r="589" spans="1:23">
      <c r="C589" s="94"/>
      <c r="D589" s="94"/>
      <c r="E589" s="95"/>
      <c r="G589" s="94"/>
      <c r="H589" s="95"/>
      <c r="J589" s="94"/>
      <c r="K589" s="95"/>
      <c r="M589" s="94"/>
      <c r="N589" s="95"/>
      <c r="P589" s="94"/>
      <c r="Q589" s="95"/>
      <c r="S589" s="94"/>
      <c r="T589" s="95"/>
      <c r="V589" s="94"/>
      <c r="W589" s="95"/>
    </row>
    <row r="590" spans="1:23">
      <c r="C590" s="94"/>
      <c r="D590" s="94"/>
      <c r="E590" s="95"/>
      <c r="G590" s="94"/>
      <c r="H590" s="95"/>
      <c r="J590" s="94"/>
      <c r="K590" s="95"/>
      <c r="M590" s="94"/>
      <c r="N590" s="95"/>
      <c r="P590" s="94"/>
      <c r="Q590" s="95"/>
      <c r="S590" s="94"/>
      <c r="T590" s="95"/>
      <c r="V590" s="94"/>
      <c r="W590" s="95"/>
    </row>
    <row r="591" spans="1:23">
      <c r="C591" s="94"/>
      <c r="D591" s="94"/>
      <c r="E591" s="95"/>
      <c r="G591" s="94"/>
      <c r="H591" s="95"/>
      <c r="J591" s="94"/>
      <c r="K591" s="95"/>
      <c r="M591" s="94"/>
      <c r="N591" s="95"/>
      <c r="P591" s="94"/>
      <c r="Q591" s="95"/>
      <c r="S591" s="94"/>
      <c r="T591" s="95"/>
      <c r="V591" s="94"/>
      <c r="W591" s="95"/>
    </row>
    <row r="592" spans="1:23" ht="15.75" thickBot="1">
      <c r="B592" s="87" t="s">
        <v>1119</v>
      </c>
      <c r="C592" s="122" t="s">
        <v>913</v>
      </c>
      <c r="D592" s="103">
        <f>SUM(D588)</f>
        <v>8.0376999999999992</v>
      </c>
      <c r="E592" s="104">
        <f>SUM(E588)</f>
        <v>82.532300000000006</v>
      </c>
      <c r="F592" s="105"/>
      <c r="G592" s="103">
        <f>SUM(G588)</f>
        <v>35.494900000000001</v>
      </c>
      <c r="H592" s="104">
        <f>SUM(H588)</f>
        <v>109.9894</v>
      </c>
      <c r="I592" s="105"/>
      <c r="J592" s="103">
        <f>SUM(J588)</f>
        <v>56.295299999999997</v>
      </c>
      <c r="K592" s="104">
        <f>SUM(K588)</f>
        <v>130.78980000000001</v>
      </c>
      <c r="L592" s="105"/>
      <c r="M592" s="103">
        <f>SUM(M588)</f>
        <v>8.0376999999999992</v>
      </c>
      <c r="N592" s="104">
        <f>SUM(N588)</f>
        <v>82.532300000000006</v>
      </c>
      <c r="O592" s="105"/>
      <c r="P592" s="103">
        <f>SUM(P588)</f>
        <v>51.038400000000003</v>
      </c>
      <c r="Q592" s="104">
        <f>SUM(Q588)</f>
        <v>125.5329</v>
      </c>
      <c r="R592" s="105"/>
      <c r="S592" s="103">
        <f>SUM(S588)</f>
        <v>56.295299999999997</v>
      </c>
      <c r="T592" s="104">
        <f>SUM(T588)</f>
        <v>130.78980000000001</v>
      </c>
      <c r="U592" s="105"/>
      <c r="V592" s="103">
        <f>SUM(V588)</f>
        <v>79.951599999999999</v>
      </c>
      <c r="W592" s="104">
        <f>SUM(W588)</f>
        <v>154.4461</v>
      </c>
    </row>
    <row r="593" spans="1:23" ht="15.75" thickTop="1">
      <c r="C593" s="123" t="s">
        <v>914</v>
      </c>
      <c r="D593" s="107">
        <f>D592*24</f>
        <v>192.90479999999997</v>
      </c>
      <c r="E593" s="108">
        <f>E592*12</f>
        <v>990.38760000000002</v>
      </c>
      <c r="F593" s="105"/>
      <c r="G593" s="107">
        <f>G592*24</f>
        <v>851.87760000000003</v>
      </c>
      <c r="H593" s="108">
        <f>H592*12</f>
        <v>1319.8728000000001</v>
      </c>
      <c r="I593" s="105"/>
      <c r="J593" s="107">
        <f>J592*24</f>
        <v>1351.0871999999999</v>
      </c>
      <c r="K593" s="108">
        <f>K592*12</f>
        <v>1569.4776000000002</v>
      </c>
      <c r="L593" s="105"/>
      <c r="M593" s="107">
        <f>M592*24</f>
        <v>192.90479999999997</v>
      </c>
      <c r="N593" s="108">
        <f>N592*12</f>
        <v>990.38760000000002</v>
      </c>
      <c r="O593" s="105"/>
      <c r="P593" s="107">
        <f>P592*24</f>
        <v>1224.9216000000001</v>
      </c>
      <c r="Q593" s="108">
        <f>Q592*12</f>
        <v>1506.3948</v>
      </c>
      <c r="R593" s="105"/>
      <c r="S593" s="107">
        <f>S592*24</f>
        <v>1351.0871999999999</v>
      </c>
      <c r="T593" s="108">
        <f>T592*12</f>
        <v>1569.4776000000002</v>
      </c>
      <c r="U593" s="105"/>
      <c r="V593" s="107">
        <f>V592*24</f>
        <v>1918.8384000000001</v>
      </c>
      <c r="W593" s="108">
        <f>W592*12</f>
        <v>1853.3532</v>
      </c>
    </row>
    <row r="594" spans="1:23" ht="15.75" thickBot="1">
      <c r="B594" s="87" t="s">
        <v>1120</v>
      </c>
      <c r="C594" s="124" t="s">
        <v>915</v>
      </c>
      <c r="D594" s="110">
        <f>D592+(D592*D$1)</f>
        <v>13.664089999999998</v>
      </c>
      <c r="E594" s="111">
        <f>E592+(E592*E$1)</f>
        <v>140.30491000000001</v>
      </c>
      <c r="F594" s="105"/>
      <c r="G594" s="110">
        <f>G592+(G592*G$1)</f>
        <v>63.890820000000005</v>
      </c>
      <c r="H594" s="111">
        <f>H592+(H592*H$1)</f>
        <v>197.98092000000003</v>
      </c>
      <c r="I594" s="105"/>
      <c r="J594" s="110">
        <f>J592+(J592*J$1)</f>
        <v>106.96107000000001</v>
      </c>
      <c r="K594" s="111">
        <f>K592+(K592*K$1)</f>
        <v>248.50062000000003</v>
      </c>
      <c r="L594" s="105"/>
      <c r="M594" s="110">
        <f>M592+(M592*M$1)</f>
        <v>13.664089999999998</v>
      </c>
      <c r="N594" s="111">
        <f>N592+(N592*N$1)</f>
        <v>140.30491000000001</v>
      </c>
      <c r="O594" s="105"/>
      <c r="P594" s="110">
        <f>P592+(P592*P$1)</f>
        <v>91.869120000000009</v>
      </c>
      <c r="Q594" s="111">
        <f>Q592+(Q592*Q$1)</f>
        <v>225.95922000000002</v>
      </c>
      <c r="R594" s="105"/>
      <c r="S594" s="110">
        <f>S592+(S592*S$1)</f>
        <v>106.96107000000001</v>
      </c>
      <c r="T594" s="111">
        <f>T592+(T592*T$1)</f>
        <v>248.50062000000003</v>
      </c>
      <c r="U594" s="105"/>
      <c r="V594" s="110">
        <f>V592+(V592*V$1)</f>
        <v>159.9032</v>
      </c>
      <c r="W594" s="111">
        <f>W592+(W592*W$1)</f>
        <v>308.8922</v>
      </c>
    </row>
    <row r="595" spans="1:23" ht="15.75" thickTop="1">
      <c r="C595" s="125" t="s">
        <v>916</v>
      </c>
      <c r="D595" s="113">
        <f>(D594-D592)/D592</f>
        <v>0.7</v>
      </c>
      <c r="E595" s="114">
        <f>(E594-E592)/E592</f>
        <v>0.7</v>
      </c>
      <c r="F595" s="105"/>
      <c r="G595" s="113">
        <f>(G594-G592)/G592</f>
        <v>0.8</v>
      </c>
      <c r="H595" s="114">
        <f>(H594-H592)/H592</f>
        <v>0.80000000000000016</v>
      </c>
      <c r="I595" s="105"/>
      <c r="J595" s="113">
        <f>(J594-J592)/J592</f>
        <v>0.90000000000000024</v>
      </c>
      <c r="K595" s="114">
        <f>(K594-K592)/K592</f>
        <v>0.9</v>
      </c>
      <c r="L595" s="105"/>
      <c r="M595" s="113">
        <f>(M594-M592)/M592</f>
        <v>0.7</v>
      </c>
      <c r="N595" s="114">
        <f>(N594-N592)/N592</f>
        <v>0.7</v>
      </c>
      <c r="O595" s="105"/>
      <c r="P595" s="113">
        <f>(P594-P592)/P592</f>
        <v>0.8</v>
      </c>
      <c r="Q595" s="114">
        <f>(Q594-Q592)/Q592</f>
        <v>0.80000000000000016</v>
      </c>
      <c r="R595" s="105"/>
      <c r="S595" s="113">
        <f>(S594-S592)/S592</f>
        <v>0.90000000000000024</v>
      </c>
      <c r="T595" s="114">
        <f>(T594-T592)/T592</f>
        <v>0.9</v>
      </c>
      <c r="U595" s="105"/>
      <c r="V595" s="113">
        <f>(V594-V592)/V592</f>
        <v>1</v>
      </c>
      <c r="W595" s="114">
        <f>(W594-W592)/W592</f>
        <v>1</v>
      </c>
    </row>
    <row r="596" spans="1:23">
      <c r="C596" s="126" t="s">
        <v>917</v>
      </c>
      <c r="D596" s="116">
        <f>D593+(D593*D$1)</f>
        <v>327.93815999999993</v>
      </c>
      <c r="E596" s="117">
        <f>E593+(E593*E$1)</f>
        <v>1683.6589199999999</v>
      </c>
      <c r="F596" s="105"/>
      <c r="G596" s="116">
        <f>G593+(G593*G$1)</f>
        <v>1533.37968</v>
      </c>
      <c r="H596" s="117">
        <f>H593+(H593*H$1)</f>
        <v>2375.7710400000005</v>
      </c>
      <c r="I596" s="105"/>
      <c r="J596" s="116">
        <f>J593+(J593*J$1)</f>
        <v>2567.0656799999997</v>
      </c>
      <c r="K596" s="117">
        <f>K593+(K593*K$1)</f>
        <v>2982.0074400000003</v>
      </c>
      <c r="L596" s="105"/>
      <c r="M596" s="116">
        <f>M593+(M593*M$1)</f>
        <v>327.93815999999993</v>
      </c>
      <c r="N596" s="117">
        <f>N593+(N593*N$1)</f>
        <v>1683.6589199999999</v>
      </c>
      <c r="O596" s="105"/>
      <c r="P596" s="116">
        <f>P593+(P593*P$1)</f>
        <v>2204.8588800000002</v>
      </c>
      <c r="Q596" s="117">
        <f>Q593+(Q593*Q$1)</f>
        <v>2711.5106400000004</v>
      </c>
      <c r="R596" s="105"/>
      <c r="S596" s="116">
        <f>S593+(S593*S$1)</f>
        <v>2567.0656799999997</v>
      </c>
      <c r="T596" s="117">
        <f>T593+(T593*T$1)</f>
        <v>2982.0074400000003</v>
      </c>
      <c r="U596" s="105"/>
      <c r="V596" s="116">
        <f>V593+(V593*V$1)</f>
        <v>3837.6768000000002</v>
      </c>
      <c r="W596" s="117">
        <f>W593+(W593*W$1)</f>
        <v>3706.7064</v>
      </c>
    </row>
    <row r="598" spans="1:23">
      <c r="C598" s="118" t="s">
        <v>790</v>
      </c>
    </row>
    <row r="599" spans="1:23">
      <c r="B599" s="87" t="s">
        <v>919</v>
      </c>
      <c r="C599" s="119" t="s">
        <v>1121</v>
      </c>
      <c r="D599" s="86" t="s">
        <v>910</v>
      </c>
      <c r="E599" s="86" t="s">
        <v>906</v>
      </c>
      <c r="G599" s="86" t="s">
        <v>910</v>
      </c>
      <c r="H599" s="86" t="s">
        <v>906</v>
      </c>
      <c r="J599" s="86" t="s">
        <v>910</v>
      </c>
      <c r="K599" s="86" t="s">
        <v>906</v>
      </c>
      <c r="M599" s="86" t="s">
        <v>910</v>
      </c>
      <c r="N599" s="86" t="s">
        <v>906</v>
      </c>
      <c r="P599" s="86" t="s">
        <v>910</v>
      </c>
      <c r="Q599" s="86" t="s">
        <v>906</v>
      </c>
      <c r="S599" s="86" t="s">
        <v>910</v>
      </c>
      <c r="T599" s="86" t="s">
        <v>906</v>
      </c>
      <c r="V599" s="86" t="s">
        <v>910</v>
      </c>
      <c r="W599" s="86" t="s">
        <v>906</v>
      </c>
    </row>
    <row r="600" spans="1:23">
      <c r="B600" s="87" t="s">
        <v>911</v>
      </c>
      <c r="C600" s="87" t="s">
        <v>920</v>
      </c>
    </row>
    <row r="601" spans="1:23">
      <c r="A601" s="88" t="s">
        <v>84</v>
      </c>
      <c r="B601" s="89">
        <v>1</v>
      </c>
      <c r="C601" s="120" t="s">
        <v>1098</v>
      </c>
      <c r="D601" s="91">
        <f>VLOOKUP($A601,$A$16:$W$34,D$42,0)*$B601</f>
        <v>16.749400000000001</v>
      </c>
      <c r="E601" s="92">
        <f>VLOOKUP($A601,$A$16:$W$34,E$42,0)*$B601</f>
        <v>35.6526</v>
      </c>
      <c r="G601" s="91">
        <f>VLOOKUP($A601,$A$16:$W$34,G$42,0)*$B601</f>
        <v>29.784099999999999</v>
      </c>
      <c r="H601" s="92">
        <f>VLOOKUP($A601,$A$16:$W$34,H$42,0)*$B601</f>
        <v>48.6873</v>
      </c>
      <c r="J601" s="91">
        <f>VLOOKUP($A601,$A$16:$W$34,J$42,0)*$B601</f>
        <v>36.257800000000003</v>
      </c>
      <c r="K601" s="92">
        <f>VLOOKUP($A601,$A$16:$W$34,K$42,0)*$B601</f>
        <v>55.161000000000001</v>
      </c>
      <c r="M601" s="91">
        <f>VLOOKUP($A601,$A$16:$W$34,M$42,0)*$B601</f>
        <v>16.749400000000001</v>
      </c>
      <c r="N601" s="92">
        <f>VLOOKUP($A601,$A$16:$W$34,N$42,0)*$B601</f>
        <v>35.6526</v>
      </c>
      <c r="P601" s="91">
        <f>VLOOKUP($A601,$A$16:$W$34,P$42,0)*$B601</f>
        <v>34.726599999999998</v>
      </c>
      <c r="Q601" s="92">
        <f>VLOOKUP($A601,$A$16:$W$34,Q$42,0)*$B601</f>
        <v>53.629800000000003</v>
      </c>
      <c r="S601" s="91">
        <f>VLOOKUP($A601,$A$16:$W$34,S$42,0)*$B601</f>
        <v>36.257800000000003</v>
      </c>
      <c r="T601" s="92">
        <f>VLOOKUP($A601,$A$16:$W$34,T$42,0)*$B601</f>
        <v>55.161000000000001</v>
      </c>
      <c r="V601" s="91">
        <f>VLOOKUP($A601,$A$16:$W$34,V$42,0)*$B601</f>
        <v>43.148000000000003</v>
      </c>
      <c r="W601" s="92">
        <f>VLOOKUP($A601,$A$16:$W$34,W$42,0)*$B601</f>
        <v>62.051200000000001</v>
      </c>
    </row>
    <row r="602" spans="1:23">
      <c r="A602" s="88" t="s">
        <v>82</v>
      </c>
      <c r="B602" s="89">
        <v>1</v>
      </c>
      <c r="C602" s="128" t="s">
        <v>787</v>
      </c>
      <c r="D602" s="129">
        <f>VLOOKUP($A602,$A$16:$W$34,D$42,0)*$B602</f>
        <v>10.7879</v>
      </c>
      <c r="E602" s="130">
        <f>VLOOKUP($A602,$A$16:$W$34,E$42,0)*$B602</f>
        <v>23.739799999999999</v>
      </c>
      <c r="G602" s="129">
        <f>VLOOKUP($A602,$A$16:$W$34,G$42,0)*$B602</f>
        <v>18.125399999999999</v>
      </c>
      <c r="H602" s="130">
        <f>VLOOKUP($A602,$A$16:$W$34,H$42,0)*$B602</f>
        <v>31.077200000000001</v>
      </c>
      <c r="J602" s="129">
        <f>VLOOKUP($A602,$A$16:$W$34,J$42,0)*$B602</f>
        <v>25.524699999999999</v>
      </c>
      <c r="K602" s="130">
        <f>VLOOKUP($A602,$A$16:$W$34,K$42,0)*$B602</f>
        <v>38.476599999999998</v>
      </c>
      <c r="M602" s="129">
        <f>VLOOKUP($A602,$A$16:$W$34,M$42,0)*$B602</f>
        <v>10.7879</v>
      </c>
      <c r="N602" s="130">
        <f>VLOOKUP($A602,$A$16:$W$34,N$42,0)*$B602</f>
        <v>23.739799999999999</v>
      </c>
      <c r="P602" s="129">
        <f>VLOOKUP($A602,$A$16:$W$34,P$42,0)*$B602</f>
        <v>24.7592</v>
      </c>
      <c r="Q602" s="130">
        <f>VLOOKUP($A602,$A$16:$W$34,Q$42,0)*$B602</f>
        <v>37.710999999999999</v>
      </c>
      <c r="S602" s="129">
        <f>VLOOKUP($A602,$A$16:$W$34,S$42,0)*$B602</f>
        <v>25.524699999999999</v>
      </c>
      <c r="T602" s="130">
        <f>VLOOKUP($A602,$A$16:$W$34,T$42,0)*$B602</f>
        <v>38.476599999999998</v>
      </c>
      <c r="V602" s="129">
        <f>VLOOKUP($A602,$A$16:$W$34,V$42,0)*$B602</f>
        <v>28.969799999999999</v>
      </c>
      <c r="W602" s="130">
        <f>VLOOKUP($A602,$A$16:$W$34,W$42,0)*$B602</f>
        <v>41.921700000000001</v>
      </c>
    </row>
    <row r="603" spans="1:23">
      <c r="C603" s="94"/>
      <c r="D603" s="94"/>
      <c r="E603" s="95"/>
      <c r="G603" s="94"/>
      <c r="H603" s="95"/>
      <c r="J603" s="94"/>
      <c r="K603" s="95"/>
      <c r="M603" s="94"/>
      <c r="N603" s="95"/>
      <c r="P603" s="94"/>
      <c r="Q603" s="95"/>
      <c r="S603" s="94"/>
      <c r="T603" s="95"/>
      <c r="V603" s="94"/>
      <c r="W603" s="95"/>
    </row>
    <row r="604" spans="1:23">
      <c r="C604" s="94"/>
      <c r="D604" s="94"/>
      <c r="E604" s="95"/>
      <c r="G604" s="94"/>
      <c r="H604" s="95"/>
      <c r="J604" s="94"/>
      <c r="K604" s="95"/>
      <c r="M604" s="94"/>
      <c r="N604" s="95"/>
      <c r="P604" s="94"/>
      <c r="Q604" s="95"/>
      <c r="S604" s="94"/>
      <c r="T604" s="95"/>
      <c r="V604" s="94"/>
      <c r="W604" s="95"/>
    </row>
    <row r="605" spans="1:23" ht="15.75" thickBot="1">
      <c r="B605" s="87" t="s">
        <v>1122</v>
      </c>
      <c r="C605" s="122" t="s">
        <v>913</v>
      </c>
      <c r="D605" s="103">
        <f>SUM(D601:D602)</f>
        <v>27.537300000000002</v>
      </c>
      <c r="E605" s="104">
        <f>SUM(E601:E602)</f>
        <v>59.392399999999995</v>
      </c>
      <c r="F605" s="105"/>
      <c r="G605" s="103">
        <f>SUM(G601:G602)</f>
        <v>47.909499999999994</v>
      </c>
      <c r="H605" s="104">
        <f>SUM(H601:H602)</f>
        <v>79.764499999999998</v>
      </c>
      <c r="I605" s="105"/>
      <c r="J605" s="103">
        <f>SUM(J601:J602)</f>
        <v>61.782499999999999</v>
      </c>
      <c r="K605" s="104">
        <f>SUM(K601:K602)</f>
        <v>93.637599999999992</v>
      </c>
      <c r="L605" s="105"/>
      <c r="M605" s="103">
        <f>SUM(M601:M602)</f>
        <v>27.537300000000002</v>
      </c>
      <c r="N605" s="104">
        <f>SUM(N601:N602)</f>
        <v>59.392399999999995</v>
      </c>
      <c r="O605" s="105"/>
      <c r="P605" s="103">
        <f>SUM(P601:P602)</f>
        <v>59.485799999999998</v>
      </c>
      <c r="Q605" s="104">
        <f>SUM(Q601:Q602)</f>
        <v>91.340800000000002</v>
      </c>
      <c r="R605" s="105"/>
      <c r="S605" s="103">
        <f>SUM(S601:S602)</f>
        <v>61.782499999999999</v>
      </c>
      <c r="T605" s="104">
        <f>SUM(T601:T602)</f>
        <v>93.637599999999992</v>
      </c>
      <c r="U605" s="105"/>
      <c r="V605" s="103">
        <f>SUM(V601:V602)</f>
        <v>72.117800000000003</v>
      </c>
      <c r="W605" s="104">
        <f>SUM(W601:W602)</f>
        <v>103.97290000000001</v>
      </c>
    </row>
    <row r="606" spans="1:23" ht="15.75" thickTop="1">
      <c r="C606" s="123" t="s">
        <v>914</v>
      </c>
      <c r="D606" s="107">
        <f>D605*24</f>
        <v>660.89520000000005</v>
      </c>
      <c r="E606" s="108">
        <f>E605*12</f>
        <v>712.70879999999988</v>
      </c>
      <c r="F606" s="105"/>
      <c r="G606" s="107">
        <f>G605*24</f>
        <v>1149.828</v>
      </c>
      <c r="H606" s="108">
        <f>H605*12</f>
        <v>957.17399999999998</v>
      </c>
      <c r="I606" s="105"/>
      <c r="J606" s="107">
        <f>J605*24</f>
        <v>1482.78</v>
      </c>
      <c r="K606" s="108">
        <f>K605*12</f>
        <v>1123.6511999999998</v>
      </c>
      <c r="L606" s="105"/>
      <c r="M606" s="107">
        <f>M605*24</f>
        <v>660.89520000000005</v>
      </c>
      <c r="N606" s="108">
        <f>N605*12</f>
        <v>712.70879999999988</v>
      </c>
      <c r="O606" s="105"/>
      <c r="P606" s="107">
        <f>P605*24</f>
        <v>1427.6592000000001</v>
      </c>
      <c r="Q606" s="108">
        <f>Q605*12</f>
        <v>1096.0896</v>
      </c>
      <c r="R606" s="105"/>
      <c r="S606" s="107">
        <f>S605*24</f>
        <v>1482.78</v>
      </c>
      <c r="T606" s="108">
        <f>T605*12</f>
        <v>1123.6511999999998</v>
      </c>
      <c r="U606" s="105"/>
      <c r="V606" s="107">
        <f>V605*24</f>
        <v>1730.8272000000002</v>
      </c>
      <c r="W606" s="108">
        <f>W605*12</f>
        <v>1247.6748000000002</v>
      </c>
    </row>
    <row r="607" spans="1:23" ht="15.75" thickBot="1">
      <c r="B607" s="87" t="s">
        <v>1123</v>
      </c>
      <c r="C607" s="124" t="s">
        <v>915</v>
      </c>
      <c r="D607" s="110">
        <f>D605+(D605*D$1)</f>
        <v>46.813410000000005</v>
      </c>
      <c r="E607" s="111">
        <f>E605+(E605*E$1)</f>
        <v>100.96707999999998</v>
      </c>
      <c r="F607" s="105"/>
      <c r="G607" s="110">
        <f>G605+(G605*G$1)</f>
        <v>86.237099999999998</v>
      </c>
      <c r="H607" s="111">
        <f>H605+(H605*H$1)</f>
        <v>143.5761</v>
      </c>
      <c r="I607" s="105"/>
      <c r="J607" s="110">
        <f>J605+(J605*J$1)</f>
        <v>117.38675000000001</v>
      </c>
      <c r="K607" s="111">
        <f>K605+(K605*K$1)</f>
        <v>177.91143999999997</v>
      </c>
      <c r="L607" s="105"/>
      <c r="M607" s="110">
        <f>M605+(M605*M$1)</f>
        <v>46.813410000000005</v>
      </c>
      <c r="N607" s="111">
        <f>N605+(N605*N$1)</f>
        <v>100.96707999999998</v>
      </c>
      <c r="O607" s="105"/>
      <c r="P607" s="110">
        <f>P605+(P605*P$1)</f>
        <v>107.07444</v>
      </c>
      <c r="Q607" s="111">
        <f>Q605+(Q605*Q$1)</f>
        <v>164.41344000000001</v>
      </c>
      <c r="R607" s="105"/>
      <c r="S607" s="110">
        <f>S605+(S605*S$1)</f>
        <v>117.38675000000001</v>
      </c>
      <c r="T607" s="111">
        <f>T605+(T605*T$1)</f>
        <v>177.91143999999997</v>
      </c>
      <c r="U607" s="105"/>
      <c r="V607" s="110">
        <f>V605+(V605*V$1)</f>
        <v>144.23560000000001</v>
      </c>
      <c r="W607" s="111">
        <f>W605+(W605*W$1)</f>
        <v>207.94580000000002</v>
      </c>
    </row>
    <row r="608" spans="1:23" ht="15.75" thickTop="1">
      <c r="C608" s="125" t="s">
        <v>916</v>
      </c>
      <c r="D608" s="113">
        <f>(D607-D605)/D605</f>
        <v>0.70000000000000007</v>
      </c>
      <c r="E608" s="114">
        <f>(E607-E605)/E605</f>
        <v>0.69999999999999984</v>
      </c>
      <c r="F608" s="105"/>
      <c r="G608" s="113">
        <f>(G607-G605)/G605</f>
        <v>0.80000000000000016</v>
      </c>
      <c r="H608" s="114">
        <f>(H607-H605)/H605</f>
        <v>0.8</v>
      </c>
      <c r="I608" s="105"/>
      <c r="J608" s="113">
        <f>(J607-J605)/J605</f>
        <v>0.90000000000000013</v>
      </c>
      <c r="K608" s="114">
        <f>(K607-K605)/K605</f>
        <v>0.8999999999999998</v>
      </c>
      <c r="L608" s="105"/>
      <c r="M608" s="113">
        <f>(M607-M605)/M605</f>
        <v>0.70000000000000007</v>
      </c>
      <c r="N608" s="114">
        <f>(N607-N605)/N605</f>
        <v>0.69999999999999984</v>
      </c>
      <c r="O608" s="105"/>
      <c r="P608" s="113">
        <f>(P607-P605)/P605</f>
        <v>0.8</v>
      </c>
      <c r="Q608" s="114">
        <f>(Q607-Q605)/Q605</f>
        <v>0.8</v>
      </c>
      <c r="R608" s="105"/>
      <c r="S608" s="113">
        <f>(S607-S605)/S605</f>
        <v>0.90000000000000013</v>
      </c>
      <c r="T608" s="114">
        <f>(T607-T605)/T605</f>
        <v>0.8999999999999998</v>
      </c>
      <c r="U608" s="105"/>
      <c r="V608" s="113">
        <f>(V607-V605)/V605</f>
        <v>1</v>
      </c>
      <c r="W608" s="114">
        <f>(W607-W605)/W605</f>
        <v>1</v>
      </c>
    </row>
    <row r="609" spans="1:23">
      <c r="C609" s="126" t="s">
        <v>917</v>
      </c>
      <c r="D609" s="116">
        <f>D606+(D606*D$1)</f>
        <v>1123.5218400000001</v>
      </c>
      <c r="E609" s="117">
        <f>E606+(E606*E$1)</f>
        <v>1211.6049599999997</v>
      </c>
      <c r="F609" s="105"/>
      <c r="G609" s="116">
        <f>G606+(G606*G$1)</f>
        <v>2069.6904</v>
      </c>
      <c r="H609" s="117">
        <f>H606+(H606*H$1)</f>
        <v>1722.9132</v>
      </c>
      <c r="I609" s="105"/>
      <c r="J609" s="116">
        <f>J606+(J606*J$1)</f>
        <v>2817.2820000000002</v>
      </c>
      <c r="K609" s="117">
        <f>K606+(K606*K$1)</f>
        <v>2134.9372799999996</v>
      </c>
      <c r="L609" s="105"/>
      <c r="M609" s="116">
        <f>M606+(M606*M$1)</f>
        <v>1123.5218400000001</v>
      </c>
      <c r="N609" s="117">
        <f>N606+(N606*N$1)</f>
        <v>1211.6049599999997</v>
      </c>
      <c r="O609" s="105"/>
      <c r="P609" s="116">
        <f>P606+(P606*P$1)</f>
        <v>2569.7865600000005</v>
      </c>
      <c r="Q609" s="117">
        <f>Q606+(Q606*Q$1)</f>
        <v>1972.96128</v>
      </c>
      <c r="R609" s="105"/>
      <c r="S609" s="116">
        <f>S606+(S606*S$1)</f>
        <v>2817.2820000000002</v>
      </c>
      <c r="T609" s="117">
        <f>T606+(T606*T$1)</f>
        <v>2134.9372799999996</v>
      </c>
      <c r="U609" s="105"/>
      <c r="V609" s="116">
        <f>V606+(V606*V$1)</f>
        <v>3461.6544000000004</v>
      </c>
      <c r="W609" s="117">
        <f>W606+(W606*W$1)</f>
        <v>2495.3496000000005</v>
      </c>
    </row>
    <row r="611" spans="1:23">
      <c r="C611" s="118" t="s">
        <v>1114</v>
      </c>
    </row>
    <row r="612" spans="1:23">
      <c r="B612" s="87" t="s">
        <v>919</v>
      </c>
      <c r="C612" s="119" t="s">
        <v>779</v>
      </c>
      <c r="D612" s="86" t="s">
        <v>910</v>
      </c>
      <c r="E612" s="86" t="s">
        <v>906</v>
      </c>
      <c r="G612" s="86" t="s">
        <v>910</v>
      </c>
      <c r="H612" s="86" t="s">
        <v>906</v>
      </c>
      <c r="J612" s="86" t="s">
        <v>910</v>
      </c>
      <c r="K612" s="86" t="s">
        <v>906</v>
      </c>
      <c r="M612" s="86" t="s">
        <v>910</v>
      </c>
      <c r="N612" s="86" t="s">
        <v>906</v>
      </c>
      <c r="P612" s="86" t="s">
        <v>910</v>
      </c>
      <c r="Q612" s="86" t="s">
        <v>906</v>
      </c>
      <c r="S612" s="86" t="s">
        <v>910</v>
      </c>
      <c r="T612" s="86" t="s">
        <v>906</v>
      </c>
      <c r="V612" s="86" t="s">
        <v>910</v>
      </c>
      <c r="W612" s="86" t="s">
        <v>906</v>
      </c>
    </row>
    <row r="613" spans="1:23">
      <c r="B613" s="87" t="s">
        <v>911</v>
      </c>
      <c r="C613" s="87" t="s">
        <v>920</v>
      </c>
    </row>
    <row r="614" spans="1:23">
      <c r="A614" s="88" t="s">
        <v>88</v>
      </c>
      <c r="B614" s="89">
        <v>1</v>
      </c>
      <c r="C614" s="120" t="s">
        <v>1118</v>
      </c>
      <c r="D614" s="91">
        <f>VLOOKUP($A614,$A$16:$W$34,D$42,0)*$B614</f>
        <v>8.0376999999999992</v>
      </c>
      <c r="E614" s="92">
        <f>VLOOKUP($A614,$A$16:$W$34,E$42,0)*$B614</f>
        <v>82.532300000000006</v>
      </c>
      <c r="G614" s="91">
        <f>VLOOKUP($A614,$A$16:$W$34,G$42,0)*$B614</f>
        <v>35.494900000000001</v>
      </c>
      <c r="H614" s="92">
        <f>VLOOKUP($A614,$A$16:$W$34,H$42,0)*$B614</f>
        <v>109.9894</v>
      </c>
      <c r="J614" s="91">
        <f>VLOOKUP($A614,$A$16:$W$34,J$42,0)*$B614</f>
        <v>56.295299999999997</v>
      </c>
      <c r="K614" s="92">
        <f>VLOOKUP($A614,$A$16:$W$34,K$42,0)*$B614</f>
        <v>130.78980000000001</v>
      </c>
      <c r="M614" s="91">
        <f>VLOOKUP($A614,$A$16:$W$34,M$42,0)*$B614</f>
        <v>8.0376999999999992</v>
      </c>
      <c r="N614" s="92">
        <f>VLOOKUP($A614,$A$16:$W$34,N$42,0)*$B614</f>
        <v>82.532300000000006</v>
      </c>
      <c r="P614" s="91">
        <f>VLOOKUP($A614,$A$16:$W$34,P$42,0)*$B614</f>
        <v>51.038400000000003</v>
      </c>
      <c r="Q614" s="92">
        <f>VLOOKUP($A614,$A$16:$W$34,Q$42,0)*$B614</f>
        <v>125.5329</v>
      </c>
      <c r="S614" s="91">
        <f>VLOOKUP($A614,$A$16:$W$34,S$42,0)*$B614</f>
        <v>56.295299999999997</v>
      </c>
      <c r="T614" s="92">
        <f>VLOOKUP($A614,$A$16:$W$34,T$42,0)*$B614</f>
        <v>130.78980000000001</v>
      </c>
      <c r="V614" s="91">
        <f>VLOOKUP($A614,$A$16:$W$34,V$42,0)*$B614</f>
        <v>79.951599999999999</v>
      </c>
      <c r="W614" s="92">
        <f>VLOOKUP($A614,$A$16:$W$34,W$42,0)*$B614</f>
        <v>154.4461</v>
      </c>
    </row>
    <row r="615" spans="1:23">
      <c r="C615" s="94"/>
      <c r="D615" s="94"/>
      <c r="E615" s="95"/>
      <c r="G615" s="94"/>
      <c r="H615" s="95"/>
      <c r="J615" s="94"/>
      <c r="K615" s="95"/>
      <c r="M615" s="94"/>
      <c r="N615" s="95"/>
      <c r="P615" s="94"/>
      <c r="Q615" s="95"/>
      <c r="S615" s="94"/>
      <c r="T615" s="95"/>
      <c r="V615" s="94"/>
      <c r="W615" s="95"/>
    </row>
    <row r="616" spans="1:23">
      <c r="C616" s="94"/>
      <c r="D616" s="94"/>
      <c r="E616" s="95"/>
      <c r="G616" s="94"/>
      <c r="H616" s="95"/>
      <c r="J616" s="94"/>
      <c r="K616" s="95"/>
      <c r="M616" s="94"/>
      <c r="N616" s="95"/>
      <c r="P616" s="94"/>
      <c r="Q616" s="95"/>
      <c r="S616" s="94"/>
      <c r="T616" s="95"/>
      <c r="V616" s="94"/>
      <c r="W616" s="95"/>
    </row>
    <row r="617" spans="1:23">
      <c r="C617" s="94"/>
      <c r="D617" s="94"/>
      <c r="E617" s="95"/>
      <c r="G617" s="94"/>
      <c r="H617" s="95"/>
      <c r="J617" s="94"/>
      <c r="K617" s="95"/>
      <c r="M617" s="94"/>
      <c r="N617" s="95"/>
      <c r="P617" s="94"/>
      <c r="Q617" s="95"/>
      <c r="S617" s="94"/>
      <c r="T617" s="95"/>
      <c r="V617" s="94"/>
      <c r="W617" s="95"/>
    </row>
    <row r="618" spans="1:23" ht="15.75" thickBot="1">
      <c r="B618" s="87" t="s">
        <v>1124</v>
      </c>
      <c r="C618" s="122" t="s">
        <v>913</v>
      </c>
      <c r="D618" s="103">
        <f>SUM(D614)</f>
        <v>8.0376999999999992</v>
      </c>
      <c r="E618" s="104">
        <f>SUM(E614)</f>
        <v>82.532300000000006</v>
      </c>
      <c r="F618" s="105"/>
      <c r="G618" s="103">
        <f>SUM(G614)</f>
        <v>35.494900000000001</v>
      </c>
      <c r="H618" s="104">
        <f>SUM(H614)</f>
        <v>109.9894</v>
      </c>
      <c r="I618" s="105"/>
      <c r="J618" s="103">
        <f>SUM(J614)</f>
        <v>56.295299999999997</v>
      </c>
      <c r="K618" s="104">
        <f>SUM(K614)</f>
        <v>130.78980000000001</v>
      </c>
      <c r="L618" s="105"/>
      <c r="M618" s="103">
        <f>SUM(M614)</f>
        <v>8.0376999999999992</v>
      </c>
      <c r="N618" s="104">
        <f>SUM(N614)</f>
        <v>82.532300000000006</v>
      </c>
      <c r="O618" s="105"/>
      <c r="P618" s="103">
        <f>SUM(P614)</f>
        <v>51.038400000000003</v>
      </c>
      <c r="Q618" s="104">
        <f>SUM(Q614)</f>
        <v>125.5329</v>
      </c>
      <c r="R618" s="105"/>
      <c r="S618" s="103">
        <f>SUM(S614)</f>
        <v>56.295299999999997</v>
      </c>
      <c r="T618" s="104">
        <f>SUM(T614)</f>
        <v>130.78980000000001</v>
      </c>
      <c r="U618" s="105"/>
      <c r="V618" s="103">
        <f>SUM(V614)</f>
        <v>79.951599999999999</v>
      </c>
      <c r="W618" s="104">
        <f>SUM(W614)</f>
        <v>154.4461</v>
      </c>
    </row>
    <row r="619" spans="1:23" ht="15.75" thickTop="1">
      <c r="C619" s="123" t="s">
        <v>914</v>
      </c>
      <c r="D619" s="107">
        <f>D618*24</f>
        <v>192.90479999999997</v>
      </c>
      <c r="E619" s="108">
        <f>E618*12</f>
        <v>990.38760000000002</v>
      </c>
      <c r="F619" s="105"/>
      <c r="G619" s="107">
        <f>G618*24</f>
        <v>851.87760000000003</v>
      </c>
      <c r="H619" s="108">
        <f>H618*12</f>
        <v>1319.8728000000001</v>
      </c>
      <c r="I619" s="105"/>
      <c r="J619" s="107">
        <f>J618*24</f>
        <v>1351.0871999999999</v>
      </c>
      <c r="K619" s="108">
        <f>K618*12</f>
        <v>1569.4776000000002</v>
      </c>
      <c r="L619" s="105"/>
      <c r="M619" s="107">
        <f>M618*24</f>
        <v>192.90479999999997</v>
      </c>
      <c r="N619" s="108">
        <f>N618*12</f>
        <v>990.38760000000002</v>
      </c>
      <c r="O619" s="105"/>
      <c r="P619" s="107">
        <f>P618*24</f>
        <v>1224.9216000000001</v>
      </c>
      <c r="Q619" s="108">
        <f>Q618*12</f>
        <v>1506.3948</v>
      </c>
      <c r="R619" s="105"/>
      <c r="S619" s="107">
        <f>S618*24</f>
        <v>1351.0871999999999</v>
      </c>
      <c r="T619" s="108">
        <f>T618*12</f>
        <v>1569.4776000000002</v>
      </c>
      <c r="U619" s="105"/>
      <c r="V619" s="107">
        <f>V618*24</f>
        <v>1918.8384000000001</v>
      </c>
      <c r="W619" s="108">
        <f>W618*12</f>
        <v>1853.3532</v>
      </c>
    </row>
    <row r="620" spans="1:23" ht="15.75" thickBot="1">
      <c r="B620" s="87" t="s">
        <v>1125</v>
      </c>
      <c r="C620" s="124" t="s">
        <v>915</v>
      </c>
      <c r="D620" s="110">
        <f>D618+(D618*D$1)</f>
        <v>13.664089999999998</v>
      </c>
      <c r="E620" s="111">
        <f>E618+(E618*E$1)</f>
        <v>140.30491000000001</v>
      </c>
      <c r="F620" s="105"/>
      <c r="G620" s="110">
        <f>G618+(G618*G$1)</f>
        <v>63.890820000000005</v>
      </c>
      <c r="H620" s="111">
        <f>H618+(H618*H$1)</f>
        <v>197.98092000000003</v>
      </c>
      <c r="I620" s="105"/>
      <c r="J620" s="110">
        <f>J618+(J618*J$1)</f>
        <v>106.96107000000001</v>
      </c>
      <c r="K620" s="111">
        <f>K618+(K618*K$1)</f>
        <v>248.50062000000003</v>
      </c>
      <c r="L620" s="105"/>
      <c r="M620" s="110">
        <f>M618+(M618*M$1)</f>
        <v>13.664089999999998</v>
      </c>
      <c r="N620" s="111">
        <f>N618+(N618*N$1)</f>
        <v>140.30491000000001</v>
      </c>
      <c r="O620" s="105"/>
      <c r="P620" s="110">
        <f>P618+(P618*P$1)</f>
        <v>91.869120000000009</v>
      </c>
      <c r="Q620" s="111">
        <f>Q618+(Q618*Q$1)</f>
        <v>225.95922000000002</v>
      </c>
      <c r="R620" s="105"/>
      <c r="S620" s="110">
        <f>S618+(S618*S$1)</f>
        <v>106.96107000000001</v>
      </c>
      <c r="T620" s="111">
        <f>T618+(T618*T$1)</f>
        <v>248.50062000000003</v>
      </c>
      <c r="U620" s="105"/>
      <c r="V620" s="110">
        <f>V618+(V618*V$1)</f>
        <v>159.9032</v>
      </c>
      <c r="W620" s="111">
        <f>W618+(W618*W$1)</f>
        <v>308.8922</v>
      </c>
    </row>
    <row r="621" spans="1:23" ht="15.75" thickTop="1">
      <c r="C621" s="125" t="s">
        <v>916</v>
      </c>
      <c r="D621" s="113">
        <f>(D620-D618)/D618</f>
        <v>0.7</v>
      </c>
      <c r="E621" s="114">
        <f>(E620-E618)/E618</f>
        <v>0.7</v>
      </c>
      <c r="F621" s="105"/>
      <c r="G621" s="113">
        <f>(G620-G618)/G618</f>
        <v>0.8</v>
      </c>
      <c r="H621" s="114">
        <f>(H620-H618)/H618</f>
        <v>0.80000000000000016</v>
      </c>
      <c r="I621" s="105"/>
      <c r="J621" s="113">
        <f>(J620-J618)/J618</f>
        <v>0.90000000000000024</v>
      </c>
      <c r="K621" s="114">
        <f>(K620-K618)/K618</f>
        <v>0.9</v>
      </c>
      <c r="L621" s="105"/>
      <c r="M621" s="113">
        <f>(M620-M618)/M618</f>
        <v>0.7</v>
      </c>
      <c r="N621" s="114">
        <f>(N620-N618)/N618</f>
        <v>0.7</v>
      </c>
      <c r="O621" s="105"/>
      <c r="P621" s="113">
        <f>(P620-P618)/P618</f>
        <v>0.8</v>
      </c>
      <c r="Q621" s="114">
        <f>(Q620-Q618)/Q618</f>
        <v>0.80000000000000016</v>
      </c>
      <c r="R621" s="105"/>
      <c r="S621" s="113">
        <f>(S620-S618)/S618</f>
        <v>0.90000000000000024</v>
      </c>
      <c r="T621" s="114">
        <f>(T620-T618)/T618</f>
        <v>0.9</v>
      </c>
      <c r="U621" s="105"/>
      <c r="V621" s="113">
        <f>(V620-V618)/V618</f>
        <v>1</v>
      </c>
      <c r="W621" s="114">
        <f>(W620-W618)/W618</f>
        <v>1</v>
      </c>
    </row>
    <row r="622" spans="1:23">
      <c r="C622" s="126" t="s">
        <v>917</v>
      </c>
      <c r="D622" s="116">
        <f>D619+(D619*D$1)</f>
        <v>327.93815999999993</v>
      </c>
      <c r="E622" s="117">
        <f>E619+(E619*E$1)</f>
        <v>1683.6589199999999</v>
      </c>
      <c r="F622" s="105"/>
      <c r="G622" s="116">
        <f>G619+(G619*G$1)</f>
        <v>1533.37968</v>
      </c>
      <c r="H622" s="117">
        <f>H619+(H619*H$1)</f>
        <v>2375.7710400000005</v>
      </c>
      <c r="I622" s="105"/>
      <c r="J622" s="116">
        <f>J619+(J619*J$1)</f>
        <v>2567.0656799999997</v>
      </c>
      <c r="K622" s="117">
        <f>K619+(K619*K$1)</f>
        <v>2982.0074400000003</v>
      </c>
      <c r="L622" s="105"/>
      <c r="M622" s="116">
        <f>M619+(M619*M$1)</f>
        <v>327.93815999999993</v>
      </c>
      <c r="N622" s="117">
        <f>N619+(N619*N$1)</f>
        <v>1683.6589199999999</v>
      </c>
      <c r="O622" s="105"/>
      <c r="P622" s="116">
        <f>P619+(P619*P$1)</f>
        <v>2204.8588800000002</v>
      </c>
      <c r="Q622" s="117">
        <f>Q619+(Q619*Q$1)</f>
        <v>2711.5106400000004</v>
      </c>
      <c r="R622" s="105"/>
      <c r="S622" s="116">
        <f>S619+(S619*S$1)</f>
        <v>2567.0656799999997</v>
      </c>
      <c r="T622" s="117">
        <f>T619+(T619*T$1)</f>
        <v>2982.0074400000003</v>
      </c>
      <c r="U622" s="105"/>
      <c r="V622" s="116">
        <f>V619+(V619*V$1)</f>
        <v>3837.6768000000002</v>
      </c>
      <c r="W622" s="117">
        <f>W619+(W619*W$1)</f>
        <v>3706.7064</v>
      </c>
    </row>
    <row r="624" spans="1:23">
      <c r="C624" s="118" t="s">
        <v>780</v>
      </c>
    </row>
    <row r="625" spans="1:23">
      <c r="B625" s="87" t="s">
        <v>919</v>
      </c>
      <c r="C625" s="119" t="s">
        <v>781</v>
      </c>
      <c r="D625" s="86" t="s">
        <v>910</v>
      </c>
      <c r="E625" s="86" t="s">
        <v>906</v>
      </c>
      <c r="G625" s="86" t="s">
        <v>910</v>
      </c>
      <c r="H625" s="86" t="s">
        <v>906</v>
      </c>
      <c r="J625" s="86" t="s">
        <v>910</v>
      </c>
      <c r="K625" s="86" t="s">
        <v>906</v>
      </c>
      <c r="M625" s="86" t="s">
        <v>910</v>
      </c>
      <c r="N625" s="86" t="s">
        <v>906</v>
      </c>
      <c r="P625" s="86" t="s">
        <v>910</v>
      </c>
      <c r="Q625" s="86" t="s">
        <v>906</v>
      </c>
      <c r="S625" s="86" t="s">
        <v>910</v>
      </c>
      <c r="T625" s="86" t="s">
        <v>906</v>
      </c>
      <c r="V625" s="86" t="s">
        <v>910</v>
      </c>
      <c r="W625" s="86" t="s">
        <v>906</v>
      </c>
    </row>
    <row r="626" spans="1:23">
      <c r="B626" s="87" t="s">
        <v>911</v>
      </c>
      <c r="C626" s="87" t="s">
        <v>920</v>
      </c>
    </row>
    <row r="627" spans="1:23">
      <c r="A627" s="88" t="s">
        <v>88</v>
      </c>
      <c r="B627" s="89">
        <v>1</v>
      </c>
      <c r="C627" s="120" t="s">
        <v>781</v>
      </c>
      <c r="D627" s="91">
        <f>VLOOKUP($A627,$A$16:$W$34,D$42,0)*$B627</f>
        <v>8.0376999999999992</v>
      </c>
      <c r="E627" s="92">
        <f>VLOOKUP($A627,$A$16:$W$34,E$42,0)*$B627</f>
        <v>82.532300000000006</v>
      </c>
      <c r="G627" s="91">
        <f>VLOOKUP($A627,$A$16:$W$34,G$42,0)*$B627</f>
        <v>35.494900000000001</v>
      </c>
      <c r="H627" s="92">
        <f>VLOOKUP($A627,$A$16:$W$34,H$42,0)*$B627</f>
        <v>109.9894</v>
      </c>
      <c r="J627" s="91">
        <f>VLOOKUP($A627,$A$16:$W$34,J$42,0)*$B627</f>
        <v>56.295299999999997</v>
      </c>
      <c r="K627" s="92">
        <f>VLOOKUP($A627,$A$16:$W$34,K$42,0)*$B627</f>
        <v>130.78980000000001</v>
      </c>
      <c r="M627" s="91">
        <f>VLOOKUP($A627,$A$16:$W$34,M$42,0)*$B627</f>
        <v>8.0376999999999992</v>
      </c>
      <c r="N627" s="92">
        <f>VLOOKUP($A627,$A$16:$W$34,N$42,0)*$B627</f>
        <v>82.532300000000006</v>
      </c>
      <c r="P627" s="91">
        <f>VLOOKUP($A627,$A$16:$W$34,P$42,0)*$B627</f>
        <v>51.038400000000003</v>
      </c>
      <c r="Q627" s="92">
        <f>VLOOKUP($A627,$A$16:$W$34,Q$42,0)*$B627</f>
        <v>125.5329</v>
      </c>
      <c r="S627" s="91">
        <f>VLOOKUP($A627,$A$16:$W$34,S$42,0)*$B627</f>
        <v>56.295299999999997</v>
      </c>
      <c r="T627" s="92">
        <f>VLOOKUP($A627,$A$16:$W$34,T$42,0)*$B627</f>
        <v>130.78980000000001</v>
      </c>
      <c r="V627" s="91">
        <f>VLOOKUP($A627,$A$16:$W$34,V$42,0)*$B627</f>
        <v>79.951599999999999</v>
      </c>
      <c r="W627" s="92">
        <f>VLOOKUP($A627,$A$16:$W$34,W$42,0)*$B627</f>
        <v>154.4461</v>
      </c>
    </row>
    <row r="628" spans="1:23">
      <c r="C628" s="94"/>
      <c r="D628" s="94"/>
      <c r="E628" s="95"/>
      <c r="G628" s="94"/>
      <c r="H628" s="95"/>
      <c r="J628" s="94"/>
      <c r="K628" s="95"/>
      <c r="M628" s="94"/>
      <c r="N628" s="95"/>
      <c r="P628" s="94"/>
      <c r="Q628" s="95"/>
      <c r="S628" s="94"/>
      <c r="T628" s="95"/>
      <c r="V628" s="94"/>
      <c r="W628" s="95"/>
    </row>
    <row r="629" spans="1:23">
      <c r="C629" s="94"/>
      <c r="D629" s="94"/>
      <c r="E629" s="95"/>
      <c r="G629" s="94"/>
      <c r="H629" s="95"/>
      <c r="J629" s="94"/>
      <c r="K629" s="95"/>
      <c r="M629" s="94"/>
      <c r="N629" s="95"/>
      <c r="P629" s="94"/>
      <c r="Q629" s="95"/>
      <c r="S629" s="94"/>
      <c r="T629" s="95"/>
      <c r="V629" s="94"/>
      <c r="W629" s="95"/>
    </row>
    <row r="630" spans="1:23">
      <c r="C630" s="94"/>
      <c r="D630" s="94"/>
      <c r="E630" s="95"/>
      <c r="G630" s="94"/>
      <c r="H630" s="95"/>
      <c r="J630" s="94"/>
      <c r="K630" s="95"/>
      <c r="M630" s="94"/>
      <c r="N630" s="95"/>
      <c r="P630" s="94"/>
      <c r="Q630" s="95"/>
      <c r="S630" s="94"/>
      <c r="T630" s="95"/>
      <c r="V630" s="94"/>
      <c r="W630" s="95"/>
    </row>
    <row r="631" spans="1:23" ht="15.75" thickBot="1">
      <c r="B631" s="87" t="s">
        <v>1126</v>
      </c>
      <c r="C631" s="122" t="s">
        <v>913</v>
      </c>
      <c r="D631" s="103">
        <f>SUM(D627)</f>
        <v>8.0376999999999992</v>
      </c>
      <c r="E631" s="104">
        <f>SUM(E627)</f>
        <v>82.532300000000006</v>
      </c>
      <c r="F631" s="105"/>
      <c r="G631" s="103">
        <f>SUM(G627)</f>
        <v>35.494900000000001</v>
      </c>
      <c r="H631" s="104">
        <f>SUM(H627)</f>
        <v>109.9894</v>
      </c>
      <c r="I631" s="105"/>
      <c r="J631" s="103">
        <f>SUM(J627)</f>
        <v>56.295299999999997</v>
      </c>
      <c r="K631" s="104">
        <f>SUM(K627)</f>
        <v>130.78980000000001</v>
      </c>
      <c r="L631" s="105"/>
      <c r="M631" s="103">
        <f>SUM(M627)</f>
        <v>8.0376999999999992</v>
      </c>
      <c r="N631" s="104">
        <f>SUM(N627)</f>
        <v>82.532300000000006</v>
      </c>
      <c r="O631" s="105"/>
      <c r="P631" s="103">
        <f>SUM(P627)</f>
        <v>51.038400000000003</v>
      </c>
      <c r="Q631" s="104">
        <f>SUM(Q627)</f>
        <v>125.5329</v>
      </c>
      <c r="R631" s="105"/>
      <c r="S631" s="103">
        <f>SUM(S627)</f>
        <v>56.295299999999997</v>
      </c>
      <c r="T631" s="104">
        <f>SUM(T627)</f>
        <v>130.78980000000001</v>
      </c>
      <c r="U631" s="105"/>
      <c r="V631" s="103">
        <f>SUM(V627)</f>
        <v>79.951599999999999</v>
      </c>
      <c r="W631" s="104">
        <f>SUM(W627)</f>
        <v>154.4461</v>
      </c>
    </row>
    <row r="632" spans="1:23" ht="15.75" thickTop="1">
      <c r="C632" s="123" t="s">
        <v>914</v>
      </c>
      <c r="D632" s="107">
        <f>D631*24</f>
        <v>192.90479999999997</v>
      </c>
      <c r="E632" s="108">
        <f>E631*12</f>
        <v>990.38760000000002</v>
      </c>
      <c r="F632" s="105"/>
      <c r="G632" s="107">
        <f>G631*24</f>
        <v>851.87760000000003</v>
      </c>
      <c r="H632" s="108">
        <f>H631*12</f>
        <v>1319.8728000000001</v>
      </c>
      <c r="I632" s="105"/>
      <c r="J632" s="107">
        <f>J631*24</f>
        <v>1351.0871999999999</v>
      </c>
      <c r="K632" s="108">
        <f>K631*12</f>
        <v>1569.4776000000002</v>
      </c>
      <c r="L632" s="105"/>
      <c r="M632" s="107">
        <f>M631*24</f>
        <v>192.90479999999997</v>
      </c>
      <c r="N632" s="108">
        <f>N631*12</f>
        <v>990.38760000000002</v>
      </c>
      <c r="O632" s="105"/>
      <c r="P632" s="107">
        <f>P631*24</f>
        <v>1224.9216000000001</v>
      </c>
      <c r="Q632" s="108">
        <f>Q631*12</f>
        <v>1506.3948</v>
      </c>
      <c r="R632" s="105"/>
      <c r="S632" s="107">
        <f>S631*24</f>
        <v>1351.0871999999999</v>
      </c>
      <c r="T632" s="108">
        <f>T631*12</f>
        <v>1569.4776000000002</v>
      </c>
      <c r="U632" s="105"/>
      <c r="V632" s="107">
        <f>V631*24</f>
        <v>1918.8384000000001</v>
      </c>
      <c r="W632" s="108">
        <f>W631*12</f>
        <v>1853.3532</v>
      </c>
    </row>
    <row r="633" spans="1:23" ht="15.75" thickBot="1">
      <c r="B633" s="87" t="s">
        <v>1127</v>
      </c>
      <c r="C633" s="124" t="s">
        <v>915</v>
      </c>
      <c r="D633" s="110">
        <f>D631+(D631*D$1)</f>
        <v>13.664089999999998</v>
      </c>
      <c r="E633" s="111">
        <f>E631+(E631*E$1)</f>
        <v>140.30491000000001</v>
      </c>
      <c r="F633" s="105"/>
      <c r="G633" s="110">
        <f>G631+(G631*G$1)</f>
        <v>63.890820000000005</v>
      </c>
      <c r="H633" s="111">
        <f>H631+(H631*H$1)</f>
        <v>197.98092000000003</v>
      </c>
      <c r="I633" s="105"/>
      <c r="J633" s="110">
        <f>J631+(J631*J$1)</f>
        <v>106.96107000000001</v>
      </c>
      <c r="K633" s="111">
        <f>K631+(K631*K$1)</f>
        <v>248.50062000000003</v>
      </c>
      <c r="L633" s="105"/>
      <c r="M633" s="110">
        <f>M631+(M631*M$1)</f>
        <v>13.664089999999998</v>
      </c>
      <c r="N633" s="111">
        <f>N631+(N631*N$1)</f>
        <v>140.30491000000001</v>
      </c>
      <c r="O633" s="105"/>
      <c r="P633" s="110">
        <f>P631+(P631*P$1)</f>
        <v>91.869120000000009</v>
      </c>
      <c r="Q633" s="111">
        <f>Q631+(Q631*Q$1)</f>
        <v>225.95922000000002</v>
      </c>
      <c r="R633" s="105"/>
      <c r="S633" s="110">
        <f>S631+(S631*S$1)</f>
        <v>106.96107000000001</v>
      </c>
      <c r="T633" s="111">
        <f>T631+(T631*T$1)</f>
        <v>248.50062000000003</v>
      </c>
      <c r="U633" s="105"/>
      <c r="V633" s="110">
        <f>V631+(V631*V$1)</f>
        <v>159.9032</v>
      </c>
      <c r="W633" s="111">
        <f>W631+(W631*W$1)</f>
        <v>308.8922</v>
      </c>
    </row>
    <row r="634" spans="1:23" ht="15.75" thickTop="1">
      <c r="C634" s="125" t="s">
        <v>916</v>
      </c>
      <c r="D634" s="113">
        <f>(D633-D631)/D631</f>
        <v>0.7</v>
      </c>
      <c r="E634" s="114">
        <f>(E633-E631)/E631</f>
        <v>0.7</v>
      </c>
      <c r="F634" s="105"/>
      <c r="G634" s="113">
        <f>(G633-G631)/G631</f>
        <v>0.8</v>
      </c>
      <c r="H634" s="114">
        <f>(H633-H631)/H631</f>
        <v>0.80000000000000016</v>
      </c>
      <c r="I634" s="105"/>
      <c r="J634" s="113">
        <f>(J633-J631)/J631</f>
        <v>0.90000000000000024</v>
      </c>
      <c r="K634" s="114">
        <f>(K633-K631)/K631</f>
        <v>0.9</v>
      </c>
      <c r="L634" s="105"/>
      <c r="M634" s="113">
        <f>(M633-M631)/M631</f>
        <v>0.7</v>
      </c>
      <c r="N634" s="114">
        <f>(N633-N631)/N631</f>
        <v>0.7</v>
      </c>
      <c r="O634" s="105"/>
      <c r="P634" s="113">
        <f>(P633-P631)/P631</f>
        <v>0.8</v>
      </c>
      <c r="Q634" s="114">
        <f>(Q633-Q631)/Q631</f>
        <v>0.80000000000000016</v>
      </c>
      <c r="R634" s="105"/>
      <c r="S634" s="113">
        <f>(S633-S631)/S631</f>
        <v>0.90000000000000024</v>
      </c>
      <c r="T634" s="114">
        <f>(T633-T631)/T631</f>
        <v>0.9</v>
      </c>
      <c r="U634" s="105"/>
      <c r="V634" s="113">
        <f>(V633-V631)/V631</f>
        <v>1</v>
      </c>
      <c r="W634" s="114">
        <f>(W633-W631)/W631</f>
        <v>1</v>
      </c>
    </row>
    <row r="635" spans="1:23">
      <c r="C635" s="126" t="s">
        <v>917</v>
      </c>
      <c r="D635" s="116">
        <f>D632+(D632*D$1)</f>
        <v>327.93815999999993</v>
      </c>
      <c r="E635" s="117">
        <f>E632+(E632*E$1)</f>
        <v>1683.6589199999999</v>
      </c>
      <c r="F635" s="105"/>
      <c r="G635" s="116">
        <f>G632+(G632*G$1)</f>
        <v>1533.37968</v>
      </c>
      <c r="H635" s="117">
        <f>H632+(H632*H$1)</f>
        <v>2375.7710400000005</v>
      </c>
      <c r="I635" s="105"/>
      <c r="J635" s="116">
        <f>J632+(J632*J$1)</f>
        <v>2567.0656799999997</v>
      </c>
      <c r="K635" s="117">
        <f>K632+(K632*K$1)</f>
        <v>2982.0074400000003</v>
      </c>
      <c r="L635" s="105"/>
      <c r="M635" s="116">
        <f>M632+(M632*M$1)</f>
        <v>327.93815999999993</v>
      </c>
      <c r="N635" s="117">
        <f>N632+(N632*N$1)</f>
        <v>1683.6589199999999</v>
      </c>
      <c r="O635" s="105"/>
      <c r="P635" s="116">
        <f>P632+(P632*P$1)</f>
        <v>2204.8588800000002</v>
      </c>
      <c r="Q635" s="117">
        <f>Q632+(Q632*Q$1)</f>
        <v>2711.5106400000004</v>
      </c>
      <c r="R635" s="105"/>
      <c r="S635" s="116">
        <f>S632+(S632*S$1)</f>
        <v>2567.0656799999997</v>
      </c>
      <c r="T635" s="117">
        <f>T632+(T632*T$1)</f>
        <v>2982.0074400000003</v>
      </c>
      <c r="U635" s="105"/>
      <c r="V635" s="116">
        <f>V632+(V632*V$1)</f>
        <v>3837.6768000000002</v>
      </c>
      <c r="W635" s="117">
        <f>W632+(W632*W$1)</f>
        <v>3706.7064</v>
      </c>
    </row>
    <row r="636" spans="1:23" customFormat="1" ht="12.75"/>
    <row r="637" spans="1:23" hidden="1" outlineLevel="1"/>
    <row r="638" spans="1:23" hidden="1" outlineLevel="1">
      <c r="A638"/>
      <c r="C638" s="118"/>
    </row>
    <row r="639" spans="1:23" hidden="1" outlineLevel="1">
      <c r="B639" s="87" t="s">
        <v>919</v>
      </c>
      <c r="C639" s="119"/>
      <c r="D639" s="86" t="s">
        <v>910</v>
      </c>
      <c r="E639" s="86" t="s">
        <v>906</v>
      </c>
      <c r="G639" s="86" t="s">
        <v>910</v>
      </c>
      <c r="H639" s="86" t="s">
        <v>906</v>
      </c>
      <c r="J639" s="86" t="s">
        <v>910</v>
      </c>
      <c r="K639" s="86" t="s">
        <v>906</v>
      </c>
      <c r="M639" s="86" t="s">
        <v>910</v>
      </c>
      <c r="N639" s="86" t="s">
        <v>906</v>
      </c>
      <c r="P639" s="86" t="s">
        <v>910</v>
      </c>
      <c r="Q639" s="86" t="s">
        <v>906</v>
      </c>
      <c r="S639" s="86" t="s">
        <v>910</v>
      </c>
      <c r="T639" s="86" t="s">
        <v>906</v>
      </c>
      <c r="V639" s="86" t="s">
        <v>910</v>
      </c>
      <c r="W639" s="86" t="s">
        <v>906</v>
      </c>
    </row>
    <row r="640" spans="1:23" hidden="1" outlineLevel="1">
      <c r="B640" s="87" t="s">
        <v>911</v>
      </c>
      <c r="C640" s="87" t="s">
        <v>920</v>
      </c>
    </row>
    <row r="641" spans="1:23" hidden="1" outlineLevel="1">
      <c r="A641" s="88"/>
      <c r="B641" s="89"/>
      <c r="C641" s="120"/>
      <c r="D641" s="91" t="e">
        <f t="shared" ref="D641:E645" si="21">VLOOKUP($A641,$A$16:$W$34,D$42,0)*$B641</f>
        <v>#N/A</v>
      </c>
      <c r="E641" s="92" t="e">
        <f t="shared" si="21"/>
        <v>#N/A</v>
      </c>
      <c r="G641" s="91" t="e">
        <f t="shared" ref="G641:H645" si="22">VLOOKUP($A641,$A$16:$W$34,G$42,0)*$B641</f>
        <v>#N/A</v>
      </c>
      <c r="H641" s="92" t="e">
        <f t="shared" si="22"/>
        <v>#N/A</v>
      </c>
      <c r="J641" s="91" t="e">
        <f t="shared" ref="J641:K645" si="23">VLOOKUP($A641,$A$16:$W$34,J$42,0)*$B641</f>
        <v>#N/A</v>
      </c>
      <c r="K641" s="92" t="e">
        <f t="shared" si="23"/>
        <v>#N/A</v>
      </c>
      <c r="M641" s="91" t="e">
        <f t="shared" ref="M641:N645" si="24">VLOOKUP($A641,$A$16:$W$34,M$42,0)*$B641</f>
        <v>#N/A</v>
      </c>
      <c r="N641" s="92" t="e">
        <f t="shared" si="24"/>
        <v>#N/A</v>
      </c>
      <c r="P641" s="91" t="e">
        <f t="shared" ref="P641:Q645" si="25">VLOOKUP($A641,$A$16:$W$34,P$42,0)*$B641</f>
        <v>#N/A</v>
      </c>
      <c r="Q641" s="92" t="e">
        <f t="shared" si="25"/>
        <v>#N/A</v>
      </c>
      <c r="S641" s="91" t="e">
        <f t="shared" ref="S641:T645" si="26">VLOOKUP($A641,$A$16:$W$34,S$42,0)*$B641</f>
        <v>#N/A</v>
      </c>
      <c r="T641" s="92" t="e">
        <f t="shared" si="26"/>
        <v>#N/A</v>
      </c>
      <c r="V641" s="91" t="e">
        <f t="shared" ref="V641:W645" si="27">VLOOKUP($A641,$A$16:$W$34,V$42,0)*$B641</f>
        <v>#N/A</v>
      </c>
      <c r="W641" s="92" t="e">
        <f t="shared" si="27"/>
        <v>#N/A</v>
      </c>
    </row>
    <row r="642" spans="1:23" hidden="1" outlineLevel="1">
      <c r="A642" s="88"/>
      <c r="B642" s="89"/>
      <c r="C642" s="128"/>
      <c r="D642" s="129" t="e">
        <f t="shared" si="21"/>
        <v>#N/A</v>
      </c>
      <c r="E642" s="130" t="e">
        <f t="shared" si="21"/>
        <v>#N/A</v>
      </c>
      <c r="G642" s="129" t="e">
        <f t="shared" si="22"/>
        <v>#N/A</v>
      </c>
      <c r="H642" s="130" t="e">
        <f t="shared" si="22"/>
        <v>#N/A</v>
      </c>
      <c r="J642" s="129" t="e">
        <f t="shared" si="23"/>
        <v>#N/A</v>
      </c>
      <c r="K642" s="130" t="e">
        <f t="shared" si="23"/>
        <v>#N/A</v>
      </c>
      <c r="M642" s="129" t="e">
        <f t="shared" si="24"/>
        <v>#N/A</v>
      </c>
      <c r="N642" s="130" t="e">
        <f t="shared" si="24"/>
        <v>#N/A</v>
      </c>
      <c r="P642" s="129" t="e">
        <f t="shared" si="25"/>
        <v>#N/A</v>
      </c>
      <c r="Q642" s="130" t="e">
        <f t="shared" si="25"/>
        <v>#N/A</v>
      </c>
      <c r="S642" s="129" t="e">
        <f t="shared" si="26"/>
        <v>#N/A</v>
      </c>
      <c r="T642" s="130" t="e">
        <f t="shared" si="26"/>
        <v>#N/A</v>
      </c>
      <c r="V642" s="129" t="e">
        <f t="shared" si="27"/>
        <v>#N/A</v>
      </c>
      <c r="W642" s="130" t="e">
        <f t="shared" si="27"/>
        <v>#N/A</v>
      </c>
    </row>
    <row r="643" spans="1:23" hidden="1" outlineLevel="1">
      <c r="A643" s="88"/>
      <c r="B643" s="89"/>
      <c r="C643" s="128"/>
      <c r="D643" s="129" t="e">
        <f t="shared" si="21"/>
        <v>#N/A</v>
      </c>
      <c r="E643" s="130" t="e">
        <f t="shared" si="21"/>
        <v>#N/A</v>
      </c>
      <c r="G643" s="129" t="e">
        <f t="shared" si="22"/>
        <v>#N/A</v>
      </c>
      <c r="H643" s="130" t="e">
        <f t="shared" si="22"/>
        <v>#N/A</v>
      </c>
      <c r="J643" s="129" t="e">
        <f t="shared" si="23"/>
        <v>#N/A</v>
      </c>
      <c r="K643" s="130" t="e">
        <f t="shared" si="23"/>
        <v>#N/A</v>
      </c>
      <c r="M643" s="129" t="e">
        <f t="shared" si="24"/>
        <v>#N/A</v>
      </c>
      <c r="N643" s="130" t="e">
        <f t="shared" si="24"/>
        <v>#N/A</v>
      </c>
      <c r="P643" s="129" t="e">
        <f t="shared" si="25"/>
        <v>#N/A</v>
      </c>
      <c r="Q643" s="130" t="e">
        <f t="shared" si="25"/>
        <v>#N/A</v>
      </c>
      <c r="S643" s="129" t="e">
        <f t="shared" si="26"/>
        <v>#N/A</v>
      </c>
      <c r="T643" s="130" t="e">
        <f t="shared" si="26"/>
        <v>#N/A</v>
      </c>
      <c r="V643" s="129" t="e">
        <f t="shared" si="27"/>
        <v>#N/A</v>
      </c>
      <c r="W643" s="130" t="e">
        <f t="shared" si="27"/>
        <v>#N/A</v>
      </c>
    </row>
    <row r="644" spans="1:23" hidden="1" outlineLevel="1">
      <c r="A644" s="88"/>
      <c r="B644" s="89"/>
      <c r="C644" s="128"/>
      <c r="D644" s="129" t="e">
        <f t="shared" si="21"/>
        <v>#N/A</v>
      </c>
      <c r="E644" s="130" t="e">
        <f t="shared" si="21"/>
        <v>#N/A</v>
      </c>
      <c r="G644" s="129" t="e">
        <f t="shared" si="22"/>
        <v>#N/A</v>
      </c>
      <c r="H644" s="130" t="e">
        <f t="shared" si="22"/>
        <v>#N/A</v>
      </c>
      <c r="J644" s="129" t="e">
        <f t="shared" si="23"/>
        <v>#N/A</v>
      </c>
      <c r="K644" s="130" t="e">
        <f t="shared" si="23"/>
        <v>#N/A</v>
      </c>
      <c r="M644" s="129" t="e">
        <f t="shared" si="24"/>
        <v>#N/A</v>
      </c>
      <c r="N644" s="130" t="e">
        <f t="shared" si="24"/>
        <v>#N/A</v>
      </c>
      <c r="P644" s="129" t="e">
        <f t="shared" si="25"/>
        <v>#N/A</v>
      </c>
      <c r="Q644" s="130" t="e">
        <f t="shared" si="25"/>
        <v>#N/A</v>
      </c>
      <c r="S644" s="129" t="e">
        <f t="shared" si="26"/>
        <v>#N/A</v>
      </c>
      <c r="T644" s="130" t="e">
        <f t="shared" si="26"/>
        <v>#N/A</v>
      </c>
      <c r="V644" s="129" t="e">
        <f t="shared" si="27"/>
        <v>#N/A</v>
      </c>
      <c r="W644" s="130" t="e">
        <f t="shared" si="27"/>
        <v>#N/A</v>
      </c>
    </row>
    <row r="645" spans="1:23" hidden="1" outlineLevel="1">
      <c r="A645" s="88"/>
      <c r="B645" s="89"/>
      <c r="C645" s="128"/>
      <c r="D645" s="129" t="e">
        <f t="shared" si="21"/>
        <v>#N/A</v>
      </c>
      <c r="E645" s="130" t="e">
        <f t="shared" si="21"/>
        <v>#N/A</v>
      </c>
      <c r="G645" s="129" t="e">
        <f t="shared" si="22"/>
        <v>#N/A</v>
      </c>
      <c r="H645" s="130" t="e">
        <f t="shared" si="22"/>
        <v>#N/A</v>
      </c>
      <c r="J645" s="129" t="e">
        <f t="shared" si="23"/>
        <v>#N/A</v>
      </c>
      <c r="K645" s="130" t="e">
        <f t="shared" si="23"/>
        <v>#N/A</v>
      </c>
      <c r="M645" s="129" t="e">
        <f t="shared" si="24"/>
        <v>#N/A</v>
      </c>
      <c r="N645" s="130" t="e">
        <f t="shared" si="24"/>
        <v>#N/A</v>
      </c>
      <c r="P645" s="129" t="e">
        <f t="shared" si="25"/>
        <v>#N/A</v>
      </c>
      <c r="Q645" s="130" t="e">
        <f t="shared" si="25"/>
        <v>#N/A</v>
      </c>
      <c r="S645" s="129" t="e">
        <f t="shared" si="26"/>
        <v>#N/A</v>
      </c>
      <c r="T645" s="130" t="e">
        <f t="shared" si="26"/>
        <v>#N/A</v>
      </c>
      <c r="V645" s="129" t="e">
        <f t="shared" si="27"/>
        <v>#N/A</v>
      </c>
      <c r="W645" s="130" t="e">
        <f t="shared" si="27"/>
        <v>#N/A</v>
      </c>
    </row>
    <row r="646" spans="1:23" hidden="1" outlineLevel="1">
      <c r="C646" s="94"/>
      <c r="D646" s="94"/>
      <c r="E646" s="95"/>
      <c r="G646" s="94"/>
      <c r="H646" s="95"/>
      <c r="J646" s="94"/>
      <c r="K646" s="95"/>
      <c r="M646" s="94"/>
      <c r="N646" s="95"/>
      <c r="P646" s="94"/>
      <c r="Q646" s="95"/>
      <c r="S646" s="94"/>
      <c r="T646" s="95"/>
      <c r="V646" s="94"/>
      <c r="W646" s="95"/>
    </row>
    <row r="647" spans="1:23" hidden="1" outlineLevel="1">
      <c r="C647" s="94"/>
      <c r="D647" s="94"/>
      <c r="E647" s="95"/>
      <c r="G647" s="94"/>
      <c r="H647" s="95"/>
      <c r="J647" s="94"/>
      <c r="K647" s="95"/>
      <c r="M647" s="94"/>
      <c r="N647" s="95"/>
      <c r="P647" s="94"/>
      <c r="Q647" s="95"/>
      <c r="S647" s="94"/>
      <c r="T647" s="95"/>
      <c r="V647" s="94"/>
      <c r="W647" s="95"/>
    </row>
    <row r="648" spans="1:23" ht="15.75" hidden="1" outlineLevel="1" thickBot="1">
      <c r="B648" s="87"/>
      <c r="C648" s="122" t="s">
        <v>913</v>
      </c>
      <c r="D648" s="103" t="e">
        <f>SUM(D641:D645)</f>
        <v>#N/A</v>
      </c>
      <c r="E648" s="104" t="e">
        <f>SUM(E641:E645)</f>
        <v>#N/A</v>
      </c>
      <c r="F648" s="105"/>
      <c r="G648" s="103" t="e">
        <f>SUM(G641:G645)</f>
        <v>#N/A</v>
      </c>
      <c r="H648" s="104" t="e">
        <f>SUM(H641:H645)</f>
        <v>#N/A</v>
      </c>
      <c r="I648" s="105"/>
      <c r="J648" s="103" t="e">
        <f>SUM(J641:J645)</f>
        <v>#N/A</v>
      </c>
      <c r="K648" s="104" t="e">
        <f>SUM(K641:K645)</f>
        <v>#N/A</v>
      </c>
      <c r="L648" s="105"/>
      <c r="M648" s="103" t="e">
        <f>SUM(M641:M645)</f>
        <v>#N/A</v>
      </c>
      <c r="N648" s="104" t="e">
        <f>SUM(N641:N645)</f>
        <v>#N/A</v>
      </c>
      <c r="O648" s="105"/>
      <c r="P648" s="103" t="e">
        <f>SUM(P641:P645)</f>
        <v>#N/A</v>
      </c>
      <c r="Q648" s="104" t="e">
        <f>SUM(Q641:Q645)</f>
        <v>#N/A</v>
      </c>
      <c r="R648" s="105"/>
      <c r="S648" s="103" t="e">
        <f>SUM(S641:S645)</f>
        <v>#N/A</v>
      </c>
      <c r="T648" s="104" t="e">
        <f>SUM(T641:T645)</f>
        <v>#N/A</v>
      </c>
      <c r="U648" s="105"/>
      <c r="V648" s="103" t="e">
        <f>SUM(V641:V645)</f>
        <v>#N/A</v>
      </c>
      <c r="W648" s="104" t="e">
        <f>SUM(W641:W645)</f>
        <v>#N/A</v>
      </c>
    </row>
    <row r="649" spans="1:23" ht="15.75" hidden="1" outlineLevel="1" thickTop="1">
      <c r="C649" s="123" t="s">
        <v>914</v>
      </c>
      <c r="D649" s="107" t="e">
        <f>D648*24</f>
        <v>#N/A</v>
      </c>
      <c r="E649" s="108" t="e">
        <f>E648*12</f>
        <v>#N/A</v>
      </c>
      <c r="F649" s="105"/>
      <c r="G649" s="107" t="e">
        <f>G648*24</f>
        <v>#N/A</v>
      </c>
      <c r="H649" s="108" t="e">
        <f>H648*12</f>
        <v>#N/A</v>
      </c>
      <c r="I649" s="105"/>
      <c r="J649" s="107" t="e">
        <f>J648*24</f>
        <v>#N/A</v>
      </c>
      <c r="K649" s="108" t="e">
        <f>K648*12</f>
        <v>#N/A</v>
      </c>
      <c r="L649" s="105"/>
      <c r="M649" s="107" t="e">
        <f>M648*24</f>
        <v>#N/A</v>
      </c>
      <c r="N649" s="108" t="e">
        <f>N648*12</f>
        <v>#N/A</v>
      </c>
      <c r="O649" s="105"/>
      <c r="P649" s="107" t="e">
        <f>P648*24</f>
        <v>#N/A</v>
      </c>
      <c r="Q649" s="108" t="e">
        <f>Q648*12</f>
        <v>#N/A</v>
      </c>
      <c r="R649" s="105"/>
      <c r="S649" s="107" t="e">
        <f>S648*24</f>
        <v>#N/A</v>
      </c>
      <c r="T649" s="108" t="e">
        <f>T648*12</f>
        <v>#N/A</v>
      </c>
      <c r="U649" s="105"/>
      <c r="V649" s="107" t="e">
        <f>V648*24</f>
        <v>#N/A</v>
      </c>
      <c r="W649" s="108" t="e">
        <f>W648*12</f>
        <v>#N/A</v>
      </c>
    </row>
    <row r="650" spans="1:23" ht="15.75" hidden="1" outlineLevel="1" thickBot="1">
      <c r="B650" s="87"/>
      <c r="C650" s="124" t="s">
        <v>915</v>
      </c>
      <c r="D650" s="110" t="e">
        <f>D648+(D648*D$1)</f>
        <v>#N/A</v>
      </c>
      <c r="E650" s="111" t="e">
        <f>E648+(E648*E$1)</f>
        <v>#N/A</v>
      </c>
      <c r="F650" s="105"/>
      <c r="G650" s="110" t="e">
        <f>G648+(G648*G$1)</f>
        <v>#N/A</v>
      </c>
      <c r="H650" s="111" t="e">
        <f>H648+(H648*H$1)</f>
        <v>#N/A</v>
      </c>
      <c r="I650" s="105"/>
      <c r="J650" s="110" t="e">
        <f>J648+(J648*J$1)</f>
        <v>#N/A</v>
      </c>
      <c r="K650" s="111" t="e">
        <f>K648+(K648*K$1)</f>
        <v>#N/A</v>
      </c>
      <c r="L650" s="105"/>
      <c r="M650" s="110" t="e">
        <f>M648+(M648*M$1)</f>
        <v>#N/A</v>
      </c>
      <c r="N650" s="111" t="e">
        <f>N648+(N648*N$1)</f>
        <v>#N/A</v>
      </c>
      <c r="O650" s="105"/>
      <c r="P650" s="110" t="e">
        <f>P648+(P648*P$1)</f>
        <v>#N/A</v>
      </c>
      <c r="Q650" s="111" t="e">
        <f>Q648+(Q648*Q$1)</f>
        <v>#N/A</v>
      </c>
      <c r="R650" s="105"/>
      <c r="S650" s="110" t="e">
        <f>S648+(S648*S$1)</f>
        <v>#N/A</v>
      </c>
      <c r="T650" s="111" t="e">
        <f>T648+(T648*T$1)</f>
        <v>#N/A</v>
      </c>
      <c r="U650" s="105"/>
      <c r="V650" s="110" t="e">
        <f>V648+(V648*V$1)</f>
        <v>#N/A</v>
      </c>
      <c r="W650" s="111" t="e">
        <f>W648+(W648*W$1)</f>
        <v>#N/A</v>
      </c>
    </row>
    <row r="651" spans="1:23" ht="15.75" hidden="1" outlineLevel="1" thickTop="1">
      <c r="C651" s="125" t="s">
        <v>916</v>
      </c>
      <c r="D651" s="113" t="e">
        <f>(D650-D648)/D648</f>
        <v>#N/A</v>
      </c>
      <c r="E651" s="114" t="e">
        <f>(E650-E648)/E648</f>
        <v>#N/A</v>
      </c>
      <c r="F651" s="105"/>
      <c r="G651" s="113" t="e">
        <f>(G650-G648)/G648</f>
        <v>#N/A</v>
      </c>
      <c r="H651" s="114" t="e">
        <f>(H650-H648)/H648</f>
        <v>#N/A</v>
      </c>
      <c r="I651" s="105"/>
      <c r="J651" s="113" t="e">
        <f>(J650-J648)/J648</f>
        <v>#N/A</v>
      </c>
      <c r="K651" s="114" t="e">
        <f>(K650-K648)/K648</f>
        <v>#N/A</v>
      </c>
      <c r="L651" s="105"/>
      <c r="M651" s="113" t="e">
        <f>(M650-M648)/M648</f>
        <v>#N/A</v>
      </c>
      <c r="N651" s="114" t="e">
        <f>(N650-N648)/N648</f>
        <v>#N/A</v>
      </c>
      <c r="O651" s="105"/>
      <c r="P651" s="113" t="e">
        <f>(P650-P648)/P648</f>
        <v>#N/A</v>
      </c>
      <c r="Q651" s="114" t="e">
        <f>(Q650-Q648)/Q648</f>
        <v>#N/A</v>
      </c>
      <c r="R651" s="105"/>
      <c r="S651" s="113" t="e">
        <f>(S650-S648)/S648</f>
        <v>#N/A</v>
      </c>
      <c r="T651" s="114" t="e">
        <f>(T650-T648)/T648</f>
        <v>#N/A</v>
      </c>
      <c r="U651" s="105"/>
      <c r="V651" s="113" t="e">
        <f>(V650-V648)/V648</f>
        <v>#N/A</v>
      </c>
      <c r="W651" s="114" t="e">
        <f>(W650-W648)/W648</f>
        <v>#N/A</v>
      </c>
    </row>
    <row r="652" spans="1:23" hidden="1" outlineLevel="1">
      <c r="C652" s="126" t="s">
        <v>917</v>
      </c>
      <c r="D652" s="116" t="e">
        <f>D649+(D649*D$1)</f>
        <v>#N/A</v>
      </c>
      <c r="E652" s="117" t="e">
        <f>E649+(E649*E$1)</f>
        <v>#N/A</v>
      </c>
      <c r="F652" s="105"/>
      <c r="G652" s="116" t="e">
        <f>G649+(G649*G$1)</f>
        <v>#N/A</v>
      </c>
      <c r="H652" s="117" t="e">
        <f>H649+(H649*H$1)</f>
        <v>#N/A</v>
      </c>
      <c r="I652" s="105"/>
      <c r="J652" s="116" t="e">
        <f>J649+(J649*J$1)</f>
        <v>#N/A</v>
      </c>
      <c r="K652" s="117" t="e">
        <f>K649+(K649*K$1)</f>
        <v>#N/A</v>
      </c>
      <c r="L652" s="105"/>
      <c r="M652" s="116" t="e">
        <f>M649+(M649*M$1)</f>
        <v>#N/A</v>
      </c>
      <c r="N652" s="117" t="e">
        <f>N649+(N649*N$1)</f>
        <v>#N/A</v>
      </c>
      <c r="O652" s="105"/>
      <c r="P652" s="116" t="e">
        <f>P649+(P649*P$1)</f>
        <v>#N/A</v>
      </c>
      <c r="Q652" s="117" t="e">
        <f>Q649+(Q649*Q$1)</f>
        <v>#N/A</v>
      </c>
      <c r="R652" s="105"/>
      <c r="S652" s="116" t="e">
        <f>S649+(S649*S$1)</f>
        <v>#N/A</v>
      </c>
      <c r="T652" s="117" t="e">
        <f>T649+(T649*T$1)</f>
        <v>#N/A</v>
      </c>
      <c r="U652" s="105"/>
      <c r="V652" s="116" t="e">
        <f>V649+(V649*V$1)</f>
        <v>#N/A</v>
      </c>
      <c r="W652" s="117" t="e">
        <f>W649+(W649*W$1)</f>
        <v>#N/A</v>
      </c>
    </row>
    <row r="653" spans="1:23" collapsed="1"/>
    <row r="657" spans="1:23">
      <c r="A657" s="131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</row>
    <row r="658" spans="1:23" customFormat="1" ht="12.75"/>
    <row r="659" spans="1:23" outlineLevel="1">
      <c r="D659" s="73">
        <v>3</v>
      </c>
      <c r="E659" s="73">
        <v>4</v>
      </c>
      <c r="F659" s="73"/>
      <c r="G659" s="73">
        <v>5</v>
      </c>
    </row>
    <row r="660" spans="1:23">
      <c r="C660" s="133" t="s">
        <v>924</v>
      </c>
      <c r="D660" s="133" t="s">
        <v>500</v>
      </c>
      <c r="E660" s="133" t="s">
        <v>925</v>
      </c>
      <c r="F660" s="133"/>
      <c r="G660" s="133" t="s">
        <v>926</v>
      </c>
      <c r="H660" s="133" t="s">
        <v>927</v>
      </c>
    </row>
    <row r="661" spans="1:23">
      <c r="A661" s="73" t="s">
        <v>86</v>
      </c>
      <c r="B661" s="33" t="str">
        <f>"HDD"&amp;C661</f>
        <v>HDDCS-8200-P14</v>
      </c>
      <c r="C661" s="134" t="s">
        <v>608</v>
      </c>
      <c r="D661" s="135">
        <f>VLOOKUP($A661,HDD_Retention!$A:$E,D$659,0)*$H661</f>
        <v>77.88</v>
      </c>
      <c r="E661" s="135">
        <f>VLOOKUP($A661,HDD_Retention!$A:$E,E$659,0)*$H661</f>
        <v>87.2256</v>
      </c>
      <c r="F661" s="136"/>
      <c r="G661" s="135">
        <f>VLOOKUP($A661,HDD_Retention!$A:$E,G$659,0)*$H661</f>
        <v>109.03200000000001</v>
      </c>
      <c r="H661" s="137">
        <v>3</v>
      </c>
    </row>
    <row r="662" spans="1:23">
      <c r="A662" s="73" t="s">
        <v>86</v>
      </c>
      <c r="B662" s="33" t="str">
        <f t="shared" ref="B662:B725" si="28">"HDD"&amp;C662</f>
        <v>HDDCS-8400-P14</v>
      </c>
      <c r="C662" s="134" t="s">
        <v>610</v>
      </c>
      <c r="D662" s="135">
        <f>VLOOKUP($A662,HDD_Retention!$A:$E,D$659,0)*$H662</f>
        <v>155.76</v>
      </c>
      <c r="E662" s="135">
        <f>VLOOKUP($A662,HDD_Retention!$A:$E,E$659,0)*$H662</f>
        <v>174.4512</v>
      </c>
      <c r="F662" s="138"/>
      <c r="G662" s="135">
        <f>VLOOKUP($A662,HDD_Retention!$A:$E,G$659,0)*$H662</f>
        <v>218.06400000000002</v>
      </c>
      <c r="H662" s="137">
        <v>6</v>
      </c>
    </row>
    <row r="663" spans="1:23">
      <c r="A663" s="73" t="s">
        <v>86</v>
      </c>
      <c r="B663" s="33" t="str">
        <f t="shared" si="28"/>
        <v>HDDCS-8800-P14</v>
      </c>
      <c r="C663" s="134" t="s">
        <v>612</v>
      </c>
      <c r="D663" s="135">
        <f>VLOOKUP($A663,HDD_Retention!$A:$E,D$659,0)*$H663</f>
        <v>155.76</v>
      </c>
      <c r="E663" s="135">
        <f>VLOOKUP($A663,HDD_Retention!$A:$E,E$659,0)*$H663</f>
        <v>174.4512</v>
      </c>
      <c r="F663" s="138"/>
      <c r="G663" s="135">
        <f>VLOOKUP($A663,HDD_Retention!$A:$E,G$659,0)*$H663</f>
        <v>218.06400000000002</v>
      </c>
      <c r="H663" s="137">
        <v>6</v>
      </c>
    </row>
    <row r="664" spans="1:23">
      <c r="A664" s="73" t="s">
        <v>86</v>
      </c>
      <c r="B664" s="33" t="str">
        <f t="shared" si="28"/>
        <v>HDDCS-IUP-R2544</v>
      </c>
      <c r="C664" s="134" t="s">
        <v>628</v>
      </c>
      <c r="D664" s="135">
        <f>VLOOKUP($A664,HDD_Retention!$A:$E,D$659,0)*$H664</f>
        <v>25.96</v>
      </c>
      <c r="E664" s="135">
        <f>VLOOKUP($A664,HDD_Retention!$A:$E,E$659,0)*$H664</f>
        <v>29.075199999999999</v>
      </c>
      <c r="F664" s="138"/>
      <c r="G664" s="135">
        <f>VLOOKUP($A664,HDD_Retention!$A:$E,G$659,0)*$H664</f>
        <v>36.344000000000001</v>
      </c>
      <c r="H664" s="137">
        <v>1</v>
      </c>
    </row>
    <row r="665" spans="1:23">
      <c r="A665" s="73" t="s">
        <v>86</v>
      </c>
      <c r="B665" s="33" t="str">
        <f t="shared" si="28"/>
        <v>HDDCS-ICP-R2544</v>
      </c>
      <c r="C665" s="134" t="s">
        <v>629</v>
      </c>
      <c r="D665" s="135">
        <f>VLOOKUP($A665,HDD_Retention!$A:$E,D$659,0)*$H665</f>
        <v>25.96</v>
      </c>
      <c r="E665" s="135">
        <f>VLOOKUP($A665,HDD_Retention!$A:$E,E$659,0)*$H665</f>
        <v>29.075199999999999</v>
      </c>
      <c r="F665" s="138"/>
      <c r="G665" s="135">
        <f>VLOOKUP($A665,HDD_Retention!$A:$E,G$659,0)*$H665</f>
        <v>36.344000000000001</v>
      </c>
      <c r="H665" s="137">
        <v>1</v>
      </c>
    </row>
    <row r="666" spans="1:23">
      <c r="A666" s="73" t="s">
        <v>86</v>
      </c>
      <c r="B666" s="33" t="str">
        <f t="shared" si="28"/>
        <v>HDDCS-VLP-R2544</v>
      </c>
      <c r="C666" s="134" t="s">
        <v>631</v>
      </c>
      <c r="D666" s="135">
        <f>VLOOKUP($A666,HDD_Retention!$A:$E,D$659,0)*$H666</f>
        <v>25.96</v>
      </c>
      <c r="E666" s="135">
        <f>VLOOKUP($A666,HDD_Retention!$A:$E,E$659,0)*$H666</f>
        <v>29.075199999999999</v>
      </c>
      <c r="F666" s="138"/>
      <c r="G666" s="135">
        <f>VLOOKUP($A666,HDD_Retention!$A:$E,G$659,0)*$H666</f>
        <v>36.344000000000001</v>
      </c>
      <c r="H666" s="137">
        <v>1</v>
      </c>
    </row>
    <row r="667" spans="1:23">
      <c r="A667" s="73" t="s">
        <v>86</v>
      </c>
      <c r="B667" s="33" t="str">
        <f t="shared" si="28"/>
        <v>HDDCS-TBP-R2544</v>
      </c>
      <c r="C667" s="134" t="s">
        <v>632</v>
      </c>
      <c r="D667" s="135">
        <f>VLOOKUP($A667,HDD_Retention!$A:$E,D$659,0)*$H667</f>
        <v>25.96</v>
      </c>
      <c r="E667" s="135">
        <f>VLOOKUP($A667,HDD_Retention!$A:$E,E$659,0)*$H667</f>
        <v>29.075199999999999</v>
      </c>
      <c r="F667" s="138"/>
      <c r="G667" s="135">
        <f>VLOOKUP($A667,HDD_Retention!$A:$E,G$659,0)*$H667</f>
        <v>36.344000000000001</v>
      </c>
      <c r="H667" s="137">
        <v>1</v>
      </c>
    </row>
    <row r="668" spans="1:23">
      <c r="A668" s="73" t="s">
        <v>86</v>
      </c>
      <c r="B668" s="33" t="str">
        <f t="shared" si="28"/>
        <v>HDDCS-SAS-R2544</v>
      </c>
      <c r="C668" s="134" t="s">
        <v>633</v>
      </c>
      <c r="D668" s="135">
        <f>VLOOKUP($A668,HDD_Retention!$A:$E,D$659,0)*$H668</f>
        <v>25.96</v>
      </c>
      <c r="E668" s="135">
        <f>VLOOKUP($A668,HDD_Retention!$A:$E,E$659,0)*$H668</f>
        <v>29.075199999999999</v>
      </c>
      <c r="F668" s="138"/>
      <c r="G668" s="135">
        <f>VLOOKUP($A668,HDD_Retention!$A:$E,G$659,0)*$H668</f>
        <v>36.344000000000001</v>
      </c>
      <c r="H668" s="137">
        <v>1</v>
      </c>
    </row>
    <row r="669" spans="1:23">
      <c r="A669" s="73" t="s">
        <v>86</v>
      </c>
      <c r="B669" s="33" t="str">
        <f t="shared" si="28"/>
        <v>HDDCS-IDP-R2544</v>
      </c>
      <c r="C669" s="134" t="s">
        <v>630</v>
      </c>
      <c r="D669" s="135">
        <f>VLOOKUP($A669,HDD_Retention!$A:$E,D$659,0)*$H669</f>
        <v>25.96</v>
      </c>
      <c r="E669" s="135">
        <f>VLOOKUP($A669,HDD_Retention!$A:$E,E$659,0)*$H669</f>
        <v>29.075199999999999</v>
      </c>
      <c r="F669" s="138"/>
      <c r="G669" s="135">
        <f>VLOOKUP($A669,HDD_Retention!$A:$E,G$659,0)*$H669</f>
        <v>36.344000000000001</v>
      </c>
      <c r="H669" s="137">
        <v>1</v>
      </c>
    </row>
    <row r="670" spans="1:23">
      <c r="A670" s="73" t="s">
        <v>86</v>
      </c>
      <c r="B670" s="33" t="str">
        <f t="shared" si="28"/>
        <v>HDDCS-DDS-R2544</v>
      </c>
      <c r="C670" s="134" t="s">
        <v>1128</v>
      </c>
      <c r="D670" s="135">
        <f>VLOOKUP($A670,HDD_Retention!$A:$E,D$659,0)*$H670</f>
        <v>25.96</v>
      </c>
      <c r="E670" s="135">
        <f>VLOOKUP($A670,HDD_Retention!$A:$E,E$659,0)*$H670</f>
        <v>29.075199999999999</v>
      </c>
      <c r="F670" s="138"/>
      <c r="G670" s="135">
        <f>VLOOKUP($A670,HDD_Retention!$A:$E,G$659,0)*$H670</f>
        <v>36.344000000000001</v>
      </c>
      <c r="H670" s="137">
        <v>1</v>
      </c>
    </row>
    <row r="671" spans="1:23">
      <c r="A671" s="73" t="s">
        <v>86</v>
      </c>
      <c r="B671" s="33" t="str">
        <f t="shared" si="28"/>
        <v>HDDCS-MTCHW-RX38</v>
      </c>
      <c r="C671" s="134" t="s">
        <v>636</v>
      </c>
      <c r="D671" s="135">
        <f>VLOOKUP($A671,HDD_Retention!$A:$E,D$659,0)*$H671</f>
        <v>25.96</v>
      </c>
      <c r="E671" s="135">
        <f>VLOOKUP($A671,HDD_Retention!$A:$E,E$659,0)*$H671</f>
        <v>29.075199999999999</v>
      </c>
      <c r="F671" s="138"/>
      <c r="G671" s="135">
        <f>VLOOKUP($A671,HDD_Retention!$A:$E,G$659,0)*$H671</f>
        <v>36.344000000000001</v>
      </c>
      <c r="H671" s="137">
        <v>1</v>
      </c>
    </row>
    <row r="672" spans="1:23">
      <c r="A672" s="73" t="s">
        <v>86</v>
      </c>
      <c r="B672" s="33" t="str">
        <f t="shared" si="28"/>
        <v>HDDCS-MTCHW-R2544</v>
      </c>
      <c r="C672" s="134" t="s">
        <v>1129</v>
      </c>
      <c r="D672" s="135">
        <f>VLOOKUP($A672,HDD_Retention!$A:$E,D$659,0)*$H672</f>
        <v>25.96</v>
      </c>
      <c r="E672" s="135">
        <f>VLOOKUP($A672,HDD_Retention!$A:$E,E$659,0)*$H672</f>
        <v>29.075199999999999</v>
      </c>
      <c r="F672" s="138"/>
      <c r="G672" s="135">
        <f>VLOOKUP($A672,HDD_Retention!$A:$E,G$659,0)*$H672</f>
        <v>36.344000000000001</v>
      </c>
      <c r="H672" s="137">
        <v>1</v>
      </c>
    </row>
    <row r="673" spans="1:8">
      <c r="A673" s="73" t="s">
        <v>84</v>
      </c>
      <c r="B673" s="33" t="str">
        <f t="shared" si="28"/>
        <v>HDDCS-VCD-DX42A</v>
      </c>
      <c r="C673" s="134" t="s">
        <v>694</v>
      </c>
      <c r="D673" s="135">
        <f>VLOOKUP($A673,HDD_Retention!$A:$E,D$659,0)*$H673</f>
        <v>397.44</v>
      </c>
      <c r="E673" s="135">
        <f>VLOOKUP($A673,HDD_Retention!$A:$E,E$659,0)*$H673</f>
        <v>445.13279999999997</v>
      </c>
      <c r="F673" s="138"/>
      <c r="G673" s="135">
        <f>VLOOKUP($A673,HDD_Retention!$A:$E,G$659,0)*$H673</f>
        <v>556.41600000000005</v>
      </c>
      <c r="H673" s="137">
        <v>1</v>
      </c>
    </row>
    <row r="674" spans="1:8">
      <c r="A674" s="73" t="s">
        <v>84</v>
      </c>
      <c r="B674" s="33" t="str">
        <f t="shared" si="28"/>
        <v>HDDCS-VCE-DX42F</v>
      </c>
      <c r="C674" s="134" t="s">
        <v>702</v>
      </c>
      <c r="D674" s="135">
        <f>VLOOKUP($A674,HDD_Retention!$A:$E,D$659,0)*$H674</f>
        <v>397.44</v>
      </c>
      <c r="E674" s="135">
        <f>VLOOKUP($A674,HDD_Retention!$A:$E,E$659,0)*$H674</f>
        <v>445.13279999999997</v>
      </c>
      <c r="F674" s="138"/>
      <c r="G674" s="135">
        <f>VLOOKUP($A674,HDD_Retention!$A:$E,G$659,0)*$H674</f>
        <v>556.41600000000005</v>
      </c>
      <c r="H674" s="137">
        <v>1</v>
      </c>
    </row>
    <row r="675" spans="1:8">
      <c r="A675" s="73" t="s">
        <v>84</v>
      </c>
      <c r="B675" s="33" t="str">
        <f t="shared" si="28"/>
        <v>HDDCS-VCE-DX42S</v>
      </c>
      <c r="C675" s="134" t="s">
        <v>704</v>
      </c>
      <c r="D675" s="135">
        <f>VLOOKUP($A675,HDD_Retention!$A:$E,D$659,0)*$H675</f>
        <v>397.44</v>
      </c>
      <c r="E675" s="135">
        <f>VLOOKUP($A675,HDD_Retention!$A:$E,E$659,0)*$H675</f>
        <v>445.13279999999997</v>
      </c>
      <c r="F675" s="138"/>
      <c r="G675" s="135">
        <f>VLOOKUP($A675,HDD_Retention!$A:$E,G$659,0)*$H675</f>
        <v>556.41600000000005</v>
      </c>
      <c r="H675" s="137">
        <v>1</v>
      </c>
    </row>
    <row r="676" spans="1:8">
      <c r="A676" s="73" t="s">
        <v>84</v>
      </c>
      <c r="B676" s="33" t="str">
        <f t="shared" si="28"/>
        <v>HDDCS-VCE-DX42A</v>
      </c>
      <c r="C676" s="134" t="s">
        <v>700</v>
      </c>
      <c r="D676" s="135">
        <f>VLOOKUP($A676,HDD_Retention!$A:$E,D$659,0)*$H676</f>
        <v>397.44</v>
      </c>
      <c r="E676" s="135">
        <f>VLOOKUP($A676,HDD_Retention!$A:$E,E$659,0)*$H676</f>
        <v>445.13279999999997</v>
      </c>
      <c r="F676" s="138"/>
      <c r="G676" s="135">
        <f>VLOOKUP($A676,HDD_Retention!$A:$E,G$659,0)*$H676</f>
        <v>556.41600000000005</v>
      </c>
      <c r="H676" s="137">
        <v>1</v>
      </c>
    </row>
    <row r="677" spans="1:8">
      <c r="A677" s="73" t="s">
        <v>84</v>
      </c>
      <c r="B677" s="33" t="str">
        <f t="shared" si="28"/>
        <v>HDDCS-VCE-DX63A</v>
      </c>
      <c r="C677" s="134" t="s">
        <v>706</v>
      </c>
      <c r="D677" s="135">
        <f>VLOOKUP($A677,HDD_Retention!$A:$E,D$659,0)*$H677</f>
        <v>397.44</v>
      </c>
      <c r="E677" s="135">
        <f>VLOOKUP($A677,HDD_Retention!$A:$E,E$659,0)*$H677</f>
        <v>445.13279999999997</v>
      </c>
      <c r="F677" s="138"/>
      <c r="G677" s="135">
        <f>VLOOKUP($A677,HDD_Retention!$A:$E,G$659,0)*$H677</f>
        <v>556.41600000000005</v>
      </c>
      <c r="H677" s="137">
        <v>1</v>
      </c>
    </row>
    <row r="678" spans="1:8">
      <c r="A678" s="73" t="s">
        <v>84</v>
      </c>
      <c r="B678" s="33" t="str">
        <f t="shared" si="28"/>
        <v>HDDCS-VCE-DX63A1</v>
      </c>
      <c r="C678" s="134" t="s">
        <v>708</v>
      </c>
      <c r="D678" s="135">
        <f>VLOOKUP($A678,HDD_Retention!$A:$E,D$659,0)*$H678</f>
        <v>397.44</v>
      </c>
      <c r="E678" s="135">
        <f>VLOOKUP($A678,HDD_Retention!$A:$E,E$659,0)*$H678</f>
        <v>445.13279999999997</v>
      </c>
      <c r="F678" s="138"/>
      <c r="G678" s="135">
        <f>VLOOKUP($A678,HDD_Retention!$A:$E,G$659,0)*$H678</f>
        <v>556.41600000000005</v>
      </c>
      <c r="H678" s="137">
        <v>1</v>
      </c>
    </row>
    <row r="679" spans="1:8">
      <c r="A679" s="73" t="s">
        <v>84</v>
      </c>
      <c r="B679" s="33" t="str">
        <f t="shared" si="28"/>
        <v>HDDCS-VCE-DX63F</v>
      </c>
      <c r="C679" s="134" t="s">
        <v>712</v>
      </c>
      <c r="D679" s="135">
        <f>VLOOKUP($A679,HDD_Retention!$A:$E,D$659,0)*$H679</f>
        <v>397.44</v>
      </c>
      <c r="E679" s="135">
        <f>VLOOKUP($A679,HDD_Retention!$A:$E,E$659,0)*$H679</f>
        <v>445.13279999999997</v>
      </c>
      <c r="F679" s="138"/>
      <c r="G679" s="135">
        <f>VLOOKUP($A679,HDD_Retention!$A:$E,G$659,0)*$H679</f>
        <v>556.41600000000005</v>
      </c>
      <c r="H679" s="137">
        <v>1</v>
      </c>
    </row>
    <row r="680" spans="1:8">
      <c r="A680" s="73" t="s">
        <v>84</v>
      </c>
      <c r="B680" s="33" t="str">
        <f t="shared" si="28"/>
        <v>HDDCS-VCE-DX63S</v>
      </c>
      <c r="C680" s="134" t="s">
        <v>714</v>
      </c>
      <c r="D680" s="135">
        <f>VLOOKUP($A680,HDD_Retention!$A:$E,D$659,0)*$H680</f>
        <v>397.44</v>
      </c>
      <c r="E680" s="135">
        <f>VLOOKUP($A680,HDD_Retention!$A:$E,E$659,0)*$H680</f>
        <v>445.13279999999997</v>
      </c>
      <c r="F680" s="138"/>
      <c r="G680" s="135">
        <f>VLOOKUP($A680,HDD_Retention!$A:$E,G$659,0)*$H680</f>
        <v>556.41600000000005</v>
      </c>
      <c r="H680" s="137">
        <v>1</v>
      </c>
    </row>
    <row r="681" spans="1:8">
      <c r="A681" s="73" t="s">
        <v>88</v>
      </c>
      <c r="B681" s="33" t="str">
        <f t="shared" si="28"/>
        <v>HDDCS-VCEHD1-DX23A1</v>
      </c>
      <c r="C681" s="134" t="s">
        <v>751</v>
      </c>
      <c r="D681" s="135">
        <f>VLOOKUP($A681,HDD_Retention!$A:$E,D$659,0)*$H681</f>
        <v>1300</v>
      </c>
      <c r="E681" s="135">
        <f>VLOOKUP($A681,HDD_Retention!$A:$E,E$659,0)*$H681</f>
        <v>1456</v>
      </c>
      <c r="F681" s="138"/>
      <c r="G681" s="135">
        <f>VLOOKUP($A681,HDD_Retention!$A:$E,G$659,0)*$H681</f>
        <v>1820</v>
      </c>
      <c r="H681" s="137">
        <v>1</v>
      </c>
    </row>
    <row r="682" spans="1:8">
      <c r="A682" s="73" t="s">
        <v>88</v>
      </c>
      <c r="B682" s="33" t="str">
        <f t="shared" si="28"/>
        <v>HDDCS-VCEHD2-
DX23A1</v>
      </c>
      <c r="C682" s="134" t="s">
        <v>753</v>
      </c>
      <c r="D682" s="135">
        <f>VLOOKUP($A682,HDD_Retention!$A:$E,D$659,0)*$H682</f>
        <v>1300</v>
      </c>
      <c r="E682" s="135">
        <f>VLOOKUP($A682,HDD_Retention!$A:$E,E$659,0)*$H682</f>
        <v>1456</v>
      </c>
      <c r="F682" s="138"/>
      <c r="G682" s="135">
        <f>VLOOKUP($A682,HDD_Retention!$A:$E,G$659,0)*$H682</f>
        <v>1820</v>
      </c>
      <c r="H682" s="137">
        <v>1</v>
      </c>
    </row>
    <row r="683" spans="1:8">
      <c r="A683" s="73" t="s">
        <v>88</v>
      </c>
      <c r="B683" s="33" t="str">
        <f t="shared" si="28"/>
        <v>HDDCS-VCEHD1-DX63A1</v>
      </c>
      <c r="C683" s="134" t="s">
        <v>760</v>
      </c>
      <c r="D683" s="135">
        <f>VLOOKUP($A683,HDD_Retention!$A:$E,D$659,0)*$H683</f>
        <v>1300</v>
      </c>
      <c r="E683" s="135">
        <f>VLOOKUP($A683,HDD_Retention!$A:$E,E$659,0)*$H683</f>
        <v>1456</v>
      </c>
      <c r="F683" s="138"/>
      <c r="G683" s="135">
        <f>VLOOKUP($A683,HDD_Retention!$A:$E,G$659,0)*$H683</f>
        <v>1820</v>
      </c>
      <c r="H683" s="137">
        <v>1</v>
      </c>
    </row>
    <row r="684" spans="1:8">
      <c r="A684" s="73" t="s">
        <v>88</v>
      </c>
      <c r="B684" s="33" t="str">
        <f t="shared" si="28"/>
        <v>HDDCS-VCEHD2-DX63A1</v>
      </c>
      <c r="C684" s="134" t="s">
        <v>762</v>
      </c>
      <c r="D684" s="135">
        <f>VLOOKUP($A684,HDD_Retention!$A:$E,D$659,0)*$H684</f>
        <v>1300</v>
      </c>
      <c r="E684" s="135">
        <f>VLOOKUP($A684,HDD_Retention!$A:$E,E$659,0)*$H684</f>
        <v>1456</v>
      </c>
      <c r="F684" s="138"/>
      <c r="G684" s="135">
        <f>VLOOKUP($A684,HDD_Retention!$A:$E,G$659,0)*$H684</f>
        <v>1820</v>
      </c>
      <c r="H684" s="137">
        <v>1</v>
      </c>
    </row>
    <row r="685" spans="1:8">
      <c r="A685" s="73" t="s">
        <v>88</v>
      </c>
      <c r="B685" s="33" t="str">
        <f t="shared" si="28"/>
        <v>HDDCS-VCEHD1-DX64A1</v>
      </c>
      <c r="C685" s="134" t="s">
        <v>779</v>
      </c>
      <c r="D685" s="135">
        <f>VLOOKUP($A685,HDD_Retention!$A:$E,D$659,0)*$H685</f>
        <v>1300</v>
      </c>
      <c r="E685" s="135">
        <f>VLOOKUP($A685,HDD_Retention!$A:$E,E$659,0)*$H685</f>
        <v>1456</v>
      </c>
      <c r="F685" s="138"/>
      <c r="G685" s="135">
        <f>VLOOKUP($A685,HDD_Retention!$A:$E,G$659,0)*$H685</f>
        <v>1820</v>
      </c>
      <c r="H685" s="137">
        <v>1</v>
      </c>
    </row>
    <row r="686" spans="1:8">
      <c r="A686" s="73" t="s">
        <v>32</v>
      </c>
      <c r="B686" s="33" t="str">
        <f t="shared" si="28"/>
        <v>HDDCS-VCE-DX23A</v>
      </c>
      <c r="C686" s="134" t="s">
        <v>696</v>
      </c>
      <c r="D686" s="135">
        <f>VLOOKUP($A686,HDD_Retention!$A:$E,D$659,0)*$H686</f>
        <v>397.44</v>
      </c>
      <c r="E686" s="135">
        <f>VLOOKUP($A686,HDD_Retention!$A:$E,E$659,0)*$H686</f>
        <v>445.13279999999997</v>
      </c>
      <c r="F686" s="138"/>
      <c r="G686" s="135">
        <f>VLOOKUP($A686,HDD_Retention!$A:$E,G$659,0)*$H686</f>
        <v>556.41600000000005</v>
      </c>
      <c r="H686" s="137">
        <v>1</v>
      </c>
    </row>
    <row r="687" spans="1:8">
      <c r="A687" s="73" t="s">
        <v>32</v>
      </c>
      <c r="B687" s="33" t="str">
        <f t="shared" si="28"/>
        <v>HDDCS-VCE-DX23A1</v>
      </c>
      <c r="C687" s="134" t="s">
        <v>698</v>
      </c>
      <c r="D687" s="135">
        <f>VLOOKUP($A687,HDD_Retention!$A:$E,D$659,0)*$H687</f>
        <v>397.44</v>
      </c>
      <c r="E687" s="135">
        <f>VLOOKUP($A687,HDD_Retention!$A:$E,E$659,0)*$H687</f>
        <v>445.13279999999997</v>
      </c>
      <c r="F687" s="138"/>
      <c r="G687" s="135">
        <f>VLOOKUP($A687,HDD_Retention!$A:$E,G$659,0)*$H687</f>
        <v>556.41600000000005</v>
      </c>
      <c r="H687" s="137">
        <v>1</v>
      </c>
    </row>
    <row r="688" spans="1:8">
      <c r="A688" s="73" t="s">
        <v>32</v>
      </c>
      <c r="B688" s="33" t="str">
        <f t="shared" si="28"/>
        <v>HDDCS-VCE-DX92A</v>
      </c>
      <c r="C688" s="134" t="s">
        <v>720</v>
      </c>
      <c r="D688" s="135">
        <f>VLOOKUP($A688,HDD_Retention!$A:$E,D$659,0)*$H688</f>
        <v>397.44</v>
      </c>
      <c r="E688" s="135">
        <f>VLOOKUP($A688,HDD_Retention!$A:$E,E$659,0)*$H688</f>
        <v>445.13279999999997</v>
      </c>
      <c r="F688" s="138"/>
      <c r="G688" s="135">
        <f>VLOOKUP($A688,HDD_Retention!$A:$E,G$659,0)*$H688</f>
        <v>556.41600000000005</v>
      </c>
      <c r="H688" s="137">
        <v>1</v>
      </c>
    </row>
    <row r="689" spans="1:8">
      <c r="A689" s="73" t="s">
        <v>32</v>
      </c>
      <c r="B689" s="33" t="str">
        <f t="shared" si="28"/>
        <v>HDDCS-VCES-DX23F</v>
      </c>
      <c r="C689" s="134" t="s">
        <v>743</v>
      </c>
      <c r="D689" s="135">
        <f>VLOOKUP($A689,HDD_Retention!$A:$E,D$659,0)*$H689</f>
        <v>397.44</v>
      </c>
      <c r="E689" s="135">
        <f>VLOOKUP($A689,HDD_Retention!$A:$E,E$659,0)*$H689</f>
        <v>445.13279999999997</v>
      </c>
      <c r="F689" s="138"/>
      <c r="G689" s="135">
        <f>VLOOKUP($A689,HDD_Retention!$A:$E,G$659,0)*$H689</f>
        <v>556.41600000000005</v>
      </c>
      <c r="H689" s="137">
        <v>1</v>
      </c>
    </row>
    <row r="690" spans="1:8">
      <c r="A690" s="73" t="s">
        <v>32</v>
      </c>
      <c r="B690" s="33" t="str">
        <f t="shared" si="28"/>
        <v>HDDCS-VCES-DX23S</v>
      </c>
      <c r="C690" s="134" t="s">
        <v>745</v>
      </c>
      <c r="D690" s="135">
        <f>VLOOKUP($A690,HDD_Retention!$A:$E,D$659,0)*$H690</f>
        <v>397.44</v>
      </c>
      <c r="E690" s="135">
        <f>VLOOKUP($A690,HDD_Retention!$A:$E,E$659,0)*$H690</f>
        <v>445.13279999999997</v>
      </c>
      <c r="F690" s="138"/>
      <c r="G690" s="135">
        <f>VLOOKUP($A690,HDD_Retention!$A:$E,G$659,0)*$H690</f>
        <v>556.41600000000005</v>
      </c>
      <c r="H690" s="137">
        <v>1</v>
      </c>
    </row>
    <row r="691" spans="1:8">
      <c r="A691" s="73" t="s">
        <v>32</v>
      </c>
      <c r="B691" s="33" t="str">
        <f t="shared" si="28"/>
        <v>HDDCS-VCES-DX92F</v>
      </c>
      <c r="C691" s="134" t="s">
        <v>747</v>
      </c>
      <c r="D691" s="135">
        <f>VLOOKUP($A691,HDD_Retention!$A:$E,D$659,0)*$H691</f>
        <v>397.44</v>
      </c>
      <c r="E691" s="135">
        <f>VLOOKUP($A691,HDD_Retention!$A:$E,E$659,0)*$H691</f>
        <v>445.13279999999997</v>
      </c>
      <c r="F691" s="138"/>
      <c r="G691" s="135">
        <f>VLOOKUP($A691,HDD_Retention!$A:$E,G$659,0)*$H691</f>
        <v>556.41600000000005</v>
      </c>
      <c r="H691" s="137">
        <v>1</v>
      </c>
    </row>
    <row r="692" spans="1:8">
      <c r="A692" s="73" t="s">
        <v>32</v>
      </c>
      <c r="B692" s="33" t="str">
        <f t="shared" si="28"/>
        <v>HDDCS-VCES-DX92S</v>
      </c>
      <c r="C692" s="134" t="s">
        <v>749</v>
      </c>
      <c r="D692" s="135">
        <f>VLOOKUP($A692,HDD_Retention!$A:$E,D$659,0)*$H692</f>
        <v>397.44</v>
      </c>
      <c r="E692" s="135">
        <f>VLOOKUP($A692,HDD_Retention!$A:$E,E$659,0)*$H692</f>
        <v>445.13279999999997</v>
      </c>
      <c r="F692" s="138"/>
      <c r="G692" s="135">
        <f>VLOOKUP($A692,HDD_Retention!$A:$E,G$659,0)*$H692</f>
        <v>556.41600000000005</v>
      </c>
      <c r="H692" s="137">
        <v>1</v>
      </c>
    </row>
    <row r="693" spans="1:8">
      <c r="A693" s="73" t="s">
        <v>30</v>
      </c>
      <c r="B693" s="33" t="str">
        <f t="shared" si="28"/>
        <v>HDDCS-VCB-DX23A</v>
      </c>
      <c r="C693" s="134" t="s">
        <v>640</v>
      </c>
      <c r="D693" s="135">
        <f>VLOOKUP($A693,HDD_Retention!$A:$E,D$659,0)*$H693</f>
        <v>397.44</v>
      </c>
      <c r="E693" s="135">
        <f>VLOOKUP($A693,HDD_Retention!$A:$E,E$659,0)*$H693</f>
        <v>445.13279999999997</v>
      </c>
      <c r="F693" s="138"/>
      <c r="G693" s="135">
        <f>VLOOKUP($A693,HDD_Retention!$A:$E,G$659,0)*$H693</f>
        <v>556.41600000000005</v>
      </c>
      <c r="H693" s="137">
        <v>1</v>
      </c>
    </row>
    <row r="694" spans="1:8">
      <c r="A694" s="73" t="s">
        <v>30</v>
      </c>
      <c r="B694" s="33" t="str">
        <f t="shared" si="28"/>
        <v>HDDCS-VCB-DX23A1</v>
      </c>
      <c r="C694" s="134" t="s">
        <v>642</v>
      </c>
      <c r="D694" s="135">
        <f>VLOOKUP($A694,HDD_Retention!$A:$E,D$659,0)*$H694</f>
        <v>397.44</v>
      </c>
      <c r="E694" s="135">
        <f>VLOOKUP($A694,HDD_Retention!$A:$E,E$659,0)*$H694</f>
        <v>445.13279999999997</v>
      </c>
      <c r="F694" s="138"/>
      <c r="G694" s="135">
        <f>VLOOKUP($A694,HDD_Retention!$A:$E,G$659,0)*$H694</f>
        <v>556.41600000000005</v>
      </c>
      <c r="H694" s="137">
        <v>1</v>
      </c>
    </row>
    <row r="695" spans="1:8">
      <c r="A695" s="73" t="s">
        <v>30</v>
      </c>
      <c r="B695" s="33" t="str">
        <f t="shared" si="28"/>
        <v>HDDCS-VCB-DX92A</v>
      </c>
      <c r="C695" s="134" t="s">
        <v>658</v>
      </c>
      <c r="D695" s="135">
        <f>VLOOKUP($A695,HDD_Retention!$A:$E,D$659,0)*$H695</f>
        <v>397.44</v>
      </c>
      <c r="E695" s="135">
        <f>VLOOKUP($A695,HDD_Retention!$A:$E,E$659,0)*$H695</f>
        <v>445.13279999999997</v>
      </c>
      <c r="F695" s="138"/>
      <c r="G695" s="135">
        <f>VLOOKUP($A695,HDD_Retention!$A:$E,G$659,0)*$H695</f>
        <v>556.41600000000005</v>
      </c>
      <c r="H695" s="137">
        <v>1</v>
      </c>
    </row>
    <row r="696" spans="1:8">
      <c r="A696" s="73" t="s">
        <v>30</v>
      </c>
      <c r="B696" s="33" t="str">
        <f t="shared" si="28"/>
        <v>HDDCS-VCBS-DX92F</v>
      </c>
      <c r="C696" s="134" t="s">
        <v>672</v>
      </c>
      <c r="D696" s="135">
        <f>VLOOKUP($A696,HDD_Retention!$A:$E,D$659,0)*$H696</f>
        <v>397.44</v>
      </c>
      <c r="E696" s="135">
        <f>VLOOKUP($A696,HDD_Retention!$A:$E,E$659,0)*$H696</f>
        <v>445.13279999999997</v>
      </c>
      <c r="F696" s="138"/>
      <c r="G696" s="135">
        <f>VLOOKUP($A696,HDD_Retention!$A:$E,G$659,0)*$H696</f>
        <v>556.41600000000005</v>
      </c>
      <c r="H696" s="137">
        <v>1</v>
      </c>
    </row>
    <row r="697" spans="1:8">
      <c r="A697" s="73" t="s">
        <v>30</v>
      </c>
      <c r="B697" s="33" t="str">
        <f t="shared" si="28"/>
        <v>HDDCS-VCBH-DX23F</v>
      </c>
      <c r="C697" s="134" t="s">
        <v>660</v>
      </c>
      <c r="D697" s="135">
        <f>VLOOKUP($A697,HDD_Retention!$A:$E,D$659,0)*$H697</f>
        <v>397.44</v>
      </c>
      <c r="E697" s="135">
        <f>VLOOKUP($A697,HDD_Retention!$A:$E,E$659,0)*$H697</f>
        <v>445.13279999999997</v>
      </c>
      <c r="F697" s="138"/>
      <c r="G697" s="135">
        <f>VLOOKUP($A697,HDD_Retention!$A:$E,G$659,0)*$H697</f>
        <v>556.41600000000005</v>
      </c>
      <c r="H697" s="137">
        <v>1</v>
      </c>
    </row>
    <row r="698" spans="1:8">
      <c r="A698" s="73" t="s">
        <v>30</v>
      </c>
      <c r="B698" s="33" t="str">
        <f t="shared" si="28"/>
        <v>HDDCS-VCBH-DX23S</v>
      </c>
      <c r="C698" s="134" t="s">
        <v>662</v>
      </c>
      <c r="D698" s="135">
        <f>VLOOKUP($A698,HDD_Retention!$A:$E,D$659,0)*$H698</f>
        <v>397.44</v>
      </c>
      <c r="E698" s="135">
        <f>VLOOKUP($A698,HDD_Retention!$A:$E,E$659,0)*$H698</f>
        <v>445.13279999999997</v>
      </c>
      <c r="F698" s="138"/>
      <c r="G698" s="135">
        <f>VLOOKUP($A698,HDD_Retention!$A:$E,G$659,0)*$H698</f>
        <v>556.41600000000005</v>
      </c>
      <c r="H698" s="137">
        <v>1</v>
      </c>
    </row>
    <row r="699" spans="1:8">
      <c r="A699" s="73" t="s">
        <v>30</v>
      </c>
      <c r="B699" s="33" t="str">
        <f t="shared" si="28"/>
        <v>HDDCS-VCBH-DX92F</v>
      </c>
      <c r="C699" s="134" t="s">
        <v>664</v>
      </c>
      <c r="D699" s="135">
        <f>VLOOKUP($A699,HDD_Retention!$A:$E,D$659,0)*$H699</f>
        <v>397.44</v>
      </c>
      <c r="E699" s="135">
        <f>VLOOKUP($A699,HDD_Retention!$A:$E,E$659,0)*$H699</f>
        <v>445.13279999999997</v>
      </c>
      <c r="F699" s="138"/>
      <c r="G699" s="135">
        <f>VLOOKUP($A699,HDD_Retention!$A:$E,G$659,0)*$H699</f>
        <v>556.41600000000005</v>
      </c>
      <c r="H699" s="137">
        <v>1</v>
      </c>
    </row>
    <row r="700" spans="1:8">
      <c r="A700" s="73" t="s">
        <v>30</v>
      </c>
      <c r="B700" s="33" t="str">
        <f t="shared" si="28"/>
        <v>HDDCS-VCBH-DX92S</v>
      </c>
      <c r="C700" s="134" t="s">
        <v>666</v>
      </c>
      <c r="D700" s="135">
        <f>VLOOKUP($A700,HDD_Retention!$A:$E,D$659,0)*$H700</f>
        <v>397.44</v>
      </c>
      <c r="E700" s="135">
        <f>VLOOKUP($A700,HDD_Retention!$A:$E,E$659,0)*$H700</f>
        <v>445.13279999999997</v>
      </c>
      <c r="F700" s="138"/>
      <c r="G700" s="135">
        <f>VLOOKUP($A700,HDD_Retention!$A:$E,G$659,0)*$H700</f>
        <v>556.41600000000005</v>
      </c>
      <c r="H700" s="137">
        <v>1</v>
      </c>
    </row>
    <row r="701" spans="1:8">
      <c r="A701" s="73" t="s">
        <v>30</v>
      </c>
      <c r="B701" s="33" t="str">
        <f t="shared" si="28"/>
        <v>HDDCS-VCBS-DX92S</v>
      </c>
      <c r="C701" s="134" t="s">
        <v>674</v>
      </c>
      <c r="D701" s="135">
        <f>VLOOKUP($A701,HDD_Retention!$A:$E,D$659,0)*$H701</f>
        <v>397.44</v>
      </c>
      <c r="E701" s="135">
        <f>VLOOKUP($A701,HDD_Retention!$A:$E,E$659,0)*$H701</f>
        <v>445.13279999999997</v>
      </c>
      <c r="F701" s="138"/>
      <c r="G701" s="135">
        <f>VLOOKUP($A701,HDD_Retention!$A:$E,G$659,0)*$H701</f>
        <v>556.41600000000005</v>
      </c>
      <c r="H701" s="137">
        <v>1</v>
      </c>
    </row>
    <row r="702" spans="1:8">
      <c r="A702" s="73" t="s">
        <v>30</v>
      </c>
      <c r="B702" s="33" t="str">
        <f t="shared" si="28"/>
        <v>HDDCS-VCBS-DX23F</v>
      </c>
      <c r="C702" s="134" t="s">
        <v>668</v>
      </c>
      <c r="D702" s="135">
        <f>VLOOKUP($A702,HDD_Retention!$A:$E,D$659,0)*$H702</f>
        <v>397.44</v>
      </c>
      <c r="E702" s="135">
        <f>VLOOKUP($A702,HDD_Retention!$A:$E,E$659,0)*$H702</f>
        <v>445.13279999999997</v>
      </c>
      <c r="F702" s="138"/>
      <c r="G702" s="135">
        <f>VLOOKUP($A702,HDD_Retention!$A:$E,G$659,0)*$H702</f>
        <v>556.41600000000005</v>
      </c>
      <c r="H702" s="137">
        <v>1</v>
      </c>
    </row>
    <row r="703" spans="1:8">
      <c r="A703" s="73" t="s">
        <v>30</v>
      </c>
      <c r="B703" s="33" t="str">
        <f t="shared" si="28"/>
        <v>HDDCS-VCBS-DX23S</v>
      </c>
      <c r="C703" s="134" t="s">
        <v>670</v>
      </c>
      <c r="D703" s="135">
        <f>VLOOKUP($A703,HDD_Retention!$A:$E,D$659,0)*$H703</f>
        <v>397.44</v>
      </c>
      <c r="E703" s="135">
        <f>VLOOKUP($A703,HDD_Retention!$A:$E,E$659,0)*$H703</f>
        <v>445.13279999999997</v>
      </c>
      <c r="F703" s="138"/>
      <c r="G703" s="135">
        <f>VLOOKUP($A703,HDD_Retention!$A:$E,G$659,0)*$H703</f>
        <v>556.41600000000005</v>
      </c>
      <c r="H703" s="137">
        <v>1</v>
      </c>
    </row>
    <row r="704" spans="1:8">
      <c r="A704" s="73" t="s">
        <v>82</v>
      </c>
      <c r="B704" s="33" t="str">
        <f t="shared" si="28"/>
        <v>HDDCS-VCB-DX42AP</v>
      </c>
      <c r="C704" s="134" t="s">
        <v>644</v>
      </c>
      <c r="D704" s="135">
        <f>VLOOKUP($A704,HDD_Retention!$A:$E,D$659,0)*$H704</f>
        <v>370.08</v>
      </c>
      <c r="E704" s="135">
        <f>VLOOKUP($A704,HDD_Retention!$A:$E,E$659,0)*$H704</f>
        <v>414.4896</v>
      </c>
      <c r="F704" s="138"/>
      <c r="G704" s="135">
        <f>VLOOKUP($A704,HDD_Retention!$A:$E,G$659,0)*$H704</f>
        <v>518.11199999999997</v>
      </c>
      <c r="H704" s="137">
        <v>1</v>
      </c>
    </row>
    <row r="705" spans="1:8">
      <c r="A705" s="73" t="s">
        <v>84</v>
      </c>
      <c r="B705" s="33" t="str">
        <f t="shared" si="28"/>
        <v>HDDCS-VCB-DX42FP</v>
      </c>
      <c r="C705" s="134" t="s">
        <v>646</v>
      </c>
      <c r="D705" s="135">
        <f>VLOOKUP($A705,HDD_Retention!$A:$E,D$659,0)*$H705</f>
        <v>397.44</v>
      </c>
      <c r="E705" s="135">
        <f>VLOOKUP($A705,HDD_Retention!$A:$E,E$659,0)*$H705</f>
        <v>445.13279999999997</v>
      </c>
      <c r="F705" s="138"/>
      <c r="G705" s="135">
        <f>VLOOKUP($A705,HDD_Retention!$A:$E,G$659,0)*$H705</f>
        <v>556.41600000000005</v>
      </c>
      <c r="H705" s="137">
        <v>1</v>
      </c>
    </row>
    <row r="706" spans="1:8">
      <c r="A706" s="73" t="s">
        <v>84</v>
      </c>
      <c r="B706" s="33" t="str">
        <f t="shared" si="28"/>
        <v>HDDCS-VCB-DX42SP</v>
      </c>
      <c r="C706" s="134" t="s">
        <v>648</v>
      </c>
      <c r="D706" s="135">
        <f>VLOOKUP($A706,HDD_Retention!$A:$E,D$659,0)*$H706</f>
        <v>397.44</v>
      </c>
      <c r="E706" s="135">
        <f>VLOOKUP($A706,HDD_Retention!$A:$E,E$659,0)*$H706</f>
        <v>445.13279999999997</v>
      </c>
      <c r="F706" s="138"/>
      <c r="G706" s="135">
        <f>VLOOKUP($A706,HDD_Retention!$A:$E,G$659,0)*$H706</f>
        <v>556.41600000000005</v>
      </c>
      <c r="H706" s="137">
        <v>1</v>
      </c>
    </row>
    <row r="707" spans="1:8">
      <c r="A707" s="73" t="s">
        <v>84</v>
      </c>
      <c r="B707" s="33" t="str">
        <f t="shared" si="28"/>
        <v>HDDCS-VCB-DX63A1P</v>
      </c>
      <c r="C707" s="134" t="s">
        <v>652</v>
      </c>
      <c r="D707" s="135">
        <f>VLOOKUP($A707,HDD_Retention!$A:$E,D$659,0)*$H707</f>
        <v>397.44</v>
      </c>
      <c r="E707" s="135">
        <f>VLOOKUP($A707,HDD_Retention!$A:$E,E$659,0)*$H707</f>
        <v>445.13279999999997</v>
      </c>
      <c r="F707" s="138"/>
      <c r="G707" s="135">
        <f>VLOOKUP($A707,HDD_Retention!$A:$E,G$659,0)*$H707</f>
        <v>556.41600000000005</v>
      </c>
      <c r="H707" s="137">
        <v>1</v>
      </c>
    </row>
    <row r="708" spans="1:8">
      <c r="A708" s="73" t="s">
        <v>84</v>
      </c>
      <c r="B708" s="33" t="str">
        <f t="shared" si="28"/>
        <v>HDDCS-VCB-DX63AP</v>
      </c>
      <c r="C708" s="134" t="s">
        <v>650</v>
      </c>
      <c r="D708" s="135">
        <f>VLOOKUP($A708,HDD_Retention!$A:$E,D$659,0)*$H708</f>
        <v>397.44</v>
      </c>
      <c r="E708" s="135">
        <f>VLOOKUP($A708,HDD_Retention!$A:$E,E$659,0)*$H708</f>
        <v>445.13279999999997</v>
      </c>
      <c r="F708" s="138"/>
      <c r="G708" s="135">
        <f>VLOOKUP($A708,HDD_Retention!$A:$E,G$659,0)*$H708</f>
        <v>556.41600000000005</v>
      </c>
      <c r="H708" s="137">
        <v>1</v>
      </c>
    </row>
    <row r="709" spans="1:8">
      <c r="A709" s="73" t="s">
        <v>84</v>
      </c>
      <c r="B709" s="33" t="str">
        <f t="shared" si="28"/>
        <v>HDDCS-VCB-DX63FP</v>
      </c>
      <c r="C709" s="134" t="s">
        <v>654</v>
      </c>
      <c r="D709" s="135">
        <f>VLOOKUP($A709,HDD_Retention!$A:$E,D$659,0)*$H709</f>
        <v>397.44</v>
      </c>
      <c r="E709" s="135">
        <f>VLOOKUP($A709,HDD_Retention!$A:$E,E$659,0)*$H709</f>
        <v>445.13279999999997</v>
      </c>
      <c r="F709" s="138"/>
      <c r="G709" s="135">
        <f>VLOOKUP($A709,HDD_Retention!$A:$E,G$659,0)*$H709</f>
        <v>556.41600000000005</v>
      </c>
      <c r="H709" s="137">
        <v>1</v>
      </c>
    </row>
    <row r="710" spans="1:8">
      <c r="A710" s="73" t="s">
        <v>84</v>
      </c>
      <c r="B710" s="33" t="str">
        <f t="shared" si="28"/>
        <v>HDDCS-VCB-DX63SP</v>
      </c>
      <c r="C710" s="134" t="s">
        <v>656</v>
      </c>
      <c r="D710" s="135">
        <f>VLOOKUP($A710,HDD_Retention!$A:$E,D$659,0)*$H710</f>
        <v>397.44</v>
      </c>
      <c r="E710" s="135">
        <f>VLOOKUP($A710,HDD_Retention!$A:$E,E$659,0)*$H710</f>
        <v>445.13279999999997</v>
      </c>
      <c r="F710" s="138"/>
      <c r="G710" s="135">
        <f>VLOOKUP($A710,HDD_Retention!$A:$E,G$659,0)*$H710</f>
        <v>556.41600000000005</v>
      </c>
      <c r="H710" s="137">
        <v>1</v>
      </c>
    </row>
    <row r="711" spans="1:8">
      <c r="A711" s="73" t="s">
        <v>84</v>
      </c>
      <c r="B711" s="33" t="str">
        <f t="shared" si="28"/>
        <v>HDDCS-VCB-DX63CP</v>
      </c>
      <c r="C711" s="134" t="s">
        <v>763</v>
      </c>
      <c r="D711" s="135">
        <f>VLOOKUP($A711,HDD_Retention!$A:$E,D$659,0)*$H711</f>
        <v>397.44</v>
      </c>
      <c r="E711" s="135">
        <f>VLOOKUP($A711,HDD_Retention!$A:$E,E$659,0)*$H711</f>
        <v>445.13279999999997</v>
      </c>
      <c r="F711" s="138"/>
      <c r="G711" s="135">
        <f>VLOOKUP($A711,HDD_Retention!$A:$E,G$659,0)*$H711</f>
        <v>556.41600000000005</v>
      </c>
      <c r="H711" s="137">
        <v>1</v>
      </c>
    </row>
    <row r="712" spans="1:8">
      <c r="A712" s="73" t="s">
        <v>30</v>
      </c>
      <c r="B712" s="33" t="str">
        <f t="shared" si="28"/>
        <v>HDDCS-VCB-DX24BP</v>
      </c>
      <c r="C712" s="134" t="s">
        <v>690</v>
      </c>
      <c r="D712" s="135">
        <f>VLOOKUP($A712,HDD_Retention!$A:$E,D$659,0)*$H712</f>
        <v>397.44</v>
      </c>
      <c r="E712" s="135">
        <f>VLOOKUP($A712,HDD_Retention!$A:$E,E$659,0)*$H712</f>
        <v>445.13279999999997</v>
      </c>
      <c r="F712" s="138"/>
      <c r="G712" s="135">
        <f>VLOOKUP($A712,HDD_Retention!$A:$E,G$659,0)*$H712</f>
        <v>556.41600000000005</v>
      </c>
      <c r="H712" s="137">
        <v>1</v>
      </c>
    </row>
    <row r="713" spans="1:8">
      <c r="A713" s="73" t="s">
        <v>32</v>
      </c>
      <c r="B713" s="33" t="str">
        <f t="shared" si="28"/>
        <v>HDDCS-VCE-DX24BP</v>
      </c>
      <c r="C713" s="134" t="s">
        <v>740</v>
      </c>
      <c r="D713" s="135">
        <f>VLOOKUP($A713,HDD_Retention!$A:$E,D$659,0)*$H713</f>
        <v>397.44</v>
      </c>
      <c r="E713" s="135">
        <f>VLOOKUP($A713,HDD_Retention!$A:$E,E$659,0)*$H713</f>
        <v>445.13279999999997</v>
      </c>
      <c r="F713" s="138"/>
      <c r="G713" s="135">
        <f>VLOOKUP($A713,HDD_Retention!$A:$E,G$659,0)*$H713</f>
        <v>556.41600000000005</v>
      </c>
      <c r="H713" s="137">
        <v>1</v>
      </c>
    </row>
    <row r="714" spans="1:8">
      <c r="A714" s="73" t="s">
        <v>88</v>
      </c>
      <c r="B714" s="33" t="str">
        <f t="shared" si="28"/>
        <v>HDDCS-VCBHD1-DX63A1P</v>
      </c>
      <c r="C714" s="134" t="s">
        <v>756</v>
      </c>
      <c r="D714" s="135">
        <f>VLOOKUP($A714,HDD_Retention!$A:$E,D$659,0)*$H714</f>
        <v>1300</v>
      </c>
      <c r="E714" s="135">
        <f>VLOOKUP($A714,HDD_Retention!$A:$E,E$659,0)*$H714</f>
        <v>1456</v>
      </c>
      <c r="F714" s="138"/>
      <c r="G714" s="135">
        <f>VLOOKUP($A714,HDD_Retention!$A:$E,G$659,0)*$H714</f>
        <v>1820</v>
      </c>
      <c r="H714" s="137">
        <v>1</v>
      </c>
    </row>
    <row r="715" spans="1:8">
      <c r="A715" s="73" t="s">
        <v>88</v>
      </c>
      <c r="B715" s="33" t="str">
        <f t="shared" si="28"/>
        <v>HDDCS-VCBHD2-DX63A1P</v>
      </c>
      <c r="C715" s="134" t="s">
        <v>758</v>
      </c>
      <c r="D715" s="135">
        <f>VLOOKUP($A715,HDD_Retention!$A:$E,D$659,0)*$H715</f>
        <v>1300</v>
      </c>
      <c r="E715" s="135">
        <f>VLOOKUP($A715,HDD_Retention!$A:$E,E$659,0)*$H715</f>
        <v>1456</v>
      </c>
      <c r="F715" s="138"/>
      <c r="G715" s="135">
        <f>VLOOKUP($A715,HDD_Retention!$A:$E,G$659,0)*$H715</f>
        <v>1820</v>
      </c>
      <c r="H715" s="137">
        <v>1</v>
      </c>
    </row>
    <row r="716" spans="1:8">
      <c r="A716" s="73" t="s">
        <v>30</v>
      </c>
      <c r="B716" s="33" t="str">
        <f t="shared" si="28"/>
        <v>HDDCS-VCEHD1-DX24A1</v>
      </c>
      <c r="C716" s="134" t="s">
        <v>755</v>
      </c>
      <c r="D716" s="135">
        <f>VLOOKUP($A716,HDD_Retention!$A:$E,D$659,0)*$H716</f>
        <v>397.44</v>
      </c>
      <c r="E716" s="135">
        <f>VLOOKUP($A716,HDD_Retention!$A:$E,E$659,0)*$H716</f>
        <v>445.13279999999997</v>
      </c>
      <c r="F716" s="138"/>
      <c r="G716" s="135">
        <f>VLOOKUP($A716,HDD_Retention!$A:$E,G$659,0)*$H716</f>
        <v>556.41600000000005</v>
      </c>
      <c r="H716" s="137">
        <v>1</v>
      </c>
    </row>
    <row r="717" spans="1:8">
      <c r="A717" s="73" t="s">
        <v>82</v>
      </c>
      <c r="B717" s="33" t="str">
        <f t="shared" si="28"/>
        <v>HDD"no HDD Retention"</v>
      </c>
      <c r="C717" s="134" t="s">
        <v>1032</v>
      </c>
      <c r="D717" s="135">
        <f>VLOOKUP($A717,HDD_Retention!$A:$E,D$659,0)*$H717</f>
        <v>0</v>
      </c>
      <c r="E717" s="135">
        <f>VLOOKUP($A717,HDD_Retention!$A:$E,E$659,0)*$H717</f>
        <v>0</v>
      </c>
      <c r="F717" s="138"/>
      <c r="G717" s="135">
        <f>VLOOKUP($A717,HDD_Retention!$A:$E,G$659,0)*$H717</f>
        <v>0</v>
      </c>
      <c r="H717" s="137">
        <v>0</v>
      </c>
    </row>
    <row r="718" spans="1:8">
      <c r="A718" s="73" t="s">
        <v>32</v>
      </c>
      <c r="B718" s="33" t="str">
        <f t="shared" si="28"/>
        <v>HDDCS-VCE-DX2435HD</v>
      </c>
      <c r="C718" s="134" t="s">
        <v>722</v>
      </c>
      <c r="D718" s="135">
        <f>VLOOKUP($A718,HDD_Retention!$A:$E,D$659,0)*$H718</f>
        <v>397.44</v>
      </c>
      <c r="E718" s="135">
        <f>VLOOKUP($A718,HDD_Retention!$A:$E,E$659,0)*$H718</f>
        <v>445.13279999999997</v>
      </c>
      <c r="F718" s="138"/>
      <c r="G718" s="135">
        <f>VLOOKUP($A718,HDD_Retention!$A:$E,G$659,0)*$H718</f>
        <v>556.41600000000005</v>
      </c>
      <c r="H718" s="137">
        <v>1</v>
      </c>
    </row>
    <row r="719" spans="1:8">
      <c r="A719" s="73" t="s">
        <v>32</v>
      </c>
      <c r="B719" s="33" t="str">
        <f t="shared" si="28"/>
        <v>HDDCS-VCE-DX635HD</v>
      </c>
      <c r="C719" s="134" t="s">
        <v>724</v>
      </c>
      <c r="D719" s="135">
        <f>VLOOKUP($A719,HDD_Retention!$A:$E,D$659,0)*$H719</f>
        <v>397.44</v>
      </c>
      <c r="E719" s="135">
        <f>VLOOKUP($A719,HDD_Retention!$A:$E,E$659,0)*$H719</f>
        <v>445.13279999999997</v>
      </c>
      <c r="F719" s="138"/>
      <c r="G719" s="135">
        <f>VLOOKUP($A719,HDD_Retention!$A:$E,G$659,0)*$H719</f>
        <v>556.41600000000005</v>
      </c>
      <c r="H719" s="137">
        <v>1</v>
      </c>
    </row>
    <row r="720" spans="1:8">
      <c r="A720" s="73" t="s">
        <v>32</v>
      </c>
      <c r="B720" s="33" t="str">
        <f t="shared" si="28"/>
        <v>HDDCS-VCE-DX2425</v>
      </c>
      <c r="C720" s="134" t="s">
        <v>726</v>
      </c>
      <c r="D720" s="135">
        <f>VLOOKUP($A720,HDD_Retention!$A:$E,D$659,0)*$H720</f>
        <v>397.44</v>
      </c>
      <c r="E720" s="135">
        <f>VLOOKUP($A720,HDD_Retention!$A:$E,E$659,0)*$H720</f>
        <v>445.13279999999997</v>
      </c>
      <c r="F720" s="138"/>
      <c r="G720" s="135">
        <f>VLOOKUP($A720,HDD_Retention!$A:$E,G$659,0)*$H720</f>
        <v>556.41600000000005</v>
      </c>
      <c r="H720" s="137">
        <v>1</v>
      </c>
    </row>
    <row r="721" spans="1:8">
      <c r="A721" s="73" t="s">
        <v>32</v>
      </c>
      <c r="B721" s="33" t="str">
        <f t="shared" si="28"/>
        <v>HDDCS-VCE-DX2425B</v>
      </c>
      <c r="C721" s="134" t="s">
        <v>728</v>
      </c>
      <c r="D721" s="135">
        <f>VLOOKUP($A721,HDD_Retention!$A:$E,D$659,0)*$H721</f>
        <v>397.44</v>
      </c>
      <c r="E721" s="135">
        <f>VLOOKUP($A721,HDD_Retention!$A:$E,E$659,0)*$H721</f>
        <v>445.13279999999997</v>
      </c>
      <c r="F721" s="138"/>
      <c r="G721" s="135">
        <f>VLOOKUP($A721,HDD_Retention!$A:$E,G$659,0)*$H721</f>
        <v>556.41600000000005</v>
      </c>
      <c r="H721" s="137">
        <v>1</v>
      </c>
    </row>
    <row r="722" spans="1:8">
      <c r="A722" s="73" t="s">
        <v>32</v>
      </c>
      <c r="B722" s="33" t="str">
        <f t="shared" si="28"/>
        <v>HDDCS-VCE-DX2435</v>
      </c>
      <c r="C722" s="134" t="s">
        <v>730</v>
      </c>
      <c r="D722" s="135">
        <f>VLOOKUP($A722,HDD_Retention!$A:$E,D$659,0)*$H722</f>
        <v>397.44</v>
      </c>
      <c r="E722" s="135">
        <f>VLOOKUP($A722,HDD_Retention!$A:$E,E$659,0)*$H722</f>
        <v>445.13279999999997</v>
      </c>
      <c r="F722" s="138"/>
      <c r="G722" s="135">
        <f>VLOOKUP($A722,HDD_Retention!$A:$E,G$659,0)*$H722</f>
        <v>556.41600000000005</v>
      </c>
      <c r="H722" s="137">
        <v>1</v>
      </c>
    </row>
    <row r="723" spans="1:8">
      <c r="A723" s="73" t="s">
        <v>32</v>
      </c>
      <c r="B723" s="33" t="str">
        <f t="shared" si="28"/>
        <v>HDDCS-VCE-DX24A1</v>
      </c>
      <c r="C723" s="134" t="s">
        <v>732</v>
      </c>
      <c r="D723" s="135">
        <f>VLOOKUP($A723,HDD_Retention!$A:$E,D$659,0)*$H723</f>
        <v>397.44</v>
      </c>
      <c r="E723" s="135">
        <f>VLOOKUP($A723,HDD_Retention!$A:$E,E$659,0)*$H723</f>
        <v>445.13279999999997</v>
      </c>
      <c r="F723" s="138"/>
      <c r="G723" s="135">
        <f>VLOOKUP($A723,HDD_Retention!$A:$E,G$659,0)*$H723</f>
        <v>556.41600000000005</v>
      </c>
      <c r="H723" s="137">
        <v>1</v>
      </c>
    </row>
    <row r="724" spans="1:8">
      <c r="A724" s="73" t="s">
        <v>32</v>
      </c>
      <c r="B724" s="33" t="str">
        <f t="shared" si="28"/>
        <v>HDDCS-VCE-DX24C</v>
      </c>
      <c r="C724" s="134" t="s">
        <v>734</v>
      </c>
      <c r="D724" s="135">
        <f>VLOOKUP($A724,HDD_Retention!$A:$E,D$659,0)*$H724</f>
        <v>397.44</v>
      </c>
      <c r="E724" s="135">
        <f>VLOOKUP($A724,HDD_Retention!$A:$E,E$659,0)*$H724</f>
        <v>445.13279999999997</v>
      </c>
      <c r="F724" s="138"/>
      <c r="G724" s="135">
        <f>VLOOKUP($A724,HDD_Retention!$A:$E,G$659,0)*$H724</f>
        <v>556.41600000000005</v>
      </c>
      <c r="H724" s="137">
        <v>1</v>
      </c>
    </row>
    <row r="725" spans="1:8">
      <c r="A725" s="73" t="s">
        <v>32</v>
      </c>
      <c r="B725" s="33" t="str">
        <f t="shared" si="28"/>
        <v>HDDCS-VCE-DX24F</v>
      </c>
      <c r="C725" s="134" t="s">
        <v>736</v>
      </c>
      <c r="D725" s="135">
        <f>VLOOKUP($A725,HDD_Retention!$A:$E,D$659,0)*$H725</f>
        <v>397.44</v>
      </c>
      <c r="E725" s="135">
        <f>VLOOKUP($A725,HDD_Retention!$A:$E,E$659,0)*$H725</f>
        <v>445.13279999999997</v>
      </c>
      <c r="F725" s="138"/>
      <c r="G725" s="135">
        <f>VLOOKUP($A725,HDD_Retention!$A:$E,G$659,0)*$H725</f>
        <v>556.41600000000005</v>
      </c>
      <c r="H725" s="137">
        <v>1</v>
      </c>
    </row>
    <row r="726" spans="1:8">
      <c r="A726" s="73" t="s">
        <v>32</v>
      </c>
      <c r="B726" s="33" t="str">
        <f t="shared" ref="B726:B758" si="29">"HDD"&amp;C726</f>
        <v>HDDCS-VCE-DX24S</v>
      </c>
      <c r="C726" s="134" t="s">
        <v>738</v>
      </c>
      <c r="D726" s="135">
        <f>VLOOKUP($A726,HDD_Retention!$A:$E,D$659,0)*$H726</f>
        <v>397.44</v>
      </c>
      <c r="E726" s="135">
        <f>VLOOKUP($A726,HDD_Retention!$A:$E,E$659,0)*$H726</f>
        <v>445.13279999999997</v>
      </c>
      <c r="F726" s="138"/>
      <c r="G726" s="135">
        <f>VLOOKUP($A726,HDD_Retention!$A:$E,G$659,0)*$H726</f>
        <v>556.41600000000005</v>
      </c>
      <c r="H726" s="137">
        <v>1</v>
      </c>
    </row>
    <row r="727" spans="1:8">
      <c r="A727" s="73" t="s">
        <v>30</v>
      </c>
      <c r="B727" s="33" t="str">
        <f t="shared" si="29"/>
        <v>HDDCS-VCB-DX2425</v>
      </c>
      <c r="C727" s="134" t="s">
        <v>676</v>
      </c>
      <c r="D727" s="135">
        <f>VLOOKUP($A727,HDD_Retention!$A:$E,D$659,0)*$H727</f>
        <v>397.44</v>
      </c>
      <c r="E727" s="135">
        <f>VLOOKUP($A727,HDD_Retention!$A:$E,E$659,0)*$H727</f>
        <v>445.13279999999997</v>
      </c>
      <c r="F727" s="138"/>
      <c r="G727" s="135">
        <f>VLOOKUP($A727,HDD_Retention!$A:$E,G$659,0)*$H727</f>
        <v>556.41600000000005</v>
      </c>
      <c r="H727" s="137">
        <v>1</v>
      </c>
    </row>
    <row r="728" spans="1:8">
      <c r="A728" s="73" t="s">
        <v>30</v>
      </c>
      <c r="B728" s="33" t="str">
        <f t="shared" si="29"/>
        <v>HDDCS-VCB-DX2425B</v>
      </c>
      <c r="C728" s="134" t="s">
        <v>678</v>
      </c>
      <c r="D728" s="135">
        <f>VLOOKUP($A728,HDD_Retention!$A:$E,D$659,0)*$H728</f>
        <v>397.44</v>
      </c>
      <c r="E728" s="135">
        <f>VLOOKUP($A728,HDD_Retention!$A:$E,E$659,0)*$H728</f>
        <v>445.13279999999997</v>
      </c>
      <c r="F728" s="138"/>
      <c r="G728" s="135">
        <f>VLOOKUP($A728,HDD_Retention!$A:$E,G$659,0)*$H728</f>
        <v>556.41600000000005</v>
      </c>
      <c r="H728" s="137">
        <v>1</v>
      </c>
    </row>
    <row r="729" spans="1:8">
      <c r="A729" s="73" t="s">
        <v>30</v>
      </c>
      <c r="B729" s="33" t="str">
        <f t="shared" si="29"/>
        <v>HDDCS-VCB-DX2435</v>
      </c>
      <c r="C729" s="134" t="s">
        <v>680</v>
      </c>
      <c r="D729" s="135">
        <f>VLOOKUP($A729,HDD_Retention!$A:$E,D$659,0)*$H729</f>
        <v>397.44</v>
      </c>
      <c r="E729" s="135">
        <f>VLOOKUP($A729,HDD_Retention!$A:$E,E$659,0)*$H729</f>
        <v>445.13279999999997</v>
      </c>
      <c r="F729" s="138"/>
      <c r="G729" s="135">
        <f>VLOOKUP($A729,HDD_Retention!$A:$E,G$659,0)*$H729</f>
        <v>556.41600000000005</v>
      </c>
      <c r="H729" s="137">
        <v>1</v>
      </c>
    </row>
    <row r="730" spans="1:8">
      <c r="A730" s="73" t="s">
        <v>30</v>
      </c>
      <c r="B730" s="33" t="str">
        <f t="shared" si="29"/>
        <v>HDDCS-VCB-DX24A1</v>
      </c>
      <c r="C730" s="134" t="s">
        <v>682</v>
      </c>
      <c r="D730" s="135">
        <f>VLOOKUP($A730,HDD_Retention!$A:$E,D$659,0)*$H730</f>
        <v>397.44</v>
      </c>
      <c r="E730" s="135">
        <f>VLOOKUP($A730,HDD_Retention!$A:$E,E$659,0)*$H730</f>
        <v>445.13279999999997</v>
      </c>
      <c r="F730" s="138"/>
      <c r="G730" s="135">
        <f>VLOOKUP($A730,HDD_Retention!$A:$E,G$659,0)*$H730</f>
        <v>556.41600000000005</v>
      </c>
      <c r="H730" s="137">
        <v>1</v>
      </c>
    </row>
    <row r="731" spans="1:8">
      <c r="A731" s="73" t="s">
        <v>30</v>
      </c>
      <c r="B731" s="33" t="str">
        <f t="shared" si="29"/>
        <v>HDDCS-VCB-DX24C</v>
      </c>
      <c r="C731" s="134" t="s">
        <v>684</v>
      </c>
      <c r="D731" s="135">
        <f>VLOOKUP($A731,HDD_Retention!$A:$E,D$659,0)*$H731</f>
        <v>397.44</v>
      </c>
      <c r="E731" s="135">
        <f>VLOOKUP($A731,HDD_Retention!$A:$E,E$659,0)*$H731</f>
        <v>445.13279999999997</v>
      </c>
      <c r="F731" s="138"/>
      <c r="G731" s="135">
        <f>VLOOKUP($A731,HDD_Retention!$A:$E,G$659,0)*$H731</f>
        <v>556.41600000000005</v>
      </c>
      <c r="H731" s="137">
        <v>1</v>
      </c>
    </row>
    <row r="732" spans="1:8">
      <c r="A732" s="73" t="s">
        <v>30</v>
      </c>
      <c r="B732" s="33" t="str">
        <f t="shared" si="29"/>
        <v>HDDCS-VCB-DX24F</v>
      </c>
      <c r="C732" s="134" t="s">
        <v>686</v>
      </c>
      <c r="D732" s="135">
        <f>VLOOKUP($A732,HDD_Retention!$A:$E,D$659,0)*$H732</f>
        <v>397.44</v>
      </c>
      <c r="E732" s="135">
        <f>VLOOKUP($A732,HDD_Retention!$A:$E,E$659,0)*$H732</f>
        <v>445.13279999999997</v>
      </c>
      <c r="F732" s="138"/>
      <c r="G732" s="135">
        <f>VLOOKUP($A732,HDD_Retention!$A:$E,G$659,0)*$H732</f>
        <v>556.41600000000005</v>
      </c>
      <c r="H732" s="137">
        <v>1</v>
      </c>
    </row>
    <row r="733" spans="1:8">
      <c r="A733" s="73" t="s">
        <v>30</v>
      </c>
      <c r="B733" s="33" t="str">
        <f t="shared" si="29"/>
        <v>HDDCS-VCB-DX24S</v>
      </c>
      <c r="C733" s="134" t="s">
        <v>688</v>
      </c>
      <c r="D733" s="135">
        <f>VLOOKUP($A733,HDD_Retention!$A:$E,D$659,0)*$H733</f>
        <v>397.44</v>
      </c>
      <c r="E733" s="135">
        <f>VLOOKUP($A733,HDD_Retention!$A:$E,E$659,0)*$H733</f>
        <v>445.13279999999997</v>
      </c>
      <c r="F733" s="138"/>
      <c r="G733" s="135">
        <f>VLOOKUP($A733,HDD_Retention!$A:$E,G$659,0)*$H733</f>
        <v>556.41600000000005</v>
      </c>
      <c r="H733" s="137">
        <v>1</v>
      </c>
    </row>
    <row r="734" spans="1:8">
      <c r="A734" s="73" t="s">
        <v>84</v>
      </c>
      <c r="B734" s="33" t="str">
        <f t="shared" si="29"/>
        <v>HDDCS-VCE-DX63C</v>
      </c>
      <c r="C734" s="134" t="s">
        <v>710</v>
      </c>
      <c r="D734" s="135">
        <f>VLOOKUP($A734,HDD_Retention!$A:$E,D$659,0)*$H734</f>
        <v>397.44</v>
      </c>
      <c r="E734" s="135">
        <f>VLOOKUP($A734,HDD_Retention!$A:$E,E$659,0)*$H734</f>
        <v>445.13279999999997</v>
      </c>
      <c r="F734" s="138"/>
      <c r="G734" s="135">
        <f>VLOOKUP($A734,HDD_Retention!$A:$E,G$659,0)*$H734</f>
        <v>556.41600000000005</v>
      </c>
      <c r="H734" s="137">
        <v>1</v>
      </c>
    </row>
    <row r="735" spans="1:8">
      <c r="A735" s="73" t="s">
        <v>84</v>
      </c>
      <c r="B735" s="33" t="str">
        <f t="shared" si="29"/>
        <v>HDDCS-VCE-DX625</v>
      </c>
      <c r="C735" s="134" t="s">
        <v>716</v>
      </c>
      <c r="D735" s="135">
        <f>VLOOKUP($A735,HDD_Retention!$A:$E,D$659,0)*$H735</f>
        <v>397.44</v>
      </c>
      <c r="E735" s="135">
        <f>VLOOKUP($A735,HDD_Retention!$A:$E,E$659,0)*$H735</f>
        <v>445.13279999999997</v>
      </c>
      <c r="F735" s="138"/>
      <c r="G735" s="135">
        <f>VLOOKUP($A735,HDD_Retention!$A:$E,G$659,0)*$H735</f>
        <v>556.41600000000005</v>
      </c>
      <c r="H735" s="137">
        <v>1</v>
      </c>
    </row>
    <row r="736" spans="1:8">
      <c r="A736" s="73" t="s">
        <v>84</v>
      </c>
      <c r="B736" s="33" t="str">
        <f t="shared" si="29"/>
        <v>HDDCS-VCE-DX635</v>
      </c>
      <c r="C736" s="134" t="s">
        <v>718</v>
      </c>
      <c r="D736" s="135">
        <f>VLOOKUP($A736,HDD_Retention!$A:$E,D$659,0)*$H736</f>
        <v>397.44</v>
      </c>
      <c r="E736" s="135">
        <f>VLOOKUP($A736,HDD_Retention!$A:$E,E$659,0)*$H736</f>
        <v>445.13279999999997</v>
      </c>
      <c r="F736" s="138"/>
      <c r="G736" s="135">
        <f>VLOOKUP($A736,HDD_Retention!$A:$E,G$659,0)*$H736</f>
        <v>556.41600000000005</v>
      </c>
      <c r="H736" s="137">
        <v>1</v>
      </c>
    </row>
    <row r="737" spans="1:8">
      <c r="A737" s="73" t="s">
        <v>88</v>
      </c>
      <c r="B737" s="33" t="str">
        <f t="shared" si="29"/>
        <v>HDDCS-VCE-DX2435HD</v>
      </c>
      <c r="C737" s="134" t="s">
        <v>722</v>
      </c>
      <c r="D737" s="135">
        <f>VLOOKUP($A737,HDD_Retention!$A:$E,D$659,0)*$H737</f>
        <v>1300</v>
      </c>
      <c r="E737" s="135">
        <f>VLOOKUP($A737,HDD_Retention!$A:$E,E$659,0)*$H737</f>
        <v>1456</v>
      </c>
      <c r="F737" s="138"/>
      <c r="G737" s="135">
        <f>VLOOKUP($A737,HDD_Retention!$A:$E,G$659,0)*$H737</f>
        <v>1820</v>
      </c>
      <c r="H737" s="137">
        <v>1</v>
      </c>
    </row>
    <row r="738" spans="1:8">
      <c r="A738" s="73" t="s">
        <v>88</v>
      </c>
      <c r="B738" s="33" t="str">
        <f t="shared" si="29"/>
        <v>HDDCS-VCE-DX635HD</v>
      </c>
      <c r="C738" s="134" t="s">
        <v>724</v>
      </c>
      <c r="D738" s="135">
        <f>VLOOKUP($A738,HDD_Retention!$A:$E,D$659,0)*$H738</f>
        <v>1300</v>
      </c>
      <c r="E738" s="135">
        <f>VLOOKUP($A738,HDD_Retention!$A:$E,E$659,0)*$H738</f>
        <v>1456</v>
      </c>
      <c r="F738" s="138"/>
      <c r="G738" s="135">
        <f>VLOOKUP($A738,HDD_Retention!$A:$E,G$659,0)*$H738</f>
        <v>1820</v>
      </c>
      <c r="H738" s="137">
        <v>1</v>
      </c>
    </row>
    <row r="739" spans="1:8">
      <c r="A739" s="73" t="s">
        <v>82</v>
      </c>
      <c r="B739" s="33" t="str">
        <f t="shared" si="29"/>
        <v>HDDCS-VCC-DX64</v>
      </c>
      <c r="C739" s="134" t="s">
        <v>1098</v>
      </c>
      <c r="D739" s="135">
        <f>VLOOKUP($A739,HDD_Retention!$A:$E,D$659,0)*$H739</f>
        <v>370.08</v>
      </c>
      <c r="E739" s="135">
        <f>VLOOKUP($A739,HDD_Retention!$A:$E,E$659,0)*$H739</f>
        <v>414.4896</v>
      </c>
      <c r="F739" s="138"/>
      <c r="G739" s="135">
        <f>VLOOKUP($A739,HDD_Retention!$A:$E,G$659,0)*$H739</f>
        <v>518.11199999999997</v>
      </c>
      <c r="H739" s="137">
        <v>1</v>
      </c>
    </row>
    <row r="740" spans="1:8">
      <c r="A740" s="73" t="s">
        <v>84</v>
      </c>
      <c r="B740" s="33" t="str">
        <f t="shared" si="29"/>
        <v>HDDCS-VCE-DX64A1</v>
      </c>
      <c r="C740" s="134" t="s">
        <v>783</v>
      </c>
      <c r="D740" s="135">
        <f>VLOOKUP($A740,HDD_Retention!$A:$E,D$659,0)*$H740</f>
        <v>397.44</v>
      </c>
      <c r="E740" s="135">
        <f>VLOOKUP($A740,HDD_Retention!$A:$E,E$659,0)*$H740</f>
        <v>445.13279999999997</v>
      </c>
      <c r="F740" s="138"/>
      <c r="G740" s="135">
        <f>VLOOKUP($A740,HDD_Retention!$A:$E,G$659,0)*$H740</f>
        <v>556.41600000000005</v>
      </c>
      <c r="H740" s="137">
        <v>1</v>
      </c>
    </row>
    <row r="741" spans="1:8">
      <c r="A741" s="73" t="s">
        <v>82</v>
      </c>
      <c r="B741" s="33" t="str">
        <f t="shared" si="29"/>
        <v>HDDCS-VCC-DX64</v>
      </c>
      <c r="C741" s="134" t="s">
        <v>1098</v>
      </c>
      <c r="D741" s="135">
        <f>VLOOKUP($A741,HDD_Retention!$A:$E,D$659,0)*$H741</f>
        <v>370.08</v>
      </c>
      <c r="E741" s="135">
        <f>VLOOKUP($A741,HDD_Retention!$A:$E,E$659,0)*$H741</f>
        <v>414.4896</v>
      </c>
      <c r="F741" s="138"/>
      <c r="G741" s="135">
        <f>VLOOKUP($A741,HDD_Retention!$A:$E,G$659,0)*$H741</f>
        <v>518.11199999999997</v>
      </c>
      <c r="H741" s="137">
        <v>1</v>
      </c>
    </row>
    <row r="742" spans="1:8">
      <c r="A742" s="73" t="s">
        <v>84</v>
      </c>
      <c r="B742" s="33" t="str">
        <f t="shared" si="29"/>
        <v>HDDCS-VCE-DX64C</v>
      </c>
      <c r="C742" s="134" t="s">
        <v>784</v>
      </c>
      <c r="D742" s="135">
        <f>VLOOKUP($A742,HDD_Retention!$A:$E,D$659,0)*$H742</f>
        <v>397.44</v>
      </c>
      <c r="E742" s="135">
        <f>VLOOKUP($A742,HDD_Retention!$A:$E,E$659,0)*$H742</f>
        <v>445.13279999999997</v>
      </c>
      <c r="F742" s="138"/>
      <c r="G742" s="135">
        <f>VLOOKUP($A742,HDD_Retention!$A:$E,G$659,0)*$H742</f>
        <v>556.41600000000005</v>
      </c>
      <c r="H742" s="137">
        <v>1</v>
      </c>
    </row>
    <row r="743" spans="1:8">
      <c r="A743" s="73" t="s">
        <v>82</v>
      </c>
      <c r="B743" s="33" t="str">
        <f t="shared" si="29"/>
        <v>HDDCS-VCC-DX64</v>
      </c>
      <c r="C743" s="134" t="s">
        <v>1098</v>
      </c>
      <c r="D743" s="135">
        <f>VLOOKUP($A743,HDD_Retention!$A:$E,D$659,0)*$H743</f>
        <v>370.08</v>
      </c>
      <c r="E743" s="135">
        <f>VLOOKUP($A743,HDD_Retention!$A:$E,E$659,0)*$H743</f>
        <v>414.4896</v>
      </c>
      <c r="F743" s="138"/>
      <c r="G743" s="135">
        <f>VLOOKUP($A743,HDD_Retention!$A:$E,G$659,0)*$H743</f>
        <v>518.11199999999997</v>
      </c>
      <c r="H743" s="137">
        <v>1</v>
      </c>
    </row>
    <row r="744" spans="1:8">
      <c r="A744" s="73" t="s">
        <v>84</v>
      </c>
      <c r="B744" s="33" t="str">
        <f t="shared" si="29"/>
        <v>HDDCS-VCE-DX64F</v>
      </c>
      <c r="C744" s="134" t="s">
        <v>785</v>
      </c>
      <c r="D744" s="135">
        <f>VLOOKUP($A744,HDD_Retention!$A:$E,D$659,0)*$H744</f>
        <v>397.44</v>
      </c>
      <c r="E744" s="135">
        <f>VLOOKUP($A744,HDD_Retention!$A:$E,E$659,0)*$H744</f>
        <v>445.13279999999997</v>
      </c>
      <c r="F744" s="138"/>
      <c r="G744" s="135">
        <f>VLOOKUP($A744,HDD_Retention!$A:$E,G$659,0)*$H744</f>
        <v>556.41600000000005</v>
      </c>
      <c r="H744" s="137">
        <v>1</v>
      </c>
    </row>
    <row r="745" spans="1:8">
      <c r="A745" s="73" t="s">
        <v>84</v>
      </c>
      <c r="B745" s="33" t="str">
        <f t="shared" si="29"/>
        <v>HDDCS-VCE-DX64F1</v>
      </c>
      <c r="C745" s="134" t="s">
        <v>787</v>
      </c>
      <c r="D745" s="135">
        <f>VLOOKUP($A745,HDD_Retention!$A:$E,D$659,0)*$H745</f>
        <v>397.44</v>
      </c>
      <c r="E745" s="135">
        <f>VLOOKUP($A745,HDD_Retention!$A:$E,E$659,0)*$H745</f>
        <v>445.13279999999997</v>
      </c>
      <c r="F745" s="138"/>
      <c r="G745" s="135">
        <f>VLOOKUP($A745,HDD_Retention!$A:$E,G$659,0)*$H745</f>
        <v>556.41600000000005</v>
      </c>
      <c r="H745" s="137">
        <v>1</v>
      </c>
    </row>
    <row r="746" spans="1:8">
      <c r="A746" s="73" t="s">
        <v>82</v>
      </c>
      <c r="B746" s="33" t="str">
        <f t="shared" si="29"/>
        <v>HDDCS-VCB-DX64A1P</v>
      </c>
      <c r="C746" s="134" t="s">
        <v>765</v>
      </c>
      <c r="D746" s="135">
        <f>VLOOKUP($A746,HDD_Retention!$A:$E,D$659,0)*$H746</f>
        <v>370.08</v>
      </c>
      <c r="E746" s="135">
        <f>VLOOKUP($A746,HDD_Retention!$A:$E,E$659,0)*$H746</f>
        <v>414.4896</v>
      </c>
      <c r="F746" s="138"/>
      <c r="G746" s="135">
        <f>VLOOKUP($A746,HDD_Retention!$A:$E,G$659,0)*$H746</f>
        <v>518.11199999999997</v>
      </c>
      <c r="H746" s="137">
        <v>1</v>
      </c>
    </row>
    <row r="747" spans="1:8">
      <c r="A747" s="73" t="s">
        <v>84</v>
      </c>
      <c r="B747" s="33" t="str">
        <f t="shared" si="29"/>
        <v>HDDCS-VCB-DX64CP</v>
      </c>
      <c r="C747" s="134" t="s">
        <v>767</v>
      </c>
      <c r="D747" s="135">
        <f>VLOOKUP($A747,HDD_Retention!$A:$E,D$659,0)*$H747</f>
        <v>397.44</v>
      </c>
      <c r="E747" s="135">
        <f>VLOOKUP($A747,HDD_Retention!$A:$E,E$659,0)*$H747</f>
        <v>445.13279999999997</v>
      </c>
      <c r="F747" s="138"/>
      <c r="G747" s="135">
        <f>VLOOKUP($A747,HDD_Retention!$A:$E,G$659,0)*$H747</f>
        <v>556.41600000000005</v>
      </c>
      <c r="H747" s="137">
        <v>1</v>
      </c>
    </row>
    <row r="748" spans="1:8">
      <c r="A748" s="73" t="s">
        <v>82</v>
      </c>
      <c r="B748" s="33" t="str">
        <f t="shared" si="29"/>
        <v>HDDCS-VCB-DX64FP</v>
      </c>
      <c r="C748" s="134" t="s">
        <v>769</v>
      </c>
      <c r="D748" s="135">
        <f>VLOOKUP($A748,HDD_Retention!$A:$E,D$659,0)*$H748</f>
        <v>370.08</v>
      </c>
      <c r="E748" s="135">
        <f>VLOOKUP($A748,HDD_Retention!$A:$E,E$659,0)*$H748</f>
        <v>414.4896</v>
      </c>
      <c r="F748" s="138"/>
      <c r="G748" s="135">
        <f>VLOOKUP($A748,HDD_Retention!$A:$E,G$659,0)*$H748</f>
        <v>518.11199999999997</v>
      </c>
      <c r="H748" s="137">
        <v>1</v>
      </c>
    </row>
    <row r="749" spans="1:8">
      <c r="A749" s="73" t="s">
        <v>84</v>
      </c>
      <c r="B749" s="33" t="str">
        <f t="shared" si="29"/>
        <v>HDDCS-VCB-DX64SP</v>
      </c>
      <c r="C749" s="134" t="s">
        <v>771</v>
      </c>
      <c r="D749" s="135">
        <f>VLOOKUP($A749,HDD_Retention!$A:$E,D$659,0)*$H749</f>
        <v>397.44</v>
      </c>
      <c r="E749" s="135">
        <f>VLOOKUP($A749,HDD_Retention!$A:$E,E$659,0)*$H749</f>
        <v>445.13279999999997</v>
      </c>
      <c r="F749" s="138"/>
      <c r="G749" s="135">
        <f>VLOOKUP($A749,HDD_Retention!$A:$E,G$659,0)*$H749</f>
        <v>556.41600000000005</v>
      </c>
      <c r="H749" s="137">
        <v>1</v>
      </c>
    </row>
    <row r="750" spans="1:8">
      <c r="A750" s="73" t="s">
        <v>82</v>
      </c>
      <c r="B750" s="33" t="str">
        <f t="shared" si="29"/>
        <v>HDDCS-VCBHD1-DX64A1P</v>
      </c>
      <c r="C750" s="134" t="s">
        <v>773</v>
      </c>
      <c r="D750" s="135">
        <f>VLOOKUP($A750,HDD_Retention!$A:$E,D$659,0)*$H750</f>
        <v>370.08</v>
      </c>
      <c r="E750" s="135">
        <f>VLOOKUP($A750,HDD_Retention!$A:$E,E$659,0)*$H750</f>
        <v>414.4896</v>
      </c>
      <c r="F750" s="138"/>
      <c r="G750" s="135">
        <f>VLOOKUP($A750,HDD_Retention!$A:$E,G$659,0)*$H750</f>
        <v>518.11199999999997</v>
      </c>
      <c r="H750" s="137">
        <v>1</v>
      </c>
    </row>
    <row r="751" spans="1:8">
      <c r="A751" s="73" t="s">
        <v>84</v>
      </c>
      <c r="B751" s="33" t="str">
        <f t="shared" si="29"/>
        <v>HDDCS-VCBHD1-DX64CP</v>
      </c>
      <c r="C751" s="134" t="s">
        <v>775</v>
      </c>
      <c r="D751" s="135">
        <f>VLOOKUP($A751,HDD_Retention!$A:$E,D$659,0)*$H751</f>
        <v>397.44</v>
      </c>
      <c r="E751" s="135">
        <f>VLOOKUP($A751,HDD_Retention!$A:$E,E$659,0)*$H751</f>
        <v>445.13279999999997</v>
      </c>
      <c r="F751" s="138"/>
      <c r="G751" s="135">
        <f>VLOOKUP($A751,HDD_Retention!$A:$E,G$659,0)*$H751</f>
        <v>556.41600000000005</v>
      </c>
      <c r="H751" s="137">
        <v>1</v>
      </c>
    </row>
    <row r="752" spans="1:8">
      <c r="A752" s="73" t="s">
        <v>84</v>
      </c>
      <c r="B752" s="33" t="str">
        <f t="shared" si="29"/>
        <v>HDDCS-VCE-DX64S</v>
      </c>
      <c r="C752" s="134" t="s">
        <v>786</v>
      </c>
      <c r="D752" s="135">
        <f>VLOOKUP($A752,HDD_Retention!$A:$E,D$659,0)*$H752</f>
        <v>397.44</v>
      </c>
      <c r="E752" s="135">
        <f>VLOOKUP($A752,HDD_Retention!$A:$E,E$659,0)*$H752</f>
        <v>445.13279999999997</v>
      </c>
      <c r="F752" s="138"/>
      <c r="G752" s="135">
        <f>VLOOKUP($A752,HDD_Retention!$A:$E,G$659,0)*$H752</f>
        <v>556.41600000000005</v>
      </c>
      <c r="H752" s="137">
        <v>1</v>
      </c>
    </row>
    <row r="753" spans="1:8">
      <c r="A753" s="73" t="s">
        <v>88</v>
      </c>
      <c r="B753" s="33" t="str">
        <f t="shared" si="29"/>
        <v>HDDCS-VCEHD1-DX64A1</v>
      </c>
      <c r="C753" s="134" t="s">
        <v>779</v>
      </c>
      <c r="D753" s="135">
        <f>VLOOKUP($A753,HDD_Retention!$A:$E,D$659,0)*$H753</f>
        <v>1300</v>
      </c>
      <c r="E753" s="135">
        <f>VLOOKUP($A753,HDD_Retention!$A:$E,E$659,0)*$H753</f>
        <v>1456</v>
      </c>
      <c r="F753" s="138"/>
      <c r="G753" s="135">
        <f>VLOOKUP($A753,HDD_Retention!$A:$E,G$659,0)*$H753</f>
        <v>1820</v>
      </c>
      <c r="H753" s="137">
        <v>1</v>
      </c>
    </row>
    <row r="754" spans="1:8">
      <c r="A754" s="73" t="s">
        <v>88</v>
      </c>
      <c r="B754" s="33" t="str">
        <f t="shared" si="29"/>
        <v>HDDCS-VCEHD1-DX64C</v>
      </c>
      <c r="C754" s="134" t="s">
        <v>781</v>
      </c>
      <c r="D754" s="135">
        <f>VLOOKUP($A754,HDD_Retention!$A:$E,D$659,0)*$H754</f>
        <v>1300</v>
      </c>
      <c r="E754" s="135">
        <f>VLOOKUP($A754,HDD_Retention!$A:$E,E$659,0)*$H754</f>
        <v>1456</v>
      </c>
      <c r="F754" s="138"/>
      <c r="G754" s="135">
        <f>VLOOKUP($A754,HDD_Retention!$A:$E,G$659,0)*$H754</f>
        <v>1820</v>
      </c>
      <c r="H754" s="137">
        <v>1</v>
      </c>
    </row>
    <row r="755" spans="1:8">
      <c r="A755" s="73" t="s">
        <v>82</v>
      </c>
      <c r="B755" s="33" t="str">
        <f t="shared" si="29"/>
        <v>HDDCS-VCB-DX6FLEXP</v>
      </c>
      <c r="C755" s="134" t="s">
        <v>777</v>
      </c>
      <c r="D755" s="135">
        <f>VLOOKUP($A755,HDD_Retention!$A:$E,D$659,0)*$H755</f>
        <v>370.08</v>
      </c>
      <c r="E755" s="135">
        <f>VLOOKUP($A755,HDD_Retention!$A:$E,E$659,0)*$H755</f>
        <v>414.4896</v>
      </c>
      <c r="F755" s="138"/>
      <c r="G755" s="135">
        <f>VLOOKUP($A755,HDD_Retention!$A:$E,G$659,0)*$H755</f>
        <v>518.11199999999997</v>
      </c>
      <c r="H755" s="137">
        <v>1</v>
      </c>
    </row>
    <row r="756" spans="1:8">
      <c r="A756" s="73" t="s">
        <v>82</v>
      </c>
      <c r="B756" s="33" t="str">
        <f t="shared" si="29"/>
        <v>HDDCS-VCB-DX64F1P</v>
      </c>
      <c r="C756" s="134" t="s">
        <v>789</v>
      </c>
      <c r="D756" s="135">
        <f>VLOOKUP($A756,HDD_Retention!$A:$E,D$659,0)*$H756</f>
        <v>370.08</v>
      </c>
      <c r="E756" s="135">
        <f>VLOOKUP($A756,HDD_Retention!$A:$E,E$659,0)*$H756</f>
        <v>414.4896</v>
      </c>
      <c r="F756" s="138"/>
      <c r="G756" s="135">
        <f>VLOOKUP($A756,HDD_Retention!$A:$E,G$659,0)*$H756</f>
        <v>518.11199999999997</v>
      </c>
      <c r="H756" s="137">
        <v>1</v>
      </c>
    </row>
    <row r="757" spans="1:8">
      <c r="A757" s="73" t="s">
        <v>30</v>
      </c>
      <c r="B757" s="33" t="str">
        <f t="shared" si="29"/>
        <v>HDDCS-VCB-DX24F1</v>
      </c>
      <c r="C757" s="134" t="s">
        <v>692</v>
      </c>
      <c r="D757" s="135">
        <f>VLOOKUP($A757,HDD_Retention!$A:$E,D$659,0)*$H757</f>
        <v>397.44</v>
      </c>
      <c r="E757" s="135">
        <f>VLOOKUP($A757,HDD_Retention!$A:$E,E$659,0)*$H757</f>
        <v>445.13279999999997</v>
      </c>
      <c r="F757" s="138"/>
      <c r="G757" s="135">
        <f>VLOOKUP($A757,HDD_Retention!$A:$E,G$659,0)*$H757</f>
        <v>556.41600000000005</v>
      </c>
      <c r="H757" s="137">
        <v>1</v>
      </c>
    </row>
    <row r="758" spans="1:8">
      <c r="A758" s="73" t="s">
        <v>32</v>
      </c>
      <c r="B758" s="33" t="str">
        <f t="shared" si="29"/>
        <v>HDDCS-VCE-DX24F1</v>
      </c>
      <c r="C758" s="134" t="s">
        <v>741</v>
      </c>
      <c r="D758" s="135">
        <f>VLOOKUP($A758,HDD_Retention!$A:$E,D$659,0)*$H758</f>
        <v>397.44</v>
      </c>
      <c r="E758" s="135">
        <f>VLOOKUP($A758,HDD_Retention!$A:$E,E$659,0)*$H758</f>
        <v>445.13279999999997</v>
      </c>
      <c r="F758" s="138"/>
      <c r="G758" s="135">
        <f>VLOOKUP($A758,HDD_Retention!$A:$E,G$659,0)*$H758</f>
        <v>556.41600000000005</v>
      </c>
      <c r="H758" s="137">
        <v>1</v>
      </c>
    </row>
  </sheetData>
  <mergeCells count="8">
    <mergeCell ref="S12:T12"/>
    <mergeCell ref="V12:W12"/>
    <mergeCell ref="C5:C8"/>
    <mergeCell ref="D12:E12"/>
    <mergeCell ref="G12:H12"/>
    <mergeCell ref="J12:K12"/>
    <mergeCell ref="M12:N12"/>
    <mergeCell ref="P12:Q1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rgb="FFFFFF00"/>
  </sheetPr>
  <dimension ref="A1:O160"/>
  <sheetViews>
    <sheetView tabSelected="1" workbookViewId="0">
      <pane xSplit="3" ySplit="1" topLeftCell="D2" activePane="bottomRight" state="frozen"/>
      <selection activeCell="G26" sqref="G26"/>
      <selection pane="topRight" activeCell="G26" sqref="G26"/>
      <selection pane="bottomLeft" activeCell="G26" sqref="G26"/>
      <selection pane="bottomRight" activeCell="F9" sqref="F9"/>
    </sheetView>
  </sheetViews>
  <sheetFormatPr defaultColWidth="11.42578125" defaultRowHeight="12.75"/>
  <cols>
    <col min="1" max="1" width="16.42578125" customWidth="1"/>
    <col min="2" max="2" width="14.140625" bestFit="1" customWidth="1"/>
    <col min="3" max="3" width="16.42578125" bestFit="1" customWidth="1"/>
    <col min="4" max="4" width="22.42578125" style="20" bestFit="1" customWidth="1"/>
    <col min="5" max="5" width="14.85546875" style="20" bestFit="1" customWidth="1"/>
    <col min="6" max="6" width="14.7109375" style="21" bestFit="1" customWidth="1"/>
    <col min="7" max="7" width="8.5703125" style="21" bestFit="1" customWidth="1"/>
    <col min="8" max="8" width="10.42578125" style="20" bestFit="1" customWidth="1"/>
    <col min="9" max="11" width="11.42578125" style="20"/>
  </cols>
  <sheetData>
    <row r="1" spans="1:15" ht="45.75" thickBot="1">
      <c r="A1" s="161" t="s">
        <v>1132</v>
      </c>
      <c r="B1" s="161" t="s">
        <v>1130</v>
      </c>
      <c r="C1" s="161" t="s">
        <v>494</v>
      </c>
      <c r="D1" s="162" t="s">
        <v>495</v>
      </c>
      <c r="E1" s="162" t="s">
        <v>496</v>
      </c>
      <c r="F1" s="162" t="s">
        <v>497</v>
      </c>
      <c r="G1" s="162" t="s">
        <v>498</v>
      </c>
      <c r="H1" s="162" t="s">
        <v>499</v>
      </c>
      <c r="I1" s="15" t="s">
        <v>500</v>
      </c>
      <c r="J1" s="16" t="s">
        <v>501</v>
      </c>
      <c r="K1" s="17" t="s">
        <v>502</v>
      </c>
      <c r="L1" s="18" t="s">
        <v>503</v>
      </c>
      <c r="M1" s="18" t="s">
        <v>504</v>
      </c>
      <c r="N1" s="18" t="s">
        <v>505</v>
      </c>
      <c r="O1" s="18" t="s">
        <v>506</v>
      </c>
    </row>
    <row r="2" spans="1:15" ht="15">
      <c r="A2" s="163" t="str">
        <f>IF(D2="24x7",E2&amp;F2&amp;D2&amp;G2,IF(D2="9x5 (local business hours)",E2&amp;F2&amp;"9x5"&amp;G2,IF(D2="9x5",E2&amp;F2&amp;D2&amp;G2)))</f>
        <v>NBDresponse9x5CS1</v>
      </c>
      <c r="B2" t="s">
        <v>1131</v>
      </c>
      <c r="C2" s="19" t="s">
        <v>507</v>
      </c>
      <c r="D2" s="19" t="s">
        <v>1152</v>
      </c>
      <c r="E2" s="19" t="s">
        <v>508</v>
      </c>
      <c r="F2" s="19" t="s">
        <v>509</v>
      </c>
      <c r="G2" s="19" t="s">
        <v>72</v>
      </c>
      <c r="H2" s="19" t="s">
        <v>510</v>
      </c>
      <c r="I2">
        <v>177.06290000000001</v>
      </c>
      <c r="J2">
        <v>198.31039999999999</v>
      </c>
      <c r="K2">
        <v>0.49830000000000002</v>
      </c>
      <c r="L2">
        <v>0.49830000000000002</v>
      </c>
      <c r="M2">
        <v>2.3885000000000001</v>
      </c>
      <c r="N2">
        <v>0</v>
      </c>
      <c r="O2">
        <v>0</v>
      </c>
    </row>
    <row r="3" spans="1:15" ht="15">
      <c r="A3" s="163" t="str">
        <f t="shared" ref="A3:A66" si="0">IF(D3="24x7",E3&amp;F3&amp;D3&amp;G3,IF(D3="9x5 (local business hours)",E3&amp;F3&amp;"9x5"&amp;G3,IF(D3="9x5",E3&amp;F3&amp;D3&amp;G3)))</f>
        <v>NBDresponse24x7CS1</v>
      </c>
      <c r="B3" t="s">
        <v>1131</v>
      </c>
      <c r="C3" s="19" t="s">
        <v>507</v>
      </c>
      <c r="D3" s="19" t="s">
        <v>511</v>
      </c>
      <c r="E3" s="19" t="s">
        <v>508</v>
      </c>
      <c r="F3" s="19" t="s">
        <v>509</v>
      </c>
      <c r="G3" s="19" t="s">
        <v>72</v>
      </c>
      <c r="H3" s="19" t="s">
        <v>510</v>
      </c>
      <c r="I3">
        <v>193.20439999999999</v>
      </c>
      <c r="J3">
        <v>216.38890000000001</v>
      </c>
      <c r="K3">
        <v>1.2656000000000001</v>
      </c>
      <c r="L3">
        <v>1.2656000000000001</v>
      </c>
      <c r="M3">
        <v>3.1556999999999999</v>
      </c>
      <c r="N3">
        <v>0</v>
      </c>
      <c r="O3">
        <v>0</v>
      </c>
    </row>
    <row r="4" spans="1:15" ht="15">
      <c r="A4" s="163" t="str">
        <f t="shared" si="0"/>
        <v>24hrecovery24x7CS1</v>
      </c>
      <c r="B4" t="s">
        <v>1131</v>
      </c>
      <c r="C4" s="19" t="s">
        <v>507</v>
      </c>
      <c r="D4" s="19" t="s">
        <v>511</v>
      </c>
      <c r="E4" s="19" t="s">
        <v>512</v>
      </c>
      <c r="F4" s="19" t="s">
        <v>513</v>
      </c>
      <c r="G4" s="19" t="s">
        <v>72</v>
      </c>
      <c r="H4" s="19" t="s">
        <v>510</v>
      </c>
      <c r="I4">
        <v>344.86349999999999</v>
      </c>
      <c r="J4">
        <v>386.24709999999999</v>
      </c>
      <c r="K4">
        <v>2.2185000000000001</v>
      </c>
      <c r="L4">
        <v>2.2185000000000001</v>
      </c>
      <c r="M4">
        <v>4.1086</v>
      </c>
      <c r="N4">
        <v>0</v>
      </c>
      <c r="O4">
        <v>0</v>
      </c>
    </row>
    <row r="5" spans="1:15" ht="15">
      <c r="A5" s="163" t="str">
        <f t="shared" si="0"/>
        <v>4hresponse24x7CS1</v>
      </c>
      <c r="B5" t="s">
        <v>1131</v>
      </c>
      <c r="C5" s="19" t="s">
        <v>507</v>
      </c>
      <c r="D5" s="19" t="s">
        <v>511</v>
      </c>
      <c r="E5" s="19" t="s">
        <v>514</v>
      </c>
      <c r="F5" s="19" t="s">
        <v>509</v>
      </c>
      <c r="G5" s="19" t="s">
        <v>72</v>
      </c>
      <c r="H5" s="19" t="s">
        <v>510</v>
      </c>
      <c r="I5">
        <v>340.92619999999999</v>
      </c>
      <c r="J5">
        <v>381.8374</v>
      </c>
      <c r="K5">
        <v>2.0865</v>
      </c>
      <c r="L5">
        <v>2.0865</v>
      </c>
      <c r="M5">
        <v>3.9765999999999999</v>
      </c>
      <c r="N5">
        <v>0</v>
      </c>
      <c r="O5">
        <v>0</v>
      </c>
    </row>
    <row r="6" spans="1:15" ht="15">
      <c r="A6" s="163" t="str">
        <f t="shared" si="0"/>
        <v>4hrecovery24x7CS1</v>
      </c>
      <c r="B6" t="s">
        <v>1131</v>
      </c>
      <c r="C6" s="19" t="s">
        <v>507</v>
      </c>
      <c r="D6" s="19" t="s">
        <v>511</v>
      </c>
      <c r="E6" s="19" t="s">
        <v>514</v>
      </c>
      <c r="F6" s="19" t="s">
        <v>513</v>
      </c>
      <c r="G6" s="19" t="s">
        <v>72</v>
      </c>
      <c r="H6" s="19" t="s">
        <v>510</v>
      </c>
      <c r="I6">
        <v>362.58109999999999</v>
      </c>
      <c r="J6">
        <v>406.0908</v>
      </c>
      <c r="K6">
        <v>2.8123</v>
      </c>
      <c r="L6">
        <v>2.8123</v>
      </c>
      <c r="M6">
        <v>4.7024999999999997</v>
      </c>
      <c r="N6">
        <v>0</v>
      </c>
      <c r="O6">
        <v>0</v>
      </c>
    </row>
    <row r="7" spans="1:15" ht="15">
      <c r="A7" s="163" t="str">
        <f t="shared" si="0"/>
        <v>NBDresponse9x5CS2</v>
      </c>
      <c r="B7" t="s">
        <v>1131</v>
      </c>
      <c r="C7" s="19" t="s">
        <v>507</v>
      </c>
      <c r="D7" s="19" t="s">
        <v>1152</v>
      </c>
      <c r="E7" s="19" t="s">
        <v>508</v>
      </c>
      <c r="F7" s="19" t="s">
        <v>509</v>
      </c>
      <c r="G7" s="19" t="s">
        <v>74</v>
      </c>
      <c r="H7" s="19" t="s">
        <v>510</v>
      </c>
      <c r="I7">
        <v>201.91419999999999</v>
      </c>
      <c r="J7">
        <v>226.1439</v>
      </c>
      <c r="K7">
        <v>0.53700000000000003</v>
      </c>
      <c r="L7">
        <v>0.53700000000000003</v>
      </c>
      <c r="M7">
        <v>2.5830000000000002</v>
      </c>
      <c r="N7">
        <v>0</v>
      </c>
      <c r="O7">
        <v>0</v>
      </c>
    </row>
    <row r="8" spans="1:15" ht="15">
      <c r="A8" s="163" t="str">
        <f t="shared" si="0"/>
        <v>NBDresponse24x7CS2</v>
      </c>
      <c r="B8" t="s">
        <v>1131</v>
      </c>
      <c r="C8" s="19" t="s">
        <v>507</v>
      </c>
      <c r="D8" s="19" t="s">
        <v>511</v>
      </c>
      <c r="E8" s="19" t="s">
        <v>508</v>
      </c>
      <c r="F8" s="19" t="s">
        <v>509</v>
      </c>
      <c r="G8" s="19" t="s">
        <v>74</v>
      </c>
      <c r="H8" s="19" t="s">
        <v>510</v>
      </c>
      <c r="I8">
        <v>231.37610000000001</v>
      </c>
      <c r="J8">
        <v>259.1413</v>
      </c>
      <c r="K8">
        <v>1.3043</v>
      </c>
      <c r="L8">
        <v>1.3043</v>
      </c>
      <c r="M8">
        <v>3.3502999999999998</v>
      </c>
      <c r="N8">
        <v>0</v>
      </c>
      <c r="O8">
        <v>0</v>
      </c>
    </row>
    <row r="9" spans="1:15" ht="15">
      <c r="A9" s="163" t="str">
        <f t="shared" si="0"/>
        <v>24hrecovery24x7CS2</v>
      </c>
      <c r="B9" t="s">
        <v>1131</v>
      </c>
      <c r="C9" s="19" t="s">
        <v>507</v>
      </c>
      <c r="D9" s="19" t="s">
        <v>511</v>
      </c>
      <c r="E9" s="19" t="s">
        <v>512</v>
      </c>
      <c r="F9" s="19" t="s">
        <v>513</v>
      </c>
      <c r="G9" s="19" t="s">
        <v>74</v>
      </c>
      <c r="H9" s="19" t="s">
        <v>510</v>
      </c>
      <c r="I9">
        <v>388.9511</v>
      </c>
      <c r="J9">
        <v>435.62520000000001</v>
      </c>
      <c r="K9">
        <v>2.5565000000000002</v>
      </c>
      <c r="L9">
        <v>2.5565000000000002</v>
      </c>
      <c r="M9">
        <v>4.6025</v>
      </c>
      <c r="N9">
        <v>0</v>
      </c>
      <c r="O9">
        <v>0</v>
      </c>
    </row>
    <row r="10" spans="1:15" ht="15">
      <c r="A10" s="163" t="str">
        <f t="shared" si="0"/>
        <v>4hresponse24x7CS2</v>
      </c>
      <c r="B10" t="s">
        <v>1131</v>
      </c>
      <c r="C10" s="19" t="s">
        <v>507</v>
      </c>
      <c r="D10" s="19" t="s">
        <v>511</v>
      </c>
      <c r="E10" s="19" t="s">
        <v>514</v>
      </c>
      <c r="F10" s="19" t="s">
        <v>509</v>
      </c>
      <c r="G10" s="19" t="s">
        <v>74</v>
      </c>
      <c r="H10" s="19" t="s">
        <v>510</v>
      </c>
      <c r="I10">
        <v>384.73259999999999</v>
      </c>
      <c r="J10">
        <v>430.90050000000002</v>
      </c>
      <c r="K10">
        <v>2.4034</v>
      </c>
      <c r="L10">
        <v>2.4034</v>
      </c>
      <c r="M10">
        <v>4.4493999999999998</v>
      </c>
      <c r="N10">
        <v>0</v>
      </c>
      <c r="O10">
        <v>0</v>
      </c>
    </row>
    <row r="11" spans="1:15" ht="15">
      <c r="A11" s="163" t="str">
        <f t="shared" si="0"/>
        <v>4hrecovery24x7CS2</v>
      </c>
      <c r="B11" t="s">
        <v>1131</v>
      </c>
      <c r="C11" s="19" t="s">
        <v>507</v>
      </c>
      <c r="D11" s="19" t="s">
        <v>511</v>
      </c>
      <c r="E11" s="19" t="s">
        <v>514</v>
      </c>
      <c r="F11" s="19" t="s">
        <v>513</v>
      </c>
      <c r="G11" s="19" t="s">
        <v>74</v>
      </c>
      <c r="H11" s="19" t="s">
        <v>510</v>
      </c>
      <c r="I11">
        <v>407.93430000000001</v>
      </c>
      <c r="J11">
        <v>456.88639999999998</v>
      </c>
      <c r="K11">
        <v>3.2454999999999998</v>
      </c>
      <c r="L11">
        <v>3.2454999999999998</v>
      </c>
      <c r="M11">
        <v>5.2915000000000001</v>
      </c>
      <c r="N11">
        <v>0</v>
      </c>
      <c r="O11">
        <v>0</v>
      </c>
    </row>
    <row r="12" spans="1:15" ht="15">
      <c r="A12" s="163" t="str">
        <f t="shared" si="0"/>
        <v>NBDresponse9x5CS3</v>
      </c>
      <c r="B12" t="s">
        <v>1131</v>
      </c>
      <c r="C12" s="19" t="s">
        <v>507</v>
      </c>
      <c r="D12" s="19" t="s">
        <v>1152</v>
      </c>
      <c r="E12" s="19" t="s">
        <v>508</v>
      </c>
      <c r="F12" s="19" t="s">
        <v>509</v>
      </c>
      <c r="G12" s="19" t="s">
        <v>76</v>
      </c>
      <c r="H12" s="19" t="s">
        <v>510</v>
      </c>
      <c r="I12">
        <v>1.6505000000000001</v>
      </c>
      <c r="J12">
        <v>1.8486</v>
      </c>
      <c r="K12">
        <v>0.29299999999999998</v>
      </c>
      <c r="L12">
        <v>0.29299999999999998</v>
      </c>
      <c r="M12">
        <v>4.3849999999999998</v>
      </c>
      <c r="N12">
        <v>0</v>
      </c>
      <c r="O12">
        <v>0</v>
      </c>
    </row>
    <row r="13" spans="1:15" ht="15">
      <c r="A13" s="163" t="str">
        <f t="shared" si="0"/>
        <v>NBDresponse24x7CS3</v>
      </c>
      <c r="B13" t="s">
        <v>1131</v>
      </c>
      <c r="C13" s="19" t="s">
        <v>507</v>
      </c>
      <c r="D13" s="19" t="s">
        <v>511</v>
      </c>
      <c r="E13" s="19" t="s">
        <v>508</v>
      </c>
      <c r="F13" s="19" t="s">
        <v>509</v>
      </c>
      <c r="G13" s="19" t="s">
        <v>76</v>
      </c>
      <c r="H13" s="19" t="s">
        <v>510</v>
      </c>
      <c r="I13">
        <v>2.1886000000000001</v>
      </c>
      <c r="J13">
        <v>2.4512</v>
      </c>
      <c r="K13">
        <v>1.5543</v>
      </c>
      <c r="L13">
        <v>1.5543</v>
      </c>
      <c r="M13">
        <v>5.6462000000000003</v>
      </c>
      <c r="N13">
        <v>0</v>
      </c>
      <c r="O13">
        <v>0</v>
      </c>
    </row>
    <row r="14" spans="1:15" ht="15">
      <c r="A14" s="163" t="str">
        <f t="shared" si="0"/>
        <v>24hrecovery24x7CS3</v>
      </c>
      <c r="B14" t="s">
        <v>1131</v>
      </c>
      <c r="C14" s="19" t="s">
        <v>507</v>
      </c>
      <c r="D14" s="19" t="s">
        <v>511</v>
      </c>
      <c r="E14" s="19" t="s">
        <v>512</v>
      </c>
      <c r="F14" s="19" t="s">
        <v>513</v>
      </c>
      <c r="G14" s="19" t="s">
        <v>76</v>
      </c>
      <c r="H14" s="19" t="s">
        <v>510</v>
      </c>
      <c r="I14">
        <v>3.0554000000000001</v>
      </c>
      <c r="J14">
        <v>3.4220000000000002</v>
      </c>
      <c r="K14">
        <v>3.0329000000000002</v>
      </c>
      <c r="L14">
        <v>3.0329000000000002</v>
      </c>
      <c r="M14">
        <v>7.1249000000000002</v>
      </c>
      <c r="N14">
        <v>0</v>
      </c>
      <c r="O14">
        <v>0</v>
      </c>
    </row>
    <row r="15" spans="1:15" ht="15">
      <c r="A15" s="163" t="str">
        <f t="shared" si="0"/>
        <v>4hresponse24x7CS3</v>
      </c>
      <c r="B15" t="s">
        <v>1131</v>
      </c>
      <c r="C15" s="19" t="s">
        <v>507</v>
      </c>
      <c r="D15" s="19" t="s">
        <v>511</v>
      </c>
      <c r="E15" s="19" t="s">
        <v>514</v>
      </c>
      <c r="F15" s="19" t="s">
        <v>509</v>
      </c>
      <c r="G15" s="19" t="s">
        <v>76</v>
      </c>
      <c r="H15" s="19" t="s">
        <v>510</v>
      </c>
      <c r="I15">
        <v>2.9335</v>
      </c>
      <c r="J15">
        <v>3.2854999999999999</v>
      </c>
      <c r="K15">
        <v>2.7704</v>
      </c>
      <c r="L15">
        <v>2.7704</v>
      </c>
      <c r="M15">
        <v>6.8624000000000001</v>
      </c>
      <c r="N15">
        <v>0</v>
      </c>
      <c r="O15">
        <v>0</v>
      </c>
    </row>
    <row r="16" spans="1:15" ht="15">
      <c r="A16" s="163" t="str">
        <f t="shared" si="0"/>
        <v>4hrecovery24x7CS3</v>
      </c>
      <c r="B16" t="s">
        <v>1131</v>
      </c>
      <c r="C16" s="19" t="s">
        <v>507</v>
      </c>
      <c r="D16" s="19" t="s">
        <v>511</v>
      </c>
      <c r="E16" s="19" t="s">
        <v>514</v>
      </c>
      <c r="F16" s="19" t="s">
        <v>513</v>
      </c>
      <c r="G16" s="19" t="s">
        <v>76</v>
      </c>
      <c r="H16" s="19" t="s">
        <v>510</v>
      </c>
      <c r="I16">
        <v>3.6038000000000001</v>
      </c>
      <c r="J16">
        <v>4.0362</v>
      </c>
      <c r="K16">
        <v>4.2140000000000004</v>
      </c>
      <c r="L16">
        <v>4.2140000000000004</v>
      </c>
      <c r="M16">
        <v>8.3059999999999992</v>
      </c>
      <c r="N16">
        <v>0</v>
      </c>
      <c r="O16">
        <v>0</v>
      </c>
    </row>
    <row r="17" spans="1:15" ht="15">
      <c r="A17" s="163" t="str">
        <f t="shared" si="0"/>
        <v>NBDresponse9x5CS4</v>
      </c>
      <c r="B17" t="s">
        <v>1131</v>
      </c>
      <c r="C17" s="19" t="s">
        <v>507</v>
      </c>
      <c r="D17" s="19" t="s">
        <v>1152</v>
      </c>
      <c r="E17" s="19" t="s">
        <v>508</v>
      </c>
      <c r="F17" s="19" t="s">
        <v>509</v>
      </c>
      <c r="G17" s="19" t="s">
        <v>78</v>
      </c>
      <c r="H17" s="19" t="s">
        <v>510</v>
      </c>
      <c r="I17">
        <v>1692.5673999999999</v>
      </c>
      <c r="J17">
        <v>1895.6755000000001</v>
      </c>
      <c r="K17">
        <v>41.4129</v>
      </c>
      <c r="L17">
        <v>41.4129</v>
      </c>
      <c r="M17">
        <v>74.857500000000002</v>
      </c>
      <c r="N17">
        <v>0</v>
      </c>
      <c r="O17">
        <v>0</v>
      </c>
    </row>
    <row r="18" spans="1:15" ht="15">
      <c r="A18" s="163" t="str">
        <f t="shared" si="0"/>
        <v>NBDresponse24x7CS4</v>
      </c>
      <c r="B18" t="s">
        <v>1131</v>
      </c>
      <c r="C18" s="19" t="s">
        <v>507</v>
      </c>
      <c r="D18" s="19" t="s">
        <v>511</v>
      </c>
      <c r="E18" s="19" t="s">
        <v>508</v>
      </c>
      <c r="F18" s="19" t="s">
        <v>509</v>
      </c>
      <c r="G18" s="19" t="s">
        <v>78</v>
      </c>
      <c r="H18" s="19" t="s">
        <v>510</v>
      </c>
      <c r="I18">
        <v>2316.5823999999998</v>
      </c>
      <c r="J18">
        <v>2594.5722999999998</v>
      </c>
      <c r="K18">
        <v>67.100899999999996</v>
      </c>
      <c r="L18">
        <v>67.100899999999996</v>
      </c>
      <c r="M18">
        <v>100.5454</v>
      </c>
      <c r="N18">
        <v>0</v>
      </c>
      <c r="O18">
        <v>0</v>
      </c>
    </row>
    <row r="19" spans="1:15" ht="15">
      <c r="A19" s="163" t="str">
        <f t="shared" si="0"/>
        <v>24hrecovery24x7CS4</v>
      </c>
      <c r="B19" t="s">
        <v>1131</v>
      </c>
      <c r="C19" s="19" t="s">
        <v>507</v>
      </c>
      <c r="D19" s="19" t="s">
        <v>511</v>
      </c>
      <c r="E19" s="19" t="s">
        <v>512</v>
      </c>
      <c r="F19" s="19" t="s">
        <v>513</v>
      </c>
      <c r="G19" s="19" t="s">
        <v>78</v>
      </c>
      <c r="H19" s="19" t="s">
        <v>510</v>
      </c>
      <c r="I19">
        <v>3384.7048</v>
      </c>
      <c r="J19">
        <v>3790.8694</v>
      </c>
      <c r="K19">
        <v>91.6404</v>
      </c>
      <c r="L19">
        <v>91.6404</v>
      </c>
      <c r="M19">
        <v>125.0849</v>
      </c>
      <c r="N19">
        <v>0</v>
      </c>
      <c r="O19">
        <v>0</v>
      </c>
    </row>
    <row r="20" spans="1:15" ht="15">
      <c r="A20" s="163" t="str">
        <f t="shared" si="0"/>
        <v>4hresponse24x7CS4</v>
      </c>
      <c r="B20" t="s">
        <v>1131</v>
      </c>
      <c r="C20" s="19" t="s">
        <v>507</v>
      </c>
      <c r="D20" s="19" t="s">
        <v>511</v>
      </c>
      <c r="E20" s="19" t="s">
        <v>514</v>
      </c>
      <c r="F20" s="19" t="s">
        <v>509</v>
      </c>
      <c r="G20" s="19" t="s">
        <v>78</v>
      </c>
      <c r="H20" s="19" t="s">
        <v>510</v>
      </c>
      <c r="I20">
        <v>3269.8683999999998</v>
      </c>
      <c r="J20">
        <v>3662.2525999999998</v>
      </c>
      <c r="K20">
        <v>88.693299999999994</v>
      </c>
      <c r="L20">
        <v>88.693299999999994</v>
      </c>
      <c r="M20">
        <v>122.1378</v>
      </c>
      <c r="N20">
        <v>0</v>
      </c>
      <c r="O20">
        <v>0</v>
      </c>
    </row>
    <row r="21" spans="1:15" ht="15">
      <c r="A21" s="163" t="str">
        <f t="shared" si="0"/>
        <v>4hrecovery24x7CS4</v>
      </c>
      <c r="B21" t="s">
        <v>1131</v>
      </c>
      <c r="C21" s="19" t="s">
        <v>507</v>
      </c>
      <c r="D21" s="19" t="s">
        <v>511</v>
      </c>
      <c r="E21" s="19" t="s">
        <v>514</v>
      </c>
      <c r="F21" s="19" t="s">
        <v>513</v>
      </c>
      <c r="G21" s="19" t="s">
        <v>78</v>
      </c>
      <c r="H21" s="19" t="s">
        <v>510</v>
      </c>
      <c r="I21">
        <v>3901.4686000000002</v>
      </c>
      <c r="J21">
        <v>4369.6449000000002</v>
      </c>
      <c r="K21">
        <v>104.9024</v>
      </c>
      <c r="L21">
        <v>104.9024</v>
      </c>
      <c r="M21">
        <v>138.34690000000001</v>
      </c>
      <c r="N21">
        <v>0</v>
      </c>
      <c r="O21">
        <v>0</v>
      </c>
    </row>
    <row r="22" spans="1:15" ht="15">
      <c r="A22" s="163" t="str">
        <f t="shared" si="0"/>
        <v>NBDresponse9x5CS5</v>
      </c>
      <c r="B22" t="s">
        <v>1131</v>
      </c>
      <c r="C22" s="19" t="s">
        <v>507</v>
      </c>
      <c r="D22" s="19" t="s">
        <v>1152</v>
      </c>
      <c r="E22" s="19" t="s">
        <v>508</v>
      </c>
      <c r="F22" s="19" t="s">
        <v>509</v>
      </c>
      <c r="G22" s="19" t="s">
        <v>80</v>
      </c>
      <c r="H22" s="19" t="s">
        <v>510</v>
      </c>
      <c r="I22">
        <v>599.029</v>
      </c>
      <c r="J22">
        <v>670.91250000000002</v>
      </c>
      <c r="K22">
        <v>5.3212999999999999</v>
      </c>
      <c r="L22">
        <v>5.3212999999999999</v>
      </c>
      <c r="M22">
        <v>6.8379000000000003</v>
      </c>
      <c r="N22">
        <v>0</v>
      </c>
      <c r="O22">
        <v>0</v>
      </c>
    </row>
    <row r="23" spans="1:15" ht="15">
      <c r="A23" s="163" t="str">
        <f t="shared" si="0"/>
        <v>NBDresponse24x7CS5</v>
      </c>
      <c r="B23" t="s">
        <v>1131</v>
      </c>
      <c r="C23" s="19" t="s">
        <v>507</v>
      </c>
      <c r="D23" s="19" t="s">
        <v>511</v>
      </c>
      <c r="E23" s="19" t="s">
        <v>508</v>
      </c>
      <c r="F23" s="19" t="s">
        <v>509</v>
      </c>
      <c r="G23" s="19" t="s">
        <v>80</v>
      </c>
      <c r="H23" s="19" t="s">
        <v>510</v>
      </c>
      <c r="I23">
        <v>836.56110000000001</v>
      </c>
      <c r="J23">
        <v>936.94839999999999</v>
      </c>
      <c r="K23">
        <v>7.5312999999999999</v>
      </c>
      <c r="L23">
        <v>7.5312999999999999</v>
      </c>
      <c r="M23">
        <v>9.0479000000000003</v>
      </c>
      <c r="N23">
        <v>0</v>
      </c>
      <c r="O23">
        <v>0</v>
      </c>
    </row>
    <row r="24" spans="1:15" ht="15">
      <c r="A24" s="163" t="str">
        <f t="shared" si="0"/>
        <v>24hrecovery24x7CS5</v>
      </c>
      <c r="B24" t="s">
        <v>1131</v>
      </c>
      <c r="C24" s="19" t="s">
        <v>507</v>
      </c>
      <c r="D24" s="19" t="s">
        <v>511</v>
      </c>
      <c r="E24" s="19" t="s">
        <v>512</v>
      </c>
      <c r="F24" s="19" t="s">
        <v>513</v>
      </c>
      <c r="G24" s="19" t="s">
        <v>80</v>
      </c>
      <c r="H24" s="19" t="s">
        <v>510</v>
      </c>
      <c r="I24">
        <v>1219.6928</v>
      </c>
      <c r="J24">
        <v>1366.0559000000001</v>
      </c>
      <c r="K24">
        <v>10.9656</v>
      </c>
      <c r="L24">
        <v>10.9656</v>
      </c>
      <c r="M24">
        <v>12.482200000000001</v>
      </c>
      <c r="N24">
        <v>0</v>
      </c>
      <c r="O24">
        <v>0</v>
      </c>
    </row>
    <row r="25" spans="1:15" ht="15">
      <c r="A25" s="163" t="str">
        <f t="shared" si="0"/>
        <v>4hresponse24x7CS5</v>
      </c>
      <c r="B25" t="s">
        <v>1131</v>
      </c>
      <c r="C25" s="19" t="s">
        <v>507</v>
      </c>
      <c r="D25" s="19" t="s">
        <v>511</v>
      </c>
      <c r="E25" s="19" t="s">
        <v>514</v>
      </c>
      <c r="F25" s="19" t="s">
        <v>509</v>
      </c>
      <c r="G25" s="19" t="s">
        <v>80</v>
      </c>
      <c r="H25" s="19" t="s">
        <v>510</v>
      </c>
      <c r="I25">
        <v>1177.508</v>
      </c>
      <c r="J25">
        <v>1318.809</v>
      </c>
      <c r="K25">
        <v>10.889099999999999</v>
      </c>
      <c r="L25">
        <v>10.889099999999999</v>
      </c>
      <c r="M25">
        <v>12.4057</v>
      </c>
      <c r="N25">
        <v>0</v>
      </c>
      <c r="O25">
        <v>0</v>
      </c>
    </row>
    <row r="26" spans="1:15" ht="15">
      <c r="A26" s="163" t="str">
        <f t="shared" si="0"/>
        <v>4hrecovery24x7CS5</v>
      </c>
      <c r="B26" t="s">
        <v>1131</v>
      </c>
      <c r="C26" s="19" t="s">
        <v>507</v>
      </c>
      <c r="D26" s="19" t="s">
        <v>511</v>
      </c>
      <c r="E26" s="19" t="s">
        <v>514</v>
      </c>
      <c r="F26" s="19" t="s">
        <v>513</v>
      </c>
      <c r="G26" s="19" t="s">
        <v>80</v>
      </c>
      <c r="H26" s="19" t="s">
        <v>510</v>
      </c>
      <c r="I26">
        <v>1409.5244</v>
      </c>
      <c r="J26">
        <v>1578.6673000000001</v>
      </c>
      <c r="K26">
        <v>11.3101</v>
      </c>
      <c r="L26">
        <v>11.3101</v>
      </c>
      <c r="M26">
        <v>12.826700000000001</v>
      </c>
      <c r="N26">
        <v>0</v>
      </c>
      <c r="O26">
        <v>0</v>
      </c>
    </row>
    <row r="27" spans="1:15" ht="15">
      <c r="A27" s="163" t="str">
        <f t="shared" si="0"/>
        <v>NBDresponse9x5CS6</v>
      </c>
      <c r="B27" t="s">
        <v>1131</v>
      </c>
      <c r="C27" s="19" t="s">
        <v>507</v>
      </c>
      <c r="D27" s="19" t="s">
        <v>1152</v>
      </c>
      <c r="E27" s="19" t="s">
        <v>508</v>
      </c>
      <c r="F27" s="19" t="s">
        <v>509</v>
      </c>
      <c r="G27" s="19" t="s">
        <v>82</v>
      </c>
      <c r="H27" s="19" t="s">
        <v>510</v>
      </c>
      <c r="I27">
        <v>504.90589999999997</v>
      </c>
      <c r="J27">
        <v>565.49459999999999</v>
      </c>
      <c r="K27">
        <v>10.7879</v>
      </c>
      <c r="L27">
        <v>10.7879</v>
      </c>
      <c r="M27">
        <v>23.739799999999999</v>
      </c>
      <c r="N27">
        <v>0</v>
      </c>
      <c r="O27">
        <v>0</v>
      </c>
    </row>
    <row r="28" spans="1:15" ht="15">
      <c r="A28" s="163" t="str">
        <f t="shared" si="0"/>
        <v>NBDresponse24x7CS6</v>
      </c>
      <c r="B28" t="s">
        <v>1131</v>
      </c>
      <c r="C28" s="19" t="s">
        <v>507</v>
      </c>
      <c r="D28" s="19" t="s">
        <v>511</v>
      </c>
      <c r="E28" s="19" t="s">
        <v>508</v>
      </c>
      <c r="F28" s="19" t="s">
        <v>509</v>
      </c>
      <c r="G28" s="19" t="s">
        <v>82</v>
      </c>
      <c r="H28" s="19" t="s">
        <v>510</v>
      </c>
      <c r="I28">
        <v>720.52120000000002</v>
      </c>
      <c r="J28">
        <v>806.9837</v>
      </c>
      <c r="K28">
        <v>18.125399999999999</v>
      </c>
      <c r="L28">
        <v>18.125399999999999</v>
      </c>
      <c r="M28">
        <v>31.077200000000001</v>
      </c>
      <c r="N28">
        <v>0</v>
      </c>
      <c r="O28">
        <v>0</v>
      </c>
    </row>
    <row r="29" spans="1:15" ht="15">
      <c r="A29" s="163" t="str">
        <f t="shared" si="0"/>
        <v>24hrecovery24x7CS6</v>
      </c>
      <c r="B29" t="s">
        <v>1131</v>
      </c>
      <c r="C29" s="19" t="s">
        <v>507</v>
      </c>
      <c r="D29" s="19" t="s">
        <v>511</v>
      </c>
      <c r="E29" s="19" t="s">
        <v>512</v>
      </c>
      <c r="F29" s="19" t="s">
        <v>513</v>
      </c>
      <c r="G29" s="19" t="s">
        <v>82</v>
      </c>
      <c r="H29" s="19" t="s">
        <v>510</v>
      </c>
      <c r="I29">
        <v>1039.9721</v>
      </c>
      <c r="J29">
        <v>1164.7687000000001</v>
      </c>
      <c r="K29">
        <v>25.524699999999999</v>
      </c>
      <c r="L29">
        <v>25.524699999999999</v>
      </c>
      <c r="M29">
        <v>38.476599999999998</v>
      </c>
      <c r="N29">
        <v>0</v>
      </c>
      <c r="O29">
        <v>0</v>
      </c>
    </row>
    <row r="30" spans="1:15" ht="15">
      <c r="A30" s="163" t="str">
        <f t="shared" si="0"/>
        <v>4hresponse24x7CS6</v>
      </c>
      <c r="B30" t="s">
        <v>1131</v>
      </c>
      <c r="C30" s="19" t="s">
        <v>507</v>
      </c>
      <c r="D30" s="19" t="s">
        <v>511</v>
      </c>
      <c r="E30" s="19" t="s">
        <v>514</v>
      </c>
      <c r="F30" s="19" t="s">
        <v>509</v>
      </c>
      <c r="G30" s="19" t="s">
        <v>82</v>
      </c>
      <c r="H30" s="19" t="s">
        <v>510</v>
      </c>
      <c r="I30">
        <v>1004.3962</v>
      </c>
      <c r="J30">
        <v>1124.9238</v>
      </c>
      <c r="K30">
        <v>24.7592</v>
      </c>
      <c r="L30">
        <v>24.7592</v>
      </c>
      <c r="M30">
        <v>37.710999999999999</v>
      </c>
      <c r="N30">
        <v>0</v>
      </c>
      <c r="O30">
        <v>0</v>
      </c>
    </row>
    <row r="31" spans="1:15" ht="15">
      <c r="A31" s="163" t="str">
        <f t="shared" si="0"/>
        <v>4hrecovery24x7CS6</v>
      </c>
      <c r="B31" t="s">
        <v>1131</v>
      </c>
      <c r="C31" s="19" t="s">
        <v>507</v>
      </c>
      <c r="D31" s="19" t="s">
        <v>511</v>
      </c>
      <c r="E31" s="19" t="s">
        <v>514</v>
      </c>
      <c r="F31" s="19" t="s">
        <v>513</v>
      </c>
      <c r="G31" s="19" t="s">
        <v>82</v>
      </c>
      <c r="H31" s="19" t="s">
        <v>510</v>
      </c>
      <c r="I31">
        <v>1200.0634</v>
      </c>
      <c r="J31">
        <v>1344.0709999999999</v>
      </c>
      <c r="K31">
        <v>28.969799999999999</v>
      </c>
      <c r="L31">
        <v>28.969799999999999</v>
      </c>
      <c r="M31">
        <v>41.921700000000001</v>
      </c>
      <c r="N31">
        <v>0</v>
      </c>
      <c r="O31">
        <v>0</v>
      </c>
    </row>
    <row r="32" spans="1:15" ht="15">
      <c r="A32" s="163" t="str">
        <f t="shared" si="0"/>
        <v>NBDresponse9x5CS7</v>
      </c>
      <c r="B32" t="s">
        <v>1131</v>
      </c>
      <c r="C32" s="19" t="s">
        <v>507</v>
      </c>
      <c r="D32" s="19" t="s">
        <v>1152</v>
      </c>
      <c r="E32" s="19" t="s">
        <v>508</v>
      </c>
      <c r="F32" s="19" t="s">
        <v>509</v>
      </c>
      <c r="G32" s="19" t="s">
        <v>84</v>
      </c>
      <c r="H32" s="19" t="s">
        <v>510</v>
      </c>
      <c r="I32">
        <v>36.269100000000002</v>
      </c>
      <c r="J32">
        <v>40.621299999999998</v>
      </c>
      <c r="K32">
        <v>16.749400000000001</v>
      </c>
      <c r="L32">
        <v>16.749400000000001</v>
      </c>
      <c r="M32">
        <v>35.6526</v>
      </c>
      <c r="N32">
        <v>0</v>
      </c>
      <c r="O32">
        <v>0</v>
      </c>
    </row>
    <row r="33" spans="1:15" ht="15">
      <c r="A33" s="163" t="str">
        <f t="shared" si="0"/>
        <v>NBDresponse24x7CS7</v>
      </c>
      <c r="B33" t="s">
        <v>1131</v>
      </c>
      <c r="C33" s="19" t="s">
        <v>507</v>
      </c>
      <c r="D33" s="19" t="s">
        <v>511</v>
      </c>
      <c r="E33" s="19" t="s">
        <v>508</v>
      </c>
      <c r="F33" s="19" t="s">
        <v>509</v>
      </c>
      <c r="G33" s="19" t="s">
        <v>84</v>
      </c>
      <c r="H33" s="19" t="s">
        <v>510</v>
      </c>
      <c r="I33">
        <v>60.932000000000002</v>
      </c>
      <c r="J33">
        <v>68.243799999999993</v>
      </c>
      <c r="K33">
        <v>29.784099999999999</v>
      </c>
      <c r="L33">
        <v>29.784099999999999</v>
      </c>
      <c r="M33">
        <v>48.6873</v>
      </c>
      <c r="N33">
        <v>0</v>
      </c>
      <c r="O33">
        <v>0</v>
      </c>
    </row>
    <row r="34" spans="1:15" ht="15">
      <c r="A34" s="163" t="str">
        <f t="shared" si="0"/>
        <v>24hrecovery24x7CS7</v>
      </c>
      <c r="B34" t="s">
        <v>1131</v>
      </c>
      <c r="C34" s="19" t="s">
        <v>507</v>
      </c>
      <c r="D34" s="19" t="s">
        <v>511</v>
      </c>
      <c r="E34" s="19" t="s">
        <v>512</v>
      </c>
      <c r="F34" s="19" t="s">
        <v>513</v>
      </c>
      <c r="G34" s="19" t="s">
        <v>84</v>
      </c>
      <c r="H34" s="19" t="s">
        <v>510</v>
      </c>
      <c r="I34">
        <v>91.559200000000004</v>
      </c>
      <c r="J34">
        <v>102.5463</v>
      </c>
      <c r="K34">
        <v>36.257800000000003</v>
      </c>
      <c r="L34">
        <v>36.257800000000003</v>
      </c>
      <c r="M34">
        <v>55.161000000000001</v>
      </c>
      <c r="N34">
        <v>0</v>
      </c>
      <c r="O34">
        <v>0</v>
      </c>
    </row>
    <row r="35" spans="1:15" ht="15">
      <c r="A35" s="163" t="str">
        <f t="shared" si="0"/>
        <v>4hresponse24x7CS7</v>
      </c>
      <c r="B35" t="s">
        <v>1131</v>
      </c>
      <c r="C35" s="19" t="s">
        <v>507</v>
      </c>
      <c r="D35" s="19" t="s">
        <v>511</v>
      </c>
      <c r="E35" s="19" t="s">
        <v>514</v>
      </c>
      <c r="F35" s="19" t="s">
        <v>509</v>
      </c>
      <c r="G35" s="19" t="s">
        <v>84</v>
      </c>
      <c r="H35" s="19" t="s">
        <v>510</v>
      </c>
      <c r="I35">
        <v>87.3172</v>
      </c>
      <c r="J35">
        <v>97.795299999999997</v>
      </c>
      <c r="K35">
        <v>34.726599999999998</v>
      </c>
      <c r="L35">
        <v>34.726599999999998</v>
      </c>
      <c r="M35">
        <v>53.629800000000003</v>
      </c>
      <c r="N35">
        <v>0</v>
      </c>
      <c r="O35">
        <v>0</v>
      </c>
    </row>
    <row r="36" spans="1:15" ht="15">
      <c r="A36" s="163" t="str">
        <f t="shared" si="0"/>
        <v>4hrecovery24x7CS7</v>
      </c>
      <c r="B36" t="s">
        <v>1131</v>
      </c>
      <c r="C36" s="19" t="s">
        <v>507</v>
      </c>
      <c r="D36" s="19" t="s">
        <v>511</v>
      </c>
      <c r="E36" s="19" t="s">
        <v>514</v>
      </c>
      <c r="F36" s="19" t="s">
        <v>513</v>
      </c>
      <c r="G36" s="19" t="s">
        <v>84</v>
      </c>
      <c r="H36" s="19" t="s">
        <v>510</v>
      </c>
      <c r="I36">
        <v>110.6478</v>
      </c>
      <c r="J36">
        <v>123.9255</v>
      </c>
      <c r="K36">
        <v>43.148000000000003</v>
      </c>
      <c r="L36">
        <v>43.148000000000003</v>
      </c>
      <c r="M36">
        <v>62.051200000000001</v>
      </c>
      <c r="N36">
        <v>0</v>
      </c>
      <c r="O36">
        <v>0</v>
      </c>
    </row>
    <row r="37" spans="1:15" ht="15">
      <c r="A37" s="163" t="str">
        <f t="shared" si="0"/>
        <v>NBDresponse9x5CS8</v>
      </c>
      <c r="B37" t="s">
        <v>1131</v>
      </c>
      <c r="C37" s="19" t="s">
        <v>507</v>
      </c>
      <c r="D37" s="19" t="s">
        <v>1152</v>
      </c>
      <c r="E37" s="19" t="s">
        <v>508</v>
      </c>
      <c r="F37" s="19" t="s">
        <v>509</v>
      </c>
      <c r="G37" s="19" t="s">
        <v>86</v>
      </c>
      <c r="H37" s="19" t="s">
        <v>510</v>
      </c>
      <c r="I37">
        <v>39.183700000000002</v>
      </c>
      <c r="J37">
        <v>43.8857</v>
      </c>
      <c r="K37">
        <v>52.2834</v>
      </c>
      <c r="L37">
        <v>52.2834</v>
      </c>
      <c r="M37">
        <v>63.591099999999997</v>
      </c>
      <c r="N37">
        <v>0</v>
      </c>
      <c r="O37">
        <v>0</v>
      </c>
    </row>
    <row r="38" spans="1:15" ht="15">
      <c r="A38" s="163" t="str">
        <f t="shared" si="0"/>
        <v>NBDresponse24x7CS8</v>
      </c>
      <c r="B38" t="s">
        <v>1131</v>
      </c>
      <c r="C38" s="19" t="s">
        <v>507</v>
      </c>
      <c r="D38" s="19" t="s">
        <v>511</v>
      </c>
      <c r="E38" s="19" t="s">
        <v>508</v>
      </c>
      <c r="F38" s="19" t="s">
        <v>509</v>
      </c>
      <c r="G38" s="19" t="s">
        <v>86</v>
      </c>
      <c r="H38" s="19" t="s">
        <v>510</v>
      </c>
      <c r="I38">
        <v>63.846600000000002</v>
      </c>
      <c r="J38">
        <v>71.508200000000002</v>
      </c>
      <c r="K38">
        <v>75.370800000000003</v>
      </c>
      <c r="L38">
        <v>75.370800000000003</v>
      </c>
      <c r="M38">
        <v>86.678399999999996</v>
      </c>
      <c r="N38">
        <v>0</v>
      </c>
      <c r="O38">
        <v>0</v>
      </c>
    </row>
    <row r="39" spans="1:15" ht="15">
      <c r="A39" s="163" t="str">
        <f t="shared" si="0"/>
        <v>24hrecovery24x7CS8</v>
      </c>
      <c r="B39" t="s">
        <v>1131</v>
      </c>
      <c r="C39" s="19" t="s">
        <v>507</v>
      </c>
      <c r="D39" s="19" t="s">
        <v>511</v>
      </c>
      <c r="E39" s="19" t="s">
        <v>512</v>
      </c>
      <c r="F39" s="19" t="s">
        <v>513</v>
      </c>
      <c r="G39" s="19" t="s">
        <v>86</v>
      </c>
      <c r="H39" s="19" t="s">
        <v>510</v>
      </c>
      <c r="I39">
        <v>104.09520000000001</v>
      </c>
      <c r="J39">
        <v>116.58669999999999</v>
      </c>
      <c r="K39">
        <v>84.027500000000003</v>
      </c>
      <c r="L39">
        <v>84.027500000000003</v>
      </c>
      <c r="M39">
        <v>95.335099999999997</v>
      </c>
      <c r="N39">
        <v>0</v>
      </c>
      <c r="O39">
        <v>0</v>
      </c>
    </row>
    <row r="40" spans="1:15" ht="15">
      <c r="A40" s="163" t="str">
        <f t="shared" si="0"/>
        <v>4hresponse24x7CS8</v>
      </c>
      <c r="B40" t="s">
        <v>1131</v>
      </c>
      <c r="C40" s="19" t="s">
        <v>507</v>
      </c>
      <c r="D40" s="19" t="s">
        <v>511</v>
      </c>
      <c r="E40" s="19" t="s">
        <v>514</v>
      </c>
      <c r="F40" s="19" t="s">
        <v>509</v>
      </c>
      <c r="G40" s="19" t="s">
        <v>86</v>
      </c>
      <c r="H40" s="19" t="s">
        <v>510</v>
      </c>
      <c r="I40">
        <v>99.1738</v>
      </c>
      <c r="J40">
        <v>111.07470000000001</v>
      </c>
      <c r="K40">
        <v>82.787999999999997</v>
      </c>
      <c r="L40">
        <v>82.787999999999997</v>
      </c>
      <c r="M40">
        <v>94.095600000000005</v>
      </c>
      <c r="N40">
        <v>0</v>
      </c>
      <c r="O40">
        <v>0</v>
      </c>
    </row>
    <row r="41" spans="1:15" ht="15">
      <c r="A41" s="163" t="str">
        <f t="shared" si="0"/>
        <v>4hrecovery24x7CS8</v>
      </c>
      <c r="B41" t="s">
        <v>1131</v>
      </c>
      <c r="C41" s="19" t="s">
        <v>507</v>
      </c>
      <c r="D41" s="19" t="s">
        <v>511</v>
      </c>
      <c r="E41" s="19" t="s">
        <v>514</v>
      </c>
      <c r="F41" s="19" t="s">
        <v>513</v>
      </c>
      <c r="G41" s="19" t="s">
        <v>86</v>
      </c>
      <c r="H41" s="19" t="s">
        <v>510</v>
      </c>
      <c r="I41">
        <v>126.24169999999999</v>
      </c>
      <c r="J41">
        <v>141.39070000000001</v>
      </c>
      <c r="K41">
        <v>89.605199999999996</v>
      </c>
      <c r="L41">
        <v>89.605199999999996</v>
      </c>
      <c r="M41">
        <v>100.91289999999999</v>
      </c>
      <c r="N41">
        <v>0</v>
      </c>
      <c r="O41">
        <v>0</v>
      </c>
    </row>
    <row r="42" spans="1:15" ht="15">
      <c r="A42" s="163" t="str">
        <f t="shared" si="0"/>
        <v>NBDresponse9x5CS9</v>
      </c>
      <c r="B42" t="s">
        <v>1131</v>
      </c>
      <c r="C42" s="19" t="s">
        <v>507</v>
      </c>
      <c r="D42" s="19" t="s">
        <v>1152</v>
      </c>
      <c r="E42" s="19" t="s">
        <v>508</v>
      </c>
      <c r="F42" s="19" t="s">
        <v>509</v>
      </c>
      <c r="G42" s="19" t="s">
        <v>88</v>
      </c>
      <c r="H42" s="19" t="s">
        <v>510</v>
      </c>
      <c r="I42">
        <v>53.261899999999997</v>
      </c>
      <c r="J42">
        <v>59.653300000000002</v>
      </c>
      <c r="K42">
        <v>8.0376999999999992</v>
      </c>
      <c r="L42">
        <v>8.0376999999999992</v>
      </c>
      <c r="M42">
        <v>82.532300000000006</v>
      </c>
      <c r="N42">
        <v>0</v>
      </c>
      <c r="O42">
        <v>0</v>
      </c>
    </row>
    <row r="43" spans="1:15" ht="15">
      <c r="A43" s="163" t="str">
        <f t="shared" si="0"/>
        <v>NBDresponse24x7CS9</v>
      </c>
      <c r="B43" t="s">
        <v>1131</v>
      </c>
      <c r="C43" s="19" t="s">
        <v>507</v>
      </c>
      <c r="D43" s="19" t="s">
        <v>511</v>
      </c>
      <c r="E43" s="19" t="s">
        <v>508</v>
      </c>
      <c r="F43" s="19" t="s">
        <v>509</v>
      </c>
      <c r="G43" s="19" t="s">
        <v>88</v>
      </c>
      <c r="H43" s="19" t="s">
        <v>510</v>
      </c>
      <c r="I43">
        <v>93.800799999999995</v>
      </c>
      <c r="J43">
        <v>105.0569</v>
      </c>
      <c r="K43">
        <v>35.494900000000001</v>
      </c>
      <c r="L43">
        <v>35.494900000000001</v>
      </c>
      <c r="M43">
        <v>109.9894</v>
      </c>
      <c r="N43">
        <v>0</v>
      </c>
      <c r="O43">
        <v>0</v>
      </c>
    </row>
    <row r="44" spans="1:15" ht="15">
      <c r="A44" s="163" t="str">
        <f t="shared" si="0"/>
        <v>24hrecovery24x7CS9</v>
      </c>
      <c r="B44" t="s">
        <v>1131</v>
      </c>
      <c r="C44" s="19" t="s">
        <v>507</v>
      </c>
      <c r="D44" s="19" t="s">
        <v>511</v>
      </c>
      <c r="E44" s="19" t="s">
        <v>512</v>
      </c>
      <c r="F44" s="19" t="s">
        <v>513</v>
      </c>
      <c r="G44" s="19" t="s">
        <v>88</v>
      </c>
      <c r="H44" s="19" t="s">
        <v>510</v>
      </c>
      <c r="I44">
        <v>141.328</v>
      </c>
      <c r="J44">
        <v>158.28739999999999</v>
      </c>
      <c r="K44">
        <v>56.295299999999997</v>
      </c>
      <c r="L44">
        <v>56.295299999999997</v>
      </c>
      <c r="M44">
        <v>130.78980000000001</v>
      </c>
      <c r="N44">
        <v>0</v>
      </c>
      <c r="O44">
        <v>0</v>
      </c>
    </row>
    <row r="45" spans="1:15" ht="15">
      <c r="A45" s="163" t="str">
        <f t="shared" si="0"/>
        <v>4hresponse24x7CS9</v>
      </c>
      <c r="B45" t="s">
        <v>1131</v>
      </c>
      <c r="C45" s="19" t="s">
        <v>507</v>
      </c>
      <c r="D45" s="19" t="s">
        <v>511</v>
      </c>
      <c r="E45" s="19" t="s">
        <v>514</v>
      </c>
      <c r="F45" s="19" t="s">
        <v>509</v>
      </c>
      <c r="G45" s="19" t="s">
        <v>88</v>
      </c>
      <c r="H45" s="19" t="s">
        <v>510</v>
      </c>
      <c r="I45">
        <v>132.89109999999999</v>
      </c>
      <c r="J45">
        <v>148.83799999999999</v>
      </c>
      <c r="K45">
        <v>51.038400000000003</v>
      </c>
      <c r="L45">
        <v>51.038400000000003</v>
      </c>
      <c r="M45">
        <v>125.5329</v>
      </c>
      <c r="N45">
        <v>0</v>
      </c>
      <c r="O45">
        <v>0</v>
      </c>
    </row>
    <row r="46" spans="1:15" ht="15">
      <c r="A46" s="163" t="str">
        <f t="shared" si="0"/>
        <v>4hrecovery24x7CS9</v>
      </c>
      <c r="B46" t="s">
        <v>1131</v>
      </c>
      <c r="C46" s="19" t="s">
        <v>507</v>
      </c>
      <c r="D46" s="19" t="s">
        <v>511</v>
      </c>
      <c r="E46" s="19" t="s">
        <v>514</v>
      </c>
      <c r="F46" s="19" t="s">
        <v>513</v>
      </c>
      <c r="G46" s="19" t="s">
        <v>88</v>
      </c>
      <c r="H46" s="19" t="s">
        <v>510</v>
      </c>
      <c r="I46">
        <v>179.2944</v>
      </c>
      <c r="J46">
        <v>200.80969999999999</v>
      </c>
      <c r="K46">
        <v>79.951599999999999</v>
      </c>
      <c r="L46">
        <v>79.951599999999999</v>
      </c>
      <c r="M46">
        <v>154.4461</v>
      </c>
      <c r="N46">
        <v>0</v>
      </c>
      <c r="O46">
        <v>0</v>
      </c>
    </row>
    <row r="47" spans="1:15" ht="15">
      <c r="A47" s="163" t="str">
        <f t="shared" si="0"/>
        <v>NBDresponse9x5C16</v>
      </c>
      <c r="B47" t="s">
        <v>1131</v>
      </c>
      <c r="C47" s="19" t="s">
        <v>507</v>
      </c>
      <c r="D47" s="19" t="s">
        <v>1152</v>
      </c>
      <c r="E47" s="19" t="s">
        <v>508</v>
      </c>
      <c r="F47" s="19" t="s">
        <v>509</v>
      </c>
      <c r="G47" s="19" t="s">
        <v>18</v>
      </c>
      <c r="H47" s="19" t="s">
        <v>510</v>
      </c>
      <c r="I47">
        <v>1689.4646</v>
      </c>
      <c r="J47">
        <v>1892.2003</v>
      </c>
      <c r="K47">
        <v>2.9306999999999999</v>
      </c>
      <c r="L47">
        <v>2.9306999999999999</v>
      </c>
      <c r="M47">
        <v>3.6116000000000001</v>
      </c>
      <c r="N47">
        <v>0</v>
      </c>
      <c r="O47">
        <v>0</v>
      </c>
    </row>
    <row r="48" spans="1:15" ht="15">
      <c r="A48" s="163" t="str">
        <f t="shared" si="0"/>
        <v>NBDresponse24x7C16</v>
      </c>
      <c r="B48" t="s">
        <v>1131</v>
      </c>
      <c r="C48" s="19" t="s">
        <v>507</v>
      </c>
      <c r="D48" s="19" t="s">
        <v>511</v>
      </c>
      <c r="E48" s="19" t="s">
        <v>508</v>
      </c>
      <c r="F48" s="19" t="s">
        <v>509</v>
      </c>
      <c r="G48" s="19" t="s">
        <v>18</v>
      </c>
      <c r="H48" s="19" t="s">
        <v>510</v>
      </c>
      <c r="I48">
        <v>2515.1489000000001</v>
      </c>
      <c r="J48">
        <v>2816.9666999999999</v>
      </c>
      <c r="K48">
        <v>4.0242000000000004</v>
      </c>
      <c r="L48">
        <v>4.0242000000000004</v>
      </c>
      <c r="M48">
        <v>4.7050999999999998</v>
      </c>
      <c r="N48">
        <v>0</v>
      </c>
      <c r="O48">
        <v>0</v>
      </c>
    </row>
    <row r="49" spans="1:15" ht="15">
      <c r="A49" s="163" t="str">
        <f t="shared" si="0"/>
        <v>24hrecovery24x7C16</v>
      </c>
      <c r="B49" t="s">
        <v>1131</v>
      </c>
      <c r="C49" s="19" t="s">
        <v>507</v>
      </c>
      <c r="D49" s="19" t="s">
        <v>511</v>
      </c>
      <c r="E49" s="19" t="s">
        <v>512</v>
      </c>
      <c r="F49" s="19" t="s">
        <v>513</v>
      </c>
      <c r="G49" s="19" t="s">
        <v>18</v>
      </c>
      <c r="H49" s="19" t="s">
        <v>510</v>
      </c>
      <c r="I49">
        <v>3303.9189999999999</v>
      </c>
      <c r="J49">
        <v>3700.3892999999998</v>
      </c>
      <c r="K49">
        <v>6.2655000000000003</v>
      </c>
      <c r="L49">
        <v>6.2655000000000003</v>
      </c>
      <c r="M49">
        <v>6.9462999999999999</v>
      </c>
      <c r="N49">
        <v>0</v>
      </c>
      <c r="O49">
        <v>0</v>
      </c>
    </row>
    <row r="50" spans="1:15" ht="15">
      <c r="A50" s="163" t="str">
        <f t="shared" si="0"/>
        <v>4hresponse24x7C16</v>
      </c>
      <c r="B50" t="s">
        <v>1131</v>
      </c>
      <c r="C50" s="19" t="s">
        <v>507</v>
      </c>
      <c r="D50" s="19" t="s">
        <v>511</v>
      </c>
      <c r="E50" s="19" t="s">
        <v>514</v>
      </c>
      <c r="F50" s="19" t="s">
        <v>509</v>
      </c>
      <c r="G50" s="19" t="s">
        <v>18</v>
      </c>
      <c r="H50" s="19" t="s">
        <v>510</v>
      </c>
      <c r="I50">
        <v>3209.1907000000001</v>
      </c>
      <c r="J50">
        <v>3594.2936</v>
      </c>
      <c r="K50">
        <v>6.2381000000000002</v>
      </c>
      <c r="L50">
        <v>6.2381000000000002</v>
      </c>
      <c r="M50">
        <v>6.9189999999999996</v>
      </c>
      <c r="N50">
        <v>0</v>
      </c>
      <c r="O50">
        <v>0</v>
      </c>
    </row>
    <row r="51" spans="1:15" ht="15">
      <c r="A51" s="163" t="str">
        <f t="shared" si="0"/>
        <v>4hrecovery24x7C16</v>
      </c>
      <c r="B51" t="s">
        <v>1131</v>
      </c>
      <c r="C51" s="19" t="s">
        <v>507</v>
      </c>
      <c r="D51" s="19" t="s">
        <v>511</v>
      </c>
      <c r="E51" s="19" t="s">
        <v>514</v>
      </c>
      <c r="F51" s="19" t="s">
        <v>513</v>
      </c>
      <c r="G51" s="19" t="s">
        <v>18</v>
      </c>
      <c r="H51" s="19" t="s">
        <v>510</v>
      </c>
      <c r="I51">
        <v>3730.1963999999998</v>
      </c>
      <c r="J51">
        <v>4177.82</v>
      </c>
      <c r="K51">
        <v>6.3884999999999996</v>
      </c>
      <c r="L51">
        <v>6.3884999999999996</v>
      </c>
      <c r="M51">
        <v>7.0693000000000001</v>
      </c>
      <c r="N51">
        <v>0</v>
      </c>
      <c r="O51">
        <v>0</v>
      </c>
    </row>
    <row r="52" spans="1:15" ht="15">
      <c r="A52" s="163" t="str">
        <f t="shared" si="0"/>
        <v>NBDresponse9x5C18</v>
      </c>
      <c r="B52" t="s">
        <v>1131</v>
      </c>
      <c r="C52" s="19" t="s">
        <v>507</v>
      </c>
      <c r="D52" s="19" t="s">
        <v>1152</v>
      </c>
      <c r="E52" s="19" t="s">
        <v>508</v>
      </c>
      <c r="F52" s="19" t="s">
        <v>509</v>
      </c>
      <c r="G52" s="19" t="s">
        <v>20</v>
      </c>
      <c r="H52" s="19" t="s">
        <v>510</v>
      </c>
      <c r="I52">
        <v>187.292</v>
      </c>
      <c r="J52">
        <v>209.767</v>
      </c>
      <c r="K52">
        <v>0.20849999999999999</v>
      </c>
      <c r="L52">
        <v>0.20849999999999999</v>
      </c>
      <c r="M52">
        <v>3.3071000000000002</v>
      </c>
      <c r="N52">
        <v>0</v>
      </c>
      <c r="O52">
        <v>0</v>
      </c>
    </row>
    <row r="53" spans="1:15" ht="15">
      <c r="A53" s="163" t="str">
        <f t="shared" si="0"/>
        <v>NBDresponse24x7C18</v>
      </c>
      <c r="B53" t="s">
        <v>1131</v>
      </c>
      <c r="C53" s="19" t="s">
        <v>507</v>
      </c>
      <c r="D53" s="19" t="s">
        <v>511</v>
      </c>
      <c r="E53" s="19" t="s">
        <v>508</v>
      </c>
      <c r="F53" s="19" t="s">
        <v>509</v>
      </c>
      <c r="G53" s="19" t="s">
        <v>20</v>
      </c>
      <c r="H53" s="19" t="s">
        <v>510</v>
      </c>
      <c r="I53">
        <v>258.3261</v>
      </c>
      <c r="J53">
        <v>289.3252</v>
      </c>
      <c r="K53">
        <v>1.4301999999999999</v>
      </c>
      <c r="L53">
        <v>1.4301999999999999</v>
      </c>
      <c r="M53">
        <v>4.5288000000000004</v>
      </c>
      <c r="N53">
        <v>0</v>
      </c>
      <c r="O53">
        <v>0</v>
      </c>
    </row>
    <row r="54" spans="1:15" ht="15">
      <c r="A54" s="163" t="str">
        <f t="shared" si="0"/>
        <v>24hrecovery24x7C18</v>
      </c>
      <c r="B54" t="s">
        <v>1131</v>
      </c>
      <c r="C54" s="19" t="s">
        <v>507</v>
      </c>
      <c r="D54" s="19" t="s">
        <v>511</v>
      </c>
      <c r="E54" s="19" t="s">
        <v>512</v>
      </c>
      <c r="F54" s="19" t="s">
        <v>513</v>
      </c>
      <c r="G54" s="19" t="s">
        <v>20</v>
      </c>
      <c r="H54" s="19" t="s">
        <v>510</v>
      </c>
      <c r="I54">
        <v>368.71570000000003</v>
      </c>
      <c r="J54">
        <v>412.96159999999998</v>
      </c>
      <c r="K54">
        <v>0.98399999999999999</v>
      </c>
      <c r="L54">
        <v>0.98399999999999999</v>
      </c>
      <c r="M54">
        <v>4.0826000000000002</v>
      </c>
      <c r="N54">
        <v>0</v>
      </c>
      <c r="O54">
        <v>0</v>
      </c>
    </row>
    <row r="55" spans="1:15" ht="15">
      <c r="A55" s="163" t="str">
        <f t="shared" si="0"/>
        <v>4hresponse24x7C18</v>
      </c>
      <c r="B55" t="s">
        <v>1131</v>
      </c>
      <c r="C55" s="19" t="s">
        <v>507</v>
      </c>
      <c r="D55" s="19" t="s">
        <v>511</v>
      </c>
      <c r="E55" s="19" t="s">
        <v>514</v>
      </c>
      <c r="F55" s="19" t="s">
        <v>509</v>
      </c>
      <c r="G55" s="19" t="s">
        <v>20</v>
      </c>
      <c r="H55" s="19" t="s">
        <v>510</v>
      </c>
      <c r="I55">
        <v>366.25490000000002</v>
      </c>
      <c r="J55">
        <v>410.20549999999997</v>
      </c>
      <c r="K55">
        <v>0.83699999999999997</v>
      </c>
      <c r="L55">
        <v>0.83699999999999997</v>
      </c>
      <c r="M55">
        <v>3.9356</v>
      </c>
      <c r="N55">
        <v>0</v>
      </c>
      <c r="O55">
        <v>0</v>
      </c>
    </row>
    <row r="56" spans="1:15" ht="15">
      <c r="A56" s="163" t="str">
        <f t="shared" si="0"/>
        <v>4hrecovery24x7C18</v>
      </c>
      <c r="B56" t="s">
        <v>1131</v>
      </c>
      <c r="C56" s="19" t="s">
        <v>507</v>
      </c>
      <c r="D56" s="19" t="s">
        <v>511</v>
      </c>
      <c r="E56" s="19" t="s">
        <v>514</v>
      </c>
      <c r="F56" s="19" t="s">
        <v>513</v>
      </c>
      <c r="G56" s="19" t="s">
        <v>20</v>
      </c>
      <c r="H56" s="19" t="s">
        <v>510</v>
      </c>
      <c r="I56">
        <v>379.78919999999999</v>
      </c>
      <c r="J56">
        <v>425.3639</v>
      </c>
      <c r="K56">
        <v>1.6454</v>
      </c>
      <c r="L56">
        <v>1.6454</v>
      </c>
      <c r="M56">
        <v>4.7439999999999998</v>
      </c>
      <c r="N56">
        <v>0</v>
      </c>
      <c r="O56">
        <v>0</v>
      </c>
    </row>
    <row r="57" spans="1:15" ht="15">
      <c r="A57" s="163" t="str">
        <f t="shared" si="0"/>
        <v>NBDresponse9x5C33</v>
      </c>
      <c r="B57" t="s">
        <v>1131</v>
      </c>
      <c r="C57" s="19" t="s">
        <v>507</v>
      </c>
      <c r="D57" s="19" t="s">
        <v>1152</v>
      </c>
      <c r="E57" s="19" t="s">
        <v>508</v>
      </c>
      <c r="F57" s="19" t="s">
        <v>509</v>
      </c>
      <c r="G57" s="19" t="s">
        <v>22</v>
      </c>
      <c r="H57" s="19" t="s">
        <v>510</v>
      </c>
      <c r="I57">
        <v>485.52390000000003</v>
      </c>
      <c r="J57">
        <v>543.7867</v>
      </c>
      <c r="K57">
        <v>11.468400000000001</v>
      </c>
      <c r="L57">
        <v>11.468400000000001</v>
      </c>
      <c r="M57">
        <v>15.319599999999999</v>
      </c>
      <c r="N57">
        <v>0</v>
      </c>
      <c r="O57">
        <v>0</v>
      </c>
    </row>
    <row r="58" spans="1:15" ht="15">
      <c r="A58" s="163" t="str">
        <f t="shared" si="0"/>
        <v>NBDresponse24x7C33</v>
      </c>
      <c r="B58" t="s">
        <v>1131</v>
      </c>
      <c r="C58" s="19" t="s">
        <v>507</v>
      </c>
      <c r="D58" s="19" t="s">
        <v>511</v>
      </c>
      <c r="E58" s="19" t="s">
        <v>508</v>
      </c>
      <c r="F58" s="19" t="s">
        <v>509</v>
      </c>
      <c r="G58" s="19" t="s">
        <v>22</v>
      </c>
      <c r="H58" s="19" t="s">
        <v>510</v>
      </c>
      <c r="I58">
        <v>721.37070000000006</v>
      </c>
      <c r="J58">
        <v>807.93510000000003</v>
      </c>
      <c r="K58">
        <v>16.003599999999999</v>
      </c>
      <c r="L58">
        <v>16.003599999999999</v>
      </c>
      <c r="M58">
        <v>19.854800000000001</v>
      </c>
      <c r="N58">
        <v>0</v>
      </c>
      <c r="O58">
        <v>0</v>
      </c>
    </row>
    <row r="59" spans="1:15" ht="15">
      <c r="A59" s="163" t="str">
        <f t="shared" si="0"/>
        <v>24hrecovery24x7C33</v>
      </c>
      <c r="B59" t="s">
        <v>1131</v>
      </c>
      <c r="C59" s="19" t="s">
        <v>507</v>
      </c>
      <c r="D59" s="19" t="s">
        <v>511</v>
      </c>
      <c r="E59" s="19" t="s">
        <v>512</v>
      </c>
      <c r="F59" s="19" t="s">
        <v>513</v>
      </c>
      <c r="G59" s="19" t="s">
        <v>22</v>
      </c>
      <c r="H59" s="19" t="s">
        <v>510</v>
      </c>
      <c r="I59">
        <v>959.20839999999998</v>
      </c>
      <c r="J59">
        <v>1074.3134</v>
      </c>
      <c r="K59">
        <v>24.799199999999999</v>
      </c>
      <c r="L59">
        <v>24.799199999999999</v>
      </c>
      <c r="M59">
        <v>28.650400000000001</v>
      </c>
      <c r="N59">
        <v>0</v>
      </c>
      <c r="O59">
        <v>0</v>
      </c>
    </row>
    <row r="60" spans="1:15" ht="15">
      <c r="A60" s="163" t="str">
        <f t="shared" si="0"/>
        <v>4hresponse24x7C33</v>
      </c>
      <c r="B60" t="s">
        <v>1131</v>
      </c>
      <c r="C60" s="19" t="s">
        <v>507</v>
      </c>
      <c r="D60" s="19" t="s">
        <v>511</v>
      </c>
      <c r="E60" s="19" t="s">
        <v>514</v>
      </c>
      <c r="F60" s="19" t="s">
        <v>509</v>
      </c>
      <c r="G60" s="19" t="s">
        <v>22</v>
      </c>
      <c r="H60" s="19" t="s">
        <v>510</v>
      </c>
      <c r="I60">
        <v>934.60059999999999</v>
      </c>
      <c r="J60">
        <v>1046.7527</v>
      </c>
      <c r="K60">
        <v>24.6709</v>
      </c>
      <c r="L60">
        <v>24.6709</v>
      </c>
      <c r="M60">
        <v>28.522099999999998</v>
      </c>
      <c r="N60">
        <v>0</v>
      </c>
      <c r="O60">
        <v>0</v>
      </c>
    </row>
    <row r="61" spans="1:15" ht="15">
      <c r="A61" s="163" t="str">
        <f t="shared" si="0"/>
        <v>4hrecovery24x7C33</v>
      </c>
      <c r="B61" t="s">
        <v>1131</v>
      </c>
      <c r="C61" s="19" t="s">
        <v>507</v>
      </c>
      <c r="D61" s="19" t="s">
        <v>511</v>
      </c>
      <c r="E61" s="19" t="s">
        <v>514</v>
      </c>
      <c r="F61" s="19" t="s">
        <v>513</v>
      </c>
      <c r="G61" s="19" t="s">
        <v>22</v>
      </c>
      <c r="H61" s="19" t="s">
        <v>510</v>
      </c>
      <c r="I61">
        <v>1069.9435000000001</v>
      </c>
      <c r="J61">
        <v>1198.3367000000001</v>
      </c>
      <c r="K61">
        <v>25.3767</v>
      </c>
      <c r="L61">
        <v>25.3767</v>
      </c>
      <c r="M61">
        <v>29.227900000000002</v>
      </c>
      <c r="N61">
        <v>0</v>
      </c>
      <c r="O61">
        <v>0</v>
      </c>
    </row>
    <row r="62" spans="1:15" ht="15">
      <c r="A62" s="163" t="str">
        <f t="shared" si="0"/>
        <v>NBDresponse9x5C74</v>
      </c>
      <c r="B62" t="s">
        <v>1131</v>
      </c>
      <c r="C62" s="19" t="s">
        <v>507</v>
      </c>
      <c r="D62" s="19" t="s">
        <v>1152</v>
      </c>
      <c r="E62" s="19" t="s">
        <v>508</v>
      </c>
      <c r="F62" s="19" t="s">
        <v>509</v>
      </c>
      <c r="G62" s="19" t="s">
        <v>30</v>
      </c>
      <c r="H62" s="19" t="s">
        <v>510</v>
      </c>
      <c r="I62">
        <v>740.90909999999997</v>
      </c>
      <c r="J62">
        <v>829.81820000000005</v>
      </c>
      <c r="K62">
        <v>24.6494</v>
      </c>
      <c r="L62">
        <v>24.6494</v>
      </c>
      <c r="M62">
        <v>48.889299999999999</v>
      </c>
      <c r="N62">
        <v>0</v>
      </c>
      <c r="O62">
        <v>0</v>
      </c>
    </row>
    <row r="63" spans="1:15" ht="15">
      <c r="A63" s="163" t="str">
        <f t="shared" si="0"/>
        <v>NBDresponse24x7C74</v>
      </c>
      <c r="B63" t="s">
        <v>1131</v>
      </c>
      <c r="C63" s="19" t="s">
        <v>507</v>
      </c>
      <c r="D63" s="19" t="s">
        <v>511</v>
      </c>
      <c r="E63" s="19" t="s">
        <v>508</v>
      </c>
      <c r="F63" s="19" t="s">
        <v>509</v>
      </c>
      <c r="G63" s="19" t="s">
        <v>30</v>
      </c>
      <c r="H63" s="19" t="s">
        <v>510</v>
      </c>
      <c r="I63">
        <v>1159.8812</v>
      </c>
      <c r="J63">
        <v>1299.0669</v>
      </c>
      <c r="K63">
        <v>40.4178</v>
      </c>
      <c r="L63">
        <v>40.4178</v>
      </c>
      <c r="M63">
        <v>64.657700000000006</v>
      </c>
      <c r="N63">
        <v>0</v>
      </c>
      <c r="O63">
        <v>0</v>
      </c>
    </row>
    <row r="64" spans="1:15" ht="15">
      <c r="A64" s="163" t="str">
        <f t="shared" si="0"/>
        <v>24hrecovery24x7C74</v>
      </c>
      <c r="B64" t="s">
        <v>1131</v>
      </c>
      <c r="C64" s="19" t="s">
        <v>507</v>
      </c>
      <c r="D64" s="19" t="s">
        <v>511</v>
      </c>
      <c r="E64" s="19" t="s">
        <v>512</v>
      </c>
      <c r="F64" s="19" t="s">
        <v>513</v>
      </c>
      <c r="G64" s="19" t="s">
        <v>30</v>
      </c>
      <c r="H64" s="19" t="s">
        <v>510</v>
      </c>
      <c r="I64">
        <v>1367.9628</v>
      </c>
      <c r="J64">
        <v>1532.1184000000001</v>
      </c>
      <c r="K64">
        <v>47.639299999999999</v>
      </c>
      <c r="L64">
        <v>47.639299999999999</v>
      </c>
      <c r="M64">
        <v>71.879099999999994</v>
      </c>
      <c r="N64">
        <v>0</v>
      </c>
      <c r="O64">
        <v>0</v>
      </c>
    </row>
    <row r="65" spans="1:15" ht="15">
      <c r="A65" s="163" t="str">
        <f t="shared" si="0"/>
        <v>4hresponse24x7C74</v>
      </c>
      <c r="B65" t="s">
        <v>1131</v>
      </c>
      <c r="C65" s="19" t="s">
        <v>507</v>
      </c>
      <c r="D65" s="19" t="s">
        <v>511</v>
      </c>
      <c r="E65" s="19" t="s">
        <v>514</v>
      </c>
      <c r="F65" s="19" t="s">
        <v>509</v>
      </c>
      <c r="G65" s="19" t="s">
        <v>30</v>
      </c>
      <c r="H65" s="19" t="s">
        <v>510</v>
      </c>
      <c r="I65">
        <v>1318.7472</v>
      </c>
      <c r="J65">
        <v>1476.9969000000001</v>
      </c>
      <c r="K65">
        <v>46.195599999999999</v>
      </c>
      <c r="L65">
        <v>46.195599999999999</v>
      </c>
      <c r="M65">
        <v>70.435500000000005</v>
      </c>
      <c r="N65">
        <v>0</v>
      </c>
      <c r="O65">
        <v>0</v>
      </c>
    </row>
    <row r="66" spans="1:15" ht="15">
      <c r="A66" s="163" t="str">
        <f t="shared" si="0"/>
        <v>4hrecovery24x7C74</v>
      </c>
      <c r="B66" t="s">
        <v>1131</v>
      </c>
      <c r="C66" s="19" t="s">
        <v>507</v>
      </c>
      <c r="D66" s="19" t="s">
        <v>511</v>
      </c>
      <c r="E66" s="19" t="s">
        <v>514</v>
      </c>
      <c r="F66" s="19" t="s">
        <v>513</v>
      </c>
      <c r="G66" s="19" t="s">
        <v>30</v>
      </c>
      <c r="H66" s="19" t="s">
        <v>510</v>
      </c>
      <c r="I66">
        <v>1589.433</v>
      </c>
      <c r="J66">
        <v>1780.165</v>
      </c>
      <c r="K66">
        <v>54.135800000000003</v>
      </c>
      <c r="L66">
        <v>54.135800000000003</v>
      </c>
      <c r="M66">
        <v>78.375600000000006</v>
      </c>
      <c r="N66">
        <v>0</v>
      </c>
      <c r="O66">
        <v>0</v>
      </c>
    </row>
    <row r="67" spans="1:15" ht="15">
      <c r="A67" s="163" t="str">
        <f t="shared" ref="A67:A81" si="1">IF(D67="24x7",E67&amp;F67&amp;D67&amp;G67,IF(D67="9x5 (local business hours)",E67&amp;F67&amp;"9x5"&amp;G67,IF(D67="9x5",E67&amp;F67&amp;D67&amp;G67)))</f>
        <v>NBDresponse9x5C75</v>
      </c>
      <c r="B67" t="s">
        <v>1131</v>
      </c>
      <c r="C67" s="19" t="s">
        <v>507</v>
      </c>
      <c r="D67" s="19" t="s">
        <v>1152</v>
      </c>
      <c r="E67" s="19" t="s">
        <v>508</v>
      </c>
      <c r="F67" s="19" t="s">
        <v>509</v>
      </c>
      <c r="G67" s="19" t="s">
        <v>32</v>
      </c>
      <c r="H67" s="19" t="s">
        <v>510</v>
      </c>
      <c r="I67">
        <v>1801.6923999999999</v>
      </c>
      <c r="J67">
        <v>2017.8955000000001</v>
      </c>
      <c r="K67">
        <v>23.003299999999999</v>
      </c>
      <c r="L67">
        <v>23.003299999999999</v>
      </c>
      <c r="M67">
        <v>43.040900000000001</v>
      </c>
      <c r="N67">
        <v>0</v>
      </c>
      <c r="O67">
        <v>0</v>
      </c>
    </row>
    <row r="68" spans="1:15" ht="15">
      <c r="A68" s="163" t="str">
        <f t="shared" si="1"/>
        <v>NBDresponse24x7C75</v>
      </c>
      <c r="B68" t="s">
        <v>1131</v>
      </c>
      <c r="C68" s="19" t="s">
        <v>507</v>
      </c>
      <c r="D68" s="19" t="s">
        <v>511</v>
      </c>
      <c r="E68" s="19" t="s">
        <v>508</v>
      </c>
      <c r="F68" s="19" t="s">
        <v>509</v>
      </c>
      <c r="G68" s="19" t="s">
        <v>32</v>
      </c>
      <c r="H68" s="19" t="s">
        <v>510</v>
      </c>
      <c r="I68">
        <v>2543.7851999999998</v>
      </c>
      <c r="J68">
        <v>2849.0394000000001</v>
      </c>
      <c r="K68">
        <v>38.225000000000001</v>
      </c>
      <c r="L68">
        <v>38.225000000000001</v>
      </c>
      <c r="M68">
        <v>58.262500000000003</v>
      </c>
      <c r="N68">
        <v>0</v>
      </c>
      <c r="O68">
        <v>0</v>
      </c>
    </row>
    <row r="69" spans="1:15" ht="15">
      <c r="A69" s="163" t="str">
        <f t="shared" si="1"/>
        <v>24hrecovery24x7C75</v>
      </c>
      <c r="B69" t="s">
        <v>1131</v>
      </c>
      <c r="C69" s="19" t="s">
        <v>507</v>
      </c>
      <c r="D69" s="19" t="s">
        <v>511</v>
      </c>
      <c r="E69" s="19" t="s">
        <v>512</v>
      </c>
      <c r="F69" s="19" t="s">
        <v>513</v>
      </c>
      <c r="G69" s="19" t="s">
        <v>32</v>
      </c>
      <c r="H69" s="19" t="s">
        <v>510</v>
      </c>
      <c r="I69">
        <v>2822.0360999999998</v>
      </c>
      <c r="J69">
        <v>3160.6804999999999</v>
      </c>
      <c r="K69">
        <v>45.446399999999997</v>
      </c>
      <c r="L69">
        <v>45.446399999999997</v>
      </c>
      <c r="M69">
        <v>65.483999999999995</v>
      </c>
      <c r="N69">
        <v>0</v>
      </c>
      <c r="O69">
        <v>0</v>
      </c>
    </row>
    <row r="70" spans="1:15" ht="15">
      <c r="A70" s="163" t="str">
        <f t="shared" si="1"/>
        <v>4hresponse24x7C75</v>
      </c>
      <c r="B70" t="s">
        <v>1131</v>
      </c>
      <c r="C70" s="19" t="s">
        <v>507</v>
      </c>
      <c r="D70" s="19" t="s">
        <v>511</v>
      </c>
      <c r="E70" s="19" t="s">
        <v>514</v>
      </c>
      <c r="F70" s="19" t="s">
        <v>509</v>
      </c>
      <c r="G70" s="19" t="s">
        <v>32</v>
      </c>
      <c r="H70" s="19" t="s">
        <v>510</v>
      </c>
      <c r="I70">
        <v>2782.1950000000002</v>
      </c>
      <c r="J70">
        <v>3116.0583000000001</v>
      </c>
      <c r="K70">
        <v>44.002800000000001</v>
      </c>
      <c r="L70">
        <v>44.002800000000001</v>
      </c>
      <c r="M70">
        <v>64.040300000000002</v>
      </c>
      <c r="N70">
        <v>0</v>
      </c>
      <c r="O70">
        <v>0</v>
      </c>
    </row>
    <row r="71" spans="1:15" ht="15">
      <c r="A71" s="163" t="str">
        <f t="shared" si="1"/>
        <v>4hrecovery24x7C75</v>
      </c>
      <c r="B71" t="s">
        <v>1131</v>
      </c>
      <c r="C71" s="19" t="s">
        <v>507</v>
      </c>
      <c r="D71" s="19" t="s">
        <v>511</v>
      </c>
      <c r="E71" s="19" t="s">
        <v>514</v>
      </c>
      <c r="F71" s="19" t="s">
        <v>513</v>
      </c>
      <c r="G71" s="19" t="s">
        <v>32</v>
      </c>
      <c r="H71" s="19" t="s">
        <v>510</v>
      </c>
      <c r="I71">
        <v>3001.3216000000002</v>
      </c>
      <c r="J71">
        <v>3361.4801000000002</v>
      </c>
      <c r="K71">
        <v>51.942900000000002</v>
      </c>
      <c r="L71">
        <v>51.942900000000002</v>
      </c>
      <c r="M71">
        <v>71.980500000000006</v>
      </c>
      <c r="N71">
        <v>0</v>
      </c>
      <c r="O71">
        <v>0</v>
      </c>
    </row>
    <row r="72" spans="1:15" ht="15">
      <c r="A72" s="163" t="str">
        <f t="shared" si="1"/>
        <v>NBDresponse9x5CE1</v>
      </c>
      <c r="B72" t="s">
        <v>1131</v>
      </c>
      <c r="C72" s="19" t="s">
        <v>507</v>
      </c>
      <c r="D72" s="19" t="s">
        <v>1152</v>
      </c>
      <c r="E72" s="19" t="s">
        <v>508</v>
      </c>
      <c r="F72" s="19" t="s">
        <v>509</v>
      </c>
      <c r="G72" s="19" t="s">
        <v>66</v>
      </c>
      <c r="H72" s="19" t="s">
        <v>510</v>
      </c>
      <c r="I72">
        <v>1056.5115000000001</v>
      </c>
      <c r="J72">
        <v>1183.2928999999999</v>
      </c>
      <c r="K72">
        <v>1.2099</v>
      </c>
      <c r="L72">
        <v>7.2217000000000002</v>
      </c>
      <c r="M72">
        <v>7.2217000000000002</v>
      </c>
      <c r="N72">
        <v>0</v>
      </c>
      <c r="O72">
        <v>0</v>
      </c>
    </row>
    <row r="73" spans="1:15" ht="15">
      <c r="A73" s="163" t="str">
        <f t="shared" si="1"/>
        <v>NBDresponse24x7CE1</v>
      </c>
      <c r="B73" t="s">
        <v>1131</v>
      </c>
      <c r="C73" s="19" t="s">
        <v>507</v>
      </c>
      <c r="D73" s="19" t="s">
        <v>511</v>
      </c>
      <c r="E73" s="19" t="s">
        <v>508</v>
      </c>
      <c r="F73" s="19" t="s">
        <v>509</v>
      </c>
      <c r="G73" s="19" t="s">
        <v>66</v>
      </c>
      <c r="H73" s="19" t="s">
        <v>510</v>
      </c>
      <c r="I73">
        <v>1939.0627999999999</v>
      </c>
      <c r="J73">
        <v>2171.7503000000002</v>
      </c>
      <c r="K73">
        <v>2.3969</v>
      </c>
      <c r="L73">
        <v>8.4087999999999994</v>
      </c>
      <c r="M73">
        <v>8.4087999999999994</v>
      </c>
      <c r="N73">
        <v>0</v>
      </c>
      <c r="O73">
        <v>0</v>
      </c>
    </row>
    <row r="74" spans="1:15" ht="15">
      <c r="A74" s="163" t="str">
        <f t="shared" si="1"/>
        <v>24hrecovery24x7CE1</v>
      </c>
      <c r="B74" t="s">
        <v>1131</v>
      </c>
      <c r="C74" s="19" t="s">
        <v>507</v>
      </c>
      <c r="D74" s="19" t="s">
        <v>511</v>
      </c>
      <c r="E74" s="19" t="s">
        <v>512</v>
      </c>
      <c r="F74" s="19" t="s">
        <v>513</v>
      </c>
      <c r="G74" s="19" t="s">
        <v>66</v>
      </c>
      <c r="H74" s="19" t="s">
        <v>510</v>
      </c>
      <c r="I74">
        <v>2607.6482000000001</v>
      </c>
      <c r="J74">
        <v>2920.5659999999998</v>
      </c>
      <c r="K74">
        <v>13.934100000000001</v>
      </c>
      <c r="L74">
        <v>19.945900000000002</v>
      </c>
      <c r="M74">
        <v>19.945900000000002</v>
      </c>
      <c r="N74">
        <v>0</v>
      </c>
      <c r="O74">
        <v>0</v>
      </c>
    </row>
    <row r="75" spans="1:15" ht="15">
      <c r="A75" s="163" t="str">
        <f t="shared" si="1"/>
        <v>4hresponse24x7CE1</v>
      </c>
      <c r="B75" t="s">
        <v>1131</v>
      </c>
      <c r="C75" s="19" t="s">
        <v>507</v>
      </c>
      <c r="D75" s="19" t="s">
        <v>511</v>
      </c>
      <c r="E75" s="19" t="s">
        <v>514</v>
      </c>
      <c r="F75" s="19" t="s">
        <v>509</v>
      </c>
      <c r="G75" s="19" t="s">
        <v>66</v>
      </c>
      <c r="H75" s="19" t="s">
        <v>510</v>
      </c>
      <c r="I75">
        <v>2438.6747</v>
      </c>
      <c r="J75">
        <v>2731.3155999999999</v>
      </c>
      <c r="K75">
        <v>13.5732</v>
      </c>
      <c r="L75">
        <v>19.585000000000001</v>
      </c>
      <c r="M75">
        <v>19.585000000000001</v>
      </c>
      <c r="N75">
        <v>0</v>
      </c>
      <c r="O75">
        <v>0</v>
      </c>
    </row>
    <row r="76" spans="1:15" ht="15">
      <c r="A76" s="163" t="str">
        <f t="shared" si="1"/>
        <v>4hrecovery24x7CE1</v>
      </c>
      <c r="B76" t="s">
        <v>1131</v>
      </c>
      <c r="C76" s="19" t="s">
        <v>507</v>
      </c>
      <c r="D76" s="19" t="s">
        <v>511</v>
      </c>
      <c r="E76" s="19" t="s">
        <v>514</v>
      </c>
      <c r="F76" s="19" t="s">
        <v>513</v>
      </c>
      <c r="G76" s="19" t="s">
        <v>66</v>
      </c>
      <c r="H76" s="19" t="s">
        <v>510</v>
      </c>
      <c r="I76">
        <v>3368.0291999999999</v>
      </c>
      <c r="J76">
        <v>3772.1927999999998</v>
      </c>
      <c r="K76">
        <v>15.558199999999999</v>
      </c>
      <c r="L76">
        <v>21.5701</v>
      </c>
      <c r="M76">
        <v>21.5701</v>
      </c>
      <c r="N76">
        <v>0</v>
      </c>
      <c r="O76">
        <v>0</v>
      </c>
    </row>
    <row r="77" spans="1:15" ht="15">
      <c r="A77" s="163" t="str">
        <f t="shared" si="1"/>
        <v>NBDresponse9x5CE2</v>
      </c>
      <c r="B77" t="s">
        <v>1131</v>
      </c>
      <c r="C77" s="19" t="s">
        <v>507</v>
      </c>
      <c r="D77" s="19" t="s">
        <v>1152</v>
      </c>
      <c r="E77" s="19" t="s">
        <v>508</v>
      </c>
      <c r="F77" s="19" t="s">
        <v>509</v>
      </c>
      <c r="G77" s="19" t="s">
        <v>68</v>
      </c>
      <c r="H77" s="19" t="s">
        <v>510</v>
      </c>
      <c r="I77">
        <v>101.4969</v>
      </c>
      <c r="J77">
        <v>113.67659999999999</v>
      </c>
      <c r="K77">
        <v>0.69479999999999997</v>
      </c>
      <c r="L77">
        <v>2.0747</v>
      </c>
      <c r="M77">
        <v>2.0747</v>
      </c>
      <c r="N77">
        <v>0</v>
      </c>
      <c r="O77">
        <v>0</v>
      </c>
    </row>
    <row r="78" spans="1:15" ht="15">
      <c r="A78" s="163" t="str">
        <f t="shared" si="1"/>
        <v>NBDresponse24x7CE2</v>
      </c>
      <c r="B78" t="s">
        <v>1131</v>
      </c>
      <c r="C78" s="19" t="s">
        <v>507</v>
      </c>
      <c r="D78" s="19" t="s">
        <v>511</v>
      </c>
      <c r="E78" s="19" t="s">
        <v>508</v>
      </c>
      <c r="F78" s="19" t="s">
        <v>509</v>
      </c>
      <c r="G78" s="19" t="s">
        <v>68</v>
      </c>
      <c r="H78" s="19" t="s">
        <v>510</v>
      </c>
      <c r="I78">
        <v>136.6446</v>
      </c>
      <c r="J78">
        <v>153.042</v>
      </c>
      <c r="K78">
        <v>1.1531</v>
      </c>
      <c r="L78">
        <v>2.5329999999999999</v>
      </c>
      <c r="M78">
        <v>2.5329999999999999</v>
      </c>
      <c r="N78">
        <v>0</v>
      </c>
      <c r="O78">
        <v>0</v>
      </c>
    </row>
    <row r="79" spans="1:15" ht="15">
      <c r="A79" s="163" t="str">
        <f t="shared" si="1"/>
        <v>24hrecovery24x7CE2</v>
      </c>
      <c r="B79" t="s">
        <v>1131</v>
      </c>
      <c r="C79" s="19" t="s">
        <v>507</v>
      </c>
      <c r="D79" s="19" t="s">
        <v>511</v>
      </c>
      <c r="E79" s="19" t="s">
        <v>512</v>
      </c>
      <c r="F79" s="19" t="s">
        <v>513</v>
      </c>
      <c r="G79" s="19" t="s">
        <v>68</v>
      </c>
      <c r="H79" s="19" t="s">
        <v>510</v>
      </c>
      <c r="I79">
        <v>208.68510000000001</v>
      </c>
      <c r="J79">
        <v>233.72730000000001</v>
      </c>
      <c r="K79">
        <v>2.3073000000000001</v>
      </c>
      <c r="L79">
        <v>3.6871999999999998</v>
      </c>
      <c r="M79">
        <v>3.6871999999999998</v>
      </c>
      <c r="N79">
        <v>0</v>
      </c>
      <c r="O79">
        <v>0</v>
      </c>
    </row>
    <row r="80" spans="1:15" ht="15">
      <c r="A80" s="163" t="str">
        <f t="shared" si="1"/>
        <v>4hresponse24x7CE2</v>
      </c>
      <c r="B80" t="s">
        <v>1131</v>
      </c>
      <c r="C80" s="19" t="s">
        <v>507</v>
      </c>
      <c r="D80" s="19" t="s">
        <v>511</v>
      </c>
      <c r="E80" s="19" t="s">
        <v>514</v>
      </c>
      <c r="F80" s="19" t="s">
        <v>509</v>
      </c>
      <c r="G80" s="19" t="s">
        <v>68</v>
      </c>
      <c r="H80" s="19" t="s">
        <v>510</v>
      </c>
      <c r="I80">
        <v>207.80619999999999</v>
      </c>
      <c r="J80">
        <v>232.74289999999999</v>
      </c>
      <c r="K80">
        <v>2.2416999999999998</v>
      </c>
      <c r="L80">
        <v>3.6215999999999999</v>
      </c>
      <c r="M80">
        <v>3.6215999999999999</v>
      </c>
      <c r="N80">
        <v>0</v>
      </c>
      <c r="O80">
        <v>0</v>
      </c>
    </row>
    <row r="81" spans="1:15" ht="15">
      <c r="A81" s="163" t="str">
        <f t="shared" si="1"/>
        <v>4hrecovery24x7CE2</v>
      </c>
      <c r="B81" t="s">
        <v>1131</v>
      </c>
      <c r="C81" s="19" t="s">
        <v>507</v>
      </c>
      <c r="D81" s="19" t="s">
        <v>511</v>
      </c>
      <c r="E81" s="19" t="s">
        <v>514</v>
      </c>
      <c r="F81" s="19" t="s">
        <v>513</v>
      </c>
      <c r="G81" s="19" t="s">
        <v>68</v>
      </c>
      <c r="H81" s="19" t="s">
        <v>510</v>
      </c>
      <c r="I81">
        <v>212.63990000000001</v>
      </c>
      <c r="J81">
        <v>238.1567</v>
      </c>
      <c r="K81">
        <v>2.6025999999999998</v>
      </c>
      <c r="L81">
        <v>3.9824999999999999</v>
      </c>
      <c r="M81">
        <v>3.9824999999999999</v>
      </c>
      <c r="N81">
        <v>0</v>
      </c>
      <c r="O81">
        <v>0</v>
      </c>
    </row>
    <row r="82" spans="1:15">
      <c r="D82"/>
      <c r="E82"/>
      <c r="F82"/>
      <c r="G82"/>
      <c r="H82"/>
      <c r="I82"/>
      <c r="J82"/>
      <c r="K82"/>
    </row>
    <row r="83" spans="1:15">
      <c r="D83"/>
      <c r="E83"/>
      <c r="F83"/>
      <c r="G83"/>
      <c r="H83"/>
      <c r="I83"/>
      <c r="J83"/>
      <c r="K83"/>
    </row>
    <row r="84" spans="1:15">
      <c r="D84"/>
      <c r="E84"/>
      <c r="F84"/>
      <c r="G84"/>
      <c r="H84"/>
      <c r="I84"/>
      <c r="J84"/>
      <c r="K84"/>
    </row>
    <row r="85" spans="1:15">
      <c r="D85"/>
      <c r="E85"/>
      <c r="F85"/>
      <c r="G85"/>
      <c r="H85"/>
      <c r="I85"/>
      <c r="J85"/>
      <c r="K85"/>
    </row>
    <row r="86" spans="1:15">
      <c r="D86"/>
      <c r="E86"/>
      <c r="F86"/>
      <c r="G86"/>
      <c r="H86"/>
      <c r="I86"/>
      <c r="J86"/>
      <c r="K86"/>
    </row>
    <row r="87" spans="1:15">
      <c r="D87"/>
      <c r="E87"/>
      <c r="F87"/>
      <c r="G87"/>
      <c r="H87"/>
      <c r="I87"/>
      <c r="J87"/>
      <c r="K87"/>
    </row>
    <row r="88" spans="1:15">
      <c r="D88"/>
      <c r="E88"/>
      <c r="F88"/>
      <c r="G88"/>
      <c r="H88"/>
      <c r="I88"/>
      <c r="J88"/>
      <c r="K88"/>
    </row>
    <row r="89" spans="1:15">
      <c r="D89"/>
      <c r="E89"/>
      <c r="F89"/>
      <c r="G89"/>
      <c r="H89"/>
      <c r="I89"/>
      <c r="J89"/>
      <c r="K89"/>
    </row>
    <row r="90" spans="1:15">
      <c r="D90"/>
      <c r="E90"/>
      <c r="F90"/>
      <c r="G90"/>
      <c r="H90"/>
      <c r="I90"/>
      <c r="J90"/>
      <c r="K90"/>
    </row>
    <row r="91" spans="1:15">
      <c r="D91"/>
      <c r="E91"/>
      <c r="F91"/>
      <c r="G91"/>
      <c r="H91"/>
      <c r="I91"/>
      <c r="J91"/>
      <c r="K91"/>
    </row>
    <row r="92" spans="1:15">
      <c r="D92"/>
      <c r="E92"/>
      <c r="F92"/>
      <c r="G92"/>
      <c r="H92"/>
      <c r="I92"/>
      <c r="J92"/>
      <c r="K92"/>
    </row>
    <row r="93" spans="1:15">
      <c r="D93"/>
      <c r="E93"/>
      <c r="F93"/>
      <c r="G93"/>
      <c r="H93"/>
      <c r="I93"/>
      <c r="J93"/>
      <c r="K93"/>
    </row>
    <row r="94" spans="1:15">
      <c r="D94"/>
      <c r="E94"/>
      <c r="F94"/>
      <c r="G94"/>
      <c r="H94"/>
      <c r="I94"/>
      <c r="J94"/>
      <c r="K94"/>
    </row>
    <row r="95" spans="1:15">
      <c r="D95"/>
      <c r="E95"/>
      <c r="F95"/>
      <c r="G95"/>
      <c r="H95"/>
      <c r="I95"/>
      <c r="J95"/>
      <c r="K95"/>
    </row>
    <row r="96" spans="1:15">
      <c r="D96"/>
      <c r="E96"/>
      <c r="F96"/>
      <c r="G96"/>
      <c r="H96"/>
      <c r="I96"/>
      <c r="J96"/>
      <c r="K96"/>
    </row>
    <row r="97" spans="4:11">
      <c r="D97"/>
      <c r="E97"/>
      <c r="F97"/>
      <c r="G97"/>
      <c r="H97"/>
      <c r="I97"/>
      <c r="J97"/>
      <c r="K97"/>
    </row>
    <row r="98" spans="4:11">
      <c r="D98"/>
      <c r="E98"/>
      <c r="F98"/>
      <c r="G98"/>
      <c r="H98"/>
      <c r="I98"/>
      <c r="J98"/>
      <c r="K98"/>
    </row>
    <row r="99" spans="4:11">
      <c r="D99"/>
      <c r="E99"/>
      <c r="F99"/>
      <c r="G99"/>
      <c r="H99"/>
      <c r="I99"/>
      <c r="J99"/>
      <c r="K99"/>
    </row>
    <row r="100" spans="4:11">
      <c r="D100"/>
      <c r="E100"/>
      <c r="F100"/>
      <c r="G100"/>
      <c r="H100"/>
      <c r="I100"/>
      <c r="J100"/>
      <c r="K100"/>
    </row>
    <row r="101" spans="4:11">
      <c r="D101"/>
      <c r="E101"/>
      <c r="F101"/>
      <c r="G101"/>
      <c r="H101"/>
      <c r="I101"/>
      <c r="J101"/>
      <c r="K101"/>
    </row>
    <row r="102" spans="4:11">
      <c r="D102"/>
      <c r="E102"/>
      <c r="F102"/>
      <c r="G102"/>
      <c r="H102"/>
      <c r="I102"/>
      <c r="J102"/>
      <c r="K102"/>
    </row>
    <row r="103" spans="4:11">
      <c r="D103"/>
      <c r="E103"/>
      <c r="F103"/>
      <c r="G103"/>
      <c r="H103"/>
      <c r="I103"/>
      <c r="J103"/>
      <c r="K103"/>
    </row>
    <row r="104" spans="4:11">
      <c r="D104"/>
      <c r="E104"/>
      <c r="F104"/>
      <c r="G104"/>
      <c r="H104"/>
      <c r="I104"/>
      <c r="J104"/>
      <c r="K104"/>
    </row>
    <row r="105" spans="4:11">
      <c r="D105"/>
      <c r="E105"/>
      <c r="F105"/>
      <c r="G105"/>
      <c r="H105"/>
      <c r="I105"/>
      <c r="J105"/>
      <c r="K105"/>
    </row>
    <row r="106" spans="4:11">
      <c r="D106"/>
      <c r="E106"/>
      <c r="F106"/>
      <c r="G106"/>
      <c r="H106"/>
      <c r="I106"/>
      <c r="J106"/>
      <c r="K106"/>
    </row>
    <row r="107" spans="4:11">
      <c r="D107"/>
      <c r="E107"/>
      <c r="F107"/>
      <c r="G107"/>
      <c r="H107"/>
      <c r="I107"/>
      <c r="J107"/>
      <c r="K107"/>
    </row>
    <row r="108" spans="4:11">
      <c r="D108"/>
      <c r="E108"/>
      <c r="F108"/>
      <c r="G108"/>
      <c r="H108"/>
      <c r="I108"/>
      <c r="J108"/>
      <c r="K108"/>
    </row>
    <row r="109" spans="4:11">
      <c r="D109"/>
      <c r="E109"/>
      <c r="F109"/>
      <c r="G109"/>
      <c r="H109"/>
      <c r="I109"/>
      <c r="J109"/>
      <c r="K109"/>
    </row>
    <row r="110" spans="4:11">
      <c r="D110"/>
      <c r="E110"/>
      <c r="F110"/>
      <c r="G110"/>
      <c r="H110"/>
      <c r="I110"/>
      <c r="J110"/>
      <c r="K110"/>
    </row>
    <row r="111" spans="4:11">
      <c r="D111"/>
      <c r="E111"/>
      <c r="F111"/>
      <c r="G111"/>
      <c r="H111"/>
      <c r="I111"/>
      <c r="J111"/>
      <c r="K111"/>
    </row>
    <row r="112" spans="4:11">
      <c r="D112"/>
      <c r="E112"/>
      <c r="F112"/>
      <c r="G112"/>
      <c r="H112"/>
      <c r="I112"/>
      <c r="J112"/>
      <c r="K112"/>
    </row>
    <row r="113" spans="4:11">
      <c r="D113"/>
      <c r="E113"/>
      <c r="F113"/>
      <c r="G113"/>
      <c r="H113"/>
      <c r="I113"/>
      <c r="J113"/>
      <c r="K113"/>
    </row>
    <row r="114" spans="4:11">
      <c r="D114"/>
      <c r="E114"/>
      <c r="F114"/>
      <c r="G114"/>
      <c r="H114"/>
      <c r="I114"/>
      <c r="J114"/>
      <c r="K114"/>
    </row>
    <row r="115" spans="4:11">
      <c r="D115"/>
      <c r="E115"/>
      <c r="F115"/>
      <c r="G115"/>
      <c r="H115"/>
      <c r="I115"/>
      <c r="J115"/>
      <c r="K115"/>
    </row>
    <row r="116" spans="4:11">
      <c r="D116"/>
      <c r="E116"/>
      <c r="F116"/>
      <c r="G116"/>
      <c r="H116"/>
      <c r="I116"/>
      <c r="J116"/>
      <c r="K116"/>
    </row>
    <row r="117" spans="4:11">
      <c r="D117"/>
      <c r="E117"/>
      <c r="F117"/>
      <c r="G117"/>
      <c r="H117"/>
      <c r="I117"/>
      <c r="J117"/>
      <c r="K117"/>
    </row>
    <row r="118" spans="4:11">
      <c r="D118"/>
      <c r="E118"/>
      <c r="F118"/>
      <c r="G118"/>
      <c r="H118"/>
      <c r="I118"/>
      <c r="J118"/>
      <c r="K118"/>
    </row>
    <row r="119" spans="4:11">
      <c r="D119"/>
      <c r="E119"/>
      <c r="F119"/>
      <c r="G119"/>
      <c r="H119"/>
      <c r="I119"/>
      <c r="J119"/>
      <c r="K119"/>
    </row>
    <row r="120" spans="4:11">
      <c r="D120"/>
      <c r="E120"/>
      <c r="F120"/>
      <c r="G120"/>
      <c r="H120"/>
      <c r="I120"/>
      <c r="J120"/>
      <c r="K120"/>
    </row>
    <row r="121" spans="4:11">
      <c r="D121"/>
      <c r="E121"/>
      <c r="F121"/>
      <c r="G121"/>
      <c r="H121"/>
      <c r="I121"/>
      <c r="J121"/>
      <c r="K121"/>
    </row>
    <row r="122" spans="4:11">
      <c r="D122"/>
      <c r="E122"/>
      <c r="F122"/>
      <c r="G122"/>
      <c r="H122"/>
      <c r="I122"/>
      <c r="J122"/>
      <c r="K122"/>
    </row>
    <row r="123" spans="4:11">
      <c r="D123"/>
      <c r="E123"/>
      <c r="F123"/>
      <c r="G123"/>
      <c r="H123"/>
      <c r="I123"/>
      <c r="J123"/>
      <c r="K123"/>
    </row>
    <row r="124" spans="4:11">
      <c r="D124"/>
      <c r="E124"/>
      <c r="F124"/>
      <c r="G124"/>
      <c r="H124"/>
      <c r="I124"/>
      <c r="J124"/>
      <c r="K124"/>
    </row>
    <row r="125" spans="4:11">
      <c r="D125"/>
      <c r="E125"/>
      <c r="F125"/>
      <c r="G125"/>
      <c r="H125"/>
      <c r="I125"/>
      <c r="J125"/>
      <c r="K125"/>
    </row>
    <row r="126" spans="4:11">
      <c r="D126"/>
      <c r="E126"/>
      <c r="F126"/>
      <c r="G126"/>
      <c r="H126"/>
      <c r="I126"/>
      <c r="J126"/>
      <c r="K126"/>
    </row>
    <row r="127" spans="4:11">
      <c r="D127"/>
      <c r="E127"/>
      <c r="F127"/>
      <c r="G127"/>
      <c r="H127"/>
      <c r="I127"/>
      <c r="J127"/>
      <c r="K127"/>
    </row>
    <row r="128" spans="4:11">
      <c r="D128"/>
      <c r="E128"/>
      <c r="F128"/>
      <c r="G128"/>
      <c r="H128"/>
      <c r="I128"/>
      <c r="J128"/>
      <c r="K128"/>
    </row>
    <row r="129" spans="4:11">
      <c r="D129"/>
      <c r="E129"/>
      <c r="F129"/>
      <c r="G129"/>
      <c r="H129"/>
      <c r="I129"/>
      <c r="J129"/>
      <c r="K129"/>
    </row>
    <row r="130" spans="4:11">
      <c r="D130"/>
      <c r="E130"/>
      <c r="F130"/>
      <c r="G130"/>
      <c r="H130"/>
      <c r="I130"/>
      <c r="J130"/>
      <c r="K130"/>
    </row>
    <row r="131" spans="4:11">
      <c r="D131"/>
      <c r="E131"/>
      <c r="F131"/>
      <c r="G131"/>
      <c r="H131"/>
      <c r="I131"/>
      <c r="J131"/>
      <c r="K131"/>
    </row>
    <row r="132" spans="4:11">
      <c r="D132"/>
      <c r="E132"/>
      <c r="F132"/>
      <c r="G132"/>
      <c r="H132"/>
      <c r="I132"/>
      <c r="J132"/>
      <c r="K132"/>
    </row>
    <row r="133" spans="4:11">
      <c r="D133"/>
      <c r="E133"/>
      <c r="F133"/>
      <c r="G133"/>
      <c r="H133"/>
      <c r="I133"/>
      <c r="J133"/>
      <c r="K133"/>
    </row>
    <row r="134" spans="4:11">
      <c r="D134"/>
      <c r="E134"/>
      <c r="F134"/>
      <c r="G134"/>
      <c r="H134"/>
      <c r="I134"/>
      <c r="J134"/>
      <c r="K134"/>
    </row>
    <row r="135" spans="4:11">
      <c r="D135"/>
      <c r="E135"/>
      <c r="F135"/>
      <c r="G135"/>
      <c r="H135"/>
      <c r="I135"/>
      <c r="J135"/>
      <c r="K135"/>
    </row>
    <row r="136" spans="4:11">
      <c r="D136"/>
      <c r="E136"/>
      <c r="F136"/>
      <c r="G136"/>
      <c r="H136"/>
      <c r="I136"/>
      <c r="J136"/>
      <c r="K136"/>
    </row>
    <row r="137" spans="4:11">
      <c r="D137"/>
      <c r="E137"/>
      <c r="F137"/>
      <c r="G137"/>
      <c r="H137"/>
      <c r="I137"/>
      <c r="J137"/>
      <c r="K137"/>
    </row>
    <row r="138" spans="4:11">
      <c r="D138"/>
      <c r="E138"/>
      <c r="F138"/>
      <c r="G138"/>
      <c r="H138"/>
      <c r="I138"/>
      <c r="J138"/>
      <c r="K138"/>
    </row>
    <row r="139" spans="4:11">
      <c r="D139"/>
      <c r="E139"/>
      <c r="F139"/>
      <c r="G139"/>
      <c r="H139"/>
      <c r="I139"/>
      <c r="J139"/>
      <c r="K139"/>
    </row>
    <row r="140" spans="4:11">
      <c r="D140"/>
      <c r="E140"/>
      <c r="F140"/>
      <c r="G140"/>
      <c r="H140"/>
      <c r="I140"/>
      <c r="J140"/>
      <c r="K140"/>
    </row>
    <row r="141" spans="4:11">
      <c r="D141"/>
      <c r="E141"/>
      <c r="F141"/>
      <c r="G141"/>
      <c r="H141"/>
      <c r="I141"/>
      <c r="J141"/>
      <c r="K141"/>
    </row>
    <row r="142" spans="4:11">
      <c r="D142"/>
      <c r="E142"/>
      <c r="F142"/>
      <c r="G142"/>
      <c r="H142"/>
      <c r="I142"/>
      <c r="J142"/>
      <c r="K142"/>
    </row>
    <row r="143" spans="4:11">
      <c r="D143"/>
      <c r="E143"/>
      <c r="F143"/>
      <c r="G143"/>
      <c r="H143"/>
      <c r="I143"/>
      <c r="J143"/>
      <c r="K143"/>
    </row>
    <row r="144" spans="4:11">
      <c r="D144"/>
      <c r="E144"/>
      <c r="F144"/>
      <c r="G144"/>
      <c r="H144"/>
      <c r="I144"/>
      <c r="J144"/>
      <c r="K144"/>
    </row>
    <row r="145" spans="4:11">
      <c r="D145"/>
      <c r="E145"/>
      <c r="F145"/>
      <c r="G145"/>
      <c r="H145"/>
      <c r="I145"/>
      <c r="J145"/>
      <c r="K145"/>
    </row>
    <row r="146" spans="4:11">
      <c r="D146"/>
      <c r="E146"/>
      <c r="F146"/>
      <c r="G146"/>
      <c r="H146"/>
      <c r="I146"/>
      <c r="J146"/>
      <c r="K146"/>
    </row>
    <row r="147" spans="4:11">
      <c r="D147"/>
      <c r="E147"/>
      <c r="F147"/>
      <c r="G147"/>
      <c r="H147"/>
      <c r="I147"/>
      <c r="J147"/>
      <c r="K147"/>
    </row>
    <row r="148" spans="4:11">
      <c r="D148"/>
      <c r="E148"/>
      <c r="F148"/>
      <c r="G148"/>
      <c r="H148"/>
      <c r="I148"/>
      <c r="J148"/>
      <c r="K148"/>
    </row>
    <row r="149" spans="4:11">
      <c r="D149"/>
      <c r="E149"/>
      <c r="F149"/>
      <c r="G149"/>
      <c r="H149"/>
      <c r="I149"/>
      <c r="J149"/>
      <c r="K149"/>
    </row>
    <row r="150" spans="4:11">
      <c r="D150"/>
      <c r="E150"/>
      <c r="F150"/>
      <c r="G150"/>
      <c r="H150"/>
      <c r="I150"/>
      <c r="J150"/>
      <c r="K150"/>
    </row>
    <row r="151" spans="4:11">
      <c r="D151"/>
      <c r="E151"/>
      <c r="F151"/>
      <c r="G151"/>
      <c r="H151"/>
      <c r="I151"/>
      <c r="J151"/>
      <c r="K151"/>
    </row>
    <row r="152" spans="4:11">
      <c r="D152"/>
      <c r="E152"/>
      <c r="F152"/>
      <c r="G152"/>
      <c r="H152"/>
      <c r="I152"/>
      <c r="J152"/>
      <c r="K152"/>
    </row>
    <row r="153" spans="4:11">
      <c r="D153"/>
      <c r="E153"/>
      <c r="F153"/>
      <c r="G153"/>
      <c r="H153"/>
      <c r="I153"/>
      <c r="J153"/>
      <c r="K153"/>
    </row>
    <row r="154" spans="4:11">
      <c r="D154"/>
      <c r="E154"/>
      <c r="F154"/>
      <c r="G154"/>
      <c r="H154"/>
      <c r="I154"/>
      <c r="J154"/>
      <c r="K154"/>
    </row>
    <row r="155" spans="4:11">
      <c r="D155"/>
      <c r="E155"/>
      <c r="F155"/>
      <c r="G155"/>
      <c r="H155"/>
      <c r="I155"/>
      <c r="J155"/>
      <c r="K155"/>
    </row>
    <row r="156" spans="4:11">
      <c r="D156"/>
      <c r="E156"/>
      <c r="F156"/>
      <c r="G156"/>
      <c r="H156"/>
      <c r="I156"/>
      <c r="J156"/>
      <c r="K156"/>
    </row>
    <row r="157" spans="4:11">
      <c r="D157"/>
      <c r="E157"/>
      <c r="F157"/>
      <c r="G157"/>
      <c r="H157"/>
      <c r="I157"/>
      <c r="J157"/>
      <c r="K157"/>
    </row>
    <row r="158" spans="4:11">
      <c r="D158"/>
      <c r="E158"/>
      <c r="F158"/>
      <c r="G158"/>
      <c r="H158"/>
      <c r="I158"/>
      <c r="J158"/>
      <c r="K158"/>
    </row>
    <row r="159" spans="4:11">
      <c r="D159"/>
      <c r="E159"/>
      <c r="F159"/>
      <c r="G159"/>
      <c r="H159"/>
      <c r="I159"/>
      <c r="J159"/>
      <c r="K159"/>
    </row>
    <row r="160" spans="4:11">
      <c r="D160"/>
      <c r="E160"/>
      <c r="F160"/>
      <c r="G160"/>
      <c r="H160"/>
      <c r="I160"/>
      <c r="J160"/>
      <c r="K160"/>
    </row>
  </sheetData>
  <autoFilter ref="C1:O81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rgb="FFFFFF00"/>
  </sheetPr>
  <dimension ref="A1:L31"/>
  <sheetViews>
    <sheetView zoomScaleNormal="100" workbookViewId="0">
      <selection activeCell="G26" sqref="G26"/>
    </sheetView>
  </sheetViews>
  <sheetFormatPr defaultColWidth="9.140625" defaultRowHeight="12.75"/>
  <cols>
    <col min="1" max="1" width="9.42578125" bestFit="1" customWidth="1"/>
    <col min="2" max="2" width="24.7109375" bestFit="1" customWidth="1"/>
    <col min="3" max="3" width="20.28515625" bestFit="1" customWidth="1"/>
    <col min="4" max="4" width="15.5703125" bestFit="1" customWidth="1"/>
    <col min="5" max="5" width="15.5703125" customWidth="1"/>
    <col min="6" max="6" width="15.7109375" bestFit="1" customWidth="1"/>
    <col min="7" max="7" width="1.7109375" customWidth="1"/>
    <col min="8" max="8" width="11" bestFit="1" customWidth="1"/>
    <col min="9" max="9" width="10" bestFit="1" customWidth="1"/>
    <col min="10" max="10" width="11" bestFit="1" customWidth="1"/>
    <col min="12" max="12" width="12.5703125" bestFit="1" customWidth="1"/>
  </cols>
  <sheetData>
    <row r="1" spans="1:12" ht="18.75">
      <c r="A1" s="22" t="s">
        <v>474</v>
      </c>
    </row>
    <row r="3" spans="1:12">
      <c r="B3" s="194" t="s">
        <v>475</v>
      </c>
      <c r="C3" s="194"/>
      <c r="D3" s="194"/>
    </row>
    <row r="4" spans="1:12">
      <c r="B4" s="23" t="s">
        <v>476</v>
      </c>
      <c r="C4" s="23" t="s">
        <v>477</v>
      </c>
      <c r="D4" s="23"/>
    </row>
    <row r="5" spans="1:12" ht="15">
      <c r="A5" s="24"/>
      <c r="B5" s="25" t="s">
        <v>478</v>
      </c>
      <c r="C5" s="25"/>
      <c r="D5" s="25"/>
      <c r="E5" s="25"/>
      <c r="F5" s="25"/>
    </row>
    <row r="6" spans="1:12" ht="15">
      <c r="A6" s="24"/>
      <c r="B6" s="26">
        <v>6</v>
      </c>
      <c r="C6" s="26">
        <v>7</v>
      </c>
      <c r="D6" s="26">
        <v>3</v>
      </c>
      <c r="E6" s="26">
        <v>4</v>
      </c>
      <c r="F6" s="26" t="s">
        <v>479</v>
      </c>
    </row>
    <row r="7" spans="1:12" ht="60">
      <c r="A7" s="27" t="s">
        <v>480</v>
      </c>
      <c r="B7" s="28" t="s">
        <v>481</v>
      </c>
      <c r="C7" s="28" t="s">
        <v>482</v>
      </c>
      <c r="D7" s="28" t="s">
        <v>483</v>
      </c>
      <c r="E7" s="28" t="s">
        <v>484</v>
      </c>
      <c r="F7" s="28" t="s">
        <v>485</v>
      </c>
      <c r="G7" s="29"/>
    </row>
    <row r="8" spans="1:12">
      <c r="A8" s="5" t="s">
        <v>50</v>
      </c>
      <c r="B8" s="30">
        <v>4413.9920000000002</v>
      </c>
      <c r="C8" s="30">
        <v>8611.9920000000002</v>
      </c>
      <c r="D8" s="30">
        <v>2399.9920000000002</v>
      </c>
      <c r="E8" s="30">
        <v>4583.9920000000002</v>
      </c>
      <c r="F8" s="30">
        <v>676.49749999999995</v>
      </c>
      <c r="J8" s="6"/>
    </row>
    <row r="9" spans="1:12">
      <c r="A9" s="5" t="s">
        <v>58</v>
      </c>
      <c r="B9" s="30">
        <v>372.5</v>
      </c>
      <c r="C9" s="30">
        <v>745</v>
      </c>
      <c r="D9" s="30">
        <v>51.4</v>
      </c>
      <c r="E9" s="30">
        <v>102.8</v>
      </c>
      <c r="F9" s="30">
        <v>0</v>
      </c>
    </row>
    <row r="10" spans="1:12">
      <c r="A10" s="5" t="s">
        <v>72</v>
      </c>
      <c r="B10" s="30">
        <v>3482.7739999999999</v>
      </c>
      <c r="C10" s="30">
        <v>6749.5559999999996</v>
      </c>
      <c r="D10" s="30">
        <v>1477.989</v>
      </c>
      <c r="E10" s="30">
        <v>2739.9859999999999</v>
      </c>
      <c r="F10" s="30">
        <v>660.49749999999995</v>
      </c>
      <c r="I10" s="6"/>
      <c r="J10" s="6"/>
      <c r="L10" s="6"/>
    </row>
    <row r="11" spans="1:12">
      <c r="A11" s="5" t="s">
        <v>74</v>
      </c>
      <c r="B11" s="30">
        <v>4226.9470000000001</v>
      </c>
      <c r="C11" s="30">
        <v>8237.902</v>
      </c>
      <c r="D11" s="30">
        <v>1679.9780000000001</v>
      </c>
      <c r="E11" s="30">
        <v>3143.9639999999999</v>
      </c>
      <c r="F11" s="30">
        <v>660.49749999999995</v>
      </c>
      <c r="I11" s="6"/>
      <c r="J11" s="6"/>
      <c r="L11" s="6"/>
    </row>
    <row r="12" spans="1:12">
      <c r="A12" s="5" t="s">
        <v>76</v>
      </c>
      <c r="B12" s="30">
        <v>4854.9825000000001</v>
      </c>
      <c r="C12" s="30">
        <v>9385.9675000000007</v>
      </c>
      <c r="D12" s="30">
        <v>1989.9915000000001</v>
      </c>
      <c r="E12" s="30">
        <v>3655.9854999999998</v>
      </c>
      <c r="F12" s="30">
        <v>660.49749999999995</v>
      </c>
      <c r="I12" s="6"/>
      <c r="J12" s="6"/>
      <c r="L12" s="6"/>
    </row>
    <row r="13" spans="1:12">
      <c r="A13" s="5" t="s">
        <v>78</v>
      </c>
      <c r="B13" s="30">
        <v>900.3</v>
      </c>
      <c r="C13" s="30">
        <v>1800.6</v>
      </c>
      <c r="D13" s="30">
        <v>472.8</v>
      </c>
      <c r="E13" s="30">
        <v>945.6</v>
      </c>
      <c r="F13" s="30">
        <v>135</v>
      </c>
      <c r="I13" s="6"/>
      <c r="J13" s="6"/>
    </row>
    <row r="14" spans="1:12">
      <c r="B14" s="31"/>
      <c r="C14" s="31"/>
      <c r="D14" s="31"/>
      <c r="E14" s="31"/>
      <c r="F14" s="31"/>
    </row>
    <row r="15" spans="1:12">
      <c r="B15" s="31"/>
      <c r="C15" s="31"/>
      <c r="D15" s="31"/>
      <c r="E15" s="31"/>
      <c r="F15" s="31"/>
    </row>
    <row r="16" spans="1:12" s="7" customFormat="1">
      <c r="A16" s="5"/>
      <c r="B16" s="32" t="s">
        <v>486</v>
      </c>
      <c r="C16" s="32"/>
      <c r="D16" s="32"/>
      <c r="E16" s="32"/>
      <c r="F16" s="32"/>
      <c r="G16"/>
      <c r="H16" t="s">
        <v>487</v>
      </c>
    </row>
    <row r="17" spans="1:8" s="7" customFormat="1">
      <c r="A17" s="5" t="s">
        <v>488</v>
      </c>
      <c r="B17" s="30">
        <v>3372</v>
      </c>
      <c r="C17" s="30">
        <v>5920</v>
      </c>
      <c r="D17" s="30"/>
      <c r="E17" s="30"/>
      <c r="F17" s="30">
        <v>1006</v>
      </c>
      <c r="G17"/>
      <c r="H17" t="s">
        <v>489</v>
      </c>
    </row>
    <row r="18" spans="1:8">
      <c r="A18" s="5" t="s">
        <v>490</v>
      </c>
      <c r="B18" s="8">
        <v>3676.4915999999998</v>
      </c>
      <c r="C18" s="8">
        <v>6454.576</v>
      </c>
      <c r="D18" s="8"/>
      <c r="E18" s="8"/>
      <c r="F18" s="8">
        <v>1096.8418000000001</v>
      </c>
    </row>
    <row r="19" spans="1:8">
      <c r="A19" s="5" t="s">
        <v>491</v>
      </c>
      <c r="B19" s="9">
        <v>2376.5855999999999</v>
      </c>
      <c r="C19" s="9">
        <v>4172.4160000000002</v>
      </c>
      <c r="D19" s="9"/>
      <c r="E19" s="9"/>
      <c r="F19" s="9">
        <v>709.02879999999993</v>
      </c>
    </row>
    <row r="20" spans="1:8">
      <c r="A20" s="5" t="s">
        <v>492</v>
      </c>
      <c r="B20" s="10">
        <v>3626.5859999999998</v>
      </c>
      <c r="C20" s="10">
        <v>6366.9599999999991</v>
      </c>
      <c r="D20" s="10"/>
      <c r="E20" s="10"/>
      <c r="F20" s="10">
        <v>1081.953</v>
      </c>
    </row>
    <row r="21" spans="1:8">
      <c r="A21" s="5" t="s">
        <v>493</v>
      </c>
      <c r="B21" s="5"/>
      <c r="C21" s="5"/>
      <c r="D21" s="5"/>
      <c r="E21" s="5"/>
      <c r="F21" s="5"/>
    </row>
    <row r="23" spans="1:8" ht="15">
      <c r="A23" s="5"/>
      <c r="B23" s="5"/>
      <c r="C23" s="5"/>
      <c r="D23" s="5"/>
      <c r="E23" s="5"/>
      <c r="F23" s="5"/>
      <c r="H23" s="11"/>
    </row>
    <row r="24" spans="1:8">
      <c r="A24" s="5"/>
      <c r="B24" s="5"/>
      <c r="C24" s="5"/>
      <c r="D24" s="12"/>
      <c r="E24" s="5"/>
      <c r="F24" s="5"/>
    </row>
    <row r="25" spans="1:8">
      <c r="A25" s="5"/>
      <c r="B25" s="5"/>
      <c r="C25" s="5"/>
      <c r="D25" s="12"/>
      <c r="E25" s="5"/>
      <c r="F25" s="5"/>
    </row>
    <row r="26" spans="1:8">
      <c r="A26" s="5"/>
      <c r="B26" s="5"/>
      <c r="C26" s="5"/>
      <c r="D26" s="12"/>
      <c r="E26" s="5"/>
      <c r="F26" s="5"/>
    </row>
    <row r="30" spans="1:8" ht="15.75">
      <c r="B30" s="13"/>
      <c r="C30" s="14"/>
    </row>
    <row r="31" spans="1:8" ht="15.75">
      <c r="B31" s="13"/>
      <c r="C31" s="14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FFFF00"/>
  </sheetPr>
  <dimension ref="A1:E236"/>
  <sheetViews>
    <sheetView workbookViewId="0">
      <selection activeCell="G26" sqref="G26"/>
    </sheetView>
  </sheetViews>
  <sheetFormatPr defaultColWidth="11.42578125" defaultRowHeight="12.75"/>
  <cols>
    <col min="1" max="1" width="25.7109375" customWidth="1"/>
    <col min="2" max="2" width="45.7109375" customWidth="1"/>
    <col min="3" max="5" width="20.7109375" customWidth="1"/>
    <col min="6" max="8" width="25.7109375" customWidth="1"/>
    <col min="9" max="10" width="11.7109375" customWidth="1"/>
    <col min="11" max="11" width="11.42578125" customWidth="1"/>
  </cols>
  <sheetData>
    <row r="1" spans="1:5" ht="85.5" customHeight="1">
      <c r="B1" s="195" t="s">
        <v>0</v>
      </c>
      <c r="C1" s="195"/>
      <c r="D1" s="195"/>
      <c r="E1" s="1" t="s">
        <v>1</v>
      </c>
    </row>
    <row r="2" spans="1:5" ht="30" customHeight="1">
      <c r="A2" s="196" t="s">
        <v>2</v>
      </c>
      <c r="B2" s="196"/>
      <c r="C2" s="196"/>
      <c r="D2" s="196"/>
      <c r="E2" s="196"/>
    </row>
    <row r="3" spans="1:5" s="3" customFormat="1" ht="48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</row>
    <row r="4" spans="1:5">
      <c r="A4" t="s">
        <v>8</v>
      </c>
      <c r="B4" t="s">
        <v>9</v>
      </c>
      <c r="C4" s="4">
        <v>0</v>
      </c>
      <c r="D4" s="4">
        <v>0</v>
      </c>
      <c r="E4" s="4">
        <v>0</v>
      </c>
    </row>
    <row r="5" spans="1:5">
      <c r="A5" t="s">
        <v>10</v>
      </c>
      <c r="B5" t="s">
        <v>11</v>
      </c>
      <c r="C5" s="4">
        <v>0</v>
      </c>
      <c r="D5" s="4">
        <v>0</v>
      </c>
      <c r="E5" s="4">
        <v>0</v>
      </c>
    </row>
    <row r="6" spans="1:5">
      <c r="A6" t="s">
        <v>12</v>
      </c>
      <c r="B6" t="s">
        <v>13</v>
      </c>
      <c r="C6" s="4">
        <v>0</v>
      </c>
      <c r="D6" s="4">
        <v>0</v>
      </c>
      <c r="E6" s="4">
        <v>0</v>
      </c>
    </row>
    <row r="7" spans="1:5">
      <c r="A7" t="s">
        <v>14</v>
      </c>
      <c r="B7" t="s">
        <v>15</v>
      </c>
      <c r="C7" s="4">
        <v>0</v>
      </c>
      <c r="D7" s="4">
        <v>0</v>
      </c>
      <c r="E7" s="4">
        <v>0</v>
      </c>
    </row>
    <row r="8" spans="1:5">
      <c r="A8" t="s">
        <v>16</v>
      </c>
      <c r="B8" t="s">
        <v>17</v>
      </c>
      <c r="C8" s="4">
        <v>0</v>
      </c>
      <c r="D8" s="4">
        <v>0</v>
      </c>
      <c r="E8" s="4">
        <v>0</v>
      </c>
    </row>
    <row r="9" spans="1:5">
      <c r="A9" t="s">
        <v>18</v>
      </c>
      <c r="B9" t="s">
        <v>19</v>
      </c>
      <c r="C9" s="4">
        <v>0</v>
      </c>
      <c r="D9" s="4">
        <v>0</v>
      </c>
      <c r="E9" s="4">
        <v>0</v>
      </c>
    </row>
    <row r="10" spans="1:5">
      <c r="A10" t="s">
        <v>20</v>
      </c>
      <c r="B10" t="s">
        <v>21</v>
      </c>
      <c r="C10" s="4">
        <v>0</v>
      </c>
      <c r="D10" s="4">
        <v>0</v>
      </c>
      <c r="E10" s="4">
        <v>0</v>
      </c>
    </row>
    <row r="11" spans="1:5">
      <c r="A11" t="s">
        <v>22</v>
      </c>
      <c r="B11" t="s">
        <v>23</v>
      </c>
      <c r="C11" s="4">
        <v>0</v>
      </c>
      <c r="D11" s="4">
        <v>0</v>
      </c>
      <c r="E11" s="4">
        <v>0</v>
      </c>
    </row>
    <row r="12" spans="1:5">
      <c r="A12" t="s">
        <v>24</v>
      </c>
      <c r="B12" t="s">
        <v>25</v>
      </c>
      <c r="C12" s="4">
        <v>0</v>
      </c>
      <c r="D12" s="4">
        <v>0</v>
      </c>
      <c r="E12" s="4">
        <v>0</v>
      </c>
    </row>
    <row r="13" spans="1:5">
      <c r="A13" t="s">
        <v>26</v>
      </c>
      <c r="B13" t="s">
        <v>27</v>
      </c>
      <c r="C13" s="4">
        <v>280</v>
      </c>
      <c r="D13" s="4">
        <v>313.60000000000002</v>
      </c>
      <c r="E13" s="4">
        <v>392</v>
      </c>
    </row>
    <row r="14" spans="1:5">
      <c r="A14" t="s">
        <v>28</v>
      </c>
      <c r="B14" t="s">
        <v>29</v>
      </c>
      <c r="C14" s="4">
        <v>360</v>
      </c>
      <c r="D14" s="4">
        <v>403.2</v>
      </c>
      <c r="E14" s="4">
        <v>504</v>
      </c>
    </row>
    <row r="15" spans="1:5">
      <c r="A15" t="s">
        <v>30</v>
      </c>
      <c r="B15" t="s">
        <v>31</v>
      </c>
      <c r="C15" s="4">
        <v>397.44</v>
      </c>
      <c r="D15" s="4">
        <v>445.13279999999997</v>
      </c>
      <c r="E15" s="4">
        <v>556.41600000000005</v>
      </c>
    </row>
    <row r="16" spans="1:5">
      <c r="A16" t="s">
        <v>32</v>
      </c>
      <c r="B16" t="s">
        <v>33</v>
      </c>
      <c r="C16" s="4">
        <v>397.44</v>
      </c>
      <c r="D16" s="4">
        <v>445.13279999999997</v>
      </c>
      <c r="E16" s="4">
        <v>556.41600000000005</v>
      </c>
    </row>
    <row r="17" spans="1:5">
      <c r="A17" t="s">
        <v>34</v>
      </c>
      <c r="B17" t="s">
        <v>35</v>
      </c>
      <c r="C17" s="4">
        <v>624</v>
      </c>
      <c r="D17" s="4">
        <v>698.88</v>
      </c>
      <c r="E17" s="4">
        <v>873.6</v>
      </c>
    </row>
    <row r="18" spans="1:5">
      <c r="A18" t="s">
        <v>36</v>
      </c>
      <c r="B18" t="s">
        <v>37</v>
      </c>
      <c r="C18" s="4">
        <v>315</v>
      </c>
      <c r="D18" s="4">
        <v>352.8</v>
      </c>
      <c r="E18" s="4">
        <v>441</v>
      </c>
    </row>
    <row r="19" spans="1:5">
      <c r="A19" t="s">
        <v>38</v>
      </c>
      <c r="B19" t="s">
        <v>39</v>
      </c>
      <c r="C19" s="4">
        <v>120.7547</v>
      </c>
      <c r="D19" s="4">
        <v>256</v>
      </c>
      <c r="E19" s="4">
        <v>320</v>
      </c>
    </row>
    <row r="20" spans="1:5">
      <c r="A20" t="s">
        <v>40</v>
      </c>
      <c r="B20" t="s">
        <v>41</v>
      </c>
      <c r="C20" s="4">
        <v>315</v>
      </c>
      <c r="D20" s="4">
        <v>352.8</v>
      </c>
      <c r="E20" s="4">
        <v>441</v>
      </c>
    </row>
    <row r="21" spans="1:5">
      <c r="A21" t="s">
        <v>42</v>
      </c>
      <c r="B21" t="s">
        <v>43</v>
      </c>
      <c r="C21" s="4">
        <v>315</v>
      </c>
      <c r="D21" s="4">
        <v>352.8</v>
      </c>
      <c r="E21" s="4">
        <v>441</v>
      </c>
    </row>
    <row r="22" spans="1:5">
      <c r="A22" t="s">
        <v>44</v>
      </c>
      <c r="B22" t="s">
        <v>45</v>
      </c>
      <c r="C22" s="4">
        <v>0</v>
      </c>
      <c r="D22" s="4">
        <v>0</v>
      </c>
      <c r="E22" s="4">
        <v>0</v>
      </c>
    </row>
    <row r="23" spans="1:5">
      <c r="A23" t="s">
        <v>46</v>
      </c>
      <c r="B23" t="s">
        <v>47</v>
      </c>
      <c r="C23" s="4">
        <v>0</v>
      </c>
      <c r="D23" s="4">
        <v>0</v>
      </c>
      <c r="E23" s="4">
        <v>0</v>
      </c>
    </row>
    <row r="24" spans="1:5">
      <c r="A24" t="s">
        <v>48</v>
      </c>
      <c r="B24" t="s">
        <v>49</v>
      </c>
      <c r="C24" s="4">
        <v>0</v>
      </c>
      <c r="D24" s="4">
        <v>0</v>
      </c>
      <c r="E24" s="4">
        <v>0</v>
      </c>
    </row>
    <row r="25" spans="1:5">
      <c r="A25" t="s">
        <v>50</v>
      </c>
      <c r="B25" t="s">
        <v>51</v>
      </c>
      <c r="C25" s="4">
        <v>0</v>
      </c>
      <c r="D25" s="4">
        <v>0</v>
      </c>
      <c r="E25" s="4">
        <v>0</v>
      </c>
    </row>
    <row r="26" spans="1:5">
      <c r="A26" t="s">
        <v>52</v>
      </c>
      <c r="B26" t="s">
        <v>53</v>
      </c>
      <c r="C26" s="4">
        <v>0</v>
      </c>
      <c r="D26" s="4">
        <v>0</v>
      </c>
      <c r="E26" s="4">
        <v>0</v>
      </c>
    </row>
    <row r="27" spans="1:5">
      <c r="A27" t="s">
        <v>54</v>
      </c>
      <c r="B27" t="s">
        <v>55</v>
      </c>
      <c r="C27" s="4">
        <v>1323.675</v>
      </c>
      <c r="D27" s="4">
        <v>1480</v>
      </c>
      <c r="E27" s="4">
        <v>1850</v>
      </c>
    </row>
    <row r="28" spans="1:5">
      <c r="A28" t="s">
        <v>56</v>
      </c>
      <c r="B28" t="s">
        <v>57</v>
      </c>
      <c r="C28" s="4">
        <v>223.2</v>
      </c>
      <c r="D28" s="4">
        <v>252</v>
      </c>
      <c r="E28" s="4">
        <v>315</v>
      </c>
    </row>
    <row r="29" spans="1:5">
      <c r="A29" t="s">
        <v>58</v>
      </c>
      <c r="B29" t="s">
        <v>59</v>
      </c>
      <c r="C29" s="4">
        <v>207.35</v>
      </c>
      <c r="D29" s="4">
        <v>232.232</v>
      </c>
      <c r="E29" s="4">
        <v>290.29000000000002</v>
      </c>
    </row>
    <row r="30" spans="1:5">
      <c r="A30" t="s">
        <v>60</v>
      </c>
      <c r="B30" t="s">
        <v>61</v>
      </c>
      <c r="C30" s="4">
        <v>36</v>
      </c>
      <c r="D30" s="4">
        <v>40.32</v>
      </c>
      <c r="E30" s="4">
        <v>50.4</v>
      </c>
    </row>
    <row r="31" spans="1:5">
      <c r="A31" t="s">
        <v>62</v>
      </c>
      <c r="B31" t="s">
        <v>63</v>
      </c>
      <c r="C31" s="4">
        <v>36</v>
      </c>
      <c r="D31" s="4">
        <v>40.32</v>
      </c>
      <c r="E31" s="4">
        <v>50.4</v>
      </c>
    </row>
    <row r="32" spans="1:5">
      <c r="A32" t="s">
        <v>64</v>
      </c>
      <c r="B32" t="s">
        <v>65</v>
      </c>
      <c r="C32" s="4">
        <v>0</v>
      </c>
      <c r="D32" s="4">
        <v>0</v>
      </c>
      <c r="E32" s="4">
        <v>0</v>
      </c>
    </row>
    <row r="33" spans="1:5">
      <c r="A33" t="s">
        <v>66</v>
      </c>
      <c r="B33" t="s">
        <v>67</v>
      </c>
      <c r="C33" s="4">
        <v>0</v>
      </c>
      <c r="D33" s="4">
        <v>0</v>
      </c>
      <c r="E33" s="4">
        <v>0</v>
      </c>
    </row>
    <row r="34" spans="1:5">
      <c r="A34" t="s">
        <v>68</v>
      </c>
      <c r="B34" t="s">
        <v>69</v>
      </c>
      <c r="C34" s="4">
        <v>0</v>
      </c>
      <c r="D34" s="4">
        <v>0</v>
      </c>
      <c r="E34" s="4">
        <v>0</v>
      </c>
    </row>
    <row r="35" spans="1:5">
      <c r="A35" t="s">
        <v>70</v>
      </c>
      <c r="B35" t="s">
        <v>71</v>
      </c>
      <c r="C35" s="4">
        <v>0</v>
      </c>
      <c r="D35" s="4">
        <v>0</v>
      </c>
      <c r="E35" s="4">
        <v>0</v>
      </c>
    </row>
    <row r="36" spans="1:5">
      <c r="A36" t="s">
        <v>72</v>
      </c>
      <c r="B36" t="s">
        <v>73</v>
      </c>
      <c r="C36" s="4">
        <v>0</v>
      </c>
      <c r="D36" s="4">
        <v>0</v>
      </c>
      <c r="E36" s="4">
        <v>0</v>
      </c>
    </row>
    <row r="37" spans="1:5">
      <c r="A37" t="s">
        <v>74</v>
      </c>
      <c r="B37" t="s">
        <v>75</v>
      </c>
      <c r="C37" s="4">
        <v>0</v>
      </c>
      <c r="D37" s="4">
        <v>0</v>
      </c>
      <c r="E37" s="4">
        <v>0</v>
      </c>
    </row>
    <row r="38" spans="1:5">
      <c r="A38" t="s">
        <v>76</v>
      </c>
      <c r="B38" t="s">
        <v>77</v>
      </c>
      <c r="C38" s="4">
        <v>0</v>
      </c>
      <c r="D38" s="4">
        <v>0</v>
      </c>
      <c r="E38" s="4">
        <v>0</v>
      </c>
    </row>
    <row r="39" spans="1:5">
      <c r="A39" t="s">
        <v>78</v>
      </c>
      <c r="B39" t="s">
        <v>79</v>
      </c>
      <c r="C39" s="4">
        <v>165</v>
      </c>
      <c r="D39" s="4">
        <v>184.8</v>
      </c>
      <c r="E39" s="4">
        <v>231</v>
      </c>
    </row>
    <row r="40" spans="1:5">
      <c r="A40" t="s">
        <v>80</v>
      </c>
      <c r="B40" t="s">
        <v>81</v>
      </c>
      <c r="C40" s="4">
        <v>0</v>
      </c>
      <c r="D40" s="4">
        <v>0</v>
      </c>
      <c r="E40" s="4">
        <v>0</v>
      </c>
    </row>
    <row r="41" spans="1:5">
      <c r="A41" t="s">
        <v>82</v>
      </c>
      <c r="B41" t="s">
        <v>83</v>
      </c>
      <c r="C41" s="4">
        <v>370.08</v>
      </c>
      <c r="D41" s="4">
        <v>414.4896</v>
      </c>
      <c r="E41" s="4">
        <v>518.11199999999997</v>
      </c>
    </row>
    <row r="42" spans="1:5">
      <c r="A42" t="s">
        <v>84</v>
      </c>
      <c r="B42" t="s">
        <v>85</v>
      </c>
      <c r="C42" s="4">
        <v>397.44</v>
      </c>
      <c r="D42" s="4">
        <v>445.13279999999997</v>
      </c>
      <c r="E42" s="4">
        <v>556.41600000000005</v>
      </c>
    </row>
    <row r="43" spans="1:5">
      <c r="A43" t="s">
        <v>86</v>
      </c>
      <c r="B43" t="s">
        <v>87</v>
      </c>
      <c r="C43" s="4">
        <v>25.96</v>
      </c>
      <c r="D43" s="4">
        <v>29.075199999999999</v>
      </c>
      <c r="E43" s="4">
        <v>36.344000000000001</v>
      </c>
    </row>
    <row r="44" spans="1:5">
      <c r="A44" t="s">
        <v>88</v>
      </c>
      <c r="B44" t="s">
        <v>89</v>
      </c>
      <c r="C44" s="4">
        <v>1300</v>
      </c>
      <c r="D44" s="4">
        <v>1456</v>
      </c>
      <c r="E44" s="4">
        <v>1820</v>
      </c>
    </row>
    <row r="45" spans="1:5">
      <c r="A45" t="s">
        <v>90</v>
      </c>
      <c r="B45" t="s">
        <v>91</v>
      </c>
      <c r="C45" s="4">
        <v>0</v>
      </c>
      <c r="D45" s="4">
        <v>0</v>
      </c>
      <c r="E45" s="4">
        <v>0</v>
      </c>
    </row>
    <row r="46" spans="1:5">
      <c r="A46" t="s">
        <v>92</v>
      </c>
      <c r="B46" t="s">
        <v>93</v>
      </c>
      <c r="C46" s="4">
        <v>0</v>
      </c>
      <c r="D46" s="4">
        <v>0</v>
      </c>
      <c r="E46" s="4">
        <v>0</v>
      </c>
    </row>
    <row r="47" spans="1:5">
      <c r="A47" t="s">
        <v>94</v>
      </c>
      <c r="B47" t="s">
        <v>95</v>
      </c>
      <c r="C47" s="4">
        <v>0</v>
      </c>
      <c r="D47" s="4">
        <v>0</v>
      </c>
      <c r="E47" s="4">
        <v>0</v>
      </c>
    </row>
    <row r="48" spans="1:5">
      <c r="A48" t="s">
        <v>96</v>
      </c>
      <c r="B48" t="s">
        <v>97</v>
      </c>
      <c r="C48" s="4">
        <v>0</v>
      </c>
      <c r="D48" s="4">
        <v>0</v>
      </c>
      <c r="E48" s="4">
        <v>0</v>
      </c>
    </row>
    <row r="49" spans="1:5">
      <c r="A49" t="s">
        <v>98</v>
      </c>
      <c r="B49" t="s">
        <v>99</v>
      </c>
      <c r="C49" s="4">
        <v>0</v>
      </c>
      <c r="D49" s="4">
        <v>0</v>
      </c>
      <c r="E49" s="4">
        <v>0</v>
      </c>
    </row>
    <row r="50" spans="1:5">
      <c r="A50" t="s">
        <v>100</v>
      </c>
      <c r="B50" t="s">
        <v>101</v>
      </c>
      <c r="C50" s="4">
        <v>0</v>
      </c>
      <c r="D50" s="4">
        <v>0</v>
      </c>
      <c r="E50" s="4">
        <v>0</v>
      </c>
    </row>
    <row r="51" spans="1:5">
      <c r="A51" t="s">
        <v>102</v>
      </c>
      <c r="B51" t="s">
        <v>103</v>
      </c>
      <c r="C51" s="4">
        <v>330</v>
      </c>
      <c r="D51" s="4">
        <v>369.6</v>
      </c>
      <c r="E51" s="4">
        <v>462</v>
      </c>
    </row>
    <row r="52" spans="1:5">
      <c r="A52" t="s">
        <v>104</v>
      </c>
      <c r="B52" t="s">
        <v>105</v>
      </c>
      <c r="C52" s="4">
        <v>330</v>
      </c>
      <c r="D52" s="4">
        <v>369.6</v>
      </c>
      <c r="E52" s="4">
        <v>462</v>
      </c>
    </row>
    <row r="53" spans="1:5">
      <c r="A53" t="s">
        <v>106</v>
      </c>
      <c r="B53" t="s">
        <v>107</v>
      </c>
      <c r="C53" s="4">
        <v>0</v>
      </c>
      <c r="D53" s="4">
        <v>0</v>
      </c>
      <c r="E53" s="4">
        <v>0</v>
      </c>
    </row>
    <row r="54" spans="1:5">
      <c r="A54" t="s">
        <v>108</v>
      </c>
      <c r="B54" t="s">
        <v>109</v>
      </c>
      <c r="C54" s="4">
        <v>0</v>
      </c>
      <c r="D54" s="4">
        <v>0</v>
      </c>
      <c r="E54" s="4">
        <v>0</v>
      </c>
    </row>
    <row r="55" spans="1:5">
      <c r="A55" t="s">
        <v>110</v>
      </c>
      <c r="B55" t="s">
        <v>111</v>
      </c>
      <c r="C55" s="4">
        <v>0</v>
      </c>
      <c r="D55" s="4">
        <v>0</v>
      </c>
      <c r="E55" s="4">
        <v>0</v>
      </c>
    </row>
    <row r="56" spans="1:5">
      <c r="A56" t="s">
        <v>112</v>
      </c>
      <c r="B56" t="s">
        <v>113</v>
      </c>
      <c r="C56" s="4">
        <v>200</v>
      </c>
      <c r="D56" s="4">
        <v>236</v>
      </c>
      <c r="E56" s="4">
        <v>295</v>
      </c>
    </row>
    <row r="57" spans="1:5">
      <c r="A57" t="s">
        <v>114</v>
      </c>
      <c r="B57" t="s">
        <v>115</v>
      </c>
      <c r="C57" s="4">
        <v>1625</v>
      </c>
      <c r="D57" s="4">
        <v>1820</v>
      </c>
      <c r="E57" s="4">
        <v>2275</v>
      </c>
    </row>
    <row r="58" spans="1:5">
      <c r="A58" t="s">
        <v>116</v>
      </c>
      <c r="B58" t="s">
        <v>117</v>
      </c>
      <c r="C58" s="4">
        <v>325</v>
      </c>
      <c r="D58" s="4">
        <v>364</v>
      </c>
      <c r="E58" s="4">
        <v>455</v>
      </c>
    </row>
    <row r="59" spans="1:5">
      <c r="A59" t="s">
        <v>118</v>
      </c>
      <c r="B59" t="s">
        <v>119</v>
      </c>
      <c r="C59" s="4">
        <v>325</v>
      </c>
      <c r="D59" s="4">
        <v>364</v>
      </c>
      <c r="E59" s="4">
        <v>455</v>
      </c>
    </row>
    <row r="60" spans="1:5">
      <c r="A60" t="s">
        <v>120</v>
      </c>
      <c r="B60" t="s">
        <v>121</v>
      </c>
      <c r="C60" s="4">
        <v>325</v>
      </c>
      <c r="D60" s="4">
        <v>364</v>
      </c>
      <c r="E60" s="4">
        <v>455</v>
      </c>
    </row>
    <row r="61" spans="1:5">
      <c r="A61" t="s">
        <v>122</v>
      </c>
      <c r="B61" t="s">
        <v>123</v>
      </c>
      <c r="C61" s="4">
        <v>325</v>
      </c>
      <c r="D61" s="4">
        <v>364</v>
      </c>
      <c r="E61" s="4">
        <v>455</v>
      </c>
    </row>
    <row r="62" spans="1:5">
      <c r="A62" t="s">
        <v>124</v>
      </c>
      <c r="B62" t="s">
        <v>125</v>
      </c>
      <c r="C62" s="4">
        <v>0</v>
      </c>
      <c r="D62" s="4">
        <v>0</v>
      </c>
      <c r="E62" s="4">
        <v>0</v>
      </c>
    </row>
    <row r="63" spans="1:5">
      <c r="A63" t="s">
        <v>126</v>
      </c>
      <c r="B63" t="s">
        <v>127</v>
      </c>
      <c r="C63" s="4">
        <v>0</v>
      </c>
      <c r="D63" s="4">
        <v>0</v>
      </c>
      <c r="E63" s="4">
        <v>0</v>
      </c>
    </row>
    <row r="64" spans="1:5">
      <c r="A64" t="s">
        <v>128</v>
      </c>
      <c r="B64" t="s">
        <v>129</v>
      </c>
      <c r="C64" s="4">
        <v>200</v>
      </c>
      <c r="D64" s="4">
        <v>236</v>
      </c>
      <c r="E64" s="4">
        <v>295</v>
      </c>
    </row>
    <row r="65" spans="1:5">
      <c r="A65" t="s">
        <v>130</v>
      </c>
      <c r="B65" t="s">
        <v>131</v>
      </c>
      <c r="C65" s="4">
        <v>1625</v>
      </c>
      <c r="D65" s="4">
        <v>1820</v>
      </c>
      <c r="E65" s="4">
        <v>2275</v>
      </c>
    </row>
    <row r="66" spans="1:5">
      <c r="A66" t="s">
        <v>132</v>
      </c>
      <c r="B66" t="s">
        <v>133</v>
      </c>
      <c r="C66" s="4">
        <v>325</v>
      </c>
      <c r="D66" s="4">
        <v>364</v>
      </c>
      <c r="E66" s="4">
        <v>455</v>
      </c>
    </row>
    <row r="67" spans="1:5">
      <c r="A67" t="s">
        <v>134</v>
      </c>
      <c r="B67" t="s">
        <v>135</v>
      </c>
      <c r="C67" s="4">
        <v>325</v>
      </c>
      <c r="D67" s="4">
        <v>364</v>
      </c>
      <c r="E67" s="4">
        <v>455</v>
      </c>
    </row>
    <row r="68" spans="1:5">
      <c r="A68" t="s">
        <v>136</v>
      </c>
      <c r="B68" t="s">
        <v>137</v>
      </c>
      <c r="C68" s="4">
        <v>325</v>
      </c>
      <c r="D68" s="4">
        <v>364</v>
      </c>
      <c r="E68" s="4">
        <v>455</v>
      </c>
    </row>
    <row r="69" spans="1:5">
      <c r="A69" t="s">
        <v>138</v>
      </c>
      <c r="B69" t="s">
        <v>139</v>
      </c>
      <c r="C69" s="4">
        <v>200</v>
      </c>
      <c r="D69" s="4">
        <v>236</v>
      </c>
      <c r="E69" s="4">
        <v>295</v>
      </c>
    </row>
    <row r="70" spans="1:5">
      <c r="A70" t="s">
        <v>140</v>
      </c>
      <c r="B70" t="s">
        <v>141</v>
      </c>
      <c r="C70" s="4">
        <v>200</v>
      </c>
      <c r="D70" s="4">
        <v>236</v>
      </c>
      <c r="E70" s="4">
        <v>295</v>
      </c>
    </row>
    <row r="71" spans="1:5">
      <c r="A71" t="s">
        <v>142</v>
      </c>
      <c r="B71" t="s">
        <v>143</v>
      </c>
      <c r="C71" s="4">
        <v>0</v>
      </c>
      <c r="D71" s="4">
        <v>0</v>
      </c>
      <c r="E71" s="4">
        <v>0</v>
      </c>
    </row>
    <row r="72" spans="1:5">
      <c r="A72" t="s">
        <v>144</v>
      </c>
      <c r="B72" t="s">
        <v>145</v>
      </c>
      <c r="C72" s="4">
        <v>0</v>
      </c>
      <c r="D72" s="4">
        <v>0</v>
      </c>
      <c r="E72" s="4">
        <v>0</v>
      </c>
    </row>
    <row r="73" spans="1:5">
      <c r="A73" t="s">
        <v>146</v>
      </c>
      <c r="B73" t="s">
        <v>147</v>
      </c>
      <c r="C73" s="4">
        <v>200</v>
      </c>
      <c r="D73" s="4">
        <v>236</v>
      </c>
      <c r="E73" s="4">
        <v>295</v>
      </c>
    </row>
    <row r="74" spans="1:5">
      <c r="A74" t="s">
        <v>148</v>
      </c>
      <c r="B74" t="s">
        <v>149</v>
      </c>
      <c r="C74" s="4">
        <v>0</v>
      </c>
      <c r="D74" s="4">
        <v>0</v>
      </c>
      <c r="E74" s="4">
        <v>0</v>
      </c>
    </row>
    <row r="75" spans="1:5">
      <c r="A75" t="s">
        <v>150</v>
      </c>
      <c r="B75" t="s">
        <v>151</v>
      </c>
      <c r="C75" s="4">
        <v>0</v>
      </c>
      <c r="D75" s="4">
        <v>0</v>
      </c>
      <c r="E75" s="4">
        <v>0</v>
      </c>
    </row>
    <row r="76" spans="1:5">
      <c r="A76" t="s">
        <v>152</v>
      </c>
      <c r="B76" t="s">
        <v>153</v>
      </c>
      <c r="C76" s="4">
        <v>0</v>
      </c>
      <c r="D76" s="4">
        <v>0</v>
      </c>
      <c r="E76" s="4">
        <v>0</v>
      </c>
    </row>
    <row r="77" spans="1:5">
      <c r="A77" t="s">
        <v>154</v>
      </c>
      <c r="B77" t="s">
        <v>155</v>
      </c>
      <c r="C77" s="4">
        <v>0</v>
      </c>
      <c r="D77" s="4">
        <v>0</v>
      </c>
      <c r="E77" s="4">
        <v>0</v>
      </c>
    </row>
    <row r="78" spans="1:5">
      <c r="A78" t="s">
        <v>156</v>
      </c>
      <c r="B78" t="s">
        <v>157</v>
      </c>
      <c r="C78" s="4">
        <v>0</v>
      </c>
      <c r="D78" s="4">
        <v>0</v>
      </c>
      <c r="E78" s="4">
        <v>0</v>
      </c>
    </row>
    <row r="79" spans="1:5">
      <c r="A79" t="s">
        <v>158</v>
      </c>
      <c r="B79" t="s">
        <v>159</v>
      </c>
      <c r="C79" s="4">
        <v>0</v>
      </c>
      <c r="D79" s="4">
        <v>0</v>
      </c>
      <c r="E79" s="4">
        <v>0</v>
      </c>
    </row>
    <row r="80" spans="1:5">
      <c r="A80" t="s">
        <v>160</v>
      </c>
      <c r="B80" t="s">
        <v>161</v>
      </c>
      <c r="C80" s="4">
        <v>0</v>
      </c>
      <c r="D80" s="4">
        <v>0</v>
      </c>
      <c r="E80" s="4">
        <v>0</v>
      </c>
    </row>
    <row r="81" spans="1:5">
      <c r="A81" t="s">
        <v>162</v>
      </c>
      <c r="B81" t="s">
        <v>163</v>
      </c>
      <c r="C81" s="4">
        <v>0</v>
      </c>
      <c r="D81" s="4">
        <v>0</v>
      </c>
      <c r="E81" s="4">
        <v>0</v>
      </c>
    </row>
    <row r="82" spans="1:5">
      <c r="A82" t="s">
        <v>164</v>
      </c>
      <c r="B82" t="s">
        <v>165</v>
      </c>
      <c r="C82" s="4">
        <v>0</v>
      </c>
      <c r="D82" s="4">
        <v>0</v>
      </c>
      <c r="E82" s="4">
        <v>0</v>
      </c>
    </row>
    <row r="83" spans="1:5">
      <c r="A83" t="s">
        <v>166</v>
      </c>
      <c r="B83" t="s">
        <v>167</v>
      </c>
      <c r="C83" s="4">
        <v>0</v>
      </c>
      <c r="D83" s="4">
        <v>0</v>
      </c>
      <c r="E83" s="4">
        <v>0</v>
      </c>
    </row>
    <row r="84" spans="1:5">
      <c r="A84" t="s">
        <v>168</v>
      </c>
      <c r="B84" t="s">
        <v>169</v>
      </c>
      <c r="C84" s="4">
        <v>0</v>
      </c>
      <c r="D84" s="4">
        <v>0</v>
      </c>
      <c r="E84" s="4">
        <v>0</v>
      </c>
    </row>
    <row r="85" spans="1:5">
      <c r="A85" t="s">
        <v>170</v>
      </c>
      <c r="B85" t="s">
        <v>171</v>
      </c>
      <c r="C85" s="4">
        <v>0</v>
      </c>
      <c r="D85" s="4">
        <v>0</v>
      </c>
      <c r="E85" s="4">
        <v>0</v>
      </c>
    </row>
    <row r="86" spans="1:5">
      <c r="A86" t="s">
        <v>172</v>
      </c>
      <c r="B86" t="s">
        <v>173</v>
      </c>
      <c r="C86" s="4">
        <v>0</v>
      </c>
      <c r="D86" s="4">
        <v>0</v>
      </c>
      <c r="E86" s="4">
        <v>0</v>
      </c>
    </row>
    <row r="87" spans="1:5">
      <c r="A87" t="s">
        <v>174</v>
      </c>
      <c r="B87" t="s">
        <v>175</v>
      </c>
      <c r="C87" s="4">
        <v>72</v>
      </c>
      <c r="D87" s="4">
        <v>148</v>
      </c>
      <c r="E87" s="4">
        <v>185</v>
      </c>
    </row>
    <row r="88" spans="1:5">
      <c r="A88" t="s">
        <v>176</v>
      </c>
      <c r="B88" t="s">
        <v>177</v>
      </c>
      <c r="C88" s="4">
        <v>72</v>
      </c>
      <c r="D88" s="4">
        <v>148</v>
      </c>
      <c r="E88" s="4">
        <v>185</v>
      </c>
    </row>
    <row r="89" spans="1:5">
      <c r="A89" t="s">
        <v>178</v>
      </c>
      <c r="B89" t="s">
        <v>179</v>
      </c>
      <c r="C89" s="4">
        <v>0</v>
      </c>
      <c r="D89" s="4">
        <v>0</v>
      </c>
      <c r="E89" s="4">
        <v>0</v>
      </c>
    </row>
    <row r="90" spans="1:5">
      <c r="A90" t="s">
        <v>180</v>
      </c>
      <c r="B90" t="s">
        <v>181</v>
      </c>
      <c r="C90" s="4">
        <v>7</v>
      </c>
      <c r="D90" s="4">
        <v>13.6</v>
      </c>
      <c r="E90" s="4">
        <v>17</v>
      </c>
    </row>
    <row r="91" spans="1:5">
      <c r="A91" t="s">
        <v>182</v>
      </c>
      <c r="B91" t="s">
        <v>183</v>
      </c>
      <c r="C91" s="4">
        <v>7</v>
      </c>
      <c r="D91" s="4">
        <v>13.6</v>
      </c>
      <c r="E91" s="4">
        <v>17</v>
      </c>
    </row>
    <row r="92" spans="1:5">
      <c r="A92" t="s">
        <v>184</v>
      </c>
      <c r="B92" t="s">
        <v>185</v>
      </c>
      <c r="C92" s="4">
        <v>7</v>
      </c>
      <c r="D92" s="4">
        <v>13.6</v>
      </c>
      <c r="E92" s="4">
        <v>17</v>
      </c>
    </row>
    <row r="93" spans="1:5">
      <c r="A93" t="s">
        <v>186</v>
      </c>
      <c r="B93" t="s">
        <v>187</v>
      </c>
      <c r="C93" s="4">
        <v>7</v>
      </c>
      <c r="D93" s="4">
        <v>13.6</v>
      </c>
      <c r="E93" s="4">
        <v>17</v>
      </c>
    </row>
    <row r="94" spans="1:5">
      <c r="A94" t="s">
        <v>188</v>
      </c>
      <c r="B94" t="s">
        <v>189</v>
      </c>
      <c r="C94" s="4">
        <v>7</v>
      </c>
      <c r="D94" s="4">
        <v>13.6</v>
      </c>
      <c r="E94" s="4">
        <v>17</v>
      </c>
    </row>
    <row r="95" spans="1:5">
      <c r="A95" t="s">
        <v>190</v>
      </c>
      <c r="B95" t="s">
        <v>191</v>
      </c>
      <c r="C95" s="4">
        <v>0</v>
      </c>
      <c r="D95" s="4">
        <v>0</v>
      </c>
      <c r="E95" s="4">
        <v>0</v>
      </c>
    </row>
    <row r="96" spans="1:5">
      <c r="A96" t="s">
        <v>192</v>
      </c>
      <c r="B96" t="s">
        <v>193</v>
      </c>
      <c r="C96" s="4">
        <v>7</v>
      </c>
      <c r="D96" s="4">
        <v>13.6</v>
      </c>
      <c r="E96" s="4">
        <v>17</v>
      </c>
    </row>
    <row r="97" spans="1:5">
      <c r="A97" t="s">
        <v>194</v>
      </c>
      <c r="B97" t="s">
        <v>195</v>
      </c>
      <c r="C97" s="4">
        <v>0</v>
      </c>
      <c r="D97" s="4">
        <v>0</v>
      </c>
      <c r="E97" s="4">
        <v>0</v>
      </c>
    </row>
    <row r="98" spans="1:5">
      <c r="A98" t="s">
        <v>196</v>
      </c>
      <c r="B98" t="s">
        <v>197</v>
      </c>
      <c r="C98" s="4">
        <v>0</v>
      </c>
      <c r="D98" s="4">
        <v>0</v>
      </c>
      <c r="E98" s="4">
        <v>0</v>
      </c>
    </row>
    <row r="99" spans="1:5">
      <c r="A99" t="s">
        <v>198</v>
      </c>
      <c r="B99" t="s">
        <v>199</v>
      </c>
      <c r="C99" s="4">
        <v>7</v>
      </c>
      <c r="D99" s="4">
        <v>13.6</v>
      </c>
      <c r="E99" s="4">
        <v>17</v>
      </c>
    </row>
    <row r="100" spans="1:5">
      <c r="A100" t="s">
        <v>200</v>
      </c>
      <c r="B100" t="s">
        <v>201</v>
      </c>
      <c r="C100" s="4">
        <v>0</v>
      </c>
      <c r="D100" s="4">
        <v>0</v>
      </c>
      <c r="E100" s="4">
        <v>0</v>
      </c>
    </row>
    <row r="101" spans="1:5">
      <c r="A101" t="s">
        <v>202</v>
      </c>
      <c r="B101" t="s">
        <v>203</v>
      </c>
      <c r="C101" s="4">
        <v>0</v>
      </c>
      <c r="D101" s="4">
        <v>0</v>
      </c>
      <c r="E101" s="4">
        <v>0</v>
      </c>
    </row>
    <row r="102" spans="1:5">
      <c r="A102" t="s">
        <v>204</v>
      </c>
      <c r="B102" t="s">
        <v>205</v>
      </c>
      <c r="C102" s="4">
        <v>0</v>
      </c>
      <c r="D102" s="4">
        <v>0</v>
      </c>
      <c r="E102" s="4">
        <v>0</v>
      </c>
    </row>
    <row r="103" spans="1:5">
      <c r="A103" t="s">
        <v>206</v>
      </c>
      <c r="B103" t="s">
        <v>207</v>
      </c>
      <c r="C103" s="4">
        <v>0</v>
      </c>
      <c r="D103" s="4">
        <v>0</v>
      </c>
      <c r="E103" s="4">
        <v>0</v>
      </c>
    </row>
    <row r="104" spans="1:5">
      <c r="A104" t="s">
        <v>208</v>
      </c>
      <c r="B104" t="s">
        <v>209</v>
      </c>
      <c r="C104" s="4">
        <v>254</v>
      </c>
      <c r="D104" s="4">
        <v>284.48</v>
      </c>
      <c r="E104" s="4">
        <v>355.6</v>
      </c>
    </row>
    <row r="105" spans="1:5">
      <c r="A105" t="s">
        <v>210</v>
      </c>
      <c r="B105" t="s">
        <v>211</v>
      </c>
      <c r="C105" s="4">
        <v>254</v>
      </c>
      <c r="D105" s="4">
        <v>284.48</v>
      </c>
      <c r="E105" s="4">
        <v>355.6</v>
      </c>
    </row>
    <row r="106" spans="1:5">
      <c r="A106" t="s">
        <v>212</v>
      </c>
      <c r="B106" t="s">
        <v>213</v>
      </c>
      <c r="C106" s="4">
        <v>0</v>
      </c>
      <c r="D106" s="4">
        <v>0</v>
      </c>
      <c r="E106" s="4">
        <v>0</v>
      </c>
    </row>
    <row r="107" spans="1:5">
      <c r="A107" t="s">
        <v>214</v>
      </c>
      <c r="B107" t="s">
        <v>215</v>
      </c>
      <c r="C107" s="4">
        <v>254</v>
      </c>
      <c r="D107" s="4">
        <v>284.48</v>
      </c>
      <c r="E107" s="4">
        <v>355.6</v>
      </c>
    </row>
    <row r="108" spans="1:5">
      <c r="A108" t="s">
        <v>216</v>
      </c>
      <c r="B108" t="s">
        <v>217</v>
      </c>
      <c r="C108" s="4">
        <v>0</v>
      </c>
      <c r="D108" s="4">
        <v>0</v>
      </c>
      <c r="E108" s="4">
        <v>0</v>
      </c>
    </row>
    <row r="109" spans="1:5">
      <c r="A109" t="s">
        <v>218</v>
      </c>
      <c r="B109" t="s">
        <v>219</v>
      </c>
      <c r="C109" s="4">
        <v>0</v>
      </c>
      <c r="D109" s="4">
        <v>0</v>
      </c>
      <c r="E109" s="4">
        <v>0</v>
      </c>
    </row>
    <row r="110" spans="1:5">
      <c r="A110" t="s">
        <v>220</v>
      </c>
      <c r="B110" t="s">
        <v>221</v>
      </c>
      <c r="C110" s="4">
        <v>50</v>
      </c>
      <c r="D110" s="4">
        <v>104</v>
      </c>
      <c r="E110" s="4">
        <v>130</v>
      </c>
    </row>
    <row r="111" spans="1:5">
      <c r="A111" t="s">
        <v>222</v>
      </c>
      <c r="B111" t="s">
        <v>223</v>
      </c>
      <c r="C111" s="4">
        <v>72</v>
      </c>
      <c r="D111" s="4">
        <v>148</v>
      </c>
      <c r="E111" s="4">
        <v>185</v>
      </c>
    </row>
    <row r="112" spans="1:5">
      <c r="A112" t="s">
        <v>224</v>
      </c>
      <c r="B112" t="s">
        <v>225</v>
      </c>
      <c r="C112" s="4">
        <v>72</v>
      </c>
      <c r="D112" s="4">
        <v>148</v>
      </c>
      <c r="E112" s="4">
        <v>185</v>
      </c>
    </row>
    <row r="113" spans="1:5">
      <c r="A113" t="s">
        <v>226</v>
      </c>
      <c r="B113" t="s">
        <v>227</v>
      </c>
      <c r="C113" s="4">
        <v>150</v>
      </c>
      <c r="D113" s="4">
        <v>168</v>
      </c>
      <c r="E113" s="4">
        <v>210</v>
      </c>
    </row>
    <row r="114" spans="1:5">
      <c r="A114" t="s">
        <v>228</v>
      </c>
      <c r="B114" t="s">
        <v>229</v>
      </c>
      <c r="C114" s="4">
        <v>150</v>
      </c>
      <c r="D114" s="4">
        <v>168</v>
      </c>
      <c r="E114" s="4">
        <v>210</v>
      </c>
    </row>
    <row r="115" spans="1:5">
      <c r="A115" t="s">
        <v>230</v>
      </c>
      <c r="B115" t="s">
        <v>231</v>
      </c>
      <c r="C115" s="4">
        <v>72</v>
      </c>
      <c r="D115" s="4">
        <v>148</v>
      </c>
      <c r="E115" s="4">
        <v>185</v>
      </c>
    </row>
    <row r="116" spans="1:5">
      <c r="A116" t="s">
        <v>232</v>
      </c>
      <c r="B116" t="s">
        <v>233</v>
      </c>
      <c r="C116" s="4">
        <v>50</v>
      </c>
      <c r="D116" s="4">
        <v>104</v>
      </c>
      <c r="E116" s="4">
        <v>130</v>
      </c>
    </row>
    <row r="117" spans="1:5">
      <c r="A117" t="s">
        <v>234</v>
      </c>
      <c r="B117" t="s">
        <v>235</v>
      </c>
      <c r="C117" s="4">
        <v>72</v>
      </c>
      <c r="D117" s="4">
        <v>148</v>
      </c>
      <c r="E117" s="4">
        <v>185</v>
      </c>
    </row>
    <row r="118" spans="1:5">
      <c r="A118" t="s">
        <v>236</v>
      </c>
      <c r="B118" t="s">
        <v>237</v>
      </c>
      <c r="C118" s="4">
        <v>72</v>
      </c>
      <c r="D118" s="4">
        <v>148</v>
      </c>
      <c r="E118" s="4">
        <v>185</v>
      </c>
    </row>
    <row r="119" spans="1:5">
      <c r="A119" t="s">
        <v>238</v>
      </c>
      <c r="B119" t="s">
        <v>239</v>
      </c>
      <c r="C119" s="4">
        <v>50</v>
      </c>
      <c r="D119" s="4">
        <v>104</v>
      </c>
      <c r="E119" s="4">
        <v>130</v>
      </c>
    </row>
    <row r="120" spans="1:5">
      <c r="A120" t="s">
        <v>240</v>
      </c>
      <c r="B120" t="s">
        <v>241</v>
      </c>
      <c r="C120" s="4">
        <v>7</v>
      </c>
      <c r="D120" s="4">
        <v>13.6</v>
      </c>
      <c r="E120" s="4">
        <v>17</v>
      </c>
    </row>
    <row r="121" spans="1:5">
      <c r="A121" t="s">
        <v>242</v>
      </c>
      <c r="B121" t="s">
        <v>243</v>
      </c>
      <c r="C121" s="4">
        <v>0</v>
      </c>
      <c r="D121" s="4">
        <v>0</v>
      </c>
      <c r="E121" s="4">
        <v>0</v>
      </c>
    </row>
    <row r="122" spans="1:5">
      <c r="A122" t="s">
        <v>244</v>
      </c>
      <c r="B122" t="s">
        <v>245</v>
      </c>
      <c r="C122" s="4">
        <v>0</v>
      </c>
      <c r="D122" s="4">
        <v>0</v>
      </c>
      <c r="E122" s="4">
        <v>0</v>
      </c>
    </row>
    <row r="123" spans="1:5">
      <c r="A123" t="s">
        <v>246</v>
      </c>
      <c r="B123" t="s">
        <v>247</v>
      </c>
      <c r="C123" s="4">
        <v>0</v>
      </c>
      <c r="D123" s="4">
        <v>0</v>
      </c>
      <c r="E123" s="4">
        <v>0</v>
      </c>
    </row>
    <row r="124" spans="1:5">
      <c r="A124" t="s">
        <v>248</v>
      </c>
      <c r="B124" t="s">
        <v>249</v>
      </c>
      <c r="C124" s="4">
        <v>0</v>
      </c>
      <c r="D124" s="4">
        <v>0</v>
      </c>
      <c r="E124" s="4">
        <v>0</v>
      </c>
    </row>
    <row r="125" spans="1:5">
      <c r="A125" t="s">
        <v>250</v>
      </c>
      <c r="B125" t="s">
        <v>251</v>
      </c>
      <c r="C125" s="4">
        <v>0</v>
      </c>
      <c r="D125" s="4">
        <v>0</v>
      </c>
      <c r="E125" s="4">
        <v>0</v>
      </c>
    </row>
    <row r="126" spans="1:5">
      <c r="A126" t="s">
        <v>252</v>
      </c>
      <c r="B126" t="s">
        <v>253</v>
      </c>
      <c r="C126" s="4">
        <v>0</v>
      </c>
      <c r="D126" s="4">
        <v>0</v>
      </c>
      <c r="E126" s="4">
        <v>0</v>
      </c>
    </row>
    <row r="127" spans="1:5">
      <c r="A127" t="s">
        <v>254</v>
      </c>
      <c r="B127" t="s">
        <v>255</v>
      </c>
      <c r="C127" s="4">
        <v>0</v>
      </c>
      <c r="D127" s="4">
        <v>0</v>
      </c>
      <c r="E127" s="4">
        <v>0</v>
      </c>
    </row>
    <row r="128" spans="1:5">
      <c r="A128" t="s">
        <v>256</v>
      </c>
      <c r="B128" t="s">
        <v>257</v>
      </c>
      <c r="C128" s="4">
        <v>0</v>
      </c>
      <c r="D128" s="4">
        <v>0</v>
      </c>
      <c r="E128" s="4">
        <v>0</v>
      </c>
    </row>
    <row r="129" spans="1:5">
      <c r="A129" t="s">
        <v>258</v>
      </c>
      <c r="B129" t="s">
        <v>259</v>
      </c>
      <c r="C129" s="4">
        <v>0</v>
      </c>
      <c r="D129" s="4">
        <v>0</v>
      </c>
      <c r="E129" s="4">
        <v>0</v>
      </c>
    </row>
    <row r="130" spans="1:5">
      <c r="A130" t="s">
        <v>260</v>
      </c>
      <c r="B130" t="s">
        <v>261</v>
      </c>
      <c r="C130" s="4">
        <v>0</v>
      </c>
      <c r="D130" s="4">
        <v>0</v>
      </c>
      <c r="E130" s="4">
        <v>0</v>
      </c>
    </row>
    <row r="131" spans="1:5">
      <c r="A131" t="s">
        <v>262</v>
      </c>
      <c r="B131" t="s">
        <v>263</v>
      </c>
      <c r="C131" s="4">
        <v>0</v>
      </c>
      <c r="D131" s="4">
        <v>0</v>
      </c>
      <c r="E131" s="4">
        <v>0</v>
      </c>
    </row>
    <row r="132" spans="1:5">
      <c r="A132" t="s">
        <v>264</v>
      </c>
      <c r="B132" t="s">
        <v>265</v>
      </c>
      <c r="C132" s="4">
        <v>0</v>
      </c>
      <c r="D132" s="4">
        <v>0</v>
      </c>
      <c r="E132" s="4">
        <v>0</v>
      </c>
    </row>
    <row r="133" spans="1:5">
      <c r="A133" t="s">
        <v>266</v>
      </c>
      <c r="B133" t="s">
        <v>267</v>
      </c>
      <c r="C133" s="4">
        <v>0</v>
      </c>
      <c r="D133" s="4">
        <v>0</v>
      </c>
      <c r="E133" s="4">
        <v>0</v>
      </c>
    </row>
    <row r="134" spans="1:5">
      <c r="A134" t="s">
        <v>268</v>
      </c>
      <c r="B134" t="s">
        <v>269</v>
      </c>
      <c r="C134" s="4">
        <v>0</v>
      </c>
      <c r="D134" s="4">
        <v>0</v>
      </c>
      <c r="E134" s="4">
        <v>0</v>
      </c>
    </row>
    <row r="135" spans="1:5">
      <c r="A135" t="s">
        <v>270</v>
      </c>
      <c r="B135" t="s">
        <v>271</v>
      </c>
      <c r="C135" s="4">
        <v>0</v>
      </c>
      <c r="D135" s="4">
        <v>0</v>
      </c>
      <c r="E135" s="4">
        <v>0</v>
      </c>
    </row>
    <row r="136" spans="1:5">
      <c r="A136" t="s">
        <v>272</v>
      </c>
      <c r="B136" t="s">
        <v>273</v>
      </c>
      <c r="C136" s="4">
        <v>0</v>
      </c>
      <c r="D136" s="4">
        <v>0</v>
      </c>
      <c r="E136" s="4">
        <v>0</v>
      </c>
    </row>
    <row r="137" spans="1:5">
      <c r="A137" t="s">
        <v>274</v>
      </c>
      <c r="B137" t="s">
        <v>275</v>
      </c>
      <c r="C137" s="4">
        <v>0</v>
      </c>
      <c r="D137" s="4">
        <v>0</v>
      </c>
      <c r="E137" s="4">
        <v>0</v>
      </c>
    </row>
    <row r="138" spans="1:5">
      <c r="A138" t="s">
        <v>276</v>
      </c>
      <c r="B138" t="s">
        <v>277</v>
      </c>
      <c r="C138" s="4">
        <v>0</v>
      </c>
      <c r="D138" s="4">
        <v>0</v>
      </c>
      <c r="E138" s="4">
        <v>0</v>
      </c>
    </row>
    <row r="139" spans="1:5">
      <c r="A139" t="s">
        <v>278</v>
      </c>
      <c r="B139" t="s">
        <v>279</v>
      </c>
      <c r="C139" s="4">
        <v>0</v>
      </c>
      <c r="D139" s="4">
        <v>0</v>
      </c>
      <c r="E139" s="4">
        <v>0</v>
      </c>
    </row>
    <row r="140" spans="1:5">
      <c r="A140" t="s">
        <v>280</v>
      </c>
      <c r="B140" t="s">
        <v>281</v>
      </c>
      <c r="C140" s="4">
        <v>0</v>
      </c>
      <c r="D140" s="4">
        <v>0</v>
      </c>
      <c r="E140" s="4">
        <v>0</v>
      </c>
    </row>
    <row r="141" spans="1:5">
      <c r="A141" t="s">
        <v>282</v>
      </c>
      <c r="B141" t="s">
        <v>283</v>
      </c>
      <c r="C141" s="4">
        <v>0</v>
      </c>
      <c r="D141" s="4">
        <v>0</v>
      </c>
      <c r="E141" s="4">
        <v>0</v>
      </c>
    </row>
    <row r="142" spans="1:5">
      <c r="A142" t="s">
        <v>284</v>
      </c>
      <c r="B142" t="s">
        <v>285</v>
      </c>
      <c r="C142" s="4">
        <v>0</v>
      </c>
      <c r="D142" s="4">
        <v>0</v>
      </c>
      <c r="E142" s="4">
        <v>0</v>
      </c>
    </row>
    <row r="143" spans="1:5">
      <c r="A143" t="s">
        <v>286</v>
      </c>
      <c r="B143" t="s">
        <v>287</v>
      </c>
      <c r="C143" s="4">
        <v>0</v>
      </c>
      <c r="D143" s="4">
        <v>0</v>
      </c>
      <c r="E143" s="4">
        <v>0</v>
      </c>
    </row>
    <row r="144" spans="1:5">
      <c r="A144" t="s">
        <v>288</v>
      </c>
      <c r="B144" t="s">
        <v>289</v>
      </c>
      <c r="C144" s="4">
        <v>0</v>
      </c>
      <c r="D144" s="4">
        <v>0</v>
      </c>
      <c r="E144" s="4">
        <v>0</v>
      </c>
    </row>
    <row r="145" spans="1:5">
      <c r="A145" t="s">
        <v>290</v>
      </c>
      <c r="B145" t="s">
        <v>291</v>
      </c>
      <c r="C145" s="4">
        <v>0</v>
      </c>
      <c r="D145" s="4">
        <v>0</v>
      </c>
      <c r="E145" s="4">
        <v>0</v>
      </c>
    </row>
    <row r="146" spans="1:5">
      <c r="A146" t="s">
        <v>292</v>
      </c>
      <c r="B146" t="s">
        <v>293</v>
      </c>
      <c r="C146" s="4">
        <v>0</v>
      </c>
      <c r="D146" s="4">
        <v>0</v>
      </c>
      <c r="E146" s="4">
        <v>0</v>
      </c>
    </row>
    <row r="147" spans="1:5">
      <c r="A147" t="s">
        <v>294</v>
      </c>
      <c r="B147" t="s">
        <v>295</v>
      </c>
      <c r="C147" s="4">
        <v>0</v>
      </c>
      <c r="D147" s="4">
        <v>0</v>
      </c>
      <c r="E147" s="4">
        <v>0</v>
      </c>
    </row>
    <row r="148" spans="1:5">
      <c r="A148" t="s">
        <v>296</v>
      </c>
      <c r="B148" t="s">
        <v>297</v>
      </c>
      <c r="C148" s="4">
        <v>0</v>
      </c>
      <c r="D148" s="4">
        <v>0</v>
      </c>
      <c r="E148" s="4">
        <v>0</v>
      </c>
    </row>
    <row r="149" spans="1:5">
      <c r="A149" t="s">
        <v>298</v>
      </c>
      <c r="B149" t="s">
        <v>299</v>
      </c>
      <c r="C149" s="4">
        <v>0</v>
      </c>
      <c r="D149" s="4">
        <v>0</v>
      </c>
      <c r="E149" s="4">
        <v>0</v>
      </c>
    </row>
    <row r="150" spans="1:5">
      <c r="A150" t="s">
        <v>300</v>
      </c>
      <c r="B150" t="s">
        <v>301</v>
      </c>
      <c r="C150" s="4">
        <v>0</v>
      </c>
      <c r="D150" s="4">
        <v>0</v>
      </c>
      <c r="E150" s="4">
        <v>0</v>
      </c>
    </row>
    <row r="151" spans="1:5">
      <c r="A151" t="s">
        <v>302</v>
      </c>
      <c r="B151" t="s">
        <v>303</v>
      </c>
      <c r="C151" s="4">
        <v>0</v>
      </c>
      <c r="D151" s="4">
        <v>0</v>
      </c>
      <c r="E151" s="4">
        <v>0</v>
      </c>
    </row>
    <row r="152" spans="1:5">
      <c r="A152" t="s">
        <v>304</v>
      </c>
      <c r="B152" t="s">
        <v>305</v>
      </c>
      <c r="C152" s="4">
        <v>0</v>
      </c>
      <c r="D152" s="4">
        <v>0</v>
      </c>
      <c r="E152" s="4">
        <v>0</v>
      </c>
    </row>
    <row r="153" spans="1:5">
      <c r="A153" t="s">
        <v>306</v>
      </c>
      <c r="B153" t="s">
        <v>307</v>
      </c>
      <c r="C153" s="4">
        <v>0</v>
      </c>
      <c r="D153" s="4">
        <v>0</v>
      </c>
      <c r="E153" s="4">
        <v>0</v>
      </c>
    </row>
    <row r="154" spans="1:5">
      <c r="A154" t="s">
        <v>308</v>
      </c>
      <c r="B154" t="s">
        <v>309</v>
      </c>
      <c r="C154" s="4">
        <v>0</v>
      </c>
      <c r="D154" s="4">
        <v>0</v>
      </c>
      <c r="E154" s="4">
        <v>0</v>
      </c>
    </row>
    <row r="155" spans="1:5">
      <c r="A155" t="s">
        <v>310</v>
      </c>
      <c r="B155" t="s">
        <v>311</v>
      </c>
      <c r="C155" s="4">
        <v>0</v>
      </c>
      <c r="D155" s="4">
        <v>0</v>
      </c>
      <c r="E155" s="4">
        <v>0</v>
      </c>
    </row>
    <row r="156" spans="1:5">
      <c r="A156" t="s">
        <v>312</v>
      </c>
      <c r="B156" t="s">
        <v>313</v>
      </c>
      <c r="C156" s="4">
        <v>0</v>
      </c>
      <c r="D156" s="4">
        <v>0</v>
      </c>
      <c r="E156" s="4">
        <v>0</v>
      </c>
    </row>
    <row r="157" spans="1:5">
      <c r="A157" t="s">
        <v>314</v>
      </c>
      <c r="B157" t="s">
        <v>315</v>
      </c>
      <c r="C157" s="4">
        <v>0</v>
      </c>
      <c r="D157" s="4">
        <v>0</v>
      </c>
      <c r="E157" s="4">
        <v>0</v>
      </c>
    </row>
    <row r="158" spans="1:5">
      <c r="A158" t="s">
        <v>316</v>
      </c>
      <c r="B158" t="s">
        <v>317</v>
      </c>
      <c r="C158" s="4">
        <v>0</v>
      </c>
      <c r="D158" s="4">
        <v>0</v>
      </c>
      <c r="E158" s="4">
        <v>0</v>
      </c>
    </row>
    <row r="159" spans="1:5">
      <c r="A159" t="s">
        <v>318</v>
      </c>
      <c r="B159" t="s">
        <v>319</v>
      </c>
      <c r="C159" s="4">
        <v>0</v>
      </c>
      <c r="D159" s="4">
        <v>0</v>
      </c>
      <c r="E159" s="4">
        <v>0</v>
      </c>
    </row>
    <row r="160" spans="1:5">
      <c r="A160" t="s">
        <v>320</v>
      </c>
      <c r="B160" t="s">
        <v>321</v>
      </c>
      <c r="C160" s="4">
        <v>0</v>
      </c>
      <c r="D160" s="4">
        <v>0</v>
      </c>
      <c r="E160" s="4">
        <v>0</v>
      </c>
    </row>
    <row r="161" spans="1:5">
      <c r="A161" t="s">
        <v>322</v>
      </c>
      <c r="B161" t="s">
        <v>323</v>
      </c>
      <c r="C161" s="4">
        <v>0</v>
      </c>
      <c r="D161" s="4">
        <v>0</v>
      </c>
      <c r="E161" s="4">
        <v>0</v>
      </c>
    </row>
    <row r="162" spans="1:5">
      <c r="A162" t="s">
        <v>324</v>
      </c>
      <c r="B162" t="s">
        <v>325</v>
      </c>
      <c r="C162" s="4">
        <v>0</v>
      </c>
      <c r="D162" s="4">
        <v>0</v>
      </c>
      <c r="E162" s="4">
        <v>0</v>
      </c>
    </row>
    <row r="163" spans="1:5">
      <c r="A163" t="s">
        <v>326</v>
      </c>
      <c r="B163" t="s">
        <v>327</v>
      </c>
      <c r="C163" s="4">
        <v>0</v>
      </c>
      <c r="D163" s="4">
        <v>0</v>
      </c>
      <c r="E163" s="4">
        <v>0</v>
      </c>
    </row>
    <row r="164" spans="1:5">
      <c r="A164" t="s">
        <v>328</v>
      </c>
      <c r="B164" t="s">
        <v>329</v>
      </c>
      <c r="C164" s="4">
        <v>0</v>
      </c>
      <c r="D164" s="4">
        <v>0</v>
      </c>
      <c r="E164" s="4">
        <v>0</v>
      </c>
    </row>
    <row r="165" spans="1:5">
      <c r="A165" t="s">
        <v>330</v>
      </c>
      <c r="B165" t="s">
        <v>331</v>
      </c>
      <c r="C165" s="4">
        <v>0</v>
      </c>
      <c r="D165" s="4">
        <v>0</v>
      </c>
      <c r="E165" s="4">
        <v>0</v>
      </c>
    </row>
    <row r="166" spans="1:5">
      <c r="A166" t="s">
        <v>332</v>
      </c>
      <c r="B166" t="s">
        <v>333</v>
      </c>
      <c r="C166" s="4">
        <v>0</v>
      </c>
      <c r="D166" s="4">
        <v>0</v>
      </c>
      <c r="E166" s="4">
        <v>0</v>
      </c>
    </row>
    <row r="167" spans="1:5">
      <c r="A167" t="s">
        <v>334</v>
      </c>
      <c r="B167" t="s">
        <v>335</v>
      </c>
      <c r="C167" s="4">
        <v>0</v>
      </c>
      <c r="D167" s="4">
        <v>0</v>
      </c>
      <c r="E167" s="4">
        <v>0</v>
      </c>
    </row>
    <row r="168" spans="1:5">
      <c r="A168" t="s">
        <v>336</v>
      </c>
      <c r="B168" t="s">
        <v>337</v>
      </c>
      <c r="C168" s="4">
        <v>0</v>
      </c>
      <c r="D168" s="4">
        <v>0</v>
      </c>
      <c r="E168" s="4">
        <v>0</v>
      </c>
    </row>
    <row r="169" spans="1:5">
      <c r="A169" t="s">
        <v>338</v>
      </c>
      <c r="B169" t="s">
        <v>339</v>
      </c>
      <c r="C169" s="4">
        <v>0</v>
      </c>
      <c r="D169" s="4">
        <v>0</v>
      </c>
      <c r="E169" s="4">
        <v>0</v>
      </c>
    </row>
    <row r="170" spans="1:5">
      <c r="A170" t="s">
        <v>340</v>
      </c>
      <c r="B170" t="s">
        <v>341</v>
      </c>
      <c r="C170" s="4">
        <v>0</v>
      </c>
      <c r="D170" s="4">
        <v>0</v>
      </c>
      <c r="E170" s="4">
        <v>0</v>
      </c>
    </row>
    <row r="171" spans="1:5">
      <c r="A171" t="s">
        <v>342</v>
      </c>
      <c r="B171" t="s">
        <v>343</v>
      </c>
      <c r="C171" s="4">
        <v>0</v>
      </c>
      <c r="D171" s="4">
        <v>0</v>
      </c>
      <c r="E171" s="4">
        <v>0</v>
      </c>
    </row>
    <row r="172" spans="1:5">
      <c r="A172" t="s">
        <v>344</v>
      </c>
      <c r="B172" t="s">
        <v>345</v>
      </c>
      <c r="C172" s="4">
        <v>0</v>
      </c>
      <c r="D172" s="4">
        <v>0</v>
      </c>
      <c r="E172" s="4">
        <v>0</v>
      </c>
    </row>
    <row r="173" spans="1:5">
      <c r="A173" t="s">
        <v>346</v>
      </c>
      <c r="B173" t="s">
        <v>347</v>
      </c>
      <c r="C173" s="4">
        <v>0</v>
      </c>
      <c r="D173" s="4">
        <v>0</v>
      </c>
      <c r="E173" s="4">
        <v>0</v>
      </c>
    </row>
    <row r="174" spans="1:5">
      <c r="A174" t="s">
        <v>348</v>
      </c>
      <c r="B174" t="s">
        <v>349</v>
      </c>
      <c r="C174" s="4">
        <v>0</v>
      </c>
      <c r="D174" s="4">
        <v>0</v>
      </c>
      <c r="E174" s="4">
        <v>0</v>
      </c>
    </row>
    <row r="175" spans="1:5">
      <c r="A175" t="s">
        <v>350</v>
      </c>
      <c r="B175" t="s">
        <v>351</v>
      </c>
      <c r="C175" s="4">
        <v>0</v>
      </c>
      <c r="D175" s="4">
        <v>0</v>
      </c>
      <c r="E175" s="4">
        <v>0</v>
      </c>
    </row>
    <row r="176" spans="1:5">
      <c r="A176" t="s">
        <v>352</v>
      </c>
      <c r="B176" t="s">
        <v>353</v>
      </c>
      <c r="C176" s="4">
        <v>0</v>
      </c>
      <c r="D176" s="4">
        <v>0</v>
      </c>
      <c r="E176" s="4">
        <v>0</v>
      </c>
    </row>
    <row r="177" spans="1:5">
      <c r="A177" t="s">
        <v>354</v>
      </c>
      <c r="B177" t="s">
        <v>355</v>
      </c>
      <c r="C177" s="4">
        <v>0</v>
      </c>
      <c r="D177" s="4">
        <v>0</v>
      </c>
      <c r="E177" s="4">
        <v>0</v>
      </c>
    </row>
    <row r="178" spans="1:5">
      <c r="A178" t="s">
        <v>356</v>
      </c>
      <c r="B178" t="s">
        <v>357</v>
      </c>
      <c r="C178" s="4">
        <v>0</v>
      </c>
      <c r="D178" s="4">
        <v>0</v>
      </c>
      <c r="E178" s="4">
        <v>0</v>
      </c>
    </row>
    <row r="179" spans="1:5">
      <c r="A179" t="s">
        <v>358</v>
      </c>
      <c r="B179" t="s">
        <v>359</v>
      </c>
      <c r="C179" s="4">
        <v>0</v>
      </c>
      <c r="D179" s="4">
        <v>0</v>
      </c>
      <c r="E179" s="4">
        <v>0</v>
      </c>
    </row>
    <row r="180" spans="1:5">
      <c r="A180" t="s">
        <v>360</v>
      </c>
      <c r="B180" t="s">
        <v>361</v>
      </c>
      <c r="C180" s="4">
        <v>0</v>
      </c>
      <c r="D180" s="4">
        <v>0</v>
      </c>
      <c r="E180" s="4">
        <v>0</v>
      </c>
    </row>
    <row r="181" spans="1:5">
      <c r="A181" t="s">
        <v>362</v>
      </c>
      <c r="B181" t="s">
        <v>363</v>
      </c>
      <c r="C181" s="4">
        <v>0</v>
      </c>
      <c r="D181" s="4">
        <v>0</v>
      </c>
      <c r="E181" s="4">
        <v>0</v>
      </c>
    </row>
    <row r="182" spans="1:5">
      <c r="A182" t="s">
        <v>364</v>
      </c>
      <c r="B182" t="s">
        <v>365</v>
      </c>
      <c r="C182" s="4">
        <v>0</v>
      </c>
      <c r="D182" s="4">
        <v>0</v>
      </c>
      <c r="E182" s="4">
        <v>0</v>
      </c>
    </row>
    <row r="183" spans="1:5">
      <c r="A183" t="s">
        <v>366</v>
      </c>
      <c r="B183" t="s">
        <v>367</v>
      </c>
      <c r="C183" s="4">
        <v>0</v>
      </c>
      <c r="D183" s="4">
        <v>0</v>
      </c>
      <c r="E183" s="4">
        <v>0</v>
      </c>
    </row>
    <row r="184" spans="1:5">
      <c r="A184" t="s">
        <v>368</v>
      </c>
      <c r="B184" t="s">
        <v>369</v>
      </c>
      <c r="C184" s="4">
        <v>73.5</v>
      </c>
      <c r="D184" s="4">
        <v>88</v>
      </c>
      <c r="E184" s="4">
        <v>110</v>
      </c>
    </row>
    <row r="185" spans="1:5">
      <c r="A185" t="s">
        <v>370</v>
      </c>
      <c r="B185" t="s">
        <v>371</v>
      </c>
      <c r="C185" s="4">
        <v>38.25</v>
      </c>
      <c r="D185" s="4">
        <v>44</v>
      </c>
      <c r="E185" s="4">
        <v>55</v>
      </c>
    </row>
    <row r="186" spans="1:5">
      <c r="A186" t="s">
        <v>372</v>
      </c>
      <c r="B186" t="s">
        <v>373</v>
      </c>
      <c r="C186" s="4">
        <v>0</v>
      </c>
      <c r="D186" s="4">
        <v>0</v>
      </c>
      <c r="E186" s="4">
        <v>0</v>
      </c>
    </row>
    <row r="187" spans="1:5">
      <c r="A187" t="s">
        <v>374</v>
      </c>
      <c r="B187" t="s">
        <v>375</v>
      </c>
      <c r="C187" s="4">
        <v>0</v>
      </c>
      <c r="D187" s="4">
        <v>0</v>
      </c>
      <c r="E187" s="4">
        <v>0</v>
      </c>
    </row>
    <row r="188" spans="1:5">
      <c r="A188" t="s">
        <v>376</v>
      </c>
      <c r="B188" t="s">
        <v>377</v>
      </c>
      <c r="C188" s="4">
        <v>0</v>
      </c>
      <c r="D188" s="4">
        <v>0</v>
      </c>
      <c r="E188" s="4">
        <v>0</v>
      </c>
    </row>
    <row r="189" spans="1:5">
      <c r="A189" t="s">
        <v>378</v>
      </c>
      <c r="B189" t="s">
        <v>379</v>
      </c>
      <c r="C189" s="4">
        <v>0</v>
      </c>
      <c r="D189" s="4">
        <v>0</v>
      </c>
      <c r="E189" s="4">
        <v>0</v>
      </c>
    </row>
    <row r="190" spans="1:5">
      <c r="A190" t="s">
        <v>380</v>
      </c>
      <c r="B190" t="s">
        <v>381</v>
      </c>
      <c r="C190" s="4">
        <v>0</v>
      </c>
      <c r="D190" s="4">
        <v>0</v>
      </c>
      <c r="E190" s="4">
        <v>0</v>
      </c>
    </row>
    <row r="191" spans="1:5">
      <c r="A191" t="s">
        <v>382</v>
      </c>
      <c r="B191" t="s">
        <v>383</v>
      </c>
      <c r="C191" s="4">
        <v>0</v>
      </c>
      <c r="D191" s="4">
        <v>0</v>
      </c>
      <c r="E191" s="4">
        <v>0</v>
      </c>
    </row>
    <row r="192" spans="1:5">
      <c r="A192" t="s">
        <v>384</v>
      </c>
      <c r="B192" t="s">
        <v>385</v>
      </c>
      <c r="C192" s="4">
        <v>0</v>
      </c>
      <c r="D192" s="4">
        <v>0</v>
      </c>
      <c r="E192" s="4">
        <v>0</v>
      </c>
    </row>
    <row r="193" spans="1:5">
      <c r="A193" t="s">
        <v>386</v>
      </c>
      <c r="B193" t="s">
        <v>387</v>
      </c>
      <c r="C193" s="4">
        <v>0</v>
      </c>
      <c r="D193" s="4">
        <v>0</v>
      </c>
      <c r="E193" s="4">
        <v>0</v>
      </c>
    </row>
    <row r="194" spans="1:5">
      <c r="A194" t="s">
        <v>388</v>
      </c>
      <c r="B194" t="s">
        <v>389</v>
      </c>
      <c r="C194" s="4">
        <v>7</v>
      </c>
      <c r="D194" s="4">
        <v>13.6</v>
      </c>
      <c r="E194" s="4">
        <v>17</v>
      </c>
    </row>
    <row r="195" spans="1:5">
      <c r="A195" t="s">
        <v>390</v>
      </c>
      <c r="B195" t="s">
        <v>391</v>
      </c>
      <c r="C195" s="4">
        <v>0</v>
      </c>
      <c r="D195" s="4">
        <v>0</v>
      </c>
      <c r="E195" s="4">
        <v>0</v>
      </c>
    </row>
    <row r="196" spans="1:5">
      <c r="A196" t="s">
        <v>392</v>
      </c>
      <c r="B196" t="s">
        <v>393</v>
      </c>
      <c r="C196" s="4">
        <v>7</v>
      </c>
      <c r="D196" s="4">
        <v>13.6</v>
      </c>
      <c r="E196" s="4">
        <v>17</v>
      </c>
    </row>
    <row r="197" spans="1:5">
      <c r="A197" t="s">
        <v>394</v>
      </c>
      <c r="B197" t="s">
        <v>395</v>
      </c>
      <c r="C197" s="4">
        <v>0</v>
      </c>
      <c r="D197" s="4">
        <v>0</v>
      </c>
      <c r="E197" s="4">
        <v>0</v>
      </c>
    </row>
    <row r="198" spans="1:5">
      <c r="A198" t="s">
        <v>396</v>
      </c>
      <c r="B198" t="s">
        <v>397</v>
      </c>
      <c r="C198" s="4">
        <v>7</v>
      </c>
      <c r="D198" s="4">
        <v>13.6</v>
      </c>
      <c r="E198" s="4">
        <v>17</v>
      </c>
    </row>
    <row r="199" spans="1:5">
      <c r="A199" t="s">
        <v>398</v>
      </c>
      <c r="B199" t="s">
        <v>399</v>
      </c>
      <c r="C199" s="4">
        <v>7</v>
      </c>
      <c r="D199" s="4">
        <v>13.6</v>
      </c>
      <c r="E199" s="4">
        <v>17</v>
      </c>
    </row>
    <row r="200" spans="1:5">
      <c r="A200" t="s">
        <v>400</v>
      </c>
      <c r="B200" t="s">
        <v>401</v>
      </c>
      <c r="C200" s="4">
        <v>7</v>
      </c>
      <c r="D200" s="4">
        <v>13.6</v>
      </c>
      <c r="E200" s="4">
        <v>17</v>
      </c>
    </row>
    <row r="201" spans="1:5">
      <c r="A201" t="s">
        <v>402</v>
      </c>
      <c r="B201" t="s">
        <v>403</v>
      </c>
      <c r="C201" s="4">
        <v>7</v>
      </c>
      <c r="D201" s="4">
        <v>13.6</v>
      </c>
      <c r="E201" s="4">
        <v>17</v>
      </c>
    </row>
    <row r="202" spans="1:5">
      <c r="A202" t="s">
        <v>404</v>
      </c>
      <c r="B202" t="s">
        <v>405</v>
      </c>
      <c r="C202" s="4">
        <v>7</v>
      </c>
      <c r="D202" s="4">
        <v>13.6</v>
      </c>
      <c r="E202" s="4">
        <v>17</v>
      </c>
    </row>
    <row r="203" spans="1:5">
      <c r="A203" t="s">
        <v>406</v>
      </c>
      <c r="B203" t="s">
        <v>407</v>
      </c>
      <c r="C203" s="4">
        <v>0</v>
      </c>
      <c r="D203" s="4">
        <v>0</v>
      </c>
      <c r="E203" s="4">
        <v>0</v>
      </c>
    </row>
    <row r="204" spans="1:5">
      <c r="A204" t="s">
        <v>408</v>
      </c>
      <c r="B204" t="s">
        <v>409</v>
      </c>
      <c r="C204" s="4">
        <v>0</v>
      </c>
      <c r="D204" s="4">
        <v>0</v>
      </c>
      <c r="E204" s="4">
        <v>0</v>
      </c>
    </row>
    <row r="205" spans="1:5">
      <c r="A205" t="s">
        <v>410</v>
      </c>
      <c r="B205" t="s">
        <v>411</v>
      </c>
      <c r="C205" s="4">
        <v>7</v>
      </c>
      <c r="D205" s="4">
        <v>13.6</v>
      </c>
      <c r="E205" s="4">
        <v>17</v>
      </c>
    </row>
    <row r="206" spans="1:5">
      <c r="A206" t="s">
        <v>412</v>
      </c>
      <c r="B206" t="s">
        <v>413</v>
      </c>
      <c r="C206" s="4">
        <v>7</v>
      </c>
      <c r="D206" s="4">
        <v>13.6</v>
      </c>
      <c r="E206" s="4">
        <v>17</v>
      </c>
    </row>
    <row r="207" spans="1:5">
      <c r="A207" t="s">
        <v>414</v>
      </c>
      <c r="B207" t="s">
        <v>415</v>
      </c>
      <c r="C207" s="4">
        <v>7</v>
      </c>
      <c r="D207" s="4">
        <v>13.6</v>
      </c>
      <c r="E207" s="4">
        <v>17</v>
      </c>
    </row>
    <row r="208" spans="1:5">
      <c r="A208" t="s">
        <v>416</v>
      </c>
      <c r="B208" t="s">
        <v>417</v>
      </c>
      <c r="C208" s="4">
        <v>7</v>
      </c>
      <c r="D208" s="4">
        <v>13.6</v>
      </c>
      <c r="E208" s="4">
        <v>17</v>
      </c>
    </row>
    <row r="209" spans="1:5">
      <c r="A209" t="s">
        <v>418</v>
      </c>
      <c r="B209" t="s">
        <v>419</v>
      </c>
      <c r="C209" s="4">
        <v>7</v>
      </c>
      <c r="D209" s="4">
        <v>13.6</v>
      </c>
      <c r="E209" s="4">
        <v>17</v>
      </c>
    </row>
    <row r="210" spans="1:5">
      <c r="A210" t="s">
        <v>420</v>
      </c>
      <c r="B210" t="s">
        <v>421</v>
      </c>
      <c r="C210" s="4">
        <v>7</v>
      </c>
      <c r="D210" s="4">
        <v>13.6</v>
      </c>
      <c r="E210" s="4">
        <v>17</v>
      </c>
    </row>
    <row r="211" spans="1:5">
      <c r="A211" t="s">
        <v>422</v>
      </c>
      <c r="B211" t="s">
        <v>423</v>
      </c>
      <c r="C211" s="4">
        <v>0</v>
      </c>
      <c r="D211" s="4">
        <v>0</v>
      </c>
      <c r="E211" s="4">
        <v>0</v>
      </c>
    </row>
    <row r="212" spans="1:5">
      <c r="A212" t="s">
        <v>424</v>
      </c>
      <c r="B212" t="s">
        <v>425</v>
      </c>
      <c r="C212" s="4">
        <v>72</v>
      </c>
      <c r="D212" s="4">
        <v>148</v>
      </c>
      <c r="E212" s="4">
        <v>185</v>
      </c>
    </row>
    <row r="213" spans="1:5">
      <c r="A213" t="s">
        <v>426</v>
      </c>
      <c r="B213" t="s">
        <v>427</v>
      </c>
      <c r="C213" s="4">
        <v>0</v>
      </c>
      <c r="D213" s="4">
        <v>0</v>
      </c>
      <c r="E213" s="4">
        <v>0</v>
      </c>
    </row>
    <row r="214" spans="1:5">
      <c r="A214" t="s">
        <v>428</v>
      </c>
      <c r="B214" t="s">
        <v>429</v>
      </c>
      <c r="C214" s="4">
        <v>0</v>
      </c>
      <c r="D214" s="4">
        <v>0</v>
      </c>
      <c r="E214" s="4">
        <v>0</v>
      </c>
    </row>
    <row r="215" spans="1:5">
      <c r="A215" t="s">
        <v>430</v>
      </c>
      <c r="B215" t="s">
        <v>431</v>
      </c>
      <c r="C215" s="4">
        <v>50</v>
      </c>
      <c r="D215" s="4">
        <v>104</v>
      </c>
      <c r="E215" s="4">
        <v>130</v>
      </c>
    </row>
    <row r="216" spans="1:5">
      <c r="A216" t="s">
        <v>432</v>
      </c>
      <c r="B216" t="s">
        <v>433</v>
      </c>
      <c r="C216" s="4">
        <v>50</v>
      </c>
      <c r="D216" s="4">
        <v>104</v>
      </c>
      <c r="E216" s="4">
        <v>130</v>
      </c>
    </row>
    <row r="217" spans="1:5">
      <c r="A217" t="s">
        <v>434</v>
      </c>
      <c r="B217" t="s">
        <v>435</v>
      </c>
      <c r="C217" s="4">
        <v>0</v>
      </c>
      <c r="D217" s="4">
        <v>0</v>
      </c>
      <c r="E217" s="4">
        <v>0</v>
      </c>
    </row>
    <row r="218" spans="1:5">
      <c r="A218" t="s">
        <v>436</v>
      </c>
      <c r="B218" t="s">
        <v>437</v>
      </c>
      <c r="C218" s="4">
        <v>0</v>
      </c>
      <c r="D218" s="4">
        <v>0</v>
      </c>
      <c r="E218" s="4">
        <v>0</v>
      </c>
    </row>
    <row r="219" spans="1:5">
      <c r="A219" t="s">
        <v>438</v>
      </c>
      <c r="B219" t="s">
        <v>439</v>
      </c>
      <c r="C219" s="4">
        <v>0</v>
      </c>
      <c r="D219" s="4">
        <v>0</v>
      </c>
      <c r="E219" s="4">
        <v>0</v>
      </c>
    </row>
    <row r="220" spans="1:5">
      <c r="A220" t="s">
        <v>440</v>
      </c>
      <c r="B220" t="s">
        <v>441</v>
      </c>
      <c r="C220" s="4">
        <v>72</v>
      </c>
      <c r="D220" s="4">
        <v>148</v>
      </c>
      <c r="E220" s="4">
        <v>185</v>
      </c>
    </row>
    <row r="221" spans="1:5">
      <c r="A221" t="s">
        <v>442</v>
      </c>
      <c r="B221" t="s">
        <v>443</v>
      </c>
      <c r="C221" s="4">
        <v>0</v>
      </c>
      <c r="D221" s="4">
        <v>0</v>
      </c>
      <c r="E221" s="4">
        <v>0</v>
      </c>
    </row>
    <row r="222" spans="1:5">
      <c r="A222" t="s">
        <v>444</v>
      </c>
      <c r="B222" t="s">
        <v>445</v>
      </c>
      <c r="C222" s="4">
        <v>72</v>
      </c>
      <c r="D222" s="4">
        <v>148</v>
      </c>
      <c r="E222" s="4">
        <v>185</v>
      </c>
    </row>
    <row r="223" spans="1:5">
      <c r="A223" t="s">
        <v>446</v>
      </c>
      <c r="B223" t="s">
        <v>447</v>
      </c>
      <c r="C223" s="4">
        <v>0</v>
      </c>
      <c r="D223" s="4">
        <v>0</v>
      </c>
      <c r="E223" s="4">
        <v>0</v>
      </c>
    </row>
    <row r="224" spans="1:5">
      <c r="A224" t="s">
        <v>448</v>
      </c>
      <c r="B224" t="s">
        <v>449</v>
      </c>
      <c r="C224" s="4">
        <v>0</v>
      </c>
      <c r="D224" s="4">
        <v>0</v>
      </c>
      <c r="E224" s="4">
        <v>0</v>
      </c>
    </row>
    <row r="225" spans="1:5">
      <c r="A225" t="s">
        <v>450</v>
      </c>
      <c r="B225" t="s">
        <v>451</v>
      </c>
      <c r="C225" s="4">
        <v>0</v>
      </c>
      <c r="D225" s="4">
        <v>0</v>
      </c>
      <c r="E225" s="4">
        <v>0</v>
      </c>
    </row>
    <row r="226" spans="1:5">
      <c r="A226" t="s">
        <v>452</v>
      </c>
      <c r="B226" t="s">
        <v>453</v>
      </c>
      <c r="C226" s="4">
        <v>0</v>
      </c>
      <c r="D226" s="4">
        <v>0</v>
      </c>
      <c r="E226" s="4">
        <v>0</v>
      </c>
    </row>
    <row r="227" spans="1:5">
      <c r="A227" t="s">
        <v>454</v>
      </c>
      <c r="B227" t="s">
        <v>455</v>
      </c>
      <c r="C227" s="4">
        <v>0</v>
      </c>
      <c r="D227" s="4">
        <v>0</v>
      </c>
      <c r="E227" s="4">
        <v>0</v>
      </c>
    </row>
    <row r="228" spans="1:5">
      <c r="A228" t="s">
        <v>456</v>
      </c>
      <c r="B228" t="s">
        <v>457</v>
      </c>
      <c r="C228" s="4">
        <v>0</v>
      </c>
      <c r="D228" s="4">
        <v>0</v>
      </c>
      <c r="E228" s="4">
        <v>0</v>
      </c>
    </row>
    <row r="229" spans="1:5">
      <c r="A229" t="s">
        <v>458</v>
      </c>
      <c r="B229" t="s">
        <v>459</v>
      </c>
      <c r="C229" s="4">
        <v>72</v>
      </c>
      <c r="D229" s="4">
        <v>148</v>
      </c>
      <c r="E229" s="4">
        <v>185</v>
      </c>
    </row>
    <row r="230" spans="1:5">
      <c r="A230" t="s">
        <v>460</v>
      </c>
      <c r="B230" t="s">
        <v>461</v>
      </c>
      <c r="C230" s="4">
        <v>0</v>
      </c>
      <c r="D230" s="4">
        <v>0</v>
      </c>
      <c r="E230" s="4">
        <v>0</v>
      </c>
    </row>
    <row r="231" spans="1:5">
      <c r="A231" t="s">
        <v>462</v>
      </c>
      <c r="B231" t="s">
        <v>463</v>
      </c>
      <c r="C231" s="4">
        <v>0</v>
      </c>
      <c r="D231" s="4">
        <v>0</v>
      </c>
      <c r="E231" s="4">
        <v>0</v>
      </c>
    </row>
    <row r="232" spans="1:5">
      <c r="A232" t="s">
        <v>464</v>
      </c>
      <c r="B232" t="s">
        <v>465</v>
      </c>
      <c r="C232" s="4">
        <v>0</v>
      </c>
      <c r="D232" s="4">
        <v>0</v>
      </c>
      <c r="E232" s="4">
        <v>0</v>
      </c>
    </row>
    <row r="233" spans="1:5">
      <c r="A233" t="s">
        <v>466</v>
      </c>
      <c r="B233" t="s">
        <v>467</v>
      </c>
      <c r="C233" s="4">
        <v>0</v>
      </c>
      <c r="D233" s="4">
        <v>0</v>
      </c>
      <c r="E233" s="4">
        <v>0</v>
      </c>
    </row>
    <row r="234" spans="1:5">
      <c r="A234" t="s">
        <v>468</v>
      </c>
      <c r="B234" t="s">
        <v>469</v>
      </c>
      <c r="C234" s="4">
        <v>0</v>
      </c>
      <c r="D234" s="4">
        <v>0</v>
      </c>
      <c r="E234" s="4">
        <v>0</v>
      </c>
    </row>
    <row r="235" spans="1:5">
      <c r="A235" t="s">
        <v>470</v>
      </c>
      <c r="B235" t="s">
        <v>471</v>
      </c>
      <c r="C235" s="4">
        <v>0</v>
      </c>
      <c r="D235" s="4">
        <v>0</v>
      </c>
      <c r="E235" s="4">
        <v>0</v>
      </c>
    </row>
    <row r="236" spans="1:5">
      <c r="A236" t="s">
        <v>472</v>
      </c>
      <c r="B236" t="s">
        <v>473</v>
      </c>
      <c r="C236" s="4">
        <v>0</v>
      </c>
      <c r="D236" s="4">
        <v>0</v>
      </c>
      <c r="E236" s="4">
        <v>0</v>
      </c>
    </row>
  </sheetData>
  <mergeCells count="2">
    <mergeCell ref="B1:D1"/>
    <mergeCell ref="A2:E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List_Price</vt:lpstr>
      <vt:lpstr>CS900_Overv. Classic only</vt:lpstr>
      <vt:lpstr>CS8000-P12_Overview</vt:lpstr>
      <vt:lpstr>CS8000-P13_Overview</vt:lpstr>
      <vt:lpstr>CS8000-P14_Overview</vt:lpstr>
      <vt:lpstr>Input_MCT_CD_CS_WGs</vt:lpstr>
      <vt:lpstr>ProActive_SCD_Output</vt:lpstr>
      <vt:lpstr>HDD_Retention</vt:lpstr>
    </vt:vector>
  </TitlesOfParts>
  <Company>Fujitsu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Lefik, Katarzyna</dc:creator>
  <cp:lastModifiedBy>Lefik, Katarzyna</cp:lastModifiedBy>
  <cp:lastPrinted>2019-06-03T10:36:52Z</cp:lastPrinted>
  <dcterms:created xsi:type="dcterms:W3CDTF">2019-05-30T07:56:34Z</dcterms:created>
  <dcterms:modified xsi:type="dcterms:W3CDTF">2019-09-10T11:34:25Z</dcterms:modified>
</cp:coreProperties>
</file>