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pishchevA\Downloads\MySheet\Приложения\SCD 2.0 план тестирования\"/>
    </mc:Choice>
  </mc:AlternateContent>
  <xr:revisionPtr revIDLastSave="0" documentId="13_ncr:1_{82433687-E435-4935-B2FF-45AE37F33F67}" xr6:coauthVersionLast="44" xr6:coauthVersionMax="44" xr10:uidLastSave="{00000000-0000-0000-0000-000000000000}"/>
  <bookViews>
    <workbookView xWindow="-120" yWindow="-120" windowWidth="29040" windowHeight="15840" tabRatio="455" activeTab="1" xr2:uid="{00000000-000D-0000-FFFF-FFFF00000000}"/>
  </bookViews>
  <sheets>
    <sheet name="SLA" sheetId="3" r:id="rId1"/>
    <sheet name="Cost data (calc)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V18" i="4" l="1"/>
  <c r="CW18" i="4"/>
  <c r="CX18" i="4"/>
  <c r="CY18" i="4"/>
  <c r="CZ18" i="4"/>
  <c r="DA18" i="4"/>
  <c r="CV19" i="4"/>
  <c r="CW19" i="4"/>
  <c r="CX19" i="4"/>
  <c r="CY19" i="4"/>
  <c r="CZ19" i="4"/>
  <c r="DA19" i="4"/>
  <c r="CV20" i="4"/>
  <c r="CW20" i="4"/>
  <c r="CX20" i="4"/>
  <c r="CY20" i="4"/>
  <c r="CZ20" i="4"/>
  <c r="DA20" i="4"/>
  <c r="CV21" i="4"/>
  <c r="CW21" i="4"/>
  <c r="CX21" i="4"/>
  <c r="CY21" i="4"/>
  <c r="CZ21" i="4"/>
  <c r="DA21" i="4"/>
  <c r="CV22" i="4"/>
  <c r="CW22" i="4"/>
  <c r="CX22" i="4"/>
  <c r="CY22" i="4"/>
  <c r="CZ22" i="4"/>
  <c r="DA22" i="4"/>
  <c r="CV23" i="4"/>
  <c r="CW23" i="4"/>
  <c r="CX23" i="4"/>
  <c r="CY23" i="4"/>
  <c r="CZ23" i="4"/>
  <c r="DA23" i="4"/>
  <c r="CV24" i="4"/>
  <c r="CW24" i="4"/>
  <c r="CX24" i="4"/>
  <c r="CY24" i="4"/>
  <c r="CZ24" i="4"/>
  <c r="DA24" i="4"/>
  <c r="CV25" i="4"/>
  <c r="CW25" i="4"/>
  <c r="CX25" i="4"/>
  <c r="CY25" i="4"/>
  <c r="CZ25" i="4"/>
  <c r="DA25" i="4"/>
  <c r="CV26" i="4"/>
  <c r="CW26" i="4"/>
  <c r="CX26" i="4"/>
  <c r="CY26" i="4"/>
  <c r="CZ26" i="4"/>
  <c r="DA26" i="4"/>
  <c r="CV27" i="4"/>
  <c r="CW27" i="4"/>
  <c r="CX27" i="4"/>
  <c r="CY27" i="4"/>
  <c r="CZ27" i="4"/>
  <c r="DA27" i="4"/>
  <c r="CV28" i="4"/>
  <c r="CW28" i="4"/>
  <c r="CX28" i="4"/>
  <c r="CY28" i="4"/>
  <c r="CZ28" i="4"/>
  <c r="DA28" i="4"/>
  <c r="CV29" i="4"/>
  <c r="CW29" i="4"/>
  <c r="CX29" i="4"/>
  <c r="CY29" i="4"/>
  <c r="CZ29" i="4"/>
  <c r="DA29" i="4"/>
  <c r="CV30" i="4"/>
  <c r="CW30" i="4"/>
  <c r="CX30" i="4"/>
  <c r="CY30" i="4"/>
  <c r="CZ30" i="4"/>
  <c r="DA30" i="4"/>
  <c r="CV31" i="4"/>
  <c r="CW31" i="4"/>
  <c r="CX31" i="4"/>
  <c r="CY31" i="4"/>
  <c r="CZ31" i="4"/>
  <c r="DA31" i="4"/>
  <c r="CV32" i="4"/>
  <c r="CW32" i="4"/>
  <c r="CX32" i="4"/>
  <c r="CY32" i="4"/>
  <c r="CZ32" i="4"/>
  <c r="DA32" i="4"/>
  <c r="CV33" i="4"/>
  <c r="CW33" i="4"/>
  <c r="CX33" i="4"/>
  <c r="CY33" i="4"/>
  <c r="CZ33" i="4"/>
  <c r="DA33" i="4"/>
  <c r="CV34" i="4"/>
  <c r="CW34" i="4"/>
  <c r="CX34" i="4"/>
  <c r="CY34" i="4"/>
  <c r="CZ34" i="4"/>
  <c r="DA34" i="4"/>
  <c r="CV35" i="4"/>
  <c r="CW35" i="4"/>
  <c r="CX35" i="4"/>
  <c r="CY35" i="4"/>
  <c r="CZ35" i="4"/>
  <c r="DA35" i="4"/>
  <c r="CV36" i="4"/>
  <c r="CW36" i="4"/>
  <c r="CX36" i="4"/>
  <c r="CY36" i="4"/>
  <c r="CZ36" i="4"/>
  <c r="DA36" i="4"/>
  <c r="CV37" i="4"/>
  <c r="CW37" i="4"/>
  <c r="CX37" i="4"/>
  <c r="CY37" i="4"/>
  <c r="CZ37" i="4"/>
  <c r="DA37" i="4"/>
  <c r="CW17" i="4"/>
  <c r="CX17" i="4"/>
  <c r="CY17" i="4"/>
  <c r="CZ17" i="4"/>
  <c r="DA17" i="4"/>
  <c r="CV17" i="4"/>
  <c r="CT19" i="4"/>
  <c r="CT20" i="4"/>
  <c r="CT21" i="4"/>
  <c r="CT22" i="4"/>
  <c r="CT23" i="4"/>
  <c r="CT24" i="4"/>
  <c r="CT25" i="4"/>
  <c r="CT26" i="4"/>
  <c r="CT27" i="4"/>
  <c r="CT28" i="4"/>
  <c r="CT29" i="4"/>
  <c r="CT30" i="4"/>
  <c r="CT31" i="4"/>
  <c r="CT32" i="4"/>
  <c r="CT33" i="4"/>
  <c r="CT34" i="4"/>
  <c r="CT35" i="4"/>
  <c r="CT36" i="4"/>
  <c r="CT37" i="4"/>
  <c r="CT17" i="4"/>
  <c r="K26" i="4"/>
  <c r="K27" i="4"/>
  <c r="K28" i="4"/>
  <c r="K29" i="4"/>
  <c r="K30" i="4"/>
  <c r="K31" i="4"/>
  <c r="K32" i="4"/>
  <c r="K33" i="4"/>
  <c r="K34" i="4"/>
  <c r="K35" i="4"/>
  <c r="K36" i="4"/>
  <c r="K37" i="4"/>
  <c r="K17" i="4"/>
  <c r="K18" i="4"/>
  <c r="CT18" i="4" s="1"/>
  <c r="K19" i="4"/>
  <c r="K20" i="4"/>
  <c r="K21" i="4"/>
  <c r="K22" i="4"/>
  <c r="K23" i="4"/>
  <c r="K24" i="4"/>
  <c r="K25" i="4"/>
  <c r="DE18" i="4"/>
  <c r="DF18" i="4" s="1"/>
  <c r="DE19" i="4"/>
  <c r="DI19" i="4" s="1"/>
  <c r="DE20" i="4"/>
  <c r="DH20" i="4" s="1"/>
  <c r="DE21" i="4"/>
  <c r="DF21" i="4" s="1"/>
  <c r="DE22" i="4"/>
  <c r="DF22" i="4" s="1"/>
  <c r="DK22" i="4" s="1"/>
  <c r="DE23" i="4"/>
  <c r="DI23" i="4" s="1"/>
  <c r="DE24" i="4"/>
  <c r="DH24" i="4" s="1"/>
  <c r="DE25" i="4"/>
  <c r="DE26" i="4"/>
  <c r="DF26" i="4" s="1"/>
  <c r="DE27" i="4"/>
  <c r="DI27" i="4" s="1"/>
  <c r="DE28" i="4"/>
  <c r="DH28" i="4" s="1"/>
  <c r="DE29" i="4"/>
  <c r="DF29" i="4" s="1"/>
  <c r="DE30" i="4"/>
  <c r="DF30" i="4" s="1"/>
  <c r="DE31" i="4"/>
  <c r="DI31" i="4" s="1"/>
  <c r="DE32" i="4"/>
  <c r="DH32" i="4" s="1"/>
  <c r="DE33" i="4"/>
  <c r="DI33" i="4" s="1"/>
  <c r="DE34" i="4"/>
  <c r="DF34" i="4" s="1"/>
  <c r="DE35" i="4"/>
  <c r="DI35" i="4" s="1"/>
  <c r="DE36" i="4"/>
  <c r="DH36" i="4" s="1"/>
  <c r="DE37" i="4"/>
  <c r="DF37" i="4" s="1"/>
  <c r="DK37" i="4" s="1"/>
  <c r="DE17" i="4"/>
  <c r="DJ17" i="4" s="1"/>
  <c r="AK18" i="4"/>
  <c r="AL18" i="4" s="1"/>
  <c r="AK19" i="4"/>
  <c r="AL19" i="4" s="1"/>
  <c r="AK20" i="4"/>
  <c r="AL20" i="4" s="1"/>
  <c r="AK21" i="4"/>
  <c r="AL21" i="4" s="1"/>
  <c r="AK22" i="4"/>
  <c r="AL22" i="4" s="1"/>
  <c r="AK23" i="4"/>
  <c r="AL23" i="4" s="1"/>
  <c r="AK24" i="4"/>
  <c r="AL24" i="4" s="1"/>
  <c r="AK25" i="4"/>
  <c r="AL25" i="4" s="1"/>
  <c r="AK26" i="4"/>
  <c r="AL26" i="4" s="1"/>
  <c r="AK27" i="4"/>
  <c r="AL27" i="4" s="1"/>
  <c r="AK28" i="4"/>
  <c r="AL28" i="4" s="1"/>
  <c r="AK29" i="4"/>
  <c r="AL29" i="4" s="1"/>
  <c r="AK30" i="4"/>
  <c r="AL30" i="4" s="1"/>
  <c r="AK31" i="4"/>
  <c r="AL31" i="4" s="1"/>
  <c r="AK32" i="4"/>
  <c r="AL32" i="4" s="1"/>
  <c r="AK33" i="4"/>
  <c r="AL33" i="4" s="1"/>
  <c r="AK34" i="4"/>
  <c r="AL34" i="4" s="1"/>
  <c r="AK35" i="4"/>
  <c r="AL35" i="4" s="1"/>
  <c r="AK36" i="4"/>
  <c r="AL36" i="4" s="1"/>
  <c r="X17" i="4"/>
  <c r="DG17" i="4" l="1"/>
  <c r="DI30" i="4"/>
  <c r="DI22" i="4"/>
  <c r="DH17" i="4"/>
  <c r="DH30" i="4"/>
  <c r="DH22" i="4"/>
  <c r="DH35" i="4"/>
  <c r="DH27" i="4"/>
  <c r="DH19" i="4"/>
  <c r="DI34" i="4"/>
  <c r="DI26" i="4"/>
  <c r="DI18" i="4"/>
  <c r="DJ33" i="4"/>
  <c r="DG37" i="4"/>
  <c r="DI37" i="4"/>
  <c r="DJ37" i="4"/>
  <c r="DG33" i="4"/>
  <c r="DF33" i="4"/>
  <c r="DG29" i="4"/>
  <c r="DI29" i="4"/>
  <c r="DJ29" i="4"/>
  <c r="DG25" i="4"/>
  <c r="DI25" i="4"/>
  <c r="DF25" i="4"/>
  <c r="DG21" i="4"/>
  <c r="DI21" i="4"/>
  <c r="DJ21" i="4"/>
  <c r="DJ25" i="4"/>
  <c r="DH34" i="4"/>
  <c r="DH31" i="4"/>
  <c r="DH26" i="4"/>
  <c r="DH23" i="4"/>
  <c r="DH18" i="4"/>
  <c r="DG36" i="4"/>
  <c r="DG28" i="4"/>
  <c r="DG24" i="4"/>
  <c r="DF36" i="4"/>
  <c r="DJ32" i="4"/>
  <c r="DG31" i="4"/>
  <c r="DF28" i="4"/>
  <c r="DJ24" i="4"/>
  <c r="DG23" i="4"/>
  <c r="DF20" i="4"/>
  <c r="DI17" i="4"/>
  <c r="DH37" i="4"/>
  <c r="DI36" i="4"/>
  <c r="DJ35" i="4"/>
  <c r="DF35" i="4"/>
  <c r="DG34" i="4"/>
  <c r="DH33" i="4"/>
  <c r="DI32" i="4"/>
  <c r="DJ31" i="4"/>
  <c r="DF31" i="4"/>
  <c r="DG30" i="4"/>
  <c r="DH29" i="4"/>
  <c r="DK29" i="4" s="1"/>
  <c r="DI28" i="4"/>
  <c r="DJ27" i="4"/>
  <c r="DF27" i="4"/>
  <c r="DK27" i="4" s="1"/>
  <c r="DG26" i="4"/>
  <c r="DH25" i="4"/>
  <c r="DI24" i="4"/>
  <c r="DJ23" i="4"/>
  <c r="DF23" i="4"/>
  <c r="DG22" i="4"/>
  <c r="DH21" i="4"/>
  <c r="DI20" i="4"/>
  <c r="DJ19" i="4"/>
  <c r="DF19" i="4"/>
  <c r="DG18" i="4"/>
  <c r="DK18" i="4" s="1"/>
  <c r="DG32" i="4"/>
  <c r="DG20" i="4"/>
  <c r="DJ36" i="4"/>
  <c r="DG35" i="4"/>
  <c r="DF32" i="4"/>
  <c r="DK32" i="4" s="1"/>
  <c r="DJ28" i="4"/>
  <c r="DG27" i="4"/>
  <c r="DF24" i="4"/>
  <c r="DJ20" i="4"/>
  <c r="DG19" i="4"/>
  <c r="DF17" i="4"/>
  <c r="DK17" i="4" s="1"/>
  <c r="DJ34" i="4"/>
  <c r="DJ30" i="4"/>
  <c r="DJ26" i="4"/>
  <c r="DJ22" i="4"/>
  <c r="DJ18" i="4"/>
  <c r="BD17" i="4"/>
  <c r="DK30" i="4" l="1"/>
  <c r="DK24" i="4"/>
  <c r="DK19" i="4"/>
  <c r="DK25" i="4"/>
  <c r="DK28" i="4"/>
  <c r="DK26" i="4"/>
  <c r="DK33" i="4"/>
  <c r="DK21" i="4"/>
  <c r="DK31" i="4"/>
  <c r="DK34" i="4"/>
  <c r="DK36" i="4"/>
  <c r="BI17" i="4"/>
  <c r="BU17" i="4" s="1"/>
  <c r="CJ17" i="4"/>
  <c r="DK23" i="4"/>
  <c r="BP17" i="4"/>
  <c r="DK35" i="4"/>
  <c r="DK20" i="4"/>
  <c r="BN19" i="4"/>
  <c r="BZ19" i="4" s="1"/>
  <c r="BK17" i="4"/>
  <c r="BW17" i="4" s="1"/>
  <c r="BL19" i="4"/>
  <c r="BX19" i="4" s="1"/>
  <c r="BK19" i="4"/>
  <c r="BW19" i="4" s="1"/>
  <c r="BG19" i="4"/>
  <c r="CM19" i="4" s="1"/>
  <c r="BF19" i="4"/>
  <c r="CL19" i="4" s="1"/>
  <c r="BR19" i="4" l="1"/>
  <c r="BS19" i="4"/>
  <c r="BN18" i="4"/>
  <c r="BZ18" i="4" s="1"/>
  <c r="BD19" i="4"/>
  <c r="CJ19" i="4" s="1"/>
  <c r="BH19" i="4"/>
  <c r="CN19" i="4" s="1"/>
  <c r="BM19" i="4"/>
  <c r="BY19" i="4" s="1"/>
  <c r="BE18" i="4"/>
  <c r="CK18" i="4" s="1"/>
  <c r="BJ19" i="4"/>
  <c r="BD23" i="4"/>
  <c r="CJ23" i="4" s="1"/>
  <c r="BF18" i="4"/>
  <c r="BK18" i="4"/>
  <c r="BW18" i="4" s="1"/>
  <c r="BD18" i="4"/>
  <c r="CJ18" i="4" s="1"/>
  <c r="BG18" i="4"/>
  <c r="CM18" i="4" s="1"/>
  <c r="BL18" i="4"/>
  <c r="BX18" i="4" s="1"/>
  <c r="BH18" i="4"/>
  <c r="BM18" i="4"/>
  <c r="BY18" i="4" s="1"/>
  <c r="BJ18" i="4"/>
  <c r="BH23" i="4"/>
  <c r="CN23" i="4" s="1"/>
  <c r="BL23" i="4"/>
  <c r="BX23" i="4" s="1"/>
  <c r="BN23" i="4"/>
  <c r="BZ23" i="4" s="1"/>
  <c r="BM23" i="4"/>
  <c r="BY23" i="4" s="1"/>
  <c r="BK23" i="4"/>
  <c r="BW23" i="4" s="1"/>
  <c r="BJ23" i="4"/>
  <c r="BG23" i="4"/>
  <c r="CM23" i="4" s="1"/>
  <c r="BF23" i="4"/>
  <c r="CL23" i="4" s="1"/>
  <c r="BE22" i="4"/>
  <c r="CK22" i="4" s="1"/>
  <c r="BN20" i="4"/>
  <c r="BZ20" i="4" s="1"/>
  <c r="BM20" i="4"/>
  <c r="BY20" i="4" s="1"/>
  <c r="BL20" i="4"/>
  <c r="BX20" i="4" s="1"/>
  <c r="BK20" i="4"/>
  <c r="BW20" i="4" s="1"/>
  <c r="BJ20" i="4"/>
  <c r="BG20" i="4"/>
  <c r="CM20" i="4" s="1"/>
  <c r="BF20" i="4"/>
  <c r="CL20" i="4" s="1"/>
  <c r="BE19" i="4"/>
  <c r="CK19" i="4" s="1"/>
  <c r="BD20" i="4"/>
  <c r="CJ20" i="4" s="1"/>
  <c r="BH20" i="4"/>
  <c r="CN20" i="4" s="1"/>
  <c r="BH21" i="4"/>
  <c r="BD21" i="4"/>
  <c r="CJ21" i="4" s="1"/>
  <c r="BE20" i="4"/>
  <c r="BF21" i="4"/>
  <c r="BG21" i="4"/>
  <c r="BJ21" i="4"/>
  <c r="BK21" i="4"/>
  <c r="BW21" i="4" s="1"/>
  <c r="BL21" i="4"/>
  <c r="BX21" i="4" s="1"/>
  <c r="BM21" i="4"/>
  <c r="BY21" i="4" s="1"/>
  <c r="BN21" i="4"/>
  <c r="BZ21" i="4" s="1"/>
  <c r="BG17" i="4"/>
  <c r="CM17" i="4" s="1"/>
  <c r="BL17" i="4"/>
  <c r="BX17" i="4" s="1"/>
  <c r="BH17" i="4"/>
  <c r="CN17" i="4" s="1"/>
  <c r="BM17" i="4"/>
  <c r="BY17" i="4" s="1"/>
  <c r="BN17" i="4"/>
  <c r="BZ17" i="4" s="1"/>
  <c r="BF17" i="4"/>
  <c r="CL17" i="4" s="1"/>
  <c r="BJ17" i="4"/>
  <c r="BE17" i="4"/>
  <c r="CK17" i="4" s="1"/>
  <c r="CI17" i="4" l="1"/>
  <c r="BQ20" i="4"/>
  <c r="CK20" i="4"/>
  <c r="CI20" i="4"/>
  <c r="BV20" i="4"/>
  <c r="CA20" i="4" s="1"/>
  <c r="BO20" i="4"/>
  <c r="BV23" i="4"/>
  <c r="BO23" i="4"/>
  <c r="BT18" i="4"/>
  <c r="CN18" i="4"/>
  <c r="BV21" i="4"/>
  <c r="CA21" i="4" s="1"/>
  <c r="BO21" i="4"/>
  <c r="BR18" i="4"/>
  <c r="CL18" i="4"/>
  <c r="BV17" i="4"/>
  <c r="CA17" i="4" s="1"/>
  <c r="BO17" i="4"/>
  <c r="BS21" i="4"/>
  <c r="CM21" i="4"/>
  <c r="BV18" i="4"/>
  <c r="CA18" i="4" s="1"/>
  <c r="BO18" i="4"/>
  <c r="BT21" i="4"/>
  <c r="CN21" i="4"/>
  <c r="BR21" i="4"/>
  <c r="CL21" i="4"/>
  <c r="CI18" i="4"/>
  <c r="BV19" i="4"/>
  <c r="CA19" i="4" s="1"/>
  <c r="BO19" i="4"/>
  <c r="CI19" i="4"/>
  <c r="BQ22" i="4"/>
  <c r="BT23" i="4"/>
  <c r="BP23" i="4"/>
  <c r="BT19" i="4"/>
  <c r="BT20" i="4"/>
  <c r="BS20" i="4"/>
  <c r="BS23" i="4"/>
  <c r="BP18" i="4"/>
  <c r="BI18" i="4"/>
  <c r="BU18" i="4" s="1"/>
  <c r="CB18" i="4"/>
  <c r="BI19" i="4"/>
  <c r="BP19" i="4"/>
  <c r="BP21" i="4"/>
  <c r="BQ19" i="4"/>
  <c r="BR20" i="4"/>
  <c r="BR23" i="4"/>
  <c r="BI20" i="4"/>
  <c r="BP20" i="4"/>
  <c r="CA23" i="4"/>
  <c r="BQ18" i="4"/>
  <c r="BT17" i="4"/>
  <c r="BR17" i="4"/>
  <c r="BS17" i="4"/>
  <c r="BQ17" i="4"/>
  <c r="BS18" i="4"/>
  <c r="CF17" i="4"/>
  <c r="CF21" i="4"/>
  <c r="CB19" i="4"/>
  <c r="CC19" i="4"/>
  <c r="CF18" i="4"/>
  <c r="CF23" i="4"/>
  <c r="CF19" i="4"/>
  <c r="CC17" i="4"/>
  <c r="CB17" i="4"/>
  <c r="CC18" i="4"/>
  <c r="BE24" i="4"/>
  <c r="CK24" i="4" s="1"/>
  <c r="BD25" i="4"/>
  <c r="CJ25" i="4" s="1"/>
  <c r="BN25" i="4"/>
  <c r="BZ25" i="4" s="1"/>
  <c r="BM25" i="4"/>
  <c r="BY25" i="4" s="1"/>
  <c r="BL25" i="4"/>
  <c r="BX25" i="4" s="1"/>
  <c r="BK25" i="4"/>
  <c r="BW25" i="4" s="1"/>
  <c r="BJ25" i="4"/>
  <c r="BG25" i="4"/>
  <c r="CM25" i="4" s="1"/>
  <c r="BF25" i="4"/>
  <c r="CL25" i="4" s="1"/>
  <c r="BH25" i="4"/>
  <c r="CN25" i="4" s="1"/>
  <c r="CB20" i="4"/>
  <c r="CC20" i="4"/>
  <c r="CC21" i="4"/>
  <c r="BN22" i="4"/>
  <c r="BZ22" i="4" s="1"/>
  <c r="BM22" i="4"/>
  <c r="BY22" i="4" s="1"/>
  <c r="BL22" i="4"/>
  <c r="BX22" i="4" s="1"/>
  <c r="BK22" i="4"/>
  <c r="BW22" i="4" s="1"/>
  <c r="BJ22" i="4"/>
  <c r="BG22" i="4"/>
  <c r="CM22" i="4" s="1"/>
  <c r="BF22" i="4"/>
  <c r="CL22" i="4" s="1"/>
  <c r="BE21" i="4"/>
  <c r="CK21" i="4" s="1"/>
  <c r="CI21" i="4" s="1"/>
  <c r="BD22" i="4"/>
  <c r="CJ22" i="4" s="1"/>
  <c r="BH22" i="4"/>
  <c r="CN22" i="4" s="1"/>
  <c r="CC23" i="4"/>
  <c r="AS18" i="4"/>
  <c r="AV18" i="4" s="1"/>
  <c r="AS19" i="4"/>
  <c r="AU19" i="4" s="1"/>
  <c r="AS20" i="4"/>
  <c r="AT20" i="4" s="1"/>
  <c r="AS21" i="4"/>
  <c r="AW21" i="4" s="1"/>
  <c r="AS22" i="4"/>
  <c r="AV22" i="4" s="1"/>
  <c r="AS23" i="4"/>
  <c r="AU23" i="4" s="1"/>
  <c r="AS24" i="4"/>
  <c r="AT24" i="4" s="1"/>
  <c r="AS25" i="4"/>
  <c r="AW25" i="4" s="1"/>
  <c r="AS26" i="4"/>
  <c r="AV26" i="4" s="1"/>
  <c r="AS27" i="4"/>
  <c r="AU27" i="4" s="1"/>
  <c r="AS28" i="4"/>
  <c r="AT28" i="4" s="1"/>
  <c r="AS29" i="4"/>
  <c r="AW29" i="4" s="1"/>
  <c r="AS30" i="4"/>
  <c r="AV30" i="4" s="1"/>
  <c r="AS31" i="4"/>
  <c r="AU31" i="4" s="1"/>
  <c r="AS32" i="4"/>
  <c r="AT32" i="4" s="1"/>
  <c r="AY32" i="4" s="1"/>
  <c r="AS33" i="4"/>
  <c r="AW33" i="4" s="1"/>
  <c r="AS34" i="4"/>
  <c r="AV34" i="4" s="1"/>
  <c r="AS35" i="4"/>
  <c r="AU35" i="4" s="1"/>
  <c r="AS36" i="4"/>
  <c r="AT36" i="4" s="1"/>
  <c r="AS37" i="4"/>
  <c r="AW37" i="4" s="1"/>
  <c r="AS17" i="4"/>
  <c r="AV17" i="4" s="1"/>
  <c r="CF20" i="4" l="1"/>
  <c r="BU20" i="4"/>
  <c r="CI22" i="4"/>
  <c r="BV22" i="4"/>
  <c r="CA22" i="4" s="1"/>
  <c r="BO22" i="4"/>
  <c r="CE17" i="4"/>
  <c r="BV25" i="4"/>
  <c r="CF25" i="4" s="1"/>
  <c r="BO25" i="4"/>
  <c r="BU19" i="4"/>
  <c r="BT22" i="4"/>
  <c r="CA25" i="4"/>
  <c r="BI22" i="4"/>
  <c r="BP22" i="4"/>
  <c r="BU22" i="4" s="1"/>
  <c r="BT25" i="4"/>
  <c r="BP25" i="4"/>
  <c r="BR22" i="4"/>
  <c r="BS25" i="4"/>
  <c r="BS22" i="4"/>
  <c r="CE19" i="4"/>
  <c r="CG19" i="4" s="1"/>
  <c r="BQ21" i="4"/>
  <c r="BU21" i="4" s="1"/>
  <c r="BR25" i="4"/>
  <c r="BQ24" i="4"/>
  <c r="BI21" i="4"/>
  <c r="CD18" i="4"/>
  <c r="CG17" i="4"/>
  <c r="CE18" i="4"/>
  <c r="CG18" i="4" s="1"/>
  <c r="AV21" i="4"/>
  <c r="CD17" i="4"/>
  <c r="CD20" i="4"/>
  <c r="CE20" i="4"/>
  <c r="CD19" i="4"/>
  <c r="AV29" i="4"/>
  <c r="AW24" i="4"/>
  <c r="AU18" i="4"/>
  <c r="AW17" i="4"/>
  <c r="AV33" i="4"/>
  <c r="AW28" i="4"/>
  <c r="AU22" i="4"/>
  <c r="AU34" i="4"/>
  <c r="AV37" i="4"/>
  <c r="AW32" i="4"/>
  <c r="AU26" i="4"/>
  <c r="AW36" i="4"/>
  <c r="AU30" i="4"/>
  <c r="AV25" i="4"/>
  <c r="AW20" i="4"/>
  <c r="BN24" i="4"/>
  <c r="BZ24" i="4" s="1"/>
  <c r="BM24" i="4"/>
  <c r="BY24" i="4" s="1"/>
  <c r="BL24" i="4"/>
  <c r="BX24" i="4" s="1"/>
  <c r="BK24" i="4"/>
  <c r="BW24" i="4" s="1"/>
  <c r="BJ24" i="4"/>
  <c r="BG24" i="4"/>
  <c r="CM24" i="4" s="1"/>
  <c r="BF24" i="4"/>
  <c r="CL24" i="4" s="1"/>
  <c r="BE23" i="4"/>
  <c r="CK23" i="4" s="1"/>
  <c r="CI23" i="4" s="1"/>
  <c r="BD24" i="4"/>
  <c r="CJ24" i="4" s="1"/>
  <c r="BH24" i="4"/>
  <c r="CN24" i="4" s="1"/>
  <c r="CC25" i="4"/>
  <c r="CB21" i="4"/>
  <c r="CD21" i="4" s="1"/>
  <c r="BH27" i="4"/>
  <c r="CN27" i="4" s="1"/>
  <c r="BN27" i="4"/>
  <c r="BZ27" i="4" s="1"/>
  <c r="BG27" i="4"/>
  <c r="CM27" i="4" s="1"/>
  <c r="BF27" i="4"/>
  <c r="CL27" i="4" s="1"/>
  <c r="BE26" i="4"/>
  <c r="CK26" i="4" s="1"/>
  <c r="BM27" i="4"/>
  <c r="BY27" i="4" s="1"/>
  <c r="BK27" i="4"/>
  <c r="BW27" i="4" s="1"/>
  <c r="BJ27" i="4"/>
  <c r="BL27" i="4"/>
  <c r="BX27" i="4" s="1"/>
  <c r="BD27" i="4"/>
  <c r="CJ27" i="4" s="1"/>
  <c r="CB22" i="4"/>
  <c r="CC22" i="4"/>
  <c r="AT35" i="4"/>
  <c r="AT31" i="4"/>
  <c r="AT27" i="4"/>
  <c r="AY27" i="4" s="1"/>
  <c r="AT19" i="4"/>
  <c r="AX17" i="4"/>
  <c r="AU37" i="4"/>
  <c r="AV36" i="4"/>
  <c r="AW35" i="4"/>
  <c r="AX34" i="4"/>
  <c r="AT34" i="4"/>
  <c r="AU33" i="4"/>
  <c r="AV32" i="4"/>
  <c r="AW31" i="4"/>
  <c r="AX30" i="4"/>
  <c r="AT30" i="4"/>
  <c r="AU29" i="4"/>
  <c r="AV28" i="4"/>
  <c r="AW27" i="4"/>
  <c r="AX26" i="4"/>
  <c r="AT26" i="4"/>
  <c r="AU25" i="4"/>
  <c r="AV24" i="4"/>
  <c r="AW23" i="4"/>
  <c r="AX22" i="4"/>
  <c r="AT22" i="4"/>
  <c r="AY22" i="4" s="1"/>
  <c r="AU21" i="4"/>
  <c r="AV20" i="4"/>
  <c r="AW19" i="4"/>
  <c r="AX18" i="4"/>
  <c r="AT18" i="4"/>
  <c r="AX35" i="4"/>
  <c r="AX31" i="4"/>
  <c r="AX27" i="4"/>
  <c r="AX23" i="4"/>
  <c r="AT23" i="4"/>
  <c r="AY23" i="4" s="1"/>
  <c r="AU17" i="4"/>
  <c r="AX37" i="4"/>
  <c r="AT37" i="4"/>
  <c r="AY37" i="4" s="1"/>
  <c r="AU36" i="4"/>
  <c r="AV35" i="4"/>
  <c r="AW34" i="4"/>
  <c r="AX33" i="4"/>
  <c r="AT33" i="4"/>
  <c r="AY33" i="4" s="1"/>
  <c r="AU32" i="4"/>
  <c r="AV31" i="4"/>
  <c r="AW30" i="4"/>
  <c r="AX29" i="4"/>
  <c r="AT29" i="4"/>
  <c r="AU28" i="4"/>
  <c r="AY28" i="4" s="1"/>
  <c r="AV27" i="4"/>
  <c r="AW26" i="4"/>
  <c r="AX25" i="4"/>
  <c r="AT25" i="4"/>
  <c r="AU24" i="4"/>
  <c r="AY24" i="4" s="1"/>
  <c r="AV23" i="4"/>
  <c r="AW22" i="4"/>
  <c r="AX21" i="4"/>
  <c r="AT21" i="4"/>
  <c r="AU20" i="4"/>
  <c r="AY20" i="4" s="1"/>
  <c r="AV19" i="4"/>
  <c r="AW18" i="4"/>
  <c r="AT17" i="4"/>
  <c r="AY17" i="4" s="1"/>
  <c r="AX19" i="4"/>
  <c r="AX36" i="4"/>
  <c r="AX32" i="4"/>
  <c r="AX28" i="4"/>
  <c r="AX24" i="4"/>
  <c r="AX20" i="4"/>
  <c r="AK37" i="4"/>
  <c r="AL37" i="4" s="1"/>
  <c r="AK17" i="4"/>
  <c r="AL17" i="4" s="1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17" i="4"/>
  <c r="X18" i="4"/>
  <c r="AC18" i="4" s="1"/>
  <c r="X19" i="4"/>
  <c r="AD19" i="4" s="1"/>
  <c r="X20" i="4"/>
  <c r="AE20" i="4" s="1"/>
  <c r="X21" i="4"/>
  <c r="AC21" i="4" s="1"/>
  <c r="X22" i="4"/>
  <c r="AC22" i="4" s="1"/>
  <c r="X23" i="4"/>
  <c r="AD23" i="4" s="1"/>
  <c r="X24" i="4"/>
  <c r="AE24" i="4" s="1"/>
  <c r="X25" i="4"/>
  <c r="AC25" i="4" s="1"/>
  <c r="X26" i="4"/>
  <c r="AC26" i="4" s="1"/>
  <c r="X27" i="4"/>
  <c r="AD27" i="4" s="1"/>
  <c r="X28" i="4"/>
  <c r="AE28" i="4" s="1"/>
  <c r="X29" i="4"/>
  <c r="AC29" i="4" s="1"/>
  <c r="X30" i="4"/>
  <c r="AC30" i="4" s="1"/>
  <c r="X31" i="4"/>
  <c r="AD31" i="4" s="1"/>
  <c r="X32" i="4"/>
  <c r="AE32" i="4" s="1"/>
  <c r="X33" i="4"/>
  <c r="AC33" i="4" s="1"/>
  <c r="X34" i="4"/>
  <c r="AC34" i="4" s="1"/>
  <c r="X35" i="4"/>
  <c r="AD35" i="4" s="1"/>
  <c r="X36" i="4"/>
  <c r="AE36" i="4" s="1"/>
  <c r="X37" i="4"/>
  <c r="AC37" i="4" s="1"/>
  <c r="AC17" i="4"/>
  <c r="CG20" i="4" l="1"/>
  <c r="CF22" i="4"/>
  <c r="CI24" i="4"/>
  <c r="AY36" i="4"/>
  <c r="BV27" i="4"/>
  <c r="CA27" i="4" s="1"/>
  <c r="BO27" i="4"/>
  <c r="BV24" i="4"/>
  <c r="BO24" i="4"/>
  <c r="AY35" i="4"/>
  <c r="CE22" i="4"/>
  <c r="CG22" i="4" s="1"/>
  <c r="BQ26" i="4"/>
  <c r="BT24" i="4"/>
  <c r="BS24" i="4"/>
  <c r="CE21" i="4"/>
  <c r="CG21" i="4" s="1"/>
  <c r="BR27" i="4"/>
  <c r="BI24" i="4"/>
  <c r="BP24" i="4"/>
  <c r="CA24" i="4"/>
  <c r="BI27" i="4"/>
  <c r="BP27" i="4"/>
  <c r="BU27" i="4" s="1"/>
  <c r="BR24" i="4"/>
  <c r="BT27" i="4"/>
  <c r="BS27" i="4"/>
  <c r="BQ23" i="4"/>
  <c r="BU23" i="4" s="1"/>
  <c r="BI23" i="4"/>
  <c r="AY25" i="4"/>
  <c r="AY21" i="4"/>
  <c r="AY18" i="4"/>
  <c r="AY34" i="4"/>
  <c r="AY31" i="4"/>
  <c r="AY29" i="4"/>
  <c r="AY26" i="4"/>
  <c r="AY19" i="4"/>
  <c r="AY30" i="4"/>
  <c r="CD22" i="4"/>
  <c r="CC27" i="4"/>
  <c r="CB24" i="4"/>
  <c r="CC24" i="4"/>
  <c r="CF24" i="4"/>
  <c r="BF29" i="4"/>
  <c r="CL29" i="4" s="1"/>
  <c r="BE28" i="4"/>
  <c r="CK28" i="4" s="1"/>
  <c r="BD29" i="4"/>
  <c r="CJ29" i="4" s="1"/>
  <c r="BN29" i="4"/>
  <c r="BZ29" i="4" s="1"/>
  <c r="BM29" i="4"/>
  <c r="BY29" i="4" s="1"/>
  <c r="BL29" i="4"/>
  <c r="BX29" i="4" s="1"/>
  <c r="BK29" i="4"/>
  <c r="BW29" i="4" s="1"/>
  <c r="BJ29" i="4"/>
  <c r="BG29" i="4"/>
  <c r="CM29" i="4" s="1"/>
  <c r="BH29" i="4"/>
  <c r="CN29" i="4" s="1"/>
  <c r="CB23" i="4"/>
  <c r="CD23" i="4" s="1"/>
  <c r="BH26" i="4"/>
  <c r="CN26" i="4" s="1"/>
  <c r="BN26" i="4"/>
  <c r="BZ26" i="4" s="1"/>
  <c r="BM26" i="4"/>
  <c r="BY26" i="4" s="1"/>
  <c r="BL26" i="4"/>
  <c r="BX26" i="4" s="1"/>
  <c r="BK26" i="4"/>
  <c r="BW26" i="4" s="1"/>
  <c r="BJ26" i="4"/>
  <c r="BG26" i="4"/>
  <c r="CM26" i="4" s="1"/>
  <c r="BF26" i="4"/>
  <c r="CL26" i="4" s="1"/>
  <c r="BE25" i="4"/>
  <c r="CK25" i="4" s="1"/>
  <c r="CI25" i="4" s="1"/>
  <c r="BD26" i="4"/>
  <c r="CJ26" i="4" s="1"/>
  <c r="Z37" i="4"/>
  <c r="Z33" i="4"/>
  <c r="Z29" i="4"/>
  <c r="Z25" i="4"/>
  <c r="Z21" i="4"/>
  <c r="AA37" i="4"/>
  <c r="AA33" i="4"/>
  <c r="AA29" i="4"/>
  <c r="AA25" i="4"/>
  <c r="AA21" i="4"/>
  <c r="AB17" i="4"/>
  <c r="AB34" i="4"/>
  <c r="AB30" i="4"/>
  <c r="AB26" i="4"/>
  <c r="AB22" i="4"/>
  <c r="AB18" i="4"/>
  <c r="AE37" i="4"/>
  <c r="AD36" i="4"/>
  <c r="AC35" i="4"/>
  <c r="AE33" i="4"/>
  <c r="AD32" i="4"/>
  <c r="AC31" i="4"/>
  <c r="AE29" i="4"/>
  <c r="AD28" i="4"/>
  <c r="AC27" i="4"/>
  <c r="AE25" i="4"/>
  <c r="AD24" i="4"/>
  <c r="AC23" i="4"/>
  <c r="AE21" i="4"/>
  <c r="AD20" i="4"/>
  <c r="AC19" i="4"/>
  <c r="Z17" i="4"/>
  <c r="Z36" i="4"/>
  <c r="Z32" i="4"/>
  <c r="Z28" i="4"/>
  <c r="Z24" i="4"/>
  <c r="Z20" i="4"/>
  <c r="AA36" i="4"/>
  <c r="AA32" i="4"/>
  <c r="AA28" i="4"/>
  <c r="AA24" i="4"/>
  <c r="AA20" i="4"/>
  <c r="AB37" i="4"/>
  <c r="AB33" i="4"/>
  <c r="AB29" i="4"/>
  <c r="AB25" i="4"/>
  <c r="AB21" i="4"/>
  <c r="AD17" i="4"/>
  <c r="AD37" i="4"/>
  <c r="AC36" i="4"/>
  <c r="AE34" i="4"/>
  <c r="AD33" i="4"/>
  <c r="AC32" i="4"/>
  <c r="AE30" i="4"/>
  <c r="AD29" i="4"/>
  <c r="AC28" i="4"/>
  <c r="AE26" i="4"/>
  <c r="AD25" i="4"/>
  <c r="AC24" i="4"/>
  <c r="AE22" i="4"/>
  <c r="AD21" i="4"/>
  <c r="AC20" i="4"/>
  <c r="AE18" i="4"/>
  <c r="Z19" i="4"/>
  <c r="Z35" i="4"/>
  <c r="Z31" i="4"/>
  <c r="Z27" i="4"/>
  <c r="Z23" i="4"/>
  <c r="AA35" i="4"/>
  <c r="AA31" i="4"/>
  <c r="AA27" i="4"/>
  <c r="AA23" i="4"/>
  <c r="AA19" i="4"/>
  <c r="AB36" i="4"/>
  <c r="AB32" i="4"/>
  <c r="AB28" i="4"/>
  <c r="AB24" i="4"/>
  <c r="AB20" i="4"/>
  <c r="AE17" i="4"/>
  <c r="AE35" i="4"/>
  <c r="AD34" i="4"/>
  <c r="AE31" i="4"/>
  <c r="AD30" i="4"/>
  <c r="AE27" i="4"/>
  <c r="AD26" i="4"/>
  <c r="AE23" i="4"/>
  <c r="AD22" i="4"/>
  <c r="AE19" i="4"/>
  <c r="AD18" i="4"/>
  <c r="Z18" i="4"/>
  <c r="Z34" i="4"/>
  <c r="Z30" i="4"/>
  <c r="Z26" i="4"/>
  <c r="Z22" i="4"/>
  <c r="AA17" i="4"/>
  <c r="AA34" i="4"/>
  <c r="AA30" i="4"/>
  <c r="AA26" i="4"/>
  <c r="AA22" i="4"/>
  <c r="AA18" i="4"/>
  <c r="AB35" i="4"/>
  <c r="AB31" i="4"/>
  <c r="AB27" i="4"/>
  <c r="AB23" i="4"/>
  <c r="AB19" i="4"/>
  <c r="CF27" i="4" l="1"/>
  <c r="CE23" i="4"/>
  <c r="CG23" i="4" s="1"/>
  <c r="BU24" i="4"/>
  <c r="BV29" i="4"/>
  <c r="CA29" i="4" s="1"/>
  <c r="BO29" i="4"/>
  <c r="CI26" i="4"/>
  <c r="BV26" i="4"/>
  <c r="CA26" i="4" s="1"/>
  <c r="BO26" i="4"/>
  <c r="CE24" i="4"/>
  <c r="BT29" i="4"/>
  <c r="BQ28" i="4"/>
  <c r="BQ25" i="4"/>
  <c r="BU25" i="4" s="1"/>
  <c r="BI25" i="4"/>
  <c r="BS29" i="4"/>
  <c r="BR26" i="4"/>
  <c r="BI26" i="4"/>
  <c r="BP26" i="4"/>
  <c r="BT26" i="4"/>
  <c r="BR29" i="4"/>
  <c r="BS26" i="4"/>
  <c r="BP29" i="4"/>
  <c r="CG24" i="4"/>
  <c r="CD24" i="4"/>
  <c r="CB26" i="4"/>
  <c r="CB25" i="4"/>
  <c r="CD25" i="4" s="1"/>
  <c r="BN28" i="4"/>
  <c r="BZ28" i="4" s="1"/>
  <c r="BM28" i="4"/>
  <c r="BY28" i="4" s="1"/>
  <c r="BL28" i="4"/>
  <c r="BX28" i="4" s="1"/>
  <c r="BK28" i="4"/>
  <c r="BW28" i="4" s="1"/>
  <c r="BJ28" i="4"/>
  <c r="BG28" i="4"/>
  <c r="CM28" i="4" s="1"/>
  <c r="BF28" i="4"/>
  <c r="CL28" i="4" s="1"/>
  <c r="BE27" i="4"/>
  <c r="CK27" i="4" s="1"/>
  <c r="CI27" i="4" s="1"/>
  <c r="BD28" i="4"/>
  <c r="CJ28" i="4" s="1"/>
  <c r="BH28" i="4"/>
  <c r="CN28" i="4" s="1"/>
  <c r="CC29" i="4"/>
  <c r="BH31" i="4"/>
  <c r="CN31" i="4" s="1"/>
  <c r="BN31" i="4"/>
  <c r="BZ31" i="4" s="1"/>
  <c r="BM31" i="4"/>
  <c r="BY31" i="4" s="1"/>
  <c r="BL31" i="4"/>
  <c r="BX31" i="4" s="1"/>
  <c r="BK31" i="4"/>
  <c r="BW31" i="4" s="1"/>
  <c r="BJ31" i="4"/>
  <c r="BG31" i="4"/>
  <c r="CM31" i="4" s="1"/>
  <c r="BF31" i="4"/>
  <c r="CL31" i="4" s="1"/>
  <c r="BE30" i="4"/>
  <c r="CK30" i="4" s="1"/>
  <c r="BD31" i="4"/>
  <c r="CJ31" i="4" s="1"/>
  <c r="CC26" i="4"/>
  <c r="CF26" i="4" l="1"/>
  <c r="CF29" i="4"/>
  <c r="CE25" i="4"/>
  <c r="CG25" i="4" s="1"/>
  <c r="BO31" i="4"/>
  <c r="CI28" i="4"/>
  <c r="BV28" i="4"/>
  <c r="CA28" i="4" s="1"/>
  <c r="BO28" i="4"/>
  <c r="CE26" i="4"/>
  <c r="CG26" i="4" s="1"/>
  <c r="BU26" i="4"/>
  <c r="BQ30" i="4"/>
  <c r="BT31" i="4"/>
  <c r="BI28" i="4"/>
  <c r="BP28" i="4"/>
  <c r="BU28" i="4" s="1"/>
  <c r="BR28" i="4"/>
  <c r="BR31" i="4"/>
  <c r="BQ27" i="4"/>
  <c r="CE27" i="4" s="1"/>
  <c r="CG27" i="4" s="1"/>
  <c r="BS31" i="4"/>
  <c r="BP31" i="4"/>
  <c r="BV31" i="4"/>
  <c r="CA31" i="4" s="1"/>
  <c r="BT28" i="4"/>
  <c r="BS28" i="4"/>
  <c r="CD26" i="4"/>
  <c r="CC31" i="4"/>
  <c r="BN33" i="4"/>
  <c r="BZ33" i="4" s="1"/>
  <c r="BM33" i="4"/>
  <c r="BY33" i="4" s="1"/>
  <c r="BL33" i="4"/>
  <c r="BX33" i="4" s="1"/>
  <c r="BK33" i="4"/>
  <c r="BW33" i="4" s="1"/>
  <c r="BJ33" i="4"/>
  <c r="BG33" i="4"/>
  <c r="CM33" i="4" s="1"/>
  <c r="BF33" i="4"/>
  <c r="CL33" i="4" s="1"/>
  <c r="BE32" i="4"/>
  <c r="BD33" i="4"/>
  <c r="CJ33" i="4" s="1"/>
  <c r="BH33" i="4"/>
  <c r="CN33" i="4" s="1"/>
  <c r="CB28" i="4"/>
  <c r="CC28" i="4"/>
  <c r="CB27" i="4"/>
  <c r="CD27" i="4" s="1"/>
  <c r="BN30" i="4"/>
  <c r="BZ30" i="4" s="1"/>
  <c r="BM30" i="4"/>
  <c r="BY30" i="4" s="1"/>
  <c r="BL30" i="4"/>
  <c r="BX30" i="4" s="1"/>
  <c r="BK30" i="4"/>
  <c r="BW30" i="4" s="1"/>
  <c r="BJ30" i="4"/>
  <c r="BG30" i="4"/>
  <c r="CM30" i="4" s="1"/>
  <c r="BF30" i="4"/>
  <c r="CL30" i="4" s="1"/>
  <c r="BE29" i="4"/>
  <c r="CK29" i="4" s="1"/>
  <c r="CI29" i="4" s="1"/>
  <c r="BD30" i="4"/>
  <c r="CJ30" i="4" s="1"/>
  <c r="BH30" i="4"/>
  <c r="CN30" i="4" s="1"/>
  <c r="CF31" i="4" l="1"/>
  <c r="CF28" i="4"/>
  <c r="BV33" i="4"/>
  <c r="CA33" i="4" s="1"/>
  <c r="BO33" i="4"/>
  <c r="CI30" i="4"/>
  <c r="BO30" i="4"/>
  <c r="BQ32" i="4"/>
  <c r="CK32" i="4"/>
  <c r="BR33" i="4"/>
  <c r="BT30" i="4"/>
  <c r="BT33" i="4"/>
  <c r="BI30" i="4"/>
  <c r="BP30" i="4"/>
  <c r="BV30" i="4"/>
  <c r="CA30" i="4" s="1"/>
  <c r="BP33" i="4"/>
  <c r="BR30" i="4"/>
  <c r="BS30" i="4"/>
  <c r="BS33" i="4"/>
  <c r="BQ29" i="4"/>
  <c r="BU29" i="4" s="1"/>
  <c r="BI29" i="4"/>
  <c r="CE28" i="4"/>
  <c r="CG28" i="4" s="1"/>
  <c r="CD28" i="4"/>
  <c r="CC33" i="4"/>
  <c r="CF33" i="4"/>
  <c r="CB30" i="4"/>
  <c r="CC30" i="4"/>
  <c r="BH35" i="4"/>
  <c r="CN35" i="4" s="1"/>
  <c r="BN35" i="4"/>
  <c r="BZ35" i="4" s="1"/>
  <c r="BG35" i="4"/>
  <c r="CM35" i="4" s="1"/>
  <c r="BF35" i="4"/>
  <c r="CL35" i="4" s="1"/>
  <c r="BE34" i="4"/>
  <c r="CK34" i="4" s="1"/>
  <c r="BL35" i="4"/>
  <c r="BX35" i="4" s="1"/>
  <c r="BK35" i="4"/>
  <c r="BW35" i="4" s="1"/>
  <c r="BJ35" i="4"/>
  <c r="BM35" i="4"/>
  <c r="BY35" i="4" s="1"/>
  <c r="BD35" i="4"/>
  <c r="CJ35" i="4" s="1"/>
  <c r="BN32" i="4"/>
  <c r="BZ32" i="4" s="1"/>
  <c r="BM32" i="4"/>
  <c r="BY32" i="4" s="1"/>
  <c r="BL32" i="4"/>
  <c r="BX32" i="4" s="1"/>
  <c r="BK32" i="4"/>
  <c r="BW32" i="4" s="1"/>
  <c r="BJ32" i="4"/>
  <c r="BG32" i="4"/>
  <c r="CM32" i="4" s="1"/>
  <c r="BF32" i="4"/>
  <c r="CL32" i="4" s="1"/>
  <c r="BE31" i="4"/>
  <c r="CK31" i="4" s="1"/>
  <c r="CI31" i="4" s="1"/>
  <c r="BD32" i="4"/>
  <c r="CJ32" i="4" s="1"/>
  <c r="BH32" i="4"/>
  <c r="CN32" i="4" s="1"/>
  <c r="CB29" i="4"/>
  <c r="CD29" i="4" s="1"/>
  <c r="CE30" i="4" l="1"/>
  <c r="CE29" i="4"/>
  <c r="CG29" i="4" s="1"/>
  <c r="BO35" i="4"/>
  <c r="BV32" i="4"/>
  <c r="CA32" i="4" s="1"/>
  <c r="BO32" i="4"/>
  <c r="CI32" i="4"/>
  <c r="BU30" i="4"/>
  <c r="BQ31" i="4"/>
  <c r="BU31" i="4" s="1"/>
  <c r="BI31" i="4"/>
  <c r="BP35" i="4"/>
  <c r="BR32" i="4"/>
  <c r="BT35" i="4"/>
  <c r="BT32" i="4"/>
  <c r="BS32" i="4"/>
  <c r="BV35" i="4"/>
  <c r="CA35" i="4" s="1"/>
  <c r="BR35" i="4"/>
  <c r="CF30" i="4"/>
  <c r="CG30" i="4" s="1"/>
  <c r="BQ34" i="4"/>
  <c r="BI32" i="4"/>
  <c r="BP32" i="4"/>
  <c r="BU32" i="4" s="1"/>
  <c r="BS35" i="4"/>
  <c r="CD30" i="4"/>
  <c r="BN34" i="4"/>
  <c r="BZ34" i="4" s="1"/>
  <c r="BM34" i="4"/>
  <c r="BY34" i="4" s="1"/>
  <c r="BL34" i="4"/>
  <c r="BX34" i="4" s="1"/>
  <c r="BK34" i="4"/>
  <c r="BW34" i="4" s="1"/>
  <c r="BJ34" i="4"/>
  <c r="BG34" i="4"/>
  <c r="CM34" i="4" s="1"/>
  <c r="BF34" i="4"/>
  <c r="CL34" i="4" s="1"/>
  <c r="BE33" i="4"/>
  <c r="CK33" i="4" s="1"/>
  <c r="CI33" i="4" s="1"/>
  <c r="BD34" i="4"/>
  <c r="CJ34" i="4" s="1"/>
  <c r="BH34" i="4"/>
  <c r="CN34" i="4" s="1"/>
  <c r="CC35" i="4"/>
  <c r="CE31" i="4"/>
  <c r="CG31" i="4" s="1"/>
  <c r="CB31" i="4"/>
  <c r="CD31" i="4" s="1"/>
  <c r="CB32" i="4"/>
  <c r="CC32" i="4"/>
  <c r="CF32" i="4"/>
  <c r="BF37" i="4"/>
  <c r="CL37" i="4" s="1"/>
  <c r="BE36" i="4"/>
  <c r="CK36" i="4" s="1"/>
  <c r="BD37" i="4"/>
  <c r="CJ37" i="4" s="1"/>
  <c r="BN37" i="4"/>
  <c r="BZ37" i="4" s="1"/>
  <c r="BM37" i="4"/>
  <c r="BY37" i="4" s="1"/>
  <c r="BL37" i="4"/>
  <c r="BX37" i="4" s="1"/>
  <c r="BK37" i="4"/>
  <c r="BW37" i="4" s="1"/>
  <c r="BJ37" i="4"/>
  <c r="BG37" i="4"/>
  <c r="CM37" i="4" s="1"/>
  <c r="BH37" i="4"/>
  <c r="CN37" i="4" s="1"/>
  <c r="BE37" i="4"/>
  <c r="CI34" i="4" l="1"/>
  <c r="BV37" i="4"/>
  <c r="CA37" i="4" s="1"/>
  <c r="BO37" i="4"/>
  <c r="BQ37" i="4"/>
  <c r="CK37" i="4"/>
  <c r="CI37" i="4" s="1"/>
  <c r="BO34" i="4"/>
  <c r="BI37" i="4"/>
  <c r="BP37" i="4"/>
  <c r="BU37" i="4" s="1"/>
  <c r="BR34" i="4"/>
  <c r="BS37" i="4"/>
  <c r="BR37" i="4"/>
  <c r="BI34" i="4"/>
  <c r="BP34" i="4"/>
  <c r="BU34" i="4" s="1"/>
  <c r="BV34" i="4"/>
  <c r="CA34" i="4" s="1"/>
  <c r="BT37" i="4"/>
  <c r="BQ36" i="4"/>
  <c r="BT34" i="4"/>
  <c r="BS34" i="4"/>
  <c r="BQ33" i="4"/>
  <c r="BU33" i="4" s="1"/>
  <c r="BI33" i="4"/>
  <c r="CE32" i="4"/>
  <c r="CG32" i="4" s="1"/>
  <c r="CF35" i="4"/>
  <c r="CD32" i="4"/>
  <c r="CB34" i="4"/>
  <c r="CC34" i="4"/>
  <c r="CB37" i="4"/>
  <c r="CC37" i="4"/>
  <c r="CF37" i="4"/>
  <c r="CE33" i="4"/>
  <c r="CG33" i="4" s="1"/>
  <c r="CB33" i="4"/>
  <c r="CD33" i="4" s="1"/>
  <c r="BN36" i="4"/>
  <c r="BZ36" i="4" s="1"/>
  <c r="BM36" i="4"/>
  <c r="BY36" i="4" s="1"/>
  <c r="BL36" i="4"/>
  <c r="BX36" i="4" s="1"/>
  <c r="BK36" i="4"/>
  <c r="BW36" i="4" s="1"/>
  <c r="BJ36" i="4"/>
  <c r="BG36" i="4"/>
  <c r="CM36" i="4" s="1"/>
  <c r="BF36" i="4"/>
  <c r="CL36" i="4" s="1"/>
  <c r="BE35" i="4"/>
  <c r="CK35" i="4" s="1"/>
  <c r="CI35" i="4" s="1"/>
  <c r="BD36" i="4"/>
  <c r="CJ36" i="4" s="1"/>
  <c r="BH36" i="4"/>
  <c r="CN36" i="4" s="1"/>
  <c r="CE34" i="4" l="1"/>
  <c r="CI36" i="4"/>
  <c r="BO36" i="4"/>
  <c r="BI36" i="4"/>
  <c r="BP36" i="4"/>
  <c r="BQ35" i="4"/>
  <c r="BU35" i="4" s="1"/>
  <c r="BI35" i="4"/>
  <c r="BR36" i="4"/>
  <c r="BT36" i="4"/>
  <c r="BS36" i="4"/>
  <c r="BV36" i="4"/>
  <c r="CA36" i="4" s="1"/>
  <c r="CF34" i="4"/>
  <c r="CG34" i="4" s="1"/>
  <c r="CD37" i="4"/>
  <c r="CD34" i="4"/>
  <c r="CE37" i="4"/>
  <c r="CG37" i="4" s="1"/>
  <c r="CB36" i="4"/>
  <c r="CC36" i="4"/>
  <c r="CE35" i="4"/>
  <c r="CG35" i="4" s="1"/>
  <c r="CB35" i="4"/>
  <c r="CD35" i="4" s="1"/>
  <c r="BU36" i="4" l="1"/>
  <c r="CE36" i="4"/>
  <c r="CF36" i="4"/>
  <c r="CG36" i="4" s="1"/>
  <c r="CD36" i="4"/>
</calcChain>
</file>

<file path=xl/sharedStrings.xml><?xml version="1.0" encoding="utf-8"?>
<sst xmlns="http://schemas.openxmlformats.org/spreadsheetml/2006/main" count="2000" uniqueCount="374">
  <si>
    <t>Asset</t>
  </si>
  <si>
    <t>Availability</t>
  </si>
  <si>
    <t>Duration</t>
  </si>
  <si>
    <t>Warranty Group</t>
  </si>
  <si>
    <t>Country</t>
  </si>
  <si>
    <t>9x5</t>
  </si>
  <si>
    <t>13x5</t>
  </si>
  <si>
    <t>24x7</t>
  </si>
  <si>
    <t>none</t>
  </si>
  <si>
    <t>response</t>
  </si>
  <si>
    <t>recovery</t>
  </si>
  <si>
    <t xml:space="preserve">none </t>
  </si>
  <si>
    <t>2ndBD</t>
  </si>
  <si>
    <t>NBD</t>
  </si>
  <si>
    <t>24 hours</t>
  </si>
  <si>
    <t>8 hours</t>
  </si>
  <si>
    <t>4 hours</t>
  </si>
  <si>
    <t>Material / Spares Service</t>
  </si>
  <si>
    <t>Bring-In Service</t>
  </si>
  <si>
    <t>Collect &amp; Return Service</t>
  </si>
  <si>
    <t xml:space="preserve">Collect &amp; Return-Display Service    </t>
  </si>
  <si>
    <t xml:space="preserve">Door-to-Door Exchange Service    </t>
  </si>
  <si>
    <t xml:space="preserve">Desk-to-Desk Exchange Service </t>
  </si>
  <si>
    <t xml:space="preserve">Send-In / Return-to-Base Service      </t>
  </si>
  <si>
    <t>On-Site Service</t>
  </si>
  <si>
    <t>On-Site Exchange Service</t>
  </si>
  <si>
    <t>Remote</t>
  </si>
  <si>
    <t>1 year</t>
  </si>
  <si>
    <t>2 years</t>
  </si>
  <si>
    <t>3 years</t>
  </si>
  <si>
    <t>4 years</t>
  </si>
  <si>
    <t>5 years</t>
  </si>
  <si>
    <t>Prolongation</t>
  </si>
  <si>
    <t>AssetLocation</t>
  </si>
  <si>
    <t>ServiceLocation</t>
  </si>
  <si>
    <t>Material  Spares Service</t>
  </si>
  <si>
    <t>ReactionTime</t>
  </si>
  <si>
    <t>ReactionType</t>
  </si>
  <si>
    <t>PAIRING DETAILS</t>
  </si>
  <si>
    <t>var1</t>
  </si>
  <si>
    <t>var2</t>
  </si>
  <si>
    <t>value1</t>
  </si>
  <si>
    <t>value2</t>
  </si>
  <si>
    <t>appearances</t>
  </si>
  <si>
    <t>cases</t>
  </si>
  <si>
    <t>41, 61</t>
  </si>
  <si>
    <t>12, 62</t>
  </si>
  <si>
    <t>11, 21</t>
  </si>
  <si>
    <t>22, 42</t>
  </si>
  <si>
    <t>1, 11, 61</t>
  </si>
  <si>
    <t>21, 51</t>
  </si>
  <si>
    <t>31, 41</t>
  </si>
  <si>
    <t>12, 52, 62</t>
  </si>
  <si>
    <t>2, 42</t>
  </si>
  <si>
    <t>22, 34</t>
  </si>
  <si>
    <t>23, 32</t>
  </si>
  <si>
    <t>13, 43</t>
  </si>
  <si>
    <t>3, 53</t>
  </si>
  <si>
    <t>4, 44</t>
  </si>
  <si>
    <t>14, 35</t>
  </si>
  <si>
    <t>24, 54</t>
  </si>
  <si>
    <t>15, 36</t>
  </si>
  <si>
    <t>5, 55</t>
  </si>
  <si>
    <t>25, 45</t>
  </si>
  <si>
    <t>26, 56</t>
  </si>
  <si>
    <t>6, 37, 46</t>
  </si>
  <si>
    <t>33, 47</t>
  </si>
  <si>
    <t>17, 27</t>
  </si>
  <si>
    <t>7, 57</t>
  </si>
  <si>
    <t>18, 58</t>
  </si>
  <si>
    <t>28, 38</t>
  </si>
  <si>
    <t>8, 48</t>
  </si>
  <si>
    <t>29, 49</t>
  </si>
  <si>
    <t>9, 39</t>
  </si>
  <si>
    <t>19, 59</t>
  </si>
  <si>
    <t>10, 40</t>
  </si>
  <si>
    <t>30, 50</t>
  </si>
  <si>
    <t>20, 60</t>
  </si>
  <si>
    <t>1, 31, 41</t>
  </si>
  <si>
    <t>11, 61</t>
  </si>
  <si>
    <t>2, 52</t>
  </si>
  <si>
    <t>12, 42, 62</t>
  </si>
  <si>
    <t>32, 43</t>
  </si>
  <si>
    <t>13, 53</t>
  </si>
  <si>
    <t>3, 23</t>
  </si>
  <si>
    <t>14, 44</t>
  </si>
  <si>
    <t>4, 54</t>
  </si>
  <si>
    <t>24, 35</t>
  </si>
  <si>
    <t>15, 45</t>
  </si>
  <si>
    <t>25, 36</t>
  </si>
  <si>
    <t>6, 46</t>
  </si>
  <si>
    <t>26, 37</t>
  </si>
  <si>
    <t>16, 56</t>
  </si>
  <si>
    <t>27, 57</t>
  </si>
  <si>
    <t>17, 33</t>
  </si>
  <si>
    <t>7, 47</t>
  </si>
  <si>
    <t>18, 48</t>
  </si>
  <si>
    <t>8, 38</t>
  </si>
  <si>
    <t>28, 58</t>
  </si>
  <si>
    <t>29, 59</t>
  </si>
  <si>
    <t>19, 39</t>
  </si>
  <si>
    <t>9, 49</t>
  </si>
  <si>
    <t>10, 60</t>
  </si>
  <si>
    <t>20, 40</t>
  </si>
  <si>
    <t>1, 11, 21, 31, 41, 51, 61</t>
  </si>
  <si>
    <t>2, 12, 22, 34, 42, 52, 62</t>
  </si>
  <si>
    <t>3, 13, 23, 32, 43, 53</t>
  </si>
  <si>
    <t>4, 14, 24, 35, 44, 54</t>
  </si>
  <si>
    <t>5, 15, 25, 36, 45, 55</t>
  </si>
  <si>
    <t>6, 16, 26, 37, 46, 56</t>
  </si>
  <si>
    <t>7, 17, 27, 33, 47, 57</t>
  </si>
  <si>
    <t>8, 18, 28, 38, 48, 58</t>
  </si>
  <si>
    <t>9, 19, 29, 39, 49, 59</t>
  </si>
  <si>
    <t>10, 20, 30, 40, 50, 60</t>
  </si>
  <si>
    <t>1, 50</t>
  </si>
  <si>
    <t>7, 49</t>
  </si>
  <si>
    <t>26, 45</t>
  </si>
  <si>
    <t>34, 54</t>
  </si>
  <si>
    <t>8, 23, 46</t>
  </si>
  <si>
    <t>21, 47, 60</t>
  </si>
  <si>
    <t>3, 22, 57</t>
  </si>
  <si>
    <t>30, 44, 56</t>
  </si>
  <si>
    <t>29, 52</t>
  </si>
  <si>
    <t>16, 43</t>
  </si>
  <si>
    <t>4, 48, 61</t>
  </si>
  <si>
    <t>33, 41</t>
  </si>
  <si>
    <t>24, 40</t>
  </si>
  <si>
    <t>42, 58</t>
  </si>
  <si>
    <t>11, 32, 59</t>
  </si>
  <si>
    <t>18, 55</t>
  </si>
  <si>
    <t>39, 51</t>
  </si>
  <si>
    <t>20, 27, 62</t>
  </si>
  <si>
    <t>12, 53</t>
  </si>
  <si>
    <t>1, 26, 49</t>
  </si>
  <si>
    <t>13, 28, 50</t>
  </si>
  <si>
    <t>7, 34, 45, 54</t>
  </si>
  <si>
    <t>23, 36, 47</t>
  </si>
  <si>
    <t>2, 14, 21</t>
  </si>
  <si>
    <t>8, 19, 46, 60</t>
  </si>
  <si>
    <t>15, 44, 56</t>
  </si>
  <si>
    <t>9, 30, 38</t>
  </si>
  <si>
    <t>3, 22, 31, 57</t>
  </si>
  <si>
    <t>4, 10, 29, 33, 52, 61</t>
  </si>
  <si>
    <t>25, 41, 48</t>
  </si>
  <si>
    <t>11, 32, 40, 58</t>
  </si>
  <si>
    <t>5, 17, 42</t>
  </si>
  <si>
    <t>24, 37, 59</t>
  </si>
  <si>
    <t>12, 18, 62</t>
  </si>
  <si>
    <t>27, 35, 39, 51, 55</t>
  </si>
  <si>
    <t>6, 20, 53</t>
  </si>
  <si>
    <t>1, 34</t>
  </si>
  <si>
    <t>13, 26, 45, 54</t>
  </si>
  <si>
    <t>7, 28, 49, 50</t>
  </si>
  <si>
    <t>14, 46, 60</t>
  </si>
  <si>
    <t>2, 8, 19, 21</t>
  </si>
  <si>
    <t>22, 31, 44, 57</t>
  </si>
  <si>
    <t>15, 38</t>
  </si>
  <si>
    <t>3, 9, 30, 56</t>
  </si>
  <si>
    <t>10, 29, 41, 43, 48</t>
  </si>
  <si>
    <t>4, 33, 52</t>
  </si>
  <si>
    <t>16, 25, 61</t>
  </si>
  <si>
    <t>5, 32, 59</t>
  </si>
  <si>
    <t>17, 37, 40</t>
  </si>
  <si>
    <t>11, 24, 42, 58</t>
  </si>
  <si>
    <t>6, 18, 27, 55</t>
  </si>
  <si>
    <t>20, 39, 51, 53</t>
  </si>
  <si>
    <t>12, 35, 62</t>
  </si>
  <si>
    <t>1, 7, 13, 26, 28, 34, 45, 49, 50, 54</t>
  </si>
  <si>
    <t>2, 8, 14, 19, 21, 23, 36, 46, 47, 60</t>
  </si>
  <si>
    <t>3, 9, 15, 22, 30, 31, 38, 44, 56, 57</t>
  </si>
  <si>
    <t>4, 10, 16, 25, 29, 33, 41, 43, 48, 52, 61</t>
  </si>
  <si>
    <t>5, 11, 17, 24, 32, 37, 40, 42, 58, 59</t>
  </si>
  <si>
    <t>6, 12, 18, 20, 27, 35, 39, 51, 53, 55, 62</t>
  </si>
  <si>
    <t>1, 15, 23, 29, 52</t>
  </si>
  <si>
    <t>17, 35, 50</t>
  </si>
  <si>
    <t>8, 46</t>
  </si>
  <si>
    <t>18, 40, 49</t>
  </si>
  <si>
    <t>2, 16, 43, 55</t>
  </si>
  <si>
    <t>7, 24, 31</t>
  </si>
  <si>
    <t>10, 26, 58</t>
  </si>
  <si>
    <t>14, 39, 42, 51</t>
  </si>
  <si>
    <t>3, 22, 45, 57</t>
  </si>
  <si>
    <t>4, 36, 61, 62</t>
  </si>
  <si>
    <t>9, 13, 27</t>
  </si>
  <si>
    <t>20, 37, 48</t>
  </si>
  <si>
    <t>12, 33, 44, 56</t>
  </si>
  <si>
    <t>5, 28, 30</t>
  </si>
  <si>
    <t>19, 41, 53</t>
  </si>
  <si>
    <t>11, 32, 47</t>
  </si>
  <si>
    <t>21, 38</t>
  </si>
  <si>
    <t>6, 25, 34, 54, 59, 60</t>
  </si>
  <si>
    <t>1, 29, 46</t>
  </si>
  <si>
    <t>8, 15, 17, 52</t>
  </si>
  <si>
    <t>23, 35, 50</t>
  </si>
  <si>
    <t>18, 31, 43, 55</t>
  </si>
  <si>
    <t>2, 40</t>
  </si>
  <si>
    <t>7, 16, 24, 49</t>
  </si>
  <si>
    <t>10, 14, 22, 57</t>
  </si>
  <si>
    <t>26, 39, 45, 51</t>
  </si>
  <si>
    <t>3, 42, 58</t>
  </si>
  <si>
    <t>27, 48</t>
  </si>
  <si>
    <t>4, 13, 20, 37</t>
  </si>
  <si>
    <t>9, 36, 61, 62</t>
  </si>
  <si>
    <t>5, 41, 44</t>
  </si>
  <si>
    <t>19, 33, 53</t>
  </si>
  <si>
    <t>12, 28, 30, 56</t>
  </si>
  <si>
    <t>6, 32, 34, 59, 60</t>
  </si>
  <si>
    <t>21, 38, 54</t>
  </si>
  <si>
    <t>11, 25, 47</t>
  </si>
  <si>
    <t>1, 8, 15, 17, 23, 29, 35, 46, 50, 52</t>
  </si>
  <si>
    <t>2, 7, 16, 18, 24, 31, 40, 43, 49, 55</t>
  </si>
  <si>
    <t>3, 10, 14, 22, 26, 39, 42, 45, 51, 57, 58</t>
  </si>
  <si>
    <t>4, 9, 13, 20, 27, 36, 37, 48, 61, 62</t>
  </si>
  <si>
    <t>5, 12, 19, 28, 30, 33, 41, 44, 53, 56</t>
  </si>
  <si>
    <t>6, 11, 21, 25, 32, 34, 38, 47, 54, 59, 60</t>
  </si>
  <si>
    <t>1, 10, 18, 29, 32, 44</t>
  </si>
  <si>
    <t>4, 15, 26, 33, 40, 52</t>
  </si>
  <si>
    <t>11, 12, 23, 36, 47, 49, 56, 58, 61, 62</t>
  </si>
  <si>
    <t>5, 14, 27, 43, 55</t>
  </si>
  <si>
    <t>2, 13, 17, 21, 38, 39, 51</t>
  </si>
  <si>
    <t>9, 16, 28, 30, 35, 42, 50</t>
  </si>
  <si>
    <t>6, 22, 31, 34, 41, 46, 48, 57, 59, 60</t>
  </si>
  <si>
    <t>8, 19, 20, 37, 45, 53, 54</t>
  </si>
  <si>
    <t>3, 7, 24, 25</t>
  </si>
  <si>
    <t>1, 4, 10, 11, 12, 15, 18, 23, 26, 29, 32, 33, 36, 40, 44, 47, 49, 52, 56, 58, 61, 62</t>
  </si>
  <si>
    <t>2, 5, 9, 13, 14, 16, 17, 21, 27, 28, 30, 35, 38, 39, 42, 43, 50, 51, 55</t>
  </si>
  <si>
    <t>3, 6, 7, 8, 19, 20, 22, 24, 25, 31, 34, 37, 41, 45, 46, 48, 53, 54, 57, 59, 60</t>
  </si>
  <si>
    <t>1, 5, 6, 10, 14, 18, 22, 27, 29, 31, 32, 34, 41, 43, 44, 46, 48, 55, 57, 59, 60</t>
  </si>
  <si>
    <t>2, 4, 8, 13, 15, 17, 19, 20, 21, 26, 33, 37, 38, 39, 40, 45, 51, 52, 53, 54</t>
  </si>
  <si>
    <t>3, 7, 9, 11, 12, 16, 23, 24, 25, 28, 30, 35, 36, 42, 47, 49, 50, 56, 58, 61, 62</t>
  </si>
  <si>
    <t>1, 2, 3, 4, 5, 6, 7, 8, 9, 10, 11, 12, 13, 14, 15, 16, 17, 18, 19, 20, 21, 22, 23, 24, 25, 26, 27, 28, 29, 30, 31, 32, 33, 34, 35, 36, 37, 38, 39, 40, 41, 42, 43, 44, 45, 46, 47, 48, 49, 50, 51, 52, 53, 54, 55, 56, 57, 58, 59, 60, 61, 62</t>
  </si>
  <si>
    <t>WG</t>
  </si>
  <si>
    <t>Rtime</t>
  </si>
  <si>
    <t>Rtype</t>
  </si>
  <si>
    <t>SerLocation</t>
  </si>
  <si>
    <t>NBD response</t>
  </si>
  <si>
    <t>4h response</t>
  </si>
  <si>
    <t>NBD recovery</t>
  </si>
  <si>
    <t>24h recovery</t>
  </si>
  <si>
    <t>8h recovery</t>
  </si>
  <si>
    <t>4h recovey</t>
  </si>
  <si>
    <t xml:space="preserve">Time&amp;materialShare </t>
  </si>
  <si>
    <t xml:space="preserve">Door-to-Door Exchange Service  </t>
  </si>
  <si>
    <t>Desk-to-Desk Exchange Service</t>
  </si>
  <si>
    <t xml:space="preserve">Send-In / Return-to-Base Service   </t>
  </si>
  <si>
    <t>none none</t>
  </si>
  <si>
    <t>px3</t>
  </si>
  <si>
    <t>tc4</t>
  </si>
  <si>
    <t>Belgium</t>
  </si>
  <si>
    <t>Argentina</t>
  </si>
  <si>
    <t>AFR</t>
  </si>
  <si>
    <t xml:space="preserve">1st year  </t>
  </si>
  <si>
    <t xml:space="preserve">2nd year </t>
  </si>
  <si>
    <t xml:space="preserve">3rd year </t>
  </si>
  <si>
    <t xml:space="preserve">4th year </t>
  </si>
  <si>
    <t xml:space="preserve">5th year </t>
  </si>
  <si>
    <t>1 year prolongation</t>
  </si>
  <si>
    <t>TravelСost</t>
  </si>
  <si>
    <t>LabourСost</t>
  </si>
  <si>
    <t>PerformanceRate</t>
  </si>
  <si>
    <t xml:space="preserve">Travel Time </t>
  </si>
  <si>
    <t xml:space="preserve">TravelTime </t>
  </si>
  <si>
    <t xml:space="preserve">RepairTime </t>
  </si>
  <si>
    <t>OnsiteHourlyRate</t>
  </si>
  <si>
    <t>Role code</t>
  </si>
  <si>
    <t>country</t>
  </si>
  <si>
    <t>russia</t>
  </si>
  <si>
    <t>Service Loc</t>
  </si>
  <si>
    <t>Door-to-door</t>
  </si>
  <si>
    <t>Repaire time</t>
  </si>
  <si>
    <t>travel cost</t>
  </si>
  <si>
    <t>labour cost</t>
  </si>
  <si>
    <t>performance rate</t>
  </si>
  <si>
    <t>onsite hourly rate</t>
  </si>
  <si>
    <t>year</t>
  </si>
  <si>
    <t>afr1</t>
  </si>
  <si>
    <t>afr2</t>
  </si>
  <si>
    <t>afr3</t>
  </si>
  <si>
    <t>Field sevice cost per year</t>
  </si>
  <si>
    <t>afr4</t>
  </si>
  <si>
    <t>afr5</t>
  </si>
  <si>
    <t xml:space="preserve"> IB country </t>
  </si>
  <si>
    <t>1st level Support costs country</t>
  </si>
  <si>
    <t>2nd Level Support costs cluster region</t>
  </si>
  <si>
    <t>IB Cluster PLA per cluster region</t>
  </si>
  <si>
    <t>Field sevice cost per X year</t>
  </si>
  <si>
    <t>Field sevice cost per year * AFR 1</t>
  </si>
  <si>
    <t>Field sevice cost per year * AFR 2</t>
  </si>
  <si>
    <t>Field sevice cost per year * AFR 3</t>
  </si>
  <si>
    <t>Field sevice cost per year * AFR 4</t>
  </si>
  <si>
    <t>Field sevice cost per year * AFR 5</t>
  </si>
  <si>
    <t>Standard handling in country</t>
  </si>
  <si>
    <t>High availability handling in country</t>
  </si>
  <si>
    <t>Standard delivery</t>
  </si>
  <si>
    <t>Express delivery</t>
  </si>
  <si>
    <t>Taxi/courier delivery</t>
  </si>
  <si>
    <t>Return delivery to factory</t>
  </si>
  <si>
    <t>Logistics Cost Base</t>
  </si>
  <si>
    <t>Logistics Cost 1</t>
  </si>
  <si>
    <t>Logistics Cost 2</t>
  </si>
  <si>
    <t>Logistics Cost 3</t>
  </si>
  <si>
    <t>Logistics Cost 4</t>
  </si>
  <si>
    <t>Logistics Cost 5</t>
  </si>
  <si>
    <t>Logistic Cost by period</t>
  </si>
  <si>
    <t>Tax and duties</t>
  </si>
  <si>
    <t xml:space="preserve">Material cost iW </t>
  </si>
  <si>
    <t>Material cost OOW</t>
  </si>
  <si>
    <t>Material Cost iW 1</t>
  </si>
  <si>
    <t>Material Cost iW 2</t>
  </si>
  <si>
    <t>Material Cost iW 3</t>
  </si>
  <si>
    <t>Material Cost iW 4</t>
  </si>
  <si>
    <t>Material Cost iW 5</t>
  </si>
  <si>
    <t>Material Cost OOW 1</t>
  </si>
  <si>
    <t>Material Cost OOW 2</t>
  </si>
  <si>
    <t>Material Cost OOW 3</t>
  </si>
  <si>
    <t>Material Cost OOW 4</t>
  </si>
  <si>
    <t>Material Cost OOW 5</t>
  </si>
  <si>
    <t>Standard warranty duration</t>
  </si>
  <si>
    <t>Tax &amp; duties iW 1</t>
  </si>
  <si>
    <t>Tax &amp; duties iW 2</t>
  </si>
  <si>
    <t>Tax &amp; duties iW 3</t>
  </si>
  <si>
    <t>Tax &amp; duties iW 4</t>
  </si>
  <si>
    <t>Tax &amp; duties iW 5</t>
  </si>
  <si>
    <t>Tax &amp; duties OOW  1</t>
  </si>
  <si>
    <t>Tax &amp; duties OOW  2</t>
  </si>
  <si>
    <t>Tax &amp; duties OOW  3</t>
  </si>
  <si>
    <t>Tax &amp; duties OOW  4</t>
  </si>
  <si>
    <t>Tax &amp; duties OOW  5</t>
  </si>
  <si>
    <t>Material Cost total</t>
  </si>
  <si>
    <t>Tax &amp; duties iW period</t>
  </si>
  <si>
    <t>Tax &amp; duties OOW period</t>
  </si>
  <si>
    <t>Tax &amp; duties total</t>
  </si>
  <si>
    <t>Credits 1</t>
  </si>
  <si>
    <t>Credits 2</t>
  </si>
  <si>
    <t>Credits 3</t>
  </si>
  <si>
    <t>Credits 4</t>
  </si>
  <si>
    <t>Credits 5</t>
  </si>
  <si>
    <t xml:space="preserve">Local Service cost standard warranty 1 </t>
  </si>
  <si>
    <t>Local Service cost standard warranty 2</t>
  </si>
  <si>
    <t>Local Service cost standard warranty 3</t>
  </si>
  <si>
    <t>Local Service cost standard warranty 4</t>
  </si>
  <si>
    <t>Local Service cost standard warranty 5</t>
  </si>
  <si>
    <t>Reinsurance</t>
  </si>
  <si>
    <t>Availability Fee</t>
  </si>
  <si>
    <t>Other Direct  Cost 2</t>
  </si>
  <si>
    <t>Other Direct Cost 3</t>
  </si>
  <si>
    <t>Other Direct 4 Cost</t>
  </si>
  <si>
    <t>Other Direct Cost 1</t>
  </si>
  <si>
    <t>Other Direct  Cost 5</t>
  </si>
  <si>
    <t>Other Direct  Cost Sum</t>
  </si>
  <si>
    <t xml:space="preserve">Markup factor for other cost </t>
  </si>
  <si>
    <t>HDD MC</t>
  </si>
  <si>
    <t>HDD FR</t>
  </si>
  <si>
    <t>Percent</t>
  </si>
  <si>
    <t>HDD Retention Cost 1</t>
  </si>
  <si>
    <t>HDD Retention Cost 2</t>
  </si>
  <si>
    <t>HDD Retention Cost 3</t>
  </si>
  <si>
    <t>HDD Retention Cost 4</t>
  </si>
  <si>
    <t>HDD Retention Cost 5</t>
  </si>
  <si>
    <t>HDD Retention Cost total</t>
  </si>
  <si>
    <t>Service Support Cost per Year</t>
  </si>
  <si>
    <t>Service Support Cost per Duration period</t>
  </si>
  <si>
    <t>time and material share(ввод числа, изначально в инт-фе указывается процент)</t>
  </si>
  <si>
    <t>Material Cost iW per Standard warranty duration</t>
  </si>
  <si>
    <t>Tax &amp; duties iW per Duration period</t>
  </si>
  <si>
    <t>Tax &amp; duties OOW per duration period</t>
  </si>
  <si>
    <t>Material Cost OOW per Duration period</t>
  </si>
  <si>
    <t>Material Cost iW period Sum</t>
  </si>
  <si>
    <t>Material Cost OOW  period Sum</t>
  </si>
  <si>
    <t>Credits total</t>
  </si>
  <si>
    <t>Reinsuarence Flatfee</t>
  </si>
  <si>
    <t>Avalibility</t>
  </si>
  <si>
    <t>Reinsuarence uplit factor</t>
  </si>
  <si>
    <t>Reinsuarence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</si>
</sst>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8"/>
      <name val="Calibri"/>
      <family val="2"/>
      <charset val="204"/>
      <scheme val="minor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2" fontId="1" fillId="0" borderId="0" xfId="0" applyNumberFormat="1" applyFont="1" applyBorder="1" applyAlignment="1">
      <alignment horizontal="left" wrapText="1"/>
    </xf>
    <xf numFmtId="2" fontId="1" fillId="0" borderId="0" xfId="0" applyNumberFormat="1" applyFont="1" applyFill="1" applyBorder="1" applyAlignment="1">
      <alignment horizontal="left" wrapText="1"/>
    </xf>
    <xf numFmtId="1" fontId="0" fillId="0" borderId="0" xfId="0" applyNumberFormat="1"/>
    <xf numFmtId="0" fontId="3" fillId="0" borderId="0" xfId="0" applyFont="1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8E9A0-3AE4-4855-A483-2AA1ED64A34E}">
  <dimension ref="A1:G436"/>
  <sheetViews>
    <sheetView workbookViewId="0">
      <selection activeCell="E7" sqref="E7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33.140625" bestFit="1" customWidth="1"/>
    <col min="4" max="4" width="15.140625" bestFit="1" customWidth="1"/>
    <col min="5" max="5" width="13.28515625" bestFit="1" customWidth="1"/>
    <col min="6" max="6" width="29.28515625" customWidth="1"/>
    <col min="7" max="7" width="34.85546875" customWidth="1"/>
    <col min="8" max="8" width="21.42578125" customWidth="1"/>
  </cols>
  <sheetData>
    <row r="1" spans="1:7" x14ac:dyDescent="0.25">
      <c r="A1" t="s">
        <v>0</v>
      </c>
      <c r="B1" t="s">
        <v>33</v>
      </c>
      <c r="C1" t="s">
        <v>1</v>
      </c>
      <c r="D1" t="s">
        <v>37</v>
      </c>
      <c r="E1" t="s">
        <v>36</v>
      </c>
      <c r="F1" t="s">
        <v>34</v>
      </c>
      <c r="G1" t="s">
        <v>2</v>
      </c>
    </row>
    <row r="2" spans="1:7" x14ac:dyDescent="0.25">
      <c r="A2" t="s">
        <v>3</v>
      </c>
      <c r="B2" t="s">
        <v>4</v>
      </c>
      <c r="C2" t="s">
        <v>5</v>
      </c>
      <c r="D2" t="s">
        <v>8</v>
      </c>
      <c r="E2" t="s">
        <v>11</v>
      </c>
      <c r="F2" t="s">
        <v>35</v>
      </c>
      <c r="G2" t="s">
        <v>27</v>
      </c>
    </row>
    <row r="3" spans="1:7" x14ac:dyDescent="0.25">
      <c r="C3" t="s">
        <v>6</v>
      </c>
      <c r="D3" t="s">
        <v>9</v>
      </c>
      <c r="E3" t="s">
        <v>12</v>
      </c>
      <c r="F3" t="s">
        <v>18</v>
      </c>
      <c r="G3" t="s">
        <v>28</v>
      </c>
    </row>
    <row r="4" spans="1:7" x14ac:dyDescent="0.25">
      <c r="C4" t="s">
        <v>7</v>
      </c>
      <c r="D4" t="s">
        <v>10</v>
      </c>
      <c r="E4" t="s">
        <v>13</v>
      </c>
      <c r="F4" t="s">
        <v>19</v>
      </c>
      <c r="G4" t="s">
        <v>29</v>
      </c>
    </row>
    <row r="5" spans="1:7" x14ac:dyDescent="0.25">
      <c r="E5" t="s">
        <v>14</v>
      </c>
      <c r="F5" t="s">
        <v>20</v>
      </c>
      <c r="G5" t="s">
        <v>30</v>
      </c>
    </row>
    <row r="6" spans="1:7" x14ac:dyDescent="0.25">
      <c r="E6" t="s">
        <v>15</v>
      </c>
      <c r="F6" t="s">
        <v>21</v>
      </c>
      <c r="G6" t="s">
        <v>31</v>
      </c>
    </row>
    <row r="7" spans="1:7" x14ac:dyDescent="0.25">
      <c r="E7" t="s">
        <v>16</v>
      </c>
      <c r="F7" t="s">
        <v>22</v>
      </c>
      <c r="G7" t="s">
        <v>32</v>
      </c>
    </row>
    <row r="8" spans="1:7" x14ac:dyDescent="0.25">
      <c r="F8" t="s">
        <v>23</v>
      </c>
    </row>
    <row r="9" spans="1:7" x14ac:dyDescent="0.25">
      <c r="F9" t="s">
        <v>24</v>
      </c>
    </row>
    <row r="10" spans="1:7" x14ac:dyDescent="0.25">
      <c r="F10" t="s">
        <v>25</v>
      </c>
    </row>
    <row r="11" spans="1:7" x14ac:dyDescent="0.25">
      <c r="F11" t="s">
        <v>26</v>
      </c>
    </row>
    <row r="81" spans="1:6" x14ac:dyDescent="0.25">
      <c r="A81" t="s">
        <v>38</v>
      </c>
    </row>
    <row r="82" spans="1:6" x14ac:dyDescent="0.25">
      <c r="A82" t="s">
        <v>39</v>
      </c>
      <c r="B82" t="s">
        <v>40</v>
      </c>
      <c r="C82" t="s">
        <v>41</v>
      </c>
      <c r="D82" t="s">
        <v>42</v>
      </c>
      <c r="E82" t="s">
        <v>43</v>
      </c>
      <c r="F82" t="s">
        <v>44</v>
      </c>
    </row>
    <row r="83" spans="1:6" x14ac:dyDescent="0.25">
      <c r="A83" t="s">
        <v>34</v>
      </c>
      <c r="B83" t="s">
        <v>2</v>
      </c>
      <c r="C83" t="s">
        <v>35</v>
      </c>
      <c r="D83" t="s">
        <v>27</v>
      </c>
      <c r="E83">
        <v>1</v>
      </c>
      <c r="F83">
        <v>1</v>
      </c>
    </row>
    <row r="84" spans="1:6" x14ac:dyDescent="0.25">
      <c r="A84" t="s">
        <v>34</v>
      </c>
      <c r="B84" t="s">
        <v>2</v>
      </c>
      <c r="C84" t="s">
        <v>35</v>
      </c>
      <c r="D84" t="s">
        <v>28</v>
      </c>
      <c r="E84">
        <v>1</v>
      </c>
      <c r="F84">
        <v>21</v>
      </c>
    </row>
    <row r="85" spans="1:6" x14ac:dyDescent="0.25">
      <c r="A85" t="s">
        <v>34</v>
      </c>
      <c r="B85" t="s">
        <v>2</v>
      </c>
      <c r="C85" t="s">
        <v>35</v>
      </c>
      <c r="D85" t="s">
        <v>29</v>
      </c>
      <c r="E85">
        <v>1</v>
      </c>
      <c r="F85">
        <v>31</v>
      </c>
    </row>
    <row r="86" spans="1:6" x14ac:dyDescent="0.25">
      <c r="A86" t="s">
        <v>34</v>
      </c>
      <c r="B86" t="s">
        <v>2</v>
      </c>
      <c r="C86" t="s">
        <v>35</v>
      </c>
      <c r="D86" t="s">
        <v>30</v>
      </c>
      <c r="E86">
        <v>2</v>
      </c>
      <c r="F86" t="s">
        <v>45</v>
      </c>
    </row>
    <row r="87" spans="1:6" x14ac:dyDescent="0.25">
      <c r="A87" t="s">
        <v>34</v>
      </c>
      <c r="B87" t="s">
        <v>2</v>
      </c>
      <c r="C87" t="s">
        <v>35</v>
      </c>
      <c r="D87" t="s">
        <v>31</v>
      </c>
      <c r="E87">
        <v>1</v>
      </c>
      <c r="F87">
        <v>11</v>
      </c>
    </row>
    <row r="88" spans="1:6" x14ac:dyDescent="0.25">
      <c r="A88" t="s">
        <v>34</v>
      </c>
      <c r="B88" t="s">
        <v>2</v>
      </c>
      <c r="C88" t="s">
        <v>35</v>
      </c>
      <c r="D88" t="s">
        <v>32</v>
      </c>
      <c r="E88">
        <v>1</v>
      </c>
      <c r="F88">
        <v>51</v>
      </c>
    </row>
    <row r="89" spans="1:6" x14ac:dyDescent="0.25">
      <c r="A89" t="s">
        <v>34</v>
      </c>
      <c r="B89" t="s">
        <v>2</v>
      </c>
      <c r="C89" t="s">
        <v>18</v>
      </c>
      <c r="D89" t="s">
        <v>27</v>
      </c>
      <c r="E89">
        <v>1</v>
      </c>
      <c r="F89">
        <v>34</v>
      </c>
    </row>
    <row r="90" spans="1:6" x14ac:dyDescent="0.25">
      <c r="A90" t="s">
        <v>34</v>
      </c>
      <c r="B90" t="s">
        <v>2</v>
      </c>
      <c r="C90" t="s">
        <v>18</v>
      </c>
      <c r="D90" t="s">
        <v>28</v>
      </c>
      <c r="E90">
        <v>1</v>
      </c>
      <c r="F90">
        <v>2</v>
      </c>
    </row>
    <row r="91" spans="1:6" x14ac:dyDescent="0.25">
      <c r="A91" t="s">
        <v>34</v>
      </c>
      <c r="B91" t="s">
        <v>2</v>
      </c>
      <c r="C91" t="s">
        <v>18</v>
      </c>
      <c r="D91" t="s">
        <v>29</v>
      </c>
      <c r="E91">
        <v>1</v>
      </c>
      <c r="F91">
        <v>22</v>
      </c>
    </row>
    <row r="92" spans="1:6" x14ac:dyDescent="0.25">
      <c r="A92" t="s">
        <v>34</v>
      </c>
      <c r="B92" t="s">
        <v>2</v>
      </c>
      <c r="C92" t="s">
        <v>18</v>
      </c>
      <c r="D92" t="s">
        <v>30</v>
      </c>
      <c r="E92">
        <v>1</v>
      </c>
      <c r="F92">
        <v>52</v>
      </c>
    </row>
    <row r="93" spans="1:6" x14ac:dyDescent="0.25">
      <c r="A93" t="s">
        <v>34</v>
      </c>
      <c r="B93" t="s">
        <v>2</v>
      </c>
      <c r="C93" t="s">
        <v>18</v>
      </c>
      <c r="D93" t="s">
        <v>31</v>
      </c>
      <c r="E93">
        <v>1</v>
      </c>
      <c r="F93">
        <v>42</v>
      </c>
    </row>
    <row r="94" spans="1:6" x14ac:dyDescent="0.25">
      <c r="A94" t="s">
        <v>34</v>
      </c>
      <c r="B94" t="s">
        <v>2</v>
      </c>
      <c r="C94" t="s">
        <v>18</v>
      </c>
      <c r="D94" t="s">
        <v>32</v>
      </c>
      <c r="E94">
        <v>2</v>
      </c>
      <c r="F94" t="s">
        <v>46</v>
      </c>
    </row>
    <row r="95" spans="1:6" x14ac:dyDescent="0.25">
      <c r="A95" t="s">
        <v>34</v>
      </c>
      <c r="B95" t="s">
        <v>2</v>
      </c>
      <c r="C95" t="s">
        <v>19</v>
      </c>
      <c r="D95" t="s">
        <v>27</v>
      </c>
      <c r="E95">
        <v>1</v>
      </c>
      <c r="F95">
        <v>13</v>
      </c>
    </row>
    <row r="96" spans="1:6" x14ac:dyDescent="0.25">
      <c r="A96" t="s">
        <v>34</v>
      </c>
      <c r="B96" t="s">
        <v>2</v>
      </c>
      <c r="C96" t="s">
        <v>19</v>
      </c>
      <c r="D96" t="s">
        <v>28</v>
      </c>
      <c r="E96">
        <v>1</v>
      </c>
      <c r="F96">
        <v>23</v>
      </c>
    </row>
    <row r="97" spans="1:6" x14ac:dyDescent="0.25">
      <c r="A97" t="s">
        <v>34</v>
      </c>
      <c r="B97" t="s">
        <v>2</v>
      </c>
      <c r="C97" t="s">
        <v>19</v>
      </c>
      <c r="D97" t="s">
        <v>29</v>
      </c>
      <c r="E97">
        <v>1</v>
      </c>
      <c r="F97">
        <v>3</v>
      </c>
    </row>
    <row r="98" spans="1:6" x14ac:dyDescent="0.25">
      <c r="A98" t="s">
        <v>34</v>
      </c>
      <c r="B98" t="s">
        <v>2</v>
      </c>
      <c r="C98" t="s">
        <v>19</v>
      </c>
      <c r="D98" t="s">
        <v>30</v>
      </c>
      <c r="E98">
        <v>1</v>
      </c>
      <c r="F98">
        <v>43</v>
      </c>
    </row>
    <row r="99" spans="1:6" x14ac:dyDescent="0.25">
      <c r="A99" t="s">
        <v>34</v>
      </c>
      <c r="B99" t="s">
        <v>2</v>
      </c>
      <c r="C99" t="s">
        <v>19</v>
      </c>
      <c r="D99" t="s">
        <v>31</v>
      </c>
      <c r="E99">
        <v>1</v>
      </c>
      <c r="F99">
        <v>32</v>
      </c>
    </row>
    <row r="100" spans="1:6" x14ac:dyDescent="0.25">
      <c r="A100" t="s">
        <v>34</v>
      </c>
      <c r="B100" t="s">
        <v>2</v>
      </c>
      <c r="C100" t="s">
        <v>19</v>
      </c>
      <c r="D100" t="s">
        <v>32</v>
      </c>
      <c r="E100">
        <v>1</v>
      </c>
      <c r="F100">
        <v>53</v>
      </c>
    </row>
    <row r="101" spans="1:6" x14ac:dyDescent="0.25">
      <c r="A101" t="s">
        <v>34</v>
      </c>
      <c r="B101" t="s">
        <v>2</v>
      </c>
      <c r="C101" t="s">
        <v>20</v>
      </c>
      <c r="D101" t="s">
        <v>27</v>
      </c>
      <c r="E101">
        <v>1</v>
      </c>
      <c r="F101">
        <v>54</v>
      </c>
    </row>
    <row r="102" spans="1:6" x14ac:dyDescent="0.25">
      <c r="A102" t="s">
        <v>34</v>
      </c>
      <c r="B102" t="s">
        <v>2</v>
      </c>
      <c r="C102" t="s">
        <v>20</v>
      </c>
      <c r="D102" t="s">
        <v>28</v>
      </c>
      <c r="E102">
        <v>1</v>
      </c>
      <c r="F102">
        <v>14</v>
      </c>
    </row>
    <row r="103" spans="1:6" x14ac:dyDescent="0.25">
      <c r="A103" t="s">
        <v>34</v>
      </c>
      <c r="B103" t="s">
        <v>2</v>
      </c>
      <c r="C103" t="s">
        <v>20</v>
      </c>
      <c r="D103" t="s">
        <v>29</v>
      </c>
      <c r="E103">
        <v>1</v>
      </c>
      <c r="F103">
        <v>44</v>
      </c>
    </row>
    <row r="104" spans="1:6" x14ac:dyDescent="0.25">
      <c r="A104" t="s">
        <v>34</v>
      </c>
      <c r="B104" t="s">
        <v>2</v>
      </c>
      <c r="C104" t="s">
        <v>20</v>
      </c>
      <c r="D104" t="s">
        <v>30</v>
      </c>
      <c r="E104">
        <v>1</v>
      </c>
      <c r="F104">
        <v>4</v>
      </c>
    </row>
    <row r="105" spans="1:6" x14ac:dyDescent="0.25">
      <c r="A105" t="s">
        <v>34</v>
      </c>
      <c r="B105" t="s">
        <v>2</v>
      </c>
      <c r="C105" t="s">
        <v>20</v>
      </c>
      <c r="D105" t="s">
        <v>31</v>
      </c>
      <c r="E105">
        <v>1</v>
      </c>
      <c r="F105">
        <v>24</v>
      </c>
    </row>
    <row r="106" spans="1:6" x14ac:dyDescent="0.25">
      <c r="A106" t="s">
        <v>34</v>
      </c>
      <c r="B106" t="s">
        <v>2</v>
      </c>
      <c r="C106" t="s">
        <v>20</v>
      </c>
      <c r="D106" t="s">
        <v>32</v>
      </c>
      <c r="E106">
        <v>1</v>
      </c>
      <c r="F106">
        <v>35</v>
      </c>
    </row>
    <row r="107" spans="1:6" x14ac:dyDescent="0.25">
      <c r="A107" t="s">
        <v>34</v>
      </c>
      <c r="B107" t="s">
        <v>2</v>
      </c>
      <c r="C107" t="s">
        <v>21</v>
      </c>
      <c r="D107" t="s">
        <v>27</v>
      </c>
      <c r="E107">
        <v>1</v>
      </c>
      <c r="F107">
        <v>45</v>
      </c>
    </row>
    <row r="108" spans="1:6" x14ac:dyDescent="0.25">
      <c r="A108" t="s">
        <v>34</v>
      </c>
      <c r="B108" t="s">
        <v>2</v>
      </c>
      <c r="C108" t="s">
        <v>21</v>
      </c>
      <c r="D108" t="s">
        <v>28</v>
      </c>
      <c r="E108">
        <v>1</v>
      </c>
      <c r="F108">
        <v>36</v>
      </c>
    </row>
    <row r="109" spans="1:6" x14ac:dyDescent="0.25">
      <c r="A109" t="s">
        <v>34</v>
      </c>
      <c r="B109" t="s">
        <v>2</v>
      </c>
      <c r="C109" t="s">
        <v>21</v>
      </c>
      <c r="D109" t="s">
        <v>29</v>
      </c>
      <c r="E109">
        <v>1</v>
      </c>
      <c r="F109">
        <v>15</v>
      </c>
    </row>
    <row r="110" spans="1:6" x14ac:dyDescent="0.25">
      <c r="A110" t="s">
        <v>34</v>
      </c>
      <c r="B110" t="s">
        <v>2</v>
      </c>
      <c r="C110" t="s">
        <v>21</v>
      </c>
      <c r="D110" t="s">
        <v>30</v>
      </c>
      <c r="E110">
        <v>1</v>
      </c>
      <c r="F110">
        <v>25</v>
      </c>
    </row>
    <row r="111" spans="1:6" x14ac:dyDescent="0.25">
      <c r="A111" t="s">
        <v>34</v>
      </c>
      <c r="B111" t="s">
        <v>2</v>
      </c>
      <c r="C111" t="s">
        <v>21</v>
      </c>
      <c r="D111" t="s">
        <v>31</v>
      </c>
      <c r="E111">
        <v>1</v>
      </c>
      <c r="F111">
        <v>5</v>
      </c>
    </row>
    <row r="112" spans="1:6" x14ac:dyDescent="0.25">
      <c r="A112" t="s">
        <v>34</v>
      </c>
      <c r="B112" t="s">
        <v>2</v>
      </c>
      <c r="C112" t="s">
        <v>21</v>
      </c>
      <c r="D112" t="s">
        <v>32</v>
      </c>
      <c r="E112">
        <v>1</v>
      </c>
      <c r="F112">
        <v>55</v>
      </c>
    </row>
    <row r="113" spans="1:6" x14ac:dyDescent="0.25">
      <c r="A113" t="s">
        <v>34</v>
      </c>
      <c r="B113" t="s">
        <v>2</v>
      </c>
      <c r="C113" t="s">
        <v>22</v>
      </c>
      <c r="D113" t="s">
        <v>27</v>
      </c>
      <c r="E113">
        <v>1</v>
      </c>
      <c r="F113">
        <v>26</v>
      </c>
    </row>
    <row r="114" spans="1:6" x14ac:dyDescent="0.25">
      <c r="A114" t="s">
        <v>34</v>
      </c>
      <c r="B114" t="s">
        <v>2</v>
      </c>
      <c r="C114" t="s">
        <v>22</v>
      </c>
      <c r="D114" t="s">
        <v>28</v>
      </c>
      <c r="E114">
        <v>1</v>
      </c>
      <c r="F114">
        <v>46</v>
      </c>
    </row>
    <row r="115" spans="1:6" x14ac:dyDescent="0.25">
      <c r="A115" t="s">
        <v>34</v>
      </c>
      <c r="B115" t="s">
        <v>2</v>
      </c>
      <c r="C115" t="s">
        <v>22</v>
      </c>
      <c r="D115" t="s">
        <v>29</v>
      </c>
      <c r="E115">
        <v>1</v>
      </c>
      <c r="F115">
        <v>56</v>
      </c>
    </row>
    <row r="116" spans="1:6" x14ac:dyDescent="0.25">
      <c r="A116" t="s">
        <v>34</v>
      </c>
      <c r="B116" t="s">
        <v>2</v>
      </c>
      <c r="C116" t="s">
        <v>22</v>
      </c>
      <c r="D116" t="s">
        <v>30</v>
      </c>
      <c r="E116">
        <v>1</v>
      </c>
      <c r="F116">
        <v>16</v>
      </c>
    </row>
    <row r="117" spans="1:6" x14ac:dyDescent="0.25">
      <c r="A117" t="s">
        <v>34</v>
      </c>
      <c r="B117" t="s">
        <v>2</v>
      </c>
      <c r="C117" t="s">
        <v>22</v>
      </c>
      <c r="D117" t="s">
        <v>31</v>
      </c>
      <c r="E117">
        <v>1</v>
      </c>
      <c r="F117">
        <v>37</v>
      </c>
    </row>
    <row r="118" spans="1:6" x14ac:dyDescent="0.25">
      <c r="A118" t="s">
        <v>34</v>
      </c>
      <c r="B118" t="s">
        <v>2</v>
      </c>
      <c r="C118" t="s">
        <v>22</v>
      </c>
      <c r="D118" t="s">
        <v>32</v>
      </c>
      <c r="E118">
        <v>1</v>
      </c>
      <c r="F118">
        <v>6</v>
      </c>
    </row>
    <row r="119" spans="1:6" x14ac:dyDescent="0.25">
      <c r="A119" t="s">
        <v>34</v>
      </c>
      <c r="B119" t="s">
        <v>2</v>
      </c>
      <c r="C119" t="s">
        <v>23</v>
      </c>
      <c r="D119" t="s">
        <v>27</v>
      </c>
      <c r="E119">
        <v>1</v>
      </c>
      <c r="F119">
        <v>7</v>
      </c>
    </row>
    <row r="120" spans="1:6" x14ac:dyDescent="0.25">
      <c r="A120" t="s">
        <v>34</v>
      </c>
      <c r="B120" t="s">
        <v>2</v>
      </c>
      <c r="C120" t="s">
        <v>23</v>
      </c>
      <c r="D120" t="s">
        <v>28</v>
      </c>
      <c r="E120">
        <v>1</v>
      </c>
      <c r="F120">
        <v>47</v>
      </c>
    </row>
    <row r="121" spans="1:6" x14ac:dyDescent="0.25">
      <c r="A121" t="s">
        <v>34</v>
      </c>
      <c r="B121" t="s">
        <v>2</v>
      </c>
      <c r="C121" t="s">
        <v>23</v>
      </c>
      <c r="D121" t="s">
        <v>29</v>
      </c>
      <c r="E121">
        <v>1</v>
      </c>
      <c r="F121">
        <v>57</v>
      </c>
    </row>
    <row r="122" spans="1:6" x14ac:dyDescent="0.25">
      <c r="A122" t="s">
        <v>34</v>
      </c>
      <c r="B122" t="s">
        <v>2</v>
      </c>
      <c r="C122" t="s">
        <v>23</v>
      </c>
      <c r="D122" t="s">
        <v>30</v>
      </c>
      <c r="E122">
        <v>1</v>
      </c>
      <c r="F122">
        <v>33</v>
      </c>
    </row>
    <row r="123" spans="1:6" x14ac:dyDescent="0.25">
      <c r="A123" t="s">
        <v>34</v>
      </c>
      <c r="B123" t="s">
        <v>2</v>
      </c>
      <c r="C123" t="s">
        <v>23</v>
      </c>
      <c r="D123" t="s">
        <v>31</v>
      </c>
      <c r="E123">
        <v>1</v>
      </c>
      <c r="F123">
        <v>17</v>
      </c>
    </row>
    <row r="124" spans="1:6" x14ac:dyDescent="0.25">
      <c r="A124" t="s">
        <v>34</v>
      </c>
      <c r="B124" t="s">
        <v>2</v>
      </c>
      <c r="C124" t="s">
        <v>23</v>
      </c>
      <c r="D124" t="s">
        <v>32</v>
      </c>
      <c r="E124">
        <v>1</v>
      </c>
      <c r="F124">
        <v>27</v>
      </c>
    </row>
    <row r="125" spans="1:6" x14ac:dyDescent="0.25">
      <c r="A125" t="s">
        <v>34</v>
      </c>
      <c r="B125" t="s">
        <v>2</v>
      </c>
      <c r="C125" t="s">
        <v>24</v>
      </c>
      <c r="D125" t="s">
        <v>27</v>
      </c>
      <c r="E125">
        <v>1</v>
      </c>
      <c r="F125">
        <v>28</v>
      </c>
    </row>
    <row r="126" spans="1:6" x14ac:dyDescent="0.25">
      <c r="A126" t="s">
        <v>34</v>
      </c>
      <c r="B126" t="s">
        <v>2</v>
      </c>
      <c r="C126" t="s">
        <v>24</v>
      </c>
      <c r="D126" t="s">
        <v>28</v>
      </c>
      <c r="E126">
        <v>1</v>
      </c>
      <c r="F126">
        <v>8</v>
      </c>
    </row>
    <row r="127" spans="1:6" x14ac:dyDescent="0.25">
      <c r="A127" t="s">
        <v>34</v>
      </c>
      <c r="B127" t="s">
        <v>2</v>
      </c>
      <c r="C127" t="s">
        <v>24</v>
      </c>
      <c r="D127" t="s">
        <v>29</v>
      </c>
      <c r="E127">
        <v>1</v>
      </c>
      <c r="F127">
        <v>38</v>
      </c>
    </row>
    <row r="128" spans="1:6" x14ac:dyDescent="0.25">
      <c r="A128" t="s">
        <v>34</v>
      </c>
      <c r="B128" t="s">
        <v>2</v>
      </c>
      <c r="C128" t="s">
        <v>24</v>
      </c>
      <c r="D128" t="s">
        <v>30</v>
      </c>
      <c r="E128">
        <v>1</v>
      </c>
      <c r="F128">
        <v>48</v>
      </c>
    </row>
    <row r="129" spans="1:6" x14ac:dyDescent="0.25">
      <c r="A129" t="s">
        <v>34</v>
      </c>
      <c r="B129" t="s">
        <v>2</v>
      </c>
      <c r="C129" t="s">
        <v>24</v>
      </c>
      <c r="D129" t="s">
        <v>31</v>
      </c>
      <c r="E129">
        <v>1</v>
      </c>
      <c r="F129">
        <v>58</v>
      </c>
    </row>
    <row r="130" spans="1:6" x14ac:dyDescent="0.25">
      <c r="A130" t="s">
        <v>34</v>
      </c>
      <c r="B130" t="s">
        <v>2</v>
      </c>
      <c r="C130" t="s">
        <v>24</v>
      </c>
      <c r="D130" t="s">
        <v>32</v>
      </c>
      <c r="E130">
        <v>1</v>
      </c>
      <c r="F130">
        <v>18</v>
      </c>
    </row>
    <row r="131" spans="1:6" x14ac:dyDescent="0.25">
      <c r="A131" t="s">
        <v>34</v>
      </c>
      <c r="B131" t="s">
        <v>2</v>
      </c>
      <c r="C131" t="s">
        <v>25</v>
      </c>
      <c r="D131" t="s">
        <v>27</v>
      </c>
      <c r="E131">
        <v>1</v>
      </c>
      <c r="F131">
        <v>49</v>
      </c>
    </row>
    <row r="132" spans="1:6" x14ac:dyDescent="0.25">
      <c r="A132" t="s">
        <v>34</v>
      </c>
      <c r="B132" t="s">
        <v>2</v>
      </c>
      <c r="C132" t="s">
        <v>25</v>
      </c>
      <c r="D132" t="s">
        <v>28</v>
      </c>
      <c r="E132">
        <v>1</v>
      </c>
      <c r="F132">
        <v>19</v>
      </c>
    </row>
    <row r="133" spans="1:6" x14ac:dyDescent="0.25">
      <c r="A133" t="s">
        <v>34</v>
      </c>
      <c r="B133" t="s">
        <v>2</v>
      </c>
      <c r="C133" t="s">
        <v>25</v>
      </c>
      <c r="D133" t="s">
        <v>29</v>
      </c>
      <c r="E133">
        <v>1</v>
      </c>
      <c r="F133">
        <v>9</v>
      </c>
    </row>
    <row r="134" spans="1:6" x14ac:dyDescent="0.25">
      <c r="A134" t="s">
        <v>34</v>
      </c>
      <c r="B134" t="s">
        <v>2</v>
      </c>
      <c r="C134" t="s">
        <v>25</v>
      </c>
      <c r="D134" t="s">
        <v>30</v>
      </c>
      <c r="E134">
        <v>1</v>
      </c>
      <c r="F134">
        <v>29</v>
      </c>
    </row>
    <row r="135" spans="1:6" x14ac:dyDescent="0.25">
      <c r="A135" t="s">
        <v>34</v>
      </c>
      <c r="B135" t="s">
        <v>2</v>
      </c>
      <c r="C135" t="s">
        <v>25</v>
      </c>
      <c r="D135" t="s">
        <v>31</v>
      </c>
      <c r="E135">
        <v>1</v>
      </c>
      <c r="F135">
        <v>59</v>
      </c>
    </row>
    <row r="136" spans="1:6" x14ac:dyDescent="0.25">
      <c r="A136" t="s">
        <v>34</v>
      </c>
      <c r="B136" t="s">
        <v>2</v>
      </c>
      <c r="C136" t="s">
        <v>25</v>
      </c>
      <c r="D136" t="s">
        <v>32</v>
      </c>
      <c r="E136">
        <v>1</v>
      </c>
      <c r="F136">
        <v>39</v>
      </c>
    </row>
    <row r="137" spans="1:6" x14ac:dyDescent="0.25">
      <c r="A137" t="s">
        <v>34</v>
      </c>
      <c r="B137" t="s">
        <v>2</v>
      </c>
      <c r="C137" t="s">
        <v>26</v>
      </c>
      <c r="D137" t="s">
        <v>27</v>
      </c>
      <c r="E137">
        <v>1</v>
      </c>
      <c r="F137">
        <v>50</v>
      </c>
    </row>
    <row r="138" spans="1:6" x14ac:dyDescent="0.25">
      <c r="A138" t="s">
        <v>34</v>
      </c>
      <c r="B138" t="s">
        <v>2</v>
      </c>
      <c r="C138" t="s">
        <v>26</v>
      </c>
      <c r="D138" t="s">
        <v>28</v>
      </c>
      <c r="E138">
        <v>1</v>
      </c>
      <c r="F138">
        <v>60</v>
      </c>
    </row>
    <row r="139" spans="1:6" x14ac:dyDescent="0.25">
      <c r="A139" t="s">
        <v>34</v>
      </c>
      <c r="B139" t="s">
        <v>2</v>
      </c>
      <c r="C139" t="s">
        <v>26</v>
      </c>
      <c r="D139" t="s">
        <v>29</v>
      </c>
      <c r="E139">
        <v>1</v>
      </c>
      <c r="F139">
        <v>30</v>
      </c>
    </row>
    <row r="140" spans="1:6" x14ac:dyDescent="0.25">
      <c r="A140" t="s">
        <v>34</v>
      </c>
      <c r="B140" t="s">
        <v>2</v>
      </c>
      <c r="C140" t="s">
        <v>26</v>
      </c>
      <c r="D140" t="s">
        <v>30</v>
      </c>
      <c r="E140">
        <v>1</v>
      </c>
      <c r="F140">
        <v>10</v>
      </c>
    </row>
    <row r="141" spans="1:6" x14ac:dyDescent="0.25">
      <c r="A141" t="s">
        <v>34</v>
      </c>
      <c r="B141" t="s">
        <v>2</v>
      </c>
      <c r="C141" t="s">
        <v>26</v>
      </c>
      <c r="D141" t="s">
        <v>31</v>
      </c>
      <c r="E141">
        <v>1</v>
      </c>
      <c r="F141">
        <v>40</v>
      </c>
    </row>
    <row r="142" spans="1:6" x14ac:dyDescent="0.25">
      <c r="A142" t="s">
        <v>34</v>
      </c>
      <c r="B142" t="s">
        <v>2</v>
      </c>
      <c r="C142" t="s">
        <v>26</v>
      </c>
      <c r="D142" t="s">
        <v>32</v>
      </c>
      <c r="E142">
        <v>1</v>
      </c>
      <c r="F142">
        <v>20</v>
      </c>
    </row>
    <row r="143" spans="1:6" x14ac:dyDescent="0.25">
      <c r="A143" t="s">
        <v>34</v>
      </c>
      <c r="B143" t="s">
        <v>36</v>
      </c>
      <c r="C143" t="s">
        <v>35</v>
      </c>
      <c r="D143" t="s">
        <v>11</v>
      </c>
      <c r="E143">
        <v>1</v>
      </c>
      <c r="F143">
        <v>1</v>
      </c>
    </row>
    <row r="144" spans="1:6" x14ac:dyDescent="0.25">
      <c r="A144" t="s">
        <v>34</v>
      </c>
      <c r="B144" t="s">
        <v>36</v>
      </c>
      <c r="C144" t="s">
        <v>35</v>
      </c>
      <c r="D144" t="s">
        <v>12</v>
      </c>
      <c r="E144">
        <v>1</v>
      </c>
      <c r="F144">
        <v>31</v>
      </c>
    </row>
    <row r="145" spans="1:6" x14ac:dyDescent="0.25">
      <c r="A145" t="s">
        <v>34</v>
      </c>
      <c r="B145" t="s">
        <v>36</v>
      </c>
      <c r="C145" t="s">
        <v>35</v>
      </c>
      <c r="D145" t="s">
        <v>13</v>
      </c>
      <c r="E145">
        <v>1</v>
      </c>
      <c r="F145">
        <v>51</v>
      </c>
    </row>
    <row r="146" spans="1:6" x14ac:dyDescent="0.25">
      <c r="A146" t="s">
        <v>34</v>
      </c>
      <c r="B146" t="s">
        <v>36</v>
      </c>
      <c r="C146" t="s">
        <v>35</v>
      </c>
      <c r="D146" t="s">
        <v>14</v>
      </c>
      <c r="E146">
        <v>1</v>
      </c>
      <c r="F146">
        <v>61</v>
      </c>
    </row>
    <row r="147" spans="1:6" x14ac:dyDescent="0.25">
      <c r="A147" t="s">
        <v>34</v>
      </c>
      <c r="B147" t="s">
        <v>36</v>
      </c>
      <c r="C147" t="s">
        <v>35</v>
      </c>
      <c r="D147" t="s">
        <v>15</v>
      </c>
      <c r="E147">
        <v>1</v>
      </c>
      <c r="F147">
        <v>41</v>
      </c>
    </row>
    <row r="148" spans="1:6" x14ac:dyDescent="0.25">
      <c r="A148" t="s">
        <v>34</v>
      </c>
      <c r="B148" t="s">
        <v>36</v>
      </c>
      <c r="C148" t="s">
        <v>35</v>
      </c>
      <c r="D148" t="s">
        <v>16</v>
      </c>
      <c r="E148">
        <v>2</v>
      </c>
      <c r="F148" t="s">
        <v>47</v>
      </c>
    </row>
    <row r="149" spans="1:6" x14ac:dyDescent="0.25">
      <c r="A149" t="s">
        <v>34</v>
      </c>
      <c r="B149" t="s">
        <v>36</v>
      </c>
      <c r="C149" t="s">
        <v>18</v>
      </c>
      <c r="D149" t="s">
        <v>11</v>
      </c>
      <c r="E149">
        <v>1</v>
      </c>
      <c r="F149">
        <v>52</v>
      </c>
    </row>
    <row r="150" spans="1:6" x14ac:dyDescent="0.25">
      <c r="A150" t="s">
        <v>34</v>
      </c>
      <c r="B150" t="s">
        <v>36</v>
      </c>
      <c r="C150" t="s">
        <v>18</v>
      </c>
      <c r="D150" t="s">
        <v>12</v>
      </c>
      <c r="E150">
        <v>1</v>
      </c>
      <c r="F150">
        <v>2</v>
      </c>
    </row>
    <row r="151" spans="1:6" x14ac:dyDescent="0.25">
      <c r="A151" t="s">
        <v>34</v>
      </c>
      <c r="B151" t="s">
        <v>36</v>
      </c>
      <c r="C151" t="s">
        <v>18</v>
      </c>
      <c r="D151" t="s">
        <v>13</v>
      </c>
      <c r="E151">
        <v>2</v>
      </c>
      <c r="F151" t="s">
        <v>48</v>
      </c>
    </row>
    <row r="152" spans="1:6" x14ac:dyDescent="0.25">
      <c r="A152" t="s">
        <v>34</v>
      </c>
      <c r="B152" t="s">
        <v>36</v>
      </c>
      <c r="C152" t="s">
        <v>18</v>
      </c>
      <c r="D152" t="s">
        <v>14</v>
      </c>
      <c r="E152">
        <v>1</v>
      </c>
      <c r="F152">
        <v>62</v>
      </c>
    </row>
    <row r="153" spans="1:6" x14ac:dyDescent="0.25">
      <c r="A153" t="s">
        <v>34</v>
      </c>
      <c r="B153" t="s">
        <v>36</v>
      </c>
      <c r="C153" t="s">
        <v>18</v>
      </c>
      <c r="D153" t="s">
        <v>15</v>
      </c>
      <c r="E153">
        <v>1</v>
      </c>
      <c r="F153">
        <v>12</v>
      </c>
    </row>
    <row r="154" spans="1:6" x14ac:dyDescent="0.25">
      <c r="A154" t="s">
        <v>34</v>
      </c>
      <c r="B154" t="s">
        <v>36</v>
      </c>
      <c r="C154" t="s">
        <v>18</v>
      </c>
      <c r="D154" t="s">
        <v>16</v>
      </c>
      <c r="E154">
        <v>1</v>
      </c>
      <c r="F154">
        <v>34</v>
      </c>
    </row>
    <row r="155" spans="1:6" x14ac:dyDescent="0.25">
      <c r="A155" t="s">
        <v>34</v>
      </c>
      <c r="B155" t="s">
        <v>36</v>
      </c>
      <c r="C155" t="s">
        <v>19</v>
      </c>
      <c r="D155" t="s">
        <v>11</v>
      </c>
      <c r="E155">
        <v>1</v>
      </c>
      <c r="F155">
        <v>23</v>
      </c>
    </row>
    <row r="156" spans="1:6" x14ac:dyDescent="0.25">
      <c r="A156" t="s">
        <v>34</v>
      </c>
      <c r="B156" t="s">
        <v>36</v>
      </c>
      <c r="C156" t="s">
        <v>19</v>
      </c>
      <c r="D156" t="s">
        <v>12</v>
      </c>
      <c r="E156">
        <v>1</v>
      </c>
      <c r="F156">
        <v>43</v>
      </c>
    </row>
    <row r="157" spans="1:6" x14ac:dyDescent="0.25">
      <c r="A157" t="s">
        <v>34</v>
      </c>
      <c r="B157" t="s">
        <v>36</v>
      </c>
      <c r="C157" t="s">
        <v>19</v>
      </c>
      <c r="D157" t="s">
        <v>13</v>
      </c>
      <c r="E157">
        <v>1</v>
      </c>
      <c r="F157">
        <v>3</v>
      </c>
    </row>
    <row r="158" spans="1:6" x14ac:dyDescent="0.25">
      <c r="A158" t="s">
        <v>34</v>
      </c>
      <c r="B158" t="s">
        <v>36</v>
      </c>
      <c r="C158" t="s">
        <v>19</v>
      </c>
      <c r="D158" t="s">
        <v>14</v>
      </c>
      <c r="E158">
        <v>1</v>
      </c>
      <c r="F158">
        <v>13</v>
      </c>
    </row>
    <row r="159" spans="1:6" x14ac:dyDescent="0.25">
      <c r="A159" t="s">
        <v>34</v>
      </c>
      <c r="B159" t="s">
        <v>36</v>
      </c>
      <c r="C159" t="s">
        <v>19</v>
      </c>
      <c r="D159" t="s">
        <v>15</v>
      </c>
      <c r="E159">
        <v>1</v>
      </c>
      <c r="F159">
        <v>53</v>
      </c>
    </row>
    <row r="160" spans="1:6" x14ac:dyDescent="0.25">
      <c r="A160" t="s">
        <v>34</v>
      </c>
      <c r="B160" t="s">
        <v>36</v>
      </c>
      <c r="C160" t="s">
        <v>19</v>
      </c>
      <c r="D160" t="s">
        <v>16</v>
      </c>
      <c r="E160">
        <v>1</v>
      </c>
      <c r="F160">
        <v>32</v>
      </c>
    </row>
    <row r="161" spans="1:6" x14ac:dyDescent="0.25">
      <c r="A161" t="s">
        <v>34</v>
      </c>
      <c r="B161" t="s">
        <v>36</v>
      </c>
      <c r="C161" t="s">
        <v>20</v>
      </c>
      <c r="D161" t="s">
        <v>11</v>
      </c>
      <c r="E161">
        <v>1</v>
      </c>
      <c r="F161">
        <v>35</v>
      </c>
    </row>
    <row r="162" spans="1:6" x14ac:dyDescent="0.25">
      <c r="A162" t="s">
        <v>34</v>
      </c>
      <c r="B162" t="s">
        <v>36</v>
      </c>
      <c r="C162" t="s">
        <v>20</v>
      </c>
      <c r="D162" t="s">
        <v>12</v>
      </c>
      <c r="E162">
        <v>1</v>
      </c>
      <c r="F162">
        <v>24</v>
      </c>
    </row>
    <row r="163" spans="1:6" x14ac:dyDescent="0.25">
      <c r="A163" t="s">
        <v>34</v>
      </c>
      <c r="B163" t="s">
        <v>36</v>
      </c>
      <c r="C163" t="s">
        <v>20</v>
      </c>
      <c r="D163" t="s">
        <v>13</v>
      </c>
      <c r="E163">
        <v>1</v>
      </c>
      <c r="F163">
        <v>14</v>
      </c>
    </row>
    <row r="164" spans="1:6" x14ac:dyDescent="0.25">
      <c r="A164" t="s">
        <v>34</v>
      </c>
      <c r="B164" t="s">
        <v>36</v>
      </c>
      <c r="C164" t="s">
        <v>20</v>
      </c>
      <c r="D164" t="s">
        <v>14</v>
      </c>
      <c r="E164">
        <v>1</v>
      </c>
      <c r="F164">
        <v>4</v>
      </c>
    </row>
    <row r="165" spans="1:6" x14ac:dyDescent="0.25">
      <c r="A165" t="s">
        <v>34</v>
      </c>
      <c r="B165" t="s">
        <v>36</v>
      </c>
      <c r="C165" t="s">
        <v>20</v>
      </c>
      <c r="D165" t="s">
        <v>15</v>
      </c>
      <c r="E165">
        <v>1</v>
      </c>
      <c r="F165">
        <v>44</v>
      </c>
    </row>
    <row r="166" spans="1:6" x14ac:dyDescent="0.25">
      <c r="A166" t="s">
        <v>34</v>
      </c>
      <c r="B166" t="s">
        <v>36</v>
      </c>
      <c r="C166" t="s">
        <v>20</v>
      </c>
      <c r="D166" t="s">
        <v>16</v>
      </c>
      <c r="E166">
        <v>1</v>
      </c>
      <c r="F166">
        <v>54</v>
      </c>
    </row>
    <row r="167" spans="1:6" x14ac:dyDescent="0.25">
      <c r="A167" t="s">
        <v>34</v>
      </c>
      <c r="B167" t="s">
        <v>36</v>
      </c>
      <c r="C167" t="s">
        <v>21</v>
      </c>
      <c r="D167" t="s">
        <v>11</v>
      </c>
      <c r="E167">
        <v>1</v>
      </c>
      <c r="F167">
        <v>15</v>
      </c>
    </row>
    <row r="168" spans="1:6" x14ac:dyDescent="0.25">
      <c r="A168" t="s">
        <v>34</v>
      </c>
      <c r="B168" t="s">
        <v>36</v>
      </c>
      <c r="C168" t="s">
        <v>21</v>
      </c>
      <c r="D168" t="s">
        <v>12</v>
      </c>
      <c r="E168">
        <v>1</v>
      </c>
      <c r="F168">
        <v>55</v>
      </c>
    </row>
    <row r="169" spans="1:6" x14ac:dyDescent="0.25">
      <c r="A169" t="s">
        <v>34</v>
      </c>
      <c r="B169" t="s">
        <v>36</v>
      </c>
      <c r="C169" t="s">
        <v>21</v>
      </c>
      <c r="D169" t="s">
        <v>13</v>
      </c>
      <c r="E169">
        <v>1</v>
      </c>
      <c r="F169">
        <v>45</v>
      </c>
    </row>
    <row r="170" spans="1:6" x14ac:dyDescent="0.25">
      <c r="A170" t="s">
        <v>34</v>
      </c>
      <c r="B170" t="s">
        <v>36</v>
      </c>
      <c r="C170" t="s">
        <v>21</v>
      </c>
      <c r="D170" t="s">
        <v>14</v>
      </c>
      <c r="E170">
        <v>1</v>
      </c>
      <c r="F170">
        <v>36</v>
      </c>
    </row>
    <row r="171" spans="1:6" x14ac:dyDescent="0.25">
      <c r="A171" t="s">
        <v>34</v>
      </c>
      <c r="B171" t="s">
        <v>36</v>
      </c>
      <c r="C171" t="s">
        <v>21</v>
      </c>
      <c r="D171" t="s">
        <v>15</v>
      </c>
      <c r="E171">
        <v>1</v>
      </c>
      <c r="F171">
        <v>5</v>
      </c>
    </row>
    <row r="172" spans="1:6" x14ac:dyDescent="0.25">
      <c r="A172" t="s">
        <v>34</v>
      </c>
      <c r="B172" t="s">
        <v>36</v>
      </c>
      <c r="C172" t="s">
        <v>21</v>
      </c>
      <c r="D172" t="s">
        <v>16</v>
      </c>
      <c r="E172">
        <v>1</v>
      </c>
      <c r="F172">
        <v>25</v>
      </c>
    </row>
    <row r="173" spans="1:6" x14ac:dyDescent="0.25">
      <c r="A173" t="s">
        <v>34</v>
      </c>
      <c r="B173" t="s">
        <v>36</v>
      </c>
      <c r="C173" t="s">
        <v>22</v>
      </c>
      <c r="D173" t="s">
        <v>11</v>
      </c>
      <c r="E173">
        <v>1</v>
      </c>
      <c r="F173">
        <v>46</v>
      </c>
    </row>
    <row r="174" spans="1:6" x14ac:dyDescent="0.25">
      <c r="A174" t="s">
        <v>34</v>
      </c>
      <c r="B174" t="s">
        <v>36</v>
      </c>
      <c r="C174" t="s">
        <v>22</v>
      </c>
      <c r="D174" t="s">
        <v>12</v>
      </c>
      <c r="E174">
        <v>1</v>
      </c>
      <c r="F174">
        <v>16</v>
      </c>
    </row>
    <row r="175" spans="1:6" x14ac:dyDescent="0.25">
      <c r="A175" t="s">
        <v>34</v>
      </c>
      <c r="B175" t="s">
        <v>36</v>
      </c>
      <c r="C175" t="s">
        <v>22</v>
      </c>
      <c r="D175" t="s">
        <v>13</v>
      </c>
      <c r="E175">
        <v>1</v>
      </c>
      <c r="F175">
        <v>26</v>
      </c>
    </row>
    <row r="176" spans="1:6" x14ac:dyDescent="0.25">
      <c r="A176" t="s">
        <v>34</v>
      </c>
      <c r="B176" t="s">
        <v>36</v>
      </c>
      <c r="C176" t="s">
        <v>22</v>
      </c>
      <c r="D176" t="s">
        <v>14</v>
      </c>
      <c r="E176">
        <v>1</v>
      </c>
      <c r="F176">
        <v>37</v>
      </c>
    </row>
    <row r="177" spans="1:6" x14ac:dyDescent="0.25">
      <c r="A177" t="s">
        <v>34</v>
      </c>
      <c r="B177" t="s">
        <v>36</v>
      </c>
      <c r="C177" t="s">
        <v>22</v>
      </c>
      <c r="D177" t="s">
        <v>15</v>
      </c>
      <c r="E177">
        <v>1</v>
      </c>
      <c r="F177">
        <v>56</v>
      </c>
    </row>
    <row r="178" spans="1:6" x14ac:dyDescent="0.25">
      <c r="A178" t="s">
        <v>34</v>
      </c>
      <c r="B178" t="s">
        <v>36</v>
      </c>
      <c r="C178" t="s">
        <v>22</v>
      </c>
      <c r="D178" t="s">
        <v>16</v>
      </c>
      <c r="E178">
        <v>1</v>
      </c>
      <c r="F178">
        <v>6</v>
      </c>
    </row>
    <row r="179" spans="1:6" x14ac:dyDescent="0.25">
      <c r="A179" t="s">
        <v>34</v>
      </c>
      <c r="B179" t="s">
        <v>36</v>
      </c>
      <c r="C179" t="s">
        <v>23</v>
      </c>
      <c r="D179" t="s">
        <v>11</v>
      </c>
      <c r="E179">
        <v>1</v>
      </c>
      <c r="F179">
        <v>17</v>
      </c>
    </row>
    <row r="180" spans="1:6" x14ac:dyDescent="0.25">
      <c r="A180" t="s">
        <v>34</v>
      </c>
      <c r="B180" t="s">
        <v>36</v>
      </c>
      <c r="C180" t="s">
        <v>23</v>
      </c>
      <c r="D180" t="s">
        <v>12</v>
      </c>
      <c r="E180">
        <v>1</v>
      </c>
      <c r="F180">
        <v>7</v>
      </c>
    </row>
    <row r="181" spans="1:6" x14ac:dyDescent="0.25">
      <c r="A181" t="s">
        <v>34</v>
      </c>
      <c r="B181" t="s">
        <v>36</v>
      </c>
      <c r="C181" t="s">
        <v>23</v>
      </c>
      <c r="D181" t="s">
        <v>13</v>
      </c>
      <c r="E181">
        <v>1</v>
      </c>
      <c r="F181">
        <v>57</v>
      </c>
    </row>
    <row r="182" spans="1:6" x14ac:dyDescent="0.25">
      <c r="A182" t="s">
        <v>34</v>
      </c>
      <c r="B182" t="s">
        <v>36</v>
      </c>
      <c r="C182" t="s">
        <v>23</v>
      </c>
      <c r="D182" t="s">
        <v>14</v>
      </c>
      <c r="E182">
        <v>1</v>
      </c>
      <c r="F182">
        <v>27</v>
      </c>
    </row>
    <row r="183" spans="1:6" x14ac:dyDescent="0.25">
      <c r="A183" t="s">
        <v>34</v>
      </c>
      <c r="B183" t="s">
        <v>36</v>
      </c>
      <c r="C183" t="s">
        <v>23</v>
      </c>
      <c r="D183" t="s">
        <v>15</v>
      </c>
      <c r="E183">
        <v>1</v>
      </c>
      <c r="F183">
        <v>33</v>
      </c>
    </row>
    <row r="184" spans="1:6" x14ac:dyDescent="0.25">
      <c r="A184" t="s">
        <v>34</v>
      </c>
      <c r="B184" t="s">
        <v>36</v>
      </c>
      <c r="C184" t="s">
        <v>23</v>
      </c>
      <c r="D184" t="s">
        <v>16</v>
      </c>
      <c r="E184">
        <v>1</v>
      </c>
      <c r="F184">
        <v>47</v>
      </c>
    </row>
    <row r="185" spans="1:6" x14ac:dyDescent="0.25">
      <c r="A185" t="s">
        <v>34</v>
      </c>
      <c r="B185" t="s">
        <v>36</v>
      </c>
      <c r="C185" t="s">
        <v>24</v>
      </c>
      <c r="D185" t="s">
        <v>11</v>
      </c>
      <c r="E185">
        <v>1</v>
      </c>
      <c r="F185">
        <v>8</v>
      </c>
    </row>
    <row r="186" spans="1:6" x14ac:dyDescent="0.25">
      <c r="A186" t="s">
        <v>34</v>
      </c>
      <c r="B186" t="s">
        <v>36</v>
      </c>
      <c r="C186" t="s">
        <v>24</v>
      </c>
      <c r="D186" t="s">
        <v>12</v>
      </c>
      <c r="E186">
        <v>1</v>
      </c>
      <c r="F186">
        <v>18</v>
      </c>
    </row>
    <row r="187" spans="1:6" x14ac:dyDescent="0.25">
      <c r="A187" t="s">
        <v>34</v>
      </c>
      <c r="B187" t="s">
        <v>36</v>
      </c>
      <c r="C187" t="s">
        <v>24</v>
      </c>
      <c r="D187" t="s">
        <v>13</v>
      </c>
      <c r="E187">
        <v>1</v>
      </c>
      <c r="F187">
        <v>58</v>
      </c>
    </row>
    <row r="188" spans="1:6" x14ac:dyDescent="0.25">
      <c r="A188" t="s">
        <v>34</v>
      </c>
      <c r="B188" t="s">
        <v>36</v>
      </c>
      <c r="C188" t="s">
        <v>24</v>
      </c>
      <c r="D188" t="s">
        <v>14</v>
      </c>
      <c r="E188">
        <v>1</v>
      </c>
      <c r="F188">
        <v>48</v>
      </c>
    </row>
    <row r="189" spans="1:6" x14ac:dyDescent="0.25">
      <c r="A189" t="s">
        <v>34</v>
      </c>
      <c r="B189" t="s">
        <v>36</v>
      </c>
      <c r="C189" t="s">
        <v>24</v>
      </c>
      <c r="D189" t="s">
        <v>15</v>
      </c>
      <c r="E189">
        <v>1</v>
      </c>
      <c r="F189">
        <v>28</v>
      </c>
    </row>
    <row r="190" spans="1:6" x14ac:dyDescent="0.25">
      <c r="A190" t="s">
        <v>34</v>
      </c>
      <c r="B190" t="s">
        <v>36</v>
      </c>
      <c r="C190" t="s">
        <v>24</v>
      </c>
      <c r="D190" t="s">
        <v>16</v>
      </c>
      <c r="E190">
        <v>1</v>
      </c>
      <c r="F190">
        <v>38</v>
      </c>
    </row>
    <row r="191" spans="1:6" x14ac:dyDescent="0.25">
      <c r="A191" t="s">
        <v>34</v>
      </c>
      <c r="B191" t="s">
        <v>36</v>
      </c>
      <c r="C191" t="s">
        <v>25</v>
      </c>
      <c r="D191" t="s">
        <v>11</v>
      </c>
      <c r="E191">
        <v>1</v>
      </c>
      <c r="F191">
        <v>29</v>
      </c>
    </row>
    <row r="192" spans="1:6" x14ac:dyDescent="0.25">
      <c r="A192" t="s">
        <v>34</v>
      </c>
      <c r="B192" t="s">
        <v>36</v>
      </c>
      <c r="C192" t="s">
        <v>25</v>
      </c>
      <c r="D192" t="s">
        <v>12</v>
      </c>
      <c r="E192">
        <v>1</v>
      </c>
      <c r="F192">
        <v>49</v>
      </c>
    </row>
    <row r="193" spans="1:6" x14ac:dyDescent="0.25">
      <c r="A193" t="s">
        <v>34</v>
      </c>
      <c r="B193" t="s">
        <v>36</v>
      </c>
      <c r="C193" t="s">
        <v>25</v>
      </c>
      <c r="D193" t="s">
        <v>13</v>
      </c>
      <c r="E193">
        <v>1</v>
      </c>
      <c r="F193">
        <v>39</v>
      </c>
    </row>
    <row r="194" spans="1:6" x14ac:dyDescent="0.25">
      <c r="A194" t="s">
        <v>34</v>
      </c>
      <c r="B194" t="s">
        <v>36</v>
      </c>
      <c r="C194" t="s">
        <v>25</v>
      </c>
      <c r="D194" t="s">
        <v>14</v>
      </c>
      <c r="E194">
        <v>1</v>
      </c>
      <c r="F194">
        <v>9</v>
      </c>
    </row>
    <row r="195" spans="1:6" x14ac:dyDescent="0.25">
      <c r="A195" t="s">
        <v>34</v>
      </c>
      <c r="B195" t="s">
        <v>36</v>
      </c>
      <c r="C195" t="s">
        <v>25</v>
      </c>
      <c r="D195" t="s">
        <v>15</v>
      </c>
      <c r="E195">
        <v>1</v>
      </c>
      <c r="F195">
        <v>19</v>
      </c>
    </row>
    <row r="196" spans="1:6" x14ac:dyDescent="0.25">
      <c r="A196" t="s">
        <v>34</v>
      </c>
      <c r="B196" t="s">
        <v>36</v>
      </c>
      <c r="C196" t="s">
        <v>25</v>
      </c>
      <c r="D196" t="s">
        <v>16</v>
      </c>
      <c r="E196">
        <v>1</v>
      </c>
      <c r="F196">
        <v>59</v>
      </c>
    </row>
    <row r="197" spans="1:6" x14ac:dyDescent="0.25">
      <c r="A197" t="s">
        <v>34</v>
      </c>
      <c r="B197" t="s">
        <v>36</v>
      </c>
      <c r="C197" t="s">
        <v>26</v>
      </c>
      <c r="D197" t="s">
        <v>11</v>
      </c>
      <c r="E197">
        <v>1</v>
      </c>
      <c r="F197">
        <v>50</v>
      </c>
    </row>
    <row r="198" spans="1:6" x14ac:dyDescent="0.25">
      <c r="A198" t="s">
        <v>34</v>
      </c>
      <c r="B198" t="s">
        <v>36</v>
      </c>
      <c r="C198" t="s">
        <v>26</v>
      </c>
      <c r="D198" t="s">
        <v>12</v>
      </c>
      <c r="E198">
        <v>1</v>
      </c>
      <c r="F198">
        <v>40</v>
      </c>
    </row>
    <row r="199" spans="1:6" x14ac:dyDescent="0.25">
      <c r="A199" t="s">
        <v>34</v>
      </c>
      <c r="B199" t="s">
        <v>36</v>
      </c>
      <c r="C199" t="s">
        <v>26</v>
      </c>
      <c r="D199" t="s">
        <v>13</v>
      </c>
      <c r="E199">
        <v>1</v>
      </c>
      <c r="F199">
        <v>10</v>
      </c>
    </row>
    <row r="200" spans="1:6" x14ac:dyDescent="0.25">
      <c r="A200" t="s">
        <v>34</v>
      </c>
      <c r="B200" t="s">
        <v>36</v>
      </c>
      <c r="C200" t="s">
        <v>26</v>
      </c>
      <c r="D200" t="s">
        <v>14</v>
      </c>
      <c r="E200">
        <v>1</v>
      </c>
      <c r="F200">
        <v>20</v>
      </c>
    </row>
    <row r="201" spans="1:6" x14ac:dyDescent="0.25">
      <c r="A201" t="s">
        <v>34</v>
      </c>
      <c r="B201" t="s">
        <v>36</v>
      </c>
      <c r="C201" t="s">
        <v>26</v>
      </c>
      <c r="D201" t="s">
        <v>15</v>
      </c>
      <c r="E201">
        <v>1</v>
      </c>
      <c r="F201">
        <v>30</v>
      </c>
    </row>
    <row r="202" spans="1:6" x14ac:dyDescent="0.25">
      <c r="A202" t="s">
        <v>34</v>
      </c>
      <c r="B202" t="s">
        <v>36</v>
      </c>
      <c r="C202" t="s">
        <v>26</v>
      </c>
      <c r="D202" t="s">
        <v>16</v>
      </c>
      <c r="E202">
        <v>1</v>
      </c>
      <c r="F202">
        <v>60</v>
      </c>
    </row>
    <row r="203" spans="1:6" x14ac:dyDescent="0.25">
      <c r="A203" t="s">
        <v>34</v>
      </c>
      <c r="B203" t="s">
        <v>37</v>
      </c>
      <c r="C203" t="s">
        <v>35</v>
      </c>
      <c r="D203" t="s">
        <v>8</v>
      </c>
      <c r="E203">
        <v>3</v>
      </c>
      <c r="F203" t="s">
        <v>49</v>
      </c>
    </row>
    <row r="204" spans="1:6" x14ac:dyDescent="0.25">
      <c r="A204" t="s">
        <v>34</v>
      </c>
      <c r="B204" t="s">
        <v>37</v>
      </c>
      <c r="C204" t="s">
        <v>35</v>
      </c>
      <c r="D204" t="s">
        <v>9</v>
      </c>
      <c r="E204">
        <v>2</v>
      </c>
      <c r="F204" t="s">
        <v>50</v>
      </c>
    </row>
    <row r="205" spans="1:6" x14ac:dyDescent="0.25">
      <c r="A205" t="s">
        <v>34</v>
      </c>
      <c r="B205" t="s">
        <v>37</v>
      </c>
      <c r="C205" t="s">
        <v>35</v>
      </c>
      <c r="D205" t="s">
        <v>10</v>
      </c>
      <c r="E205">
        <v>2</v>
      </c>
      <c r="F205" t="s">
        <v>51</v>
      </c>
    </row>
    <row r="206" spans="1:6" x14ac:dyDescent="0.25">
      <c r="A206" t="s">
        <v>34</v>
      </c>
      <c r="B206" t="s">
        <v>37</v>
      </c>
      <c r="C206" t="s">
        <v>18</v>
      </c>
      <c r="D206" t="s">
        <v>8</v>
      </c>
      <c r="E206">
        <v>3</v>
      </c>
      <c r="F206" t="s">
        <v>52</v>
      </c>
    </row>
    <row r="207" spans="1:6" x14ac:dyDescent="0.25">
      <c r="A207" t="s">
        <v>34</v>
      </c>
      <c r="B207" t="s">
        <v>37</v>
      </c>
      <c r="C207" t="s">
        <v>18</v>
      </c>
      <c r="D207" t="s">
        <v>9</v>
      </c>
      <c r="E207">
        <v>2</v>
      </c>
      <c r="F207" t="s">
        <v>53</v>
      </c>
    </row>
    <row r="208" spans="1:6" x14ac:dyDescent="0.25">
      <c r="A208" t="s">
        <v>34</v>
      </c>
      <c r="B208" t="s">
        <v>37</v>
      </c>
      <c r="C208" t="s">
        <v>18</v>
      </c>
      <c r="D208" t="s">
        <v>10</v>
      </c>
      <c r="E208">
        <v>2</v>
      </c>
      <c r="F208" t="s">
        <v>54</v>
      </c>
    </row>
    <row r="209" spans="1:6" x14ac:dyDescent="0.25">
      <c r="A209" t="s">
        <v>34</v>
      </c>
      <c r="B209" t="s">
        <v>37</v>
      </c>
      <c r="C209" t="s">
        <v>19</v>
      </c>
      <c r="D209" t="s">
        <v>8</v>
      </c>
      <c r="E209">
        <v>2</v>
      </c>
      <c r="F209" t="s">
        <v>55</v>
      </c>
    </row>
    <row r="210" spans="1:6" x14ac:dyDescent="0.25">
      <c r="A210" t="s">
        <v>34</v>
      </c>
      <c r="B210" t="s">
        <v>37</v>
      </c>
      <c r="C210" t="s">
        <v>19</v>
      </c>
      <c r="D210" t="s">
        <v>9</v>
      </c>
      <c r="E210">
        <v>2</v>
      </c>
      <c r="F210" t="s">
        <v>56</v>
      </c>
    </row>
    <row r="211" spans="1:6" x14ac:dyDescent="0.25">
      <c r="A211" t="s">
        <v>34</v>
      </c>
      <c r="B211" t="s">
        <v>37</v>
      </c>
      <c r="C211" t="s">
        <v>19</v>
      </c>
      <c r="D211" t="s">
        <v>10</v>
      </c>
      <c r="E211">
        <v>2</v>
      </c>
      <c r="F211" t="s">
        <v>57</v>
      </c>
    </row>
    <row r="212" spans="1:6" x14ac:dyDescent="0.25">
      <c r="A212" t="s">
        <v>34</v>
      </c>
      <c r="B212" t="s">
        <v>37</v>
      </c>
      <c r="C212" t="s">
        <v>20</v>
      </c>
      <c r="D212" t="s">
        <v>8</v>
      </c>
      <c r="E212">
        <v>2</v>
      </c>
      <c r="F212" t="s">
        <v>58</v>
      </c>
    </row>
    <row r="213" spans="1:6" x14ac:dyDescent="0.25">
      <c r="A213" t="s">
        <v>34</v>
      </c>
      <c r="B213" t="s">
        <v>37</v>
      </c>
      <c r="C213" t="s">
        <v>20</v>
      </c>
      <c r="D213" t="s">
        <v>9</v>
      </c>
      <c r="E213">
        <v>2</v>
      </c>
      <c r="F213" t="s">
        <v>59</v>
      </c>
    </row>
    <row r="214" spans="1:6" x14ac:dyDescent="0.25">
      <c r="A214" t="s">
        <v>34</v>
      </c>
      <c r="B214" t="s">
        <v>37</v>
      </c>
      <c r="C214" t="s">
        <v>20</v>
      </c>
      <c r="D214" t="s">
        <v>10</v>
      </c>
      <c r="E214">
        <v>2</v>
      </c>
      <c r="F214" t="s">
        <v>60</v>
      </c>
    </row>
    <row r="215" spans="1:6" x14ac:dyDescent="0.25">
      <c r="A215" t="s">
        <v>34</v>
      </c>
      <c r="B215" t="s">
        <v>37</v>
      </c>
      <c r="C215" t="s">
        <v>21</v>
      </c>
      <c r="D215" t="s">
        <v>8</v>
      </c>
      <c r="E215">
        <v>2</v>
      </c>
      <c r="F215" t="s">
        <v>61</v>
      </c>
    </row>
    <row r="216" spans="1:6" x14ac:dyDescent="0.25">
      <c r="A216" t="s">
        <v>34</v>
      </c>
      <c r="B216" t="s">
        <v>37</v>
      </c>
      <c r="C216" t="s">
        <v>21</v>
      </c>
      <c r="D216" t="s">
        <v>9</v>
      </c>
      <c r="E216">
        <v>2</v>
      </c>
      <c r="F216" t="s">
        <v>62</v>
      </c>
    </row>
    <row r="217" spans="1:6" x14ac:dyDescent="0.25">
      <c r="A217" t="s">
        <v>34</v>
      </c>
      <c r="B217" t="s">
        <v>37</v>
      </c>
      <c r="C217" t="s">
        <v>21</v>
      </c>
      <c r="D217" t="s">
        <v>10</v>
      </c>
      <c r="E217">
        <v>2</v>
      </c>
      <c r="F217" t="s">
        <v>63</v>
      </c>
    </row>
    <row r="218" spans="1:6" x14ac:dyDescent="0.25">
      <c r="A218" t="s">
        <v>34</v>
      </c>
      <c r="B218" t="s">
        <v>37</v>
      </c>
      <c r="C218" t="s">
        <v>22</v>
      </c>
      <c r="D218" t="s">
        <v>8</v>
      </c>
      <c r="E218">
        <v>2</v>
      </c>
      <c r="F218" t="s">
        <v>64</v>
      </c>
    </row>
    <row r="219" spans="1:6" x14ac:dyDescent="0.25">
      <c r="A219" t="s">
        <v>34</v>
      </c>
      <c r="B219" t="s">
        <v>37</v>
      </c>
      <c r="C219" t="s">
        <v>22</v>
      </c>
      <c r="D219" t="s">
        <v>9</v>
      </c>
      <c r="E219">
        <v>1</v>
      </c>
      <c r="F219">
        <v>16</v>
      </c>
    </row>
    <row r="220" spans="1:6" x14ac:dyDescent="0.25">
      <c r="A220" t="s">
        <v>34</v>
      </c>
      <c r="B220" t="s">
        <v>37</v>
      </c>
      <c r="C220" t="s">
        <v>22</v>
      </c>
      <c r="D220" t="s">
        <v>10</v>
      </c>
      <c r="E220">
        <v>3</v>
      </c>
      <c r="F220" t="s">
        <v>65</v>
      </c>
    </row>
    <row r="221" spans="1:6" x14ac:dyDescent="0.25">
      <c r="A221" t="s">
        <v>34</v>
      </c>
      <c r="B221" t="s">
        <v>37</v>
      </c>
      <c r="C221" t="s">
        <v>23</v>
      </c>
      <c r="D221" t="s">
        <v>8</v>
      </c>
      <c r="E221">
        <v>2</v>
      </c>
      <c r="F221" t="s">
        <v>66</v>
      </c>
    </row>
    <row r="222" spans="1:6" x14ac:dyDescent="0.25">
      <c r="A222" t="s">
        <v>34</v>
      </c>
      <c r="B222" t="s">
        <v>37</v>
      </c>
      <c r="C222" t="s">
        <v>23</v>
      </c>
      <c r="D222" t="s">
        <v>9</v>
      </c>
      <c r="E222">
        <v>2</v>
      </c>
      <c r="F222" t="s">
        <v>67</v>
      </c>
    </row>
    <row r="223" spans="1:6" x14ac:dyDescent="0.25">
      <c r="A223" t="s">
        <v>34</v>
      </c>
      <c r="B223" t="s">
        <v>37</v>
      </c>
      <c r="C223" t="s">
        <v>23</v>
      </c>
      <c r="D223" t="s">
        <v>10</v>
      </c>
      <c r="E223">
        <v>2</v>
      </c>
      <c r="F223" t="s">
        <v>68</v>
      </c>
    </row>
    <row r="224" spans="1:6" x14ac:dyDescent="0.25">
      <c r="A224" t="s">
        <v>34</v>
      </c>
      <c r="B224" t="s">
        <v>37</v>
      </c>
      <c r="C224" t="s">
        <v>24</v>
      </c>
      <c r="D224" t="s">
        <v>8</v>
      </c>
      <c r="E224">
        <v>2</v>
      </c>
      <c r="F224" t="s">
        <v>69</v>
      </c>
    </row>
    <row r="225" spans="1:6" x14ac:dyDescent="0.25">
      <c r="A225" t="s">
        <v>34</v>
      </c>
      <c r="B225" t="s">
        <v>37</v>
      </c>
      <c r="C225" t="s">
        <v>24</v>
      </c>
      <c r="D225" t="s">
        <v>9</v>
      </c>
      <c r="E225">
        <v>2</v>
      </c>
      <c r="F225" t="s">
        <v>70</v>
      </c>
    </row>
    <row r="226" spans="1:6" x14ac:dyDescent="0.25">
      <c r="A226" t="s">
        <v>34</v>
      </c>
      <c r="B226" t="s">
        <v>37</v>
      </c>
      <c r="C226" t="s">
        <v>24</v>
      </c>
      <c r="D226" t="s">
        <v>10</v>
      </c>
      <c r="E226">
        <v>2</v>
      </c>
      <c r="F226" t="s">
        <v>71</v>
      </c>
    </row>
    <row r="227" spans="1:6" x14ac:dyDescent="0.25">
      <c r="A227" t="s">
        <v>34</v>
      </c>
      <c r="B227" t="s">
        <v>37</v>
      </c>
      <c r="C227" t="s">
        <v>25</v>
      </c>
      <c r="D227" t="s">
        <v>8</v>
      </c>
      <c r="E227">
        <v>2</v>
      </c>
      <c r="F227" t="s">
        <v>72</v>
      </c>
    </row>
    <row r="228" spans="1:6" x14ac:dyDescent="0.25">
      <c r="A228" t="s">
        <v>34</v>
      </c>
      <c r="B228" t="s">
        <v>37</v>
      </c>
      <c r="C228" t="s">
        <v>25</v>
      </c>
      <c r="D228" t="s">
        <v>9</v>
      </c>
      <c r="E228">
        <v>2</v>
      </c>
      <c r="F228" t="s">
        <v>73</v>
      </c>
    </row>
    <row r="229" spans="1:6" x14ac:dyDescent="0.25">
      <c r="A229" t="s">
        <v>34</v>
      </c>
      <c r="B229" t="s">
        <v>37</v>
      </c>
      <c r="C229" t="s">
        <v>25</v>
      </c>
      <c r="D229" t="s">
        <v>10</v>
      </c>
      <c r="E229">
        <v>2</v>
      </c>
      <c r="F229" t="s">
        <v>74</v>
      </c>
    </row>
    <row r="230" spans="1:6" x14ac:dyDescent="0.25">
      <c r="A230" t="s">
        <v>34</v>
      </c>
      <c r="B230" t="s">
        <v>37</v>
      </c>
      <c r="C230" t="s">
        <v>26</v>
      </c>
      <c r="D230" t="s">
        <v>8</v>
      </c>
      <c r="E230">
        <v>2</v>
      </c>
      <c r="F230" t="s">
        <v>75</v>
      </c>
    </row>
    <row r="231" spans="1:6" x14ac:dyDescent="0.25">
      <c r="A231" t="s">
        <v>34</v>
      </c>
      <c r="B231" t="s">
        <v>37</v>
      </c>
      <c r="C231" t="s">
        <v>26</v>
      </c>
      <c r="D231" t="s">
        <v>9</v>
      </c>
      <c r="E231">
        <v>2</v>
      </c>
      <c r="F231" t="s">
        <v>76</v>
      </c>
    </row>
    <row r="232" spans="1:6" x14ac:dyDescent="0.25">
      <c r="A232" t="s">
        <v>34</v>
      </c>
      <c r="B232" t="s">
        <v>37</v>
      </c>
      <c r="C232" t="s">
        <v>26</v>
      </c>
      <c r="D232" t="s">
        <v>10</v>
      </c>
      <c r="E232">
        <v>2</v>
      </c>
      <c r="F232" t="s">
        <v>77</v>
      </c>
    </row>
    <row r="233" spans="1:6" x14ac:dyDescent="0.25">
      <c r="A233" t="s">
        <v>34</v>
      </c>
      <c r="B233" t="s">
        <v>1</v>
      </c>
      <c r="C233" t="s">
        <v>35</v>
      </c>
      <c r="D233" t="s">
        <v>5</v>
      </c>
      <c r="E233">
        <v>3</v>
      </c>
      <c r="F233" t="s">
        <v>78</v>
      </c>
    </row>
    <row r="234" spans="1:6" x14ac:dyDescent="0.25">
      <c r="A234" t="s">
        <v>34</v>
      </c>
      <c r="B234" t="s">
        <v>1</v>
      </c>
      <c r="C234" t="s">
        <v>35</v>
      </c>
      <c r="D234" t="s">
        <v>6</v>
      </c>
      <c r="E234">
        <v>2</v>
      </c>
      <c r="F234" t="s">
        <v>50</v>
      </c>
    </row>
    <row r="235" spans="1:6" x14ac:dyDescent="0.25">
      <c r="A235" t="s">
        <v>34</v>
      </c>
      <c r="B235" t="s">
        <v>1</v>
      </c>
      <c r="C235" t="s">
        <v>35</v>
      </c>
      <c r="D235" t="s">
        <v>7</v>
      </c>
      <c r="E235">
        <v>2</v>
      </c>
      <c r="F235" t="s">
        <v>79</v>
      </c>
    </row>
    <row r="236" spans="1:6" x14ac:dyDescent="0.25">
      <c r="A236" t="s">
        <v>34</v>
      </c>
      <c r="B236" t="s">
        <v>1</v>
      </c>
      <c r="C236" t="s">
        <v>18</v>
      </c>
      <c r="D236" t="s">
        <v>5</v>
      </c>
      <c r="E236">
        <v>2</v>
      </c>
      <c r="F236" t="s">
        <v>54</v>
      </c>
    </row>
    <row r="237" spans="1:6" x14ac:dyDescent="0.25">
      <c r="A237" t="s">
        <v>34</v>
      </c>
      <c r="B237" t="s">
        <v>1</v>
      </c>
      <c r="C237" t="s">
        <v>18</v>
      </c>
      <c r="D237" t="s">
        <v>6</v>
      </c>
      <c r="E237">
        <v>2</v>
      </c>
      <c r="F237" t="s">
        <v>80</v>
      </c>
    </row>
    <row r="238" spans="1:6" x14ac:dyDescent="0.25">
      <c r="A238" t="s">
        <v>34</v>
      </c>
      <c r="B238" t="s">
        <v>1</v>
      </c>
      <c r="C238" t="s">
        <v>18</v>
      </c>
      <c r="D238" t="s">
        <v>7</v>
      </c>
      <c r="E238">
        <v>3</v>
      </c>
      <c r="F238" t="s">
        <v>81</v>
      </c>
    </row>
    <row r="239" spans="1:6" x14ac:dyDescent="0.25">
      <c r="A239" t="s">
        <v>34</v>
      </c>
      <c r="B239" t="s">
        <v>1</v>
      </c>
      <c r="C239" t="s">
        <v>19</v>
      </c>
      <c r="D239" t="s">
        <v>5</v>
      </c>
      <c r="E239">
        <v>2</v>
      </c>
      <c r="F239" t="s">
        <v>82</v>
      </c>
    </row>
    <row r="240" spans="1:6" x14ac:dyDescent="0.25">
      <c r="A240" t="s">
        <v>34</v>
      </c>
      <c r="B240" t="s">
        <v>1</v>
      </c>
      <c r="C240" t="s">
        <v>19</v>
      </c>
      <c r="D240" t="s">
        <v>6</v>
      </c>
      <c r="E240">
        <v>2</v>
      </c>
      <c r="F240" t="s">
        <v>83</v>
      </c>
    </row>
    <row r="241" spans="1:6" x14ac:dyDescent="0.25">
      <c r="A241" t="s">
        <v>34</v>
      </c>
      <c r="B241" t="s">
        <v>1</v>
      </c>
      <c r="C241" t="s">
        <v>19</v>
      </c>
      <c r="D241" t="s">
        <v>7</v>
      </c>
      <c r="E241">
        <v>2</v>
      </c>
      <c r="F241" t="s">
        <v>84</v>
      </c>
    </row>
    <row r="242" spans="1:6" x14ac:dyDescent="0.25">
      <c r="A242" t="s">
        <v>34</v>
      </c>
      <c r="B242" t="s">
        <v>1</v>
      </c>
      <c r="C242" t="s">
        <v>20</v>
      </c>
      <c r="D242" t="s">
        <v>5</v>
      </c>
      <c r="E242">
        <v>2</v>
      </c>
      <c r="F242" t="s">
        <v>85</v>
      </c>
    </row>
    <row r="243" spans="1:6" x14ac:dyDescent="0.25">
      <c r="A243" t="s">
        <v>34</v>
      </c>
      <c r="B243" t="s">
        <v>1</v>
      </c>
      <c r="C243" t="s">
        <v>20</v>
      </c>
      <c r="D243" t="s">
        <v>6</v>
      </c>
      <c r="E243">
        <v>2</v>
      </c>
      <c r="F243" t="s">
        <v>86</v>
      </c>
    </row>
    <row r="244" spans="1:6" x14ac:dyDescent="0.25">
      <c r="A244" t="s">
        <v>34</v>
      </c>
      <c r="B244" t="s">
        <v>1</v>
      </c>
      <c r="C244" t="s">
        <v>20</v>
      </c>
      <c r="D244" t="s">
        <v>7</v>
      </c>
      <c r="E244">
        <v>2</v>
      </c>
      <c r="F244" t="s">
        <v>87</v>
      </c>
    </row>
    <row r="245" spans="1:6" x14ac:dyDescent="0.25">
      <c r="A245" t="s">
        <v>34</v>
      </c>
      <c r="B245" t="s">
        <v>1</v>
      </c>
      <c r="C245" t="s">
        <v>21</v>
      </c>
      <c r="D245" t="s">
        <v>5</v>
      </c>
      <c r="E245">
        <v>2</v>
      </c>
      <c r="F245" t="s">
        <v>62</v>
      </c>
    </row>
    <row r="246" spans="1:6" x14ac:dyDescent="0.25">
      <c r="A246" t="s">
        <v>34</v>
      </c>
      <c r="B246" t="s">
        <v>1</v>
      </c>
      <c r="C246" t="s">
        <v>21</v>
      </c>
      <c r="D246" t="s">
        <v>6</v>
      </c>
      <c r="E246">
        <v>2</v>
      </c>
      <c r="F246" t="s">
        <v>88</v>
      </c>
    </row>
    <row r="247" spans="1:6" x14ac:dyDescent="0.25">
      <c r="A247" t="s">
        <v>34</v>
      </c>
      <c r="B247" t="s">
        <v>1</v>
      </c>
      <c r="C247" t="s">
        <v>21</v>
      </c>
      <c r="D247" t="s">
        <v>7</v>
      </c>
      <c r="E247">
        <v>2</v>
      </c>
      <c r="F247" t="s">
        <v>89</v>
      </c>
    </row>
    <row r="248" spans="1:6" x14ac:dyDescent="0.25">
      <c r="A248" t="s">
        <v>34</v>
      </c>
      <c r="B248" t="s">
        <v>1</v>
      </c>
      <c r="C248" t="s">
        <v>22</v>
      </c>
      <c r="D248" t="s">
        <v>5</v>
      </c>
      <c r="E248">
        <v>2</v>
      </c>
      <c r="F248" t="s">
        <v>90</v>
      </c>
    </row>
    <row r="249" spans="1:6" x14ac:dyDescent="0.25">
      <c r="A249" t="s">
        <v>34</v>
      </c>
      <c r="B249" t="s">
        <v>1</v>
      </c>
      <c r="C249" t="s">
        <v>22</v>
      </c>
      <c r="D249" t="s">
        <v>6</v>
      </c>
      <c r="E249">
        <v>2</v>
      </c>
      <c r="F249" t="s">
        <v>91</v>
      </c>
    </row>
    <row r="250" spans="1:6" x14ac:dyDescent="0.25">
      <c r="A250" t="s">
        <v>34</v>
      </c>
      <c r="B250" t="s">
        <v>1</v>
      </c>
      <c r="C250" t="s">
        <v>22</v>
      </c>
      <c r="D250" t="s">
        <v>7</v>
      </c>
      <c r="E250">
        <v>2</v>
      </c>
      <c r="F250" t="s">
        <v>92</v>
      </c>
    </row>
    <row r="251" spans="1:6" x14ac:dyDescent="0.25">
      <c r="A251" t="s">
        <v>34</v>
      </c>
      <c r="B251" t="s">
        <v>1</v>
      </c>
      <c r="C251" t="s">
        <v>23</v>
      </c>
      <c r="D251" t="s">
        <v>5</v>
      </c>
      <c r="E251">
        <v>2</v>
      </c>
      <c r="F251" t="s">
        <v>93</v>
      </c>
    </row>
    <row r="252" spans="1:6" x14ac:dyDescent="0.25">
      <c r="A252" t="s">
        <v>34</v>
      </c>
      <c r="B252" t="s">
        <v>1</v>
      </c>
      <c r="C252" t="s">
        <v>23</v>
      </c>
      <c r="D252" t="s">
        <v>6</v>
      </c>
      <c r="E252">
        <v>2</v>
      </c>
      <c r="F252" t="s">
        <v>94</v>
      </c>
    </row>
    <row r="253" spans="1:6" x14ac:dyDescent="0.25">
      <c r="A253" t="s">
        <v>34</v>
      </c>
      <c r="B253" t="s">
        <v>1</v>
      </c>
      <c r="C253" t="s">
        <v>23</v>
      </c>
      <c r="D253" t="s">
        <v>7</v>
      </c>
      <c r="E253">
        <v>2</v>
      </c>
      <c r="F253" t="s">
        <v>95</v>
      </c>
    </row>
    <row r="254" spans="1:6" x14ac:dyDescent="0.25">
      <c r="A254" t="s">
        <v>34</v>
      </c>
      <c r="B254" t="s">
        <v>1</v>
      </c>
      <c r="C254" t="s">
        <v>24</v>
      </c>
      <c r="D254" t="s">
        <v>5</v>
      </c>
      <c r="E254">
        <v>2</v>
      </c>
      <c r="F254" t="s">
        <v>96</v>
      </c>
    </row>
    <row r="255" spans="1:6" x14ac:dyDescent="0.25">
      <c r="A255" t="s">
        <v>34</v>
      </c>
      <c r="B255" t="s">
        <v>1</v>
      </c>
      <c r="C255" t="s">
        <v>24</v>
      </c>
      <c r="D255" t="s">
        <v>6</v>
      </c>
      <c r="E255">
        <v>2</v>
      </c>
      <c r="F255" t="s">
        <v>97</v>
      </c>
    </row>
    <row r="256" spans="1:6" x14ac:dyDescent="0.25">
      <c r="A256" t="s">
        <v>34</v>
      </c>
      <c r="B256" t="s">
        <v>1</v>
      </c>
      <c r="C256" t="s">
        <v>24</v>
      </c>
      <c r="D256" t="s">
        <v>7</v>
      </c>
      <c r="E256">
        <v>2</v>
      </c>
      <c r="F256" t="s">
        <v>98</v>
      </c>
    </row>
    <row r="257" spans="1:6" x14ac:dyDescent="0.25">
      <c r="A257" t="s">
        <v>34</v>
      </c>
      <c r="B257" t="s">
        <v>1</v>
      </c>
      <c r="C257" t="s">
        <v>25</v>
      </c>
      <c r="D257" t="s">
        <v>5</v>
      </c>
      <c r="E257">
        <v>2</v>
      </c>
      <c r="F257" t="s">
        <v>99</v>
      </c>
    </row>
    <row r="258" spans="1:6" x14ac:dyDescent="0.25">
      <c r="A258" t="s">
        <v>34</v>
      </c>
      <c r="B258" t="s">
        <v>1</v>
      </c>
      <c r="C258" t="s">
        <v>25</v>
      </c>
      <c r="D258" t="s">
        <v>6</v>
      </c>
      <c r="E258">
        <v>2</v>
      </c>
      <c r="F258" t="s">
        <v>100</v>
      </c>
    </row>
    <row r="259" spans="1:6" x14ac:dyDescent="0.25">
      <c r="A259" t="s">
        <v>34</v>
      </c>
      <c r="B259" t="s">
        <v>1</v>
      </c>
      <c r="C259" t="s">
        <v>25</v>
      </c>
      <c r="D259" t="s">
        <v>7</v>
      </c>
      <c r="E259">
        <v>2</v>
      </c>
      <c r="F259" t="s">
        <v>101</v>
      </c>
    </row>
    <row r="260" spans="1:6" x14ac:dyDescent="0.25">
      <c r="A260" t="s">
        <v>34</v>
      </c>
      <c r="B260" t="s">
        <v>1</v>
      </c>
      <c r="C260" t="s">
        <v>26</v>
      </c>
      <c r="D260" t="s">
        <v>5</v>
      </c>
      <c r="E260">
        <v>2</v>
      </c>
      <c r="F260" t="s">
        <v>102</v>
      </c>
    </row>
    <row r="261" spans="1:6" x14ac:dyDescent="0.25">
      <c r="A261" t="s">
        <v>34</v>
      </c>
      <c r="B261" t="s">
        <v>1</v>
      </c>
      <c r="C261" t="s">
        <v>26</v>
      </c>
      <c r="D261" t="s">
        <v>6</v>
      </c>
      <c r="E261">
        <v>2</v>
      </c>
      <c r="F261" t="s">
        <v>103</v>
      </c>
    </row>
    <row r="262" spans="1:6" x14ac:dyDescent="0.25">
      <c r="A262" t="s">
        <v>34</v>
      </c>
      <c r="B262" t="s">
        <v>1</v>
      </c>
      <c r="C262" t="s">
        <v>26</v>
      </c>
      <c r="D262" t="s">
        <v>7</v>
      </c>
      <c r="E262">
        <v>2</v>
      </c>
      <c r="F262" t="s">
        <v>76</v>
      </c>
    </row>
    <row r="263" spans="1:6" x14ac:dyDescent="0.25">
      <c r="A263" t="s">
        <v>34</v>
      </c>
      <c r="B263" t="s">
        <v>33</v>
      </c>
      <c r="C263" t="s">
        <v>35</v>
      </c>
      <c r="D263" t="s">
        <v>4</v>
      </c>
      <c r="E263">
        <v>7</v>
      </c>
      <c r="F263" t="s">
        <v>104</v>
      </c>
    </row>
    <row r="264" spans="1:6" x14ac:dyDescent="0.25">
      <c r="A264" t="s">
        <v>34</v>
      </c>
      <c r="B264" t="s">
        <v>33</v>
      </c>
      <c r="C264" t="s">
        <v>18</v>
      </c>
      <c r="D264" t="s">
        <v>4</v>
      </c>
      <c r="E264">
        <v>7</v>
      </c>
      <c r="F264" t="s">
        <v>105</v>
      </c>
    </row>
    <row r="265" spans="1:6" x14ac:dyDescent="0.25">
      <c r="A265" t="s">
        <v>34</v>
      </c>
      <c r="B265" t="s">
        <v>33</v>
      </c>
      <c r="C265" t="s">
        <v>19</v>
      </c>
      <c r="D265" t="s">
        <v>4</v>
      </c>
      <c r="E265">
        <v>6</v>
      </c>
      <c r="F265" t="s">
        <v>106</v>
      </c>
    </row>
    <row r="266" spans="1:6" x14ac:dyDescent="0.25">
      <c r="A266" t="s">
        <v>34</v>
      </c>
      <c r="B266" t="s">
        <v>33</v>
      </c>
      <c r="C266" t="s">
        <v>20</v>
      </c>
      <c r="D266" t="s">
        <v>4</v>
      </c>
      <c r="E266">
        <v>6</v>
      </c>
      <c r="F266" t="s">
        <v>107</v>
      </c>
    </row>
    <row r="267" spans="1:6" x14ac:dyDescent="0.25">
      <c r="A267" t="s">
        <v>34</v>
      </c>
      <c r="B267" t="s">
        <v>33</v>
      </c>
      <c r="C267" t="s">
        <v>21</v>
      </c>
      <c r="D267" t="s">
        <v>4</v>
      </c>
      <c r="E267">
        <v>6</v>
      </c>
      <c r="F267" t="s">
        <v>108</v>
      </c>
    </row>
    <row r="268" spans="1:6" x14ac:dyDescent="0.25">
      <c r="A268" t="s">
        <v>34</v>
      </c>
      <c r="B268" t="s">
        <v>33</v>
      </c>
      <c r="C268" t="s">
        <v>22</v>
      </c>
      <c r="D268" t="s">
        <v>4</v>
      </c>
      <c r="E268">
        <v>6</v>
      </c>
      <c r="F268" t="s">
        <v>109</v>
      </c>
    </row>
    <row r="269" spans="1:6" x14ac:dyDescent="0.25">
      <c r="A269" t="s">
        <v>34</v>
      </c>
      <c r="B269" t="s">
        <v>33</v>
      </c>
      <c r="C269" t="s">
        <v>23</v>
      </c>
      <c r="D269" t="s">
        <v>4</v>
      </c>
      <c r="E269">
        <v>6</v>
      </c>
      <c r="F269" t="s">
        <v>110</v>
      </c>
    </row>
    <row r="270" spans="1:6" x14ac:dyDescent="0.25">
      <c r="A270" t="s">
        <v>34</v>
      </c>
      <c r="B270" t="s">
        <v>33</v>
      </c>
      <c r="C270" t="s">
        <v>24</v>
      </c>
      <c r="D270" t="s">
        <v>4</v>
      </c>
      <c r="E270">
        <v>6</v>
      </c>
      <c r="F270" t="s">
        <v>111</v>
      </c>
    </row>
    <row r="271" spans="1:6" x14ac:dyDescent="0.25">
      <c r="A271" t="s">
        <v>34</v>
      </c>
      <c r="B271" t="s">
        <v>33</v>
      </c>
      <c r="C271" t="s">
        <v>25</v>
      </c>
      <c r="D271" t="s">
        <v>4</v>
      </c>
      <c r="E271">
        <v>6</v>
      </c>
      <c r="F271" t="s">
        <v>112</v>
      </c>
    </row>
    <row r="272" spans="1:6" x14ac:dyDescent="0.25">
      <c r="A272" t="s">
        <v>34</v>
      </c>
      <c r="B272" t="s">
        <v>33</v>
      </c>
      <c r="C272" t="s">
        <v>26</v>
      </c>
      <c r="D272" t="s">
        <v>4</v>
      </c>
      <c r="E272">
        <v>6</v>
      </c>
      <c r="F272" t="s">
        <v>113</v>
      </c>
    </row>
    <row r="273" spans="1:6" x14ac:dyDescent="0.25">
      <c r="A273" t="s">
        <v>34</v>
      </c>
      <c r="B273" t="s">
        <v>0</v>
      </c>
      <c r="C273" t="s">
        <v>35</v>
      </c>
      <c r="D273" t="s">
        <v>3</v>
      </c>
      <c r="E273">
        <v>7</v>
      </c>
      <c r="F273" t="s">
        <v>104</v>
      </c>
    </row>
    <row r="274" spans="1:6" x14ac:dyDescent="0.25">
      <c r="A274" t="s">
        <v>34</v>
      </c>
      <c r="B274" t="s">
        <v>0</v>
      </c>
      <c r="C274" t="s">
        <v>18</v>
      </c>
      <c r="D274" t="s">
        <v>3</v>
      </c>
      <c r="E274">
        <v>7</v>
      </c>
      <c r="F274" t="s">
        <v>105</v>
      </c>
    </row>
    <row r="275" spans="1:6" x14ac:dyDescent="0.25">
      <c r="A275" t="s">
        <v>34</v>
      </c>
      <c r="B275" t="s">
        <v>0</v>
      </c>
      <c r="C275" t="s">
        <v>19</v>
      </c>
      <c r="D275" t="s">
        <v>3</v>
      </c>
      <c r="E275">
        <v>6</v>
      </c>
      <c r="F275" t="s">
        <v>106</v>
      </c>
    </row>
    <row r="276" spans="1:6" x14ac:dyDescent="0.25">
      <c r="A276" t="s">
        <v>34</v>
      </c>
      <c r="B276" t="s">
        <v>0</v>
      </c>
      <c r="C276" t="s">
        <v>20</v>
      </c>
      <c r="D276" t="s">
        <v>3</v>
      </c>
      <c r="E276">
        <v>6</v>
      </c>
      <c r="F276" t="s">
        <v>107</v>
      </c>
    </row>
    <row r="277" spans="1:6" x14ac:dyDescent="0.25">
      <c r="A277" t="s">
        <v>34</v>
      </c>
      <c r="B277" t="s">
        <v>0</v>
      </c>
      <c r="C277" t="s">
        <v>21</v>
      </c>
      <c r="D277" t="s">
        <v>3</v>
      </c>
      <c r="E277">
        <v>6</v>
      </c>
      <c r="F277" t="s">
        <v>108</v>
      </c>
    </row>
    <row r="278" spans="1:6" x14ac:dyDescent="0.25">
      <c r="A278" t="s">
        <v>34</v>
      </c>
      <c r="B278" t="s">
        <v>0</v>
      </c>
      <c r="C278" t="s">
        <v>22</v>
      </c>
      <c r="D278" t="s">
        <v>3</v>
      </c>
      <c r="E278">
        <v>6</v>
      </c>
      <c r="F278" t="s">
        <v>109</v>
      </c>
    </row>
    <row r="279" spans="1:6" x14ac:dyDescent="0.25">
      <c r="A279" t="s">
        <v>34</v>
      </c>
      <c r="B279" t="s">
        <v>0</v>
      </c>
      <c r="C279" t="s">
        <v>23</v>
      </c>
      <c r="D279" t="s">
        <v>3</v>
      </c>
      <c r="E279">
        <v>6</v>
      </c>
      <c r="F279" t="s">
        <v>110</v>
      </c>
    </row>
    <row r="280" spans="1:6" x14ac:dyDescent="0.25">
      <c r="A280" t="s">
        <v>34</v>
      </c>
      <c r="B280" t="s">
        <v>0</v>
      </c>
      <c r="C280" t="s">
        <v>24</v>
      </c>
      <c r="D280" t="s">
        <v>3</v>
      </c>
      <c r="E280">
        <v>6</v>
      </c>
      <c r="F280" t="s">
        <v>111</v>
      </c>
    </row>
    <row r="281" spans="1:6" x14ac:dyDescent="0.25">
      <c r="A281" t="s">
        <v>34</v>
      </c>
      <c r="B281" t="s">
        <v>0</v>
      </c>
      <c r="C281" t="s">
        <v>25</v>
      </c>
      <c r="D281" t="s">
        <v>3</v>
      </c>
      <c r="E281">
        <v>6</v>
      </c>
      <c r="F281" t="s">
        <v>112</v>
      </c>
    </row>
    <row r="282" spans="1:6" x14ac:dyDescent="0.25">
      <c r="A282" t="s">
        <v>34</v>
      </c>
      <c r="B282" t="s">
        <v>0</v>
      </c>
      <c r="C282" t="s">
        <v>26</v>
      </c>
      <c r="D282" t="s">
        <v>3</v>
      </c>
      <c r="E282">
        <v>6</v>
      </c>
      <c r="F282" t="s">
        <v>113</v>
      </c>
    </row>
    <row r="283" spans="1:6" x14ac:dyDescent="0.25">
      <c r="A283" t="s">
        <v>2</v>
      </c>
      <c r="B283" t="s">
        <v>36</v>
      </c>
      <c r="C283" t="s">
        <v>27</v>
      </c>
      <c r="D283" t="s">
        <v>11</v>
      </c>
      <c r="E283">
        <v>2</v>
      </c>
      <c r="F283" t="s">
        <v>114</v>
      </c>
    </row>
    <row r="284" spans="1:6" x14ac:dyDescent="0.25">
      <c r="A284" t="s">
        <v>2</v>
      </c>
      <c r="B284" t="s">
        <v>36</v>
      </c>
      <c r="C284" t="s">
        <v>27</v>
      </c>
      <c r="D284" t="s">
        <v>12</v>
      </c>
      <c r="E284">
        <v>2</v>
      </c>
      <c r="F284" t="s">
        <v>115</v>
      </c>
    </row>
    <row r="285" spans="1:6" x14ac:dyDescent="0.25">
      <c r="A285" t="s">
        <v>2</v>
      </c>
      <c r="B285" t="s">
        <v>36</v>
      </c>
      <c r="C285" t="s">
        <v>27</v>
      </c>
      <c r="D285" t="s">
        <v>13</v>
      </c>
      <c r="E285">
        <v>2</v>
      </c>
      <c r="F285" t="s">
        <v>116</v>
      </c>
    </row>
    <row r="286" spans="1:6" x14ac:dyDescent="0.25">
      <c r="A286" t="s">
        <v>2</v>
      </c>
      <c r="B286" t="s">
        <v>36</v>
      </c>
      <c r="C286" t="s">
        <v>27</v>
      </c>
      <c r="D286" t="s">
        <v>14</v>
      </c>
      <c r="E286">
        <v>1</v>
      </c>
      <c r="F286">
        <v>13</v>
      </c>
    </row>
    <row r="287" spans="1:6" x14ac:dyDescent="0.25">
      <c r="A287" t="s">
        <v>2</v>
      </c>
      <c r="B287" t="s">
        <v>36</v>
      </c>
      <c r="C287" t="s">
        <v>27</v>
      </c>
      <c r="D287" t="s">
        <v>15</v>
      </c>
      <c r="E287">
        <v>1</v>
      </c>
      <c r="F287">
        <v>28</v>
      </c>
    </row>
    <row r="288" spans="1:6" x14ac:dyDescent="0.25">
      <c r="A288" t="s">
        <v>2</v>
      </c>
      <c r="B288" t="s">
        <v>36</v>
      </c>
      <c r="C288" t="s">
        <v>27</v>
      </c>
      <c r="D288" t="s">
        <v>16</v>
      </c>
      <c r="E288">
        <v>2</v>
      </c>
      <c r="F288" t="s">
        <v>117</v>
      </c>
    </row>
    <row r="289" spans="1:6" x14ac:dyDescent="0.25">
      <c r="A289" t="s">
        <v>2</v>
      </c>
      <c r="B289" t="s">
        <v>36</v>
      </c>
      <c r="C289" t="s">
        <v>28</v>
      </c>
      <c r="D289" t="s">
        <v>11</v>
      </c>
      <c r="E289">
        <v>3</v>
      </c>
      <c r="F289" t="s">
        <v>118</v>
      </c>
    </row>
    <row r="290" spans="1:6" x14ac:dyDescent="0.25">
      <c r="A290" t="s">
        <v>2</v>
      </c>
      <c r="B290" t="s">
        <v>36</v>
      </c>
      <c r="C290" t="s">
        <v>28</v>
      </c>
      <c r="D290" t="s">
        <v>12</v>
      </c>
      <c r="E290">
        <v>1</v>
      </c>
      <c r="F290">
        <v>2</v>
      </c>
    </row>
    <row r="291" spans="1:6" x14ac:dyDescent="0.25">
      <c r="A291" t="s">
        <v>2</v>
      </c>
      <c r="B291" t="s">
        <v>36</v>
      </c>
      <c r="C291" t="s">
        <v>28</v>
      </c>
      <c r="D291" t="s">
        <v>13</v>
      </c>
      <c r="E291">
        <v>1</v>
      </c>
      <c r="F291">
        <v>14</v>
      </c>
    </row>
    <row r="292" spans="1:6" x14ac:dyDescent="0.25">
      <c r="A292" t="s">
        <v>2</v>
      </c>
      <c r="B292" t="s">
        <v>36</v>
      </c>
      <c r="C292" t="s">
        <v>28</v>
      </c>
      <c r="D292" t="s">
        <v>14</v>
      </c>
      <c r="E292">
        <v>1</v>
      </c>
      <c r="F292">
        <v>36</v>
      </c>
    </row>
    <row r="293" spans="1:6" x14ac:dyDescent="0.25">
      <c r="A293" t="s">
        <v>2</v>
      </c>
      <c r="B293" t="s">
        <v>36</v>
      </c>
      <c r="C293" t="s">
        <v>28</v>
      </c>
      <c r="D293" t="s">
        <v>15</v>
      </c>
      <c r="E293">
        <v>1</v>
      </c>
      <c r="F293">
        <v>19</v>
      </c>
    </row>
    <row r="294" spans="1:6" x14ac:dyDescent="0.25">
      <c r="A294" t="s">
        <v>2</v>
      </c>
      <c r="B294" t="s">
        <v>36</v>
      </c>
      <c r="C294" t="s">
        <v>28</v>
      </c>
      <c r="D294" t="s">
        <v>16</v>
      </c>
      <c r="E294">
        <v>3</v>
      </c>
      <c r="F294" t="s">
        <v>119</v>
      </c>
    </row>
    <row r="295" spans="1:6" x14ac:dyDescent="0.25">
      <c r="A295" t="s">
        <v>2</v>
      </c>
      <c r="B295" t="s">
        <v>36</v>
      </c>
      <c r="C295" t="s">
        <v>29</v>
      </c>
      <c r="D295" t="s">
        <v>11</v>
      </c>
      <c r="E295">
        <v>1</v>
      </c>
      <c r="F295">
        <v>15</v>
      </c>
    </row>
    <row r="296" spans="1:6" x14ac:dyDescent="0.25">
      <c r="A296" t="s">
        <v>2</v>
      </c>
      <c r="B296" t="s">
        <v>36</v>
      </c>
      <c r="C296" t="s">
        <v>29</v>
      </c>
      <c r="D296" t="s">
        <v>12</v>
      </c>
      <c r="E296">
        <v>1</v>
      </c>
      <c r="F296">
        <v>31</v>
      </c>
    </row>
    <row r="297" spans="1:6" x14ac:dyDescent="0.25">
      <c r="A297" t="s">
        <v>2</v>
      </c>
      <c r="B297" t="s">
        <v>36</v>
      </c>
      <c r="C297" t="s">
        <v>29</v>
      </c>
      <c r="D297" t="s">
        <v>13</v>
      </c>
      <c r="E297">
        <v>3</v>
      </c>
      <c r="F297" t="s">
        <v>120</v>
      </c>
    </row>
    <row r="298" spans="1:6" x14ac:dyDescent="0.25">
      <c r="A298" t="s">
        <v>2</v>
      </c>
      <c r="B298" t="s">
        <v>36</v>
      </c>
      <c r="C298" t="s">
        <v>29</v>
      </c>
      <c r="D298" t="s">
        <v>14</v>
      </c>
      <c r="E298">
        <v>1</v>
      </c>
      <c r="F298">
        <v>9</v>
      </c>
    </row>
    <row r="299" spans="1:6" x14ac:dyDescent="0.25">
      <c r="A299" t="s">
        <v>2</v>
      </c>
      <c r="B299" t="s">
        <v>36</v>
      </c>
      <c r="C299" t="s">
        <v>29</v>
      </c>
      <c r="D299" t="s">
        <v>15</v>
      </c>
      <c r="E299">
        <v>3</v>
      </c>
      <c r="F299" t="s">
        <v>121</v>
      </c>
    </row>
    <row r="300" spans="1:6" x14ac:dyDescent="0.25">
      <c r="A300" t="s">
        <v>2</v>
      </c>
      <c r="B300" t="s">
        <v>36</v>
      </c>
      <c r="C300" t="s">
        <v>29</v>
      </c>
      <c r="D300" t="s">
        <v>16</v>
      </c>
      <c r="E300">
        <v>1</v>
      </c>
      <c r="F300">
        <v>38</v>
      </c>
    </row>
    <row r="301" spans="1:6" x14ac:dyDescent="0.25">
      <c r="A301" t="s">
        <v>2</v>
      </c>
      <c r="B301" t="s">
        <v>36</v>
      </c>
      <c r="C301" t="s">
        <v>30</v>
      </c>
      <c r="D301" t="s">
        <v>11</v>
      </c>
      <c r="E301">
        <v>2</v>
      </c>
      <c r="F301" t="s">
        <v>122</v>
      </c>
    </row>
    <row r="302" spans="1:6" x14ac:dyDescent="0.25">
      <c r="A302" t="s">
        <v>2</v>
      </c>
      <c r="B302" t="s">
        <v>36</v>
      </c>
      <c r="C302" t="s">
        <v>30</v>
      </c>
      <c r="D302" t="s">
        <v>12</v>
      </c>
      <c r="E302">
        <v>2</v>
      </c>
      <c r="F302" t="s">
        <v>123</v>
      </c>
    </row>
    <row r="303" spans="1:6" x14ac:dyDescent="0.25">
      <c r="A303" t="s">
        <v>2</v>
      </c>
      <c r="B303" t="s">
        <v>36</v>
      </c>
      <c r="C303" t="s">
        <v>30</v>
      </c>
      <c r="D303" t="s">
        <v>13</v>
      </c>
      <c r="E303">
        <v>1</v>
      </c>
      <c r="F303">
        <v>10</v>
      </c>
    </row>
    <row r="304" spans="1:6" x14ac:dyDescent="0.25">
      <c r="A304" t="s">
        <v>2</v>
      </c>
      <c r="B304" t="s">
        <v>36</v>
      </c>
      <c r="C304" t="s">
        <v>30</v>
      </c>
      <c r="D304" t="s">
        <v>14</v>
      </c>
      <c r="E304">
        <v>3</v>
      </c>
      <c r="F304" t="s">
        <v>124</v>
      </c>
    </row>
    <row r="305" spans="1:6" x14ac:dyDescent="0.25">
      <c r="A305" t="s">
        <v>2</v>
      </c>
      <c r="B305" t="s">
        <v>36</v>
      </c>
      <c r="C305" t="s">
        <v>30</v>
      </c>
      <c r="D305" t="s">
        <v>15</v>
      </c>
      <c r="E305">
        <v>2</v>
      </c>
      <c r="F305" t="s">
        <v>125</v>
      </c>
    </row>
    <row r="306" spans="1:6" x14ac:dyDescent="0.25">
      <c r="A306" t="s">
        <v>2</v>
      </c>
      <c r="B306" t="s">
        <v>36</v>
      </c>
      <c r="C306" t="s">
        <v>30</v>
      </c>
      <c r="D306" t="s">
        <v>16</v>
      </c>
      <c r="E306">
        <v>1</v>
      </c>
      <c r="F306">
        <v>25</v>
      </c>
    </row>
    <row r="307" spans="1:6" x14ac:dyDescent="0.25">
      <c r="A307" t="s">
        <v>2</v>
      </c>
      <c r="B307" t="s">
        <v>36</v>
      </c>
      <c r="C307" t="s">
        <v>31</v>
      </c>
      <c r="D307" t="s">
        <v>11</v>
      </c>
      <c r="E307">
        <v>1</v>
      </c>
      <c r="F307">
        <v>17</v>
      </c>
    </row>
    <row r="308" spans="1:6" x14ac:dyDescent="0.25">
      <c r="A308" t="s">
        <v>2</v>
      </c>
      <c r="B308" t="s">
        <v>36</v>
      </c>
      <c r="C308" t="s">
        <v>31</v>
      </c>
      <c r="D308" t="s">
        <v>12</v>
      </c>
      <c r="E308">
        <v>2</v>
      </c>
      <c r="F308" t="s">
        <v>126</v>
      </c>
    </row>
    <row r="309" spans="1:6" x14ac:dyDescent="0.25">
      <c r="A309" t="s">
        <v>2</v>
      </c>
      <c r="B309" t="s">
        <v>36</v>
      </c>
      <c r="C309" t="s">
        <v>31</v>
      </c>
      <c r="D309" t="s">
        <v>13</v>
      </c>
      <c r="E309">
        <v>2</v>
      </c>
      <c r="F309" t="s">
        <v>127</v>
      </c>
    </row>
    <row r="310" spans="1:6" x14ac:dyDescent="0.25">
      <c r="A310" t="s">
        <v>2</v>
      </c>
      <c r="B310" t="s">
        <v>36</v>
      </c>
      <c r="C310" t="s">
        <v>31</v>
      </c>
      <c r="D310" t="s">
        <v>14</v>
      </c>
      <c r="E310">
        <v>1</v>
      </c>
      <c r="F310">
        <v>37</v>
      </c>
    </row>
    <row r="311" spans="1:6" x14ac:dyDescent="0.25">
      <c r="A311" t="s">
        <v>2</v>
      </c>
      <c r="B311" t="s">
        <v>36</v>
      </c>
      <c r="C311" t="s">
        <v>31</v>
      </c>
      <c r="D311" t="s">
        <v>15</v>
      </c>
      <c r="E311">
        <v>1</v>
      </c>
      <c r="F311">
        <v>5</v>
      </c>
    </row>
    <row r="312" spans="1:6" x14ac:dyDescent="0.25">
      <c r="A312" t="s">
        <v>2</v>
      </c>
      <c r="B312" t="s">
        <v>36</v>
      </c>
      <c r="C312" t="s">
        <v>31</v>
      </c>
      <c r="D312" t="s">
        <v>16</v>
      </c>
      <c r="E312">
        <v>3</v>
      </c>
      <c r="F312" t="s">
        <v>128</v>
      </c>
    </row>
    <row r="313" spans="1:6" x14ac:dyDescent="0.25">
      <c r="A313" t="s">
        <v>2</v>
      </c>
      <c r="B313" t="s">
        <v>36</v>
      </c>
      <c r="C313" t="s">
        <v>32</v>
      </c>
      <c r="D313" t="s">
        <v>11</v>
      </c>
      <c r="E313">
        <v>1</v>
      </c>
      <c r="F313">
        <v>35</v>
      </c>
    </row>
    <row r="314" spans="1:6" x14ac:dyDescent="0.25">
      <c r="A314" t="s">
        <v>2</v>
      </c>
      <c r="B314" t="s">
        <v>36</v>
      </c>
      <c r="C314" t="s">
        <v>32</v>
      </c>
      <c r="D314" t="s">
        <v>12</v>
      </c>
      <c r="E314">
        <v>2</v>
      </c>
      <c r="F314" t="s">
        <v>129</v>
      </c>
    </row>
    <row r="315" spans="1:6" x14ac:dyDescent="0.25">
      <c r="A315" t="s">
        <v>2</v>
      </c>
      <c r="B315" t="s">
        <v>36</v>
      </c>
      <c r="C315" t="s">
        <v>32</v>
      </c>
      <c r="D315" t="s">
        <v>13</v>
      </c>
      <c r="E315">
        <v>2</v>
      </c>
      <c r="F315" t="s">
        <v>130</v>
      </c>
    </row>
    <row r="316" spans="1:6" x14ac:dyDescent="0.25">
      <c r="A316" t="s">
        <v>2</v>
      </c>
      <c r="B316" t="s">
        <v>36</v>
      </c>
      <c r="C316" t="s">
        <v>32</v>
      </c>
      <c r="D316" t="s">
        <v>14</v>
      </c>
      <c r="E316">
        <v>3</v>
      </c>
      <c r="F316" t="s">
        <v>131</v>
      </c>
    </row>
    <row r="317" spans="1:6" x14ac:dyDescent="0.25">
      <c r="A317" t="s">
        <v>2</v>
      </c>
      <c r="B317" t="s">
        <v>36</v>
      </c>
      <c r="C317" t="s">
        <v>32</v>
      </c>
      <c r="D317" t="s">
        <v>15</v>
      </c>
      <c r="E317">
        <v>2</v>
      </c>
      <c r="F317" t="s">
        <v>132</v>
      </c>
    </row>
    <row r="318" spans="1:6" x14ac:dyDescent="0.25">
      <c r="A318" t="s">
        <v>2</v>
      </c>
      <c r="B318" t="s">
        <v>36</v>
      </c>
      <c r="C318" t="s">
        <v>32</v>
      </c>
      <c r="D318" t="s">
        <v>16</v>
      </c>
      <c r="E318">
        <v>1</v>
      </c>
      <c r="F318">
        <v>6</v>
      </c>
    </row>
    <row r="319" spans="1:6" x14ac:dyDescent="0.25">
      <c r="A319" t="s">
        <v>2</v>
      </c>
      <c r="B319" t="s">
        <v>37</v>
      </c>
      <c r="C319" t="s">
        <v>27</v>
      </c>
      <c r="D319" t="s">
        <v>8</v>
      </c>
      <c r="E319">
        <v>3</v>
      </c>
      <c r="F319" t="s">
        <v>133</v>
      </c>
    </row>
    <row r="320" spans="1:6" x14ac:dyDescent="0.25">
      <c r="A320" t="s">
        <v>2</v>
      </c>
      <c r="B320" t="s">
        <v>37</v>
      </c>
      <c r="C320" t="s">
        <v>27</v>
      </c>
      <c r="D320" t="s">
        <v>9</v>
      </c>
      <c r="E320">
        <v>3</v>
      </c>
      <c r="F320" t="s">
        <v>134</v>
      </c>
    </row>
    <row r="321" spans="1:6" x14ac:dyDescent="0.25">
      <c r="A321" t="s">
        <v>2</v>
      </c>
      <c r="B321" t="s">
        <v>37</v>
      </c>
      <c r="C321" t="s">
        <v>27</v>
      </c>
      <c r="D321" t="s">
        <v>10</v>
      </c>
      <c r="E321">
        <v>4</v>
      </c>
      <c r="F321" t="s">
        <v>135</v>
      </c>
    </row>
    <row r="322" spans="1:6" x14ac:dyDescent="0.25">
      <c r="A322" t="s">
        <v>2</v>
      </c>
      <c r="B322" t="s">
        <v>37</v>
      </c>
      <c r="C322" t="s">
        <v>28</v>
      </c>
      <c r="D322" t="s">
        <v>8</v>
      </c>
      <c r="E322">
        <v>3</v>
      </c>
      <c r="F322" t="s">
        <v>136</v>
      </c>
    </row>
    <row r="323" spans="1:6" x14ac:dyDescent="0.25">
      <c r="A323" t="s">
        <v>2</v>
      </c>
      <c r="B323" t="s">
        <v>37</v>
      </c>
      <c r="C323" t="s">
        <v>28</v>
      </c>
      <c r="D323" t="s">
        <v>9</v>
      </c>
      <c r="E323">
        <v>3</v>
      </c>
      <c r="F323" t="s">
        <v>137</v>
      </c>
    </row>
    <row r="324" spans="1:6" x14ac:dyDescent="0.25">
      <c r="A324" t="s">
        <v>2</v>
      </c>
      <c r="B324" t="s">
        <v>37</v>
      </c>
      <c r="C324" t="s">
        <v>28</v>
      </c>
      <c r="D324" t="s">
        <v>10</v>
      </c>
      <c r="E324">
        <v>4</v>
      </c>
      <c r="F324" t="s">
        <v>138</v>
      </c>
    </row>
    <row r="325" spans="1:6" x14ac:dyDescent="0.25">
      <c r="A325" t="s">
        <v>2</v>
      </c>
      <c r="B325" t="s">
        <v>37</v>
      </c>
      <c r="C325" t="s">
        <v>29</v>
      </c>
      <c r="D325" t="s">
        <v>8</v>
      </c>
      <c r="E325">
        <v>3</v>
      </c>
      <c r="F325" t="s">
        <v>139</v>
      </c>
    </row>
    <row r="326" spans="1:6" x14ac:dyDescent="0.25">
      <c r="A326" t="s">
        <v>2</v>
      </c>
      <c r="B326" t="s">
        <v>37</v>
      </c>
      <c r="C326" t="s">
        <v>29</v>
      </c>
      <c r="D326" t="s">
        <v>9</v>
      </c>
      <c r="E326">
        <v>3</v>
      </c>
      <c r="F326" t="s">
        <v>140</v>
      </c>
    </row>
    <row r="327" spans="1:6" x14ac:dyDescent="0.25">
      <c r="A327" t="s">
        <v>2</v>
      </c>
      <c r="B327" t="s">
        <v>37</v>
      </c>
      <c r="C327" t="s">
        <v>29</v>
      </c>
      <c r="D327" t="s">
        <v>10</v>
      </c>
      <c r="E327">
        <v>4</v>
      </c>
      <c r="F327" t="s">
        <v>141</v>
      </c>
    </row>
    <row r="328" spans="1:6" x14ac:dyDescent="0.25">
      <c r="A328" t="s">
        <v>2</v>
      </c>
      <c r="B328" t="s">
        <v>37</v>
      </c>
      <c r="C328" t="s">
        <v>30</v>
      </c>
      <c r="D328" t="s">
        <v>8</v>
      </c>
      <c r="E328">
        <v>6</v>
      </c>
      <c r="F328" t="s">
        <v>142</v>
      </c>
    </row>
    <row r="329" spans="1:6" x14ac:dyDescent="0.25">
      <c r="A329" t="s">
        <v>2</v>
      </c>
      <c r="B329" t="s">
        <v>37</v>
      </c>
      <c r="C329" t="s">
        <v>30</v>
      </c>
      <c r="D329" t="s">
        <v>9</v>
      </c>
      <c r="E329">
        <v>2</v>
      </c>
      <c r="F329" t="s">
        <v>123</v>
      </c>
    </row>
    <row r="330" spans="1:6" x14ac:dyDescent="0.25">
      <c r="A330" t="s">
        <v>2</v>
      </c>
      <c r="B330" t="s">
        <v>37</v>
      </c>
      <c r="C330" t="s">
        <v>30</v>
      </c>
      <c r="D330" t="s">
        <v>10</v>
      </c>
      <c r="E330">
        <v>3</v>
      </c>
      <c r="F330" t="s">
        <v>143</v>
      </c>
    </row>
    <row r="331" spans="1:6" x14ac:dyDescent="0.25">
      <c r="A331" t="s">
        <v>2</v>
      </c>
      <c r="B331" t="s">
        <v>37</v>
      </c>
      <c r="C331" t="s">
        <v>31</v>
      </c>
      <c r="D331" t="s">
        <v>8</v>
      </c>
      <c r="E331">
        <v>4</v>
      </c>
      <c r="F331" t="s">
        <v>144</v>
      </c>
    </row>
    <row r="332" spans="1:6" x14ac:dyDescent="0.25">
      <c r="A332" t="s">
        <v>2</v>
      </c>
      <c r="B332" t="s">
        <v>37</v>
      </c>
      <c r="C332" t="s">
        <v>31</v>
      </c>
      <c r="D332" t="s">
        <v>9</v>
      </c>
      <c r="E332">
        <v>3</v>
      </c>
      <c r="F332" t="s">
        <v>145</v>
      </c>
    </row>
    <row r="333" spans="1:6" x14ac:dyDescent="0.25">
      <c r="A333" t="s">
        <v>2</v>
      </c>
      <c r="B333" t="s">
        <v>37</v>
      </c>
      <c r="C333" t="s">
        <v>31</v>
      </c>
      <c r="D333" t="s">
        <v>10</v>
      </c>
      <c r="E333">
        <v>3</v>
      </c>
      <c r="F333" t="s">
        <v>146</v>
      </c>
    </row>
    <row r="334" spans="1:6" x14ac:dyDescent="0.25">
      <c r="A334" t="s">
        <v>2</v>
      </c>
      <c r="B334" t="s">
        <v>37</v>
      </c>
      <c r="C334" t="s">
        <v>32</v>
      </c>
      <c r="D334" t="s">
        <v>8</v>
      </c>
      <c r="E334">
        <v>3</v>
      </c>
      <c r="F334" t="s">
        <v>147</v>
      </c>
    </row>
    <row r="335" spans="1:6" x14ac:dyDescent="0.25">
      <c r="A335" t="s">
        <v>2</v>
      </c>
      <c r="B335" t="s">
        <v>37</v>
      </c>
      <c r="C335" t="s">
        <v>32</v>
      </c>
      <c r="D335" t="s">
        <v>9</v>
      </c>
      <c r="E335">
        <v>5</v>
      </c>
      <c r="F335" t="s">
        <v>148</v>
      </c>
    </row>
    <row r="336" spans="1:6" x14ac:dyDescent="0.25">
      <c r="A336" t="s">
        <v>2</v>
      </c>
      <c r="B336" t="s">
        <v>37</v>
      </c>
      <c r="C336" t="s">
        <v>32</v>
      </c>
      <c r="D336" t="s">
        <v>10</v>
      </c>
      <c r="E336">
        <v>3</v>
      </c>
      <c r="F336" t="s">
        <v>149</v>
      </c>
    </row>
    <row r="337" spans="1:6" x14ac:dyDescent="0.25">
      <c r="A337" t="s">
        <v>2</v>
      </c>
      <c r="B337" t="s">
        <v>1</v>
      </c>
      <c r="C337" t="s">
        <v>27</v>
      </c>
      <c r="D337" t="s">
        <v>5</v>
      </c>
      <c r="E337">
        <v>2</v>
      </c>
      <c r="F337" t="s">
        <v>150</v>
      </c>
    </row>
    <row r="338" spans="1:6" x14ac:dyDescent="0.25">
      <c r="A338" t="s">
        <v>2</v>
      </c>
      <c r="B338" t="s">
        <v>1</v>
      </c>
      <c r="C338" t="s">
        <v>27</v>
      </c>
      <c r="D338" t="s">
        <v>6</v>
      </c>
      <c r="E338">
        <v>4</v>
      </c>
      <c r="F338" t="s">
        <v>151</v>
      </c>
    </row>
    <row r="339" spans="1:6" x14ac:dyDescent="0.25">
      <c r="A339" t="s">
        <v>2</v>
      </c>
      <c r="B339" t="s">
        <v>1</v>
      </c>
      <c r="C339" t="s">
        <v>27</v>
      </c>
      <c r="D339" t="s">
        <v>7</v>
      </c>
      <c r="E339">
        <v>4</v>
      </c>
      <c r="F339" t="s">
        <v>152</v>
      </c>
    </row>
    <row r="340" spans="1:6" x14ac:dyDescent="0.25">
      <c r="A340" t="s">
        <v>2</v>
      </c>
      <c r="B340" t="s">
        <v>1</v>
      </c>
      <c r="C340" t="s">
        <v>28</v>
      </c>
      <c r="D340" t="s">
        <v>5</v>
      </c>
      <c r="E340">
        <v>3</v>
      </c>
      <c r="F340" t="s">
        <v>153</v>
      </c>
    </row>
    <row r="341" spans="1:6" x14ac:dyDescent="0.25">
      <c r="A341" t="s">
        <v>2</v>
      </c>
      <c r="B341" t="s">
        <v>1</v>
      </c>
      <c r="C341" t="s">
        <v>28</v>
      </c>
      <c r="D341" t="s">
        <v>6</v>
      </c>
      <c r="E341">
        <v>4</v>
      </c>
      <c r="F341" t="s">
        <v>154</v>
      </c>
    </row>
    <row r="342" spans="1:6" x14ac:dyDescent="0.25">
      <c r="A342" t="s">
        <v>2</v>
      </c>
      <c r="B342" t="s">
        <v>1</v>
      </c>
      <c r="C342" t="s">
        <v>28</v>
      </c>
      <c r="D342" t="s">
        <v>7</v>
      </c>
      <c r="E342">
        <v>3</v>
      </c>
      <c r="F342" t="s">
        <v>136</v>
      </c>
    </row>
    <row r="343" spans="1:6" x14ac:dyDescent="0.25">
      <c r="A343" t="s">
        <v>2</v>
      </c>
      <c r="B343" t="s">
        <v>1</v>
      </c>
      <c r="C343" t="s">
        <v>29</v>
      </c>
      <c r="D343" t="s">
        <v>5</v>
      </c>
      <c r="E343">
        <v>4</v>
      </c>
      <c r="F343" t="s">
        <v>155</v>
      </c>
    </row>
    <row r="344" spans="1:6" x14ac:dyDescent="0.25">
      <c r="A344" t="s">
        <v>2</v>
      </c>
      <c r="B344" t="s">
        <v>1</v>
      </c>
      <c r="C344" t="s">
        <v>29</v>
      </c>
      <c r="D344" t="s">
        <v>6</v>
      </c>
      <c r="E344">
        <v>2</v>
      </c>
      <c r="F344" t="s">
        <v>156</v>
      </c>
    </row>
    <row r="345" spans="1:6" x14ac:dyDescent="0.25">
      <c r="A345" t="s">
        <v>2</v>
      </c>
      <c r="B345" t="s">
        <v>1</v>
      </c>
      <c r="C345" t="s">
        <v>29</v>
      </c>
      <c r="D345" t="s">
        <v>7</v>
      </c>
      <c r="E345">
        <v>4</v>
      </c>
      <c r="F345" t="s">
        <v>157</v>
      </c>
    </row>
    <row r="346" spans="1:6" x14ac:dyDescent="0.25">
      <c r="A346" t="s">
        <v>2</v>
      </c>
      <c r="B346" t="s">
        <v>1</v>
      </c>
      <c r="C346" t="s">
        <v>30</v>
      </c>
      <c r="D346" t="s">
        <v>5</v>
      </c>
      <c r="E346">
        <v>5</v>
      </c>
      <c r="F346" t="s">
        <v>158</v>
      </c>
    </row>
    <row r="347" spans="1:6" x14ac:dyDescent="0.25">
      <c r="A347" t="s">
        <v>2</v>
      </c>
      <c r="B347" t="s">
        <v>1</v>
      </c>
      <c r="C347" t="s">
        <v>30</v>
      </c>
      <c r="D347" t="s">
        <v>6</v>
      </c>
      <c r="E347">
        <v>3</v>
      </c>
      <c r="F347" t="s">
        <v>159</v>
      </c>
    </row>
    <row r="348" spans="1:6" x14ac:dyDescent="0.25">
      <c r="A348" t="s">
        <v>2</v>
      </c>
      <c r="B348" t="s">
        <v>1</v>
      </c>
      <c r="C348" t="s">
        <v>30</v>
      </c>
      <c r="D348" t="s">
        <v>7</v>
      </c>
      <c r="E348">
        <v>3</v>
      </c>
      <c r="F348" t="s">
        <v>160</v>
      </c>
    </row>
    <row r="349" spans="1:6" x14ac:dyDescent="0.25">
      <c r="A349" t="s">
        <v>2</v>
      </c>
      <c r="B349" t="s">
        <v>1</v>
      </c>
      <c r="C349" t="s">
        <v>31</v>
      </c>
      <c r="D349" t="s">
        <v>5</v>
      </c>
      <c r="E349">
        <v>3</v>
      </c>
      <c r="F349" t="s">
        <v>161</v>
      </c>
    </row>
    <row r="350" spans="1:6" x14ac:dyDescent="0.25">
      <c r="A350" t="s">
        <v>2</v>
      </c>
      <c r="B350" t="s">
        <v>1</v>
      </c>
      <c r="C350" t="s">
        <v>31</v>
      </c>
      <c r="D350" t="s">
        <v>6</v>
      </c>
      <c r="E350">
        <v>3</v>
      </c>
      <c r="F350" t="s">
        <v>162</v>
      </c>
    </row>
    <row r="351" spans="1:6" x14ac:dyDescent="0.25">
      <c r="A351" t="s">
        <v>2</v>
      </c>
      <c r="B351" t="s">
        <v>1</v>
      </c>
      <c r="C351" t="s">
        <v>31</v>
      </c>
      <c r="D351" t="s">
        <v>7</v>
      </c>
      <c r="E351">
        <v>4</v>
      </c>
      <c r="F351" t="s">
        <v>163</v>
      </c>
    </row>
    <row r="352" spans="1:6" x14ac:dyDescent="0.25">
      <c r="A352" t="s">
        <v>2</v>
      </c>
      <c r="B352" t="s">
        <v>1</v>
      </c>
      <c r="C352" t="s">
        <v>32</v>
      </c>
      <c r="D352" t="s">
        <v>5</v>
      </c>
      <c r="E352">
        <v>4</v>
      </c>
      <c r="F352" t="s">
        <v>164</v>
      </c>
    </row>
    <row r="353" spans="1:6" x14ac:dyDescent="0.25">
      <c r="A353" t="s">
        <v>2</v>
      </c>
      <c r="B353" t="s">
        <v>1</v>
      </c>
      <c r="C353" t="s">
        <v>32</v>
      </c>
      <c r="D353" t="s">
        <v>6</v>
      </c>
      <c r="E353">
        <v>4</v>
      </c>
      <c r="F353" t="s">
        <v>165</v>
      </c>
    </row>
    <row r="354" spans="1:6" x14ac:dyDescent="0.25">
      <c r="A354" t="s">
        <v>2</v>
      </c>
      <c r="B354" t="s">
        <v>1</v>
      </c>
      <c r="C354" t="s">
        <v>32</v>
      </c>
      <c r="D354" t="s">
        <v>7</v>
      </c>
      <c r="E354">
        <v>3</v>
      </c>
      <c r="F354" t="s">
        <v>166</v>
      </c>
    </row>
    <row r="355" spans="1:6" x14ac:dyDescent="0.25">
      <c r="A355" t="s">
        <v>2</v>
      </c>
      <c r="B355" t="s">
        <v>33</v>
      </c>
      <c r="C355" t="s">
        <v>27</v>
      </c>
      <c r="D355" t="s">
        <v>4</v>
      </c>
      <c r="E355">
        <v>10</v>
      </c>
      <c r="F355" t="s">
        <v>167</v>
      </c>
    </row>
    <row r="356" spans="1:6" x14ac:dyDescent="0.25">
      <c r="A356" t="s">
        <v>2</v>
      </c>
      <c r="B356" t="s">
        <v>33</v>
      </c>
      <c r="C356" t="s">
        <v>28</v>
      </c>
      <c r="D356" t="s">
        <v>4</v>
      </c>
      <c r="E356">
        <v>10</v>
      </c>
      <c r="F356" t="s">
        <v>168</v>
      </c>
    </row>
    <row r="357" spans="1:6" x14ac:dyDescent="0.25">
      <c r="A357" t="s">
        <v>2</v>
      </c>
      <c r="B357" t="s">
        <v>33</v>
      </c>
      <c r="C357" t="s">
        <v>29</v>
      </c>
      <c r="D357" t="s">
        <v>4</v>
      </c>
      <c r="E357">
        <v>10</v>
      </c>
      <c r="F357" t="s">
        <v>169</v>
      </c>
    </row>
    <row r="358" spans="1:6" x14ac:dyDescent="0.25">
      <c r="A358" t="s">
        <v>2</v>
      </c>
      <c r="B358" t="s">
        <v>33</v>
      </c>
      <c r="C358" t="s">
        <v>30</v>
      </c>
      <c r="D358" t="s">
        <v>4</v>
      </c>
      <c r="E358">
        <v>11</v>
      </c>
      <c r="F358" t="s">
        <v>170</v>
      </c>
    </row>
    <row r="359" spans="1:6" x14ac:dyDescent="0.25">
      <c r="A359" t="s">
        <v>2</v>
      </c>
      <c r="B359" t="s">
        <v>33</v>
      </c>
      <c r="C359" t="s">
        <v>31</v>
      </c>
      <c r="D359" t="s">
        <v>4</v>
      </c>
      <c r="E359">
        <v>10</v>
      </c>
      <c r="F359" t="s">
        <v>171</v>
      </c>
    </row>
    <row r="360" spans="1:6" x14ac:dyDescent="0.25">
      <c r="A360" t="s">
        <v>2</v>
      </c>
      <c r="B360" t="s">
        <v>33</v>
      </c>
      <c r="C360" t="s">
        <v>32</v>
      </c>
      <c r="D360" t="s">
        <v>4</v>
      </c>
      <c r="E360">
        <v>11</v>
      </c>
      <c r="F360" t="s">
        <v>172</v>
      </c>
    </row>
    <row r="361" spans="1:6" x14ac:dyDescent="0.25">
      <c r="A361" t="s">
        <v>2</v>
      </c>
      <c r="B361" t="s">
        <v>0</v>
      </c>
      <c r="C361" t="s">
        <v>27</v>
      </c>
      <c r="D361" t="s">
        <v>3</v>
      </c>
      <c r="E361">
        <v>10</v>
      </c>
      <c r="F361" t="s">
        <v>167</v>
      </c>
    </row>
    <row r="362" spans="1:6" x14ac:dyDescent="0.25">
      <c r="A362" t="s">
        <v>2</v>
      </c>
      <c r="B362" t="s">
        <v>0</v>
      </c>
      <c r="C362" t="s">
        <v>28</v>
      </c>
      <c r="D362" t="s">
        <v>3</v>
      </c>
      <c r="E362">
        <v>10</v>
      </c>
      <c r="F362" t="s">
        <v>168</v>
      </c>
    </row>
    <row r="363" spans="1:6" x14ac:dyDescent="0.25">
      <c r="A363" t="s">
        <v>2</v>
      </c>
      <c r="B363" t="s">
        <v>0</v>
      </c>
      <c r="C363" t="s">
        <v>29</v>
      </c>
      <c r="D363" t="s">
        <v>3</v>
      </c>
      <c r="E363">
        <v>10</v>
      </c>
      <c r="F363" t="s">
        <v>169</v>
      </c>
    </row>
    <row r="364" spans="1:6" x14ac:dyDescent="0.25">
      <c r="A364" t="s">
        <v>2</v>
      </c>
      <c r="B364" t="s">
        <v>0</v>
      </c>
      <c r="C364" t="s">
        <v>30</v>
      </c>
      <c r="D364" t="s">
        <v>3</v>
      </c>
      <c r="E364">
        <v>11</v>
      </c>
      <c r="F364" t="s">
        <v>170</v>
      </c>
    </row>
    <row r="365" spans="1:6" x14ac:dyDescent="0.25">
      <c r="A365" t="s">
        <v>2</v>
      </c>
      <c r="B365" t="s">
        <v>0</v>
      </c>
      <c r="C365" t="s">
        <v>31</v>
      </c>
      <c r="D365" t="s">
        <v>3</v>
      </c>
      <c r="E365">
        <v>10</v>
      </c>
      <c r="F365" t="s">
        <v>171</v>
      </c>
    </row>
    <row r="366" spans="1:6" x14ac:dyDescent="0.25">
      <c r="A366" t="s">
        <v>2</v>
      </c>
      <c r="B366" t="s">
        <v>0</v>
      </c>
      <c r="C366" t="s">
        <v>32</v>
      </c>
      <c r="D366" t="s">
        <v>3</v>
      </c>
      <c r="E366">
        <v>11</v>
      </c>
      <c r="F366" t="s">
        <v>172</v>
      </c>
    </row>
    <row r="367" spans="1:6" x14ac:dyDescent="0.25">
      <c r="A367" t="s">
        <v>36</v>
      </c>
      <c r="B367" t="s">
        <v>37</v>
      </c>
      <c r="C367" t="s">
        <v>11</v>
      </c>
      <c r="D367" t="s">
        <v>8</v>
      </c>
      <c r="E367">
        <v>5</v>
      </c>
      <c r="F367" t="s">
        <v>173</v>
      </c>
    </row>
    <row r="368" spans="1:6" x14ac:dyDescent="0.25">
      <c r="A368" t="s">
        <v>36</v>
      </c>
      <c r="B368" t="s">
        <v>37</v>
      </c>
      <c r="C368" t="s">
        <v>11</v>
      </c>
      <c r="D368" t="s">
        <v>9</v>
      </c>
      <c r="E368">
        <v>3</v>
      </c>
      <c r="F368" t="s">
        <v>174</v>
      </c>
    </row>
    <row r="369" spans="1:6" x14ac:dyDescent="0.25">
      <c r="A369" t="s">
        <v>36</v>
      </c>
      <c r="B369" t="s">
        <v>37</v>
      </c>
      <c r="C369" t="s">
        <v>11</v>
      </c>
      <c r="D369" t="s">
        <v>10</v>
      </c>
      <c r="E369">
        <v>2</v>
      </c>
      <c r="F369" t="s">
        <v>175</v>
      </c>
    </row>
    <row r="370" spans="1:6" x14ac:dyDescent="0.25">
      <c r="A370" t="s">
        <v>36</v>
      </c>
      <c r="B370" t="s">
        <v>37</v>
      </c>
      <c r="C370" t="s">
        <v>12</v>
      </c>
      <c r="D370" t="s">
        <v>8</v>
      </c>
      <c r="E370">
        <v>3</v>
      </c>
      <c r="F370" t="s">
        <v>176</v>
      </c>
    </row>
    <row r="371" spans="1:6" x14ac:dyDescent="0.25">
      <c r="A371" t="s">
        <v>36</v>
      </c>
      <c r="B371" t="s">
        <v>37</v>
      </c>
      <c r="C371" t="s">
        <v>12</v>
      </c>
      <c r="D371" t="s">
        <v>9</v>
      </c>
      <c r="E371">
        <v>4</v>
      </c>
      <c r="F371" t="s">
        <v>177</v>
      </c>
    </row>
    <row r="372" spans="1:6" x14ac:dyDescent="0.25">
      <c r="A372" t="s">
        <v>36</v>
      </c>
      <c r="B372" t="s">
        <v>37</v>
      </c>
      <c r="C372" t="s">
        <v>12</v>
      </c>
      <c r="D372" t="s">
        <v>10</v>
      </c>
      <c r="E372">
        <v>3</v>
      </c>
      <c r="F372" t="s">
        <v>178</v>
      </c>
    </row>
    <row r="373" spans="1:6" x14ac:dyDescent="0.25">
      <c r="A373" t="s">
        <v>36</v>
      </c>
      <c r="B373" t="s">
        <v>37</v>
      </c>
      <c r="C373" t="s">
        <v>13</v>
      </c>
      <c r="D373" t="s">
        <v>8</v>
      </c>
      <c r="E373">
        <v>3</v>
      </c>
      <c r="F373" t="s">
        <v>179</v>
      </c>
    </row>
    <row r="374" spans="1:6" x14ac:dyDescent="0.25">
      <c r="A374" t="s">
        <v>36</v>
      </c>
      <c r="B374" t="s">
        <v>37</v>
      </c>
      <c r="C374" t="s">
        <v>13</v>
      </c>
      <c r="D374" t="s">
        <v>9</v>
      </c>
      <c r="E374">
        <v>4</v>
      </c>
      <c r="F374" t="s">
        <v>180</v>
      </c>
    </row>
    <row r="375" spans="1:6" x14ac:dyDescent="0.25">
      <c r="A375" t="s">
        <v>36</v>
      </c>
      <c r="B375" t="s">
        <v>37</v>
      </c>
      <c r="C375" t="s">
        <v>13</v>
      </c>
      <c r="D375" t="s">
        <v>10</v>
      </c>
      <c r="E375">
        <v>4</v>
      </c>
      <c r="F375" t="s">
        <v>181</v>
      </c>
    </row>
    <row r="376" spans="1:6" x14ac:dyDescent="0.25">
      <c r="A376" t="s">
        <v>36</v>
      </c>
      <c r="B376" t="s">
        <v>37</v>
      </c>
      <c r="C376" t="s">
        <v>14</v>
      </c>
      <c r="D376" t="s">
        <v>8</v>
      </c>
      <c r="E376">
        <v>4</v>
      </c>
      <c r="F376" t="s">
        <v>182</v>
      </c>
    </row>
    <row r="377" spans="1:6" x14ac:dyDescent="0.25">
      <c r="A377" t="s">
        <v>36</v>
      </c>
      <c r="B377" t="s">
        <v>37</v>
      </c>
      <c r="C377" t="s">
        <v>14</v>
      </c>
      <c r="D377" t="s">
        <v>9</v>
      </c>
      <c r="E377">
        <v>3</v>
      </c>
      <c r="F377" t="s">
        <v>183</v>
      </c>
    </row>
    <row r="378" spans="1:6" x14ac:dyDescent="0.25">
      <c r="A378" t="s">
        <v>36</v>
      </c>
      <c r="B378" t="s">
        <v>37</v>
      </c>
      <c r="C378" t="s">
        <v>14</v>
      </c>
      <c r="D378" t="s">
        <v>10</v>
      </c>
      <c r="E378">
        <v>3</v>
      </c>
      <c r="F378" t="s">
        <v>184</v>
      </c>
    </row>
    <row r="379" spans="1:6" x14ac:dyDescent="0.25">
      <c r="A379" t="s">
        <v>36</v>
      </c>
      <c r="B379" t="s">
        <v>37</v>
      </c>
      <c r="C379" t="s">
        <v>15</v>
      </c>
      <c r="D379" t="s">
        <v>8</v>
      </c>
      <c r="E379">
        <v>4</v>
      </c>
      <c r="F379" t="s">
        <v>185</v>
      </c>
    </row>
    <row r="380" spans="1:6" x14ac:dyDescent="0.25">
      <c r="A380" t="s">
        <v>36</v>
      </c>
      <c r="B380" t="s">
        <v>37</v>
      </c>
      <c r="C380" t="s">
        <v>15</v>
      </c>
      <c r="D380" t="s">
        <v>9</v>
      </c>
      <c r="E380">
        <v>3</v>
      </c>
      <c r="F380" t="s">
        <v>186</v>
      </c>
    </row>
    <row r="381" spans="1:6" x14ac:dyDescent="0.25">
      <c r="A381" t="s">
        <v>36</v>
      </c>
      <c r="B381" t="s">
        <v>37</v>
      </c>
      <c r="C381" t="s">
        <v>15</v>
      </c>
      <c r="D381" t="s">
        <v>10</v>
      </c>
      <c r="E381">
        <v>3</v>
      </c>
      <c r="F381" t="s">
        <v>187</v>
      </c>
    </row>
    <row r="382" spans="1:6" x14ac:dyDescent="0.25">
      <c r="A382" t="s">
        <v>36</v>
      </c>
      <c r="B382" t="s">
        <v>37</v>
      </c>
      <c r="C382" t="s">
        <v>16</v>
      </c>
      <c r="D382" t="s">
        <v>8</v>
      </c>
      <c r="E382">
        <v>3</v>
      </c>
      <c r="F382" t="s">
        <v>188</v>
      </c>
    </row>
    <row r="383" spans="1:6" x14ac:dyDescent="0.25">
      <c r="A383" t="s">
        <v>36</v>
      </c>
      <c r="B383" t="s">
        <v>37</v>
      </c>
      <c r="C383" t="s">
        <v>16</v>
      </c>
      <c r="D383" t="s">
        <v>9</v>
      </c>
      <c r="E383">
        <v>2</v>
      </c>
      <c r="F383" t="s">
        <v>189</v>
      </c>
    </row>
    <row r="384" spans="1:6" x14ac:dyDescent="0.25">
      <c r="A384" t="s">
        <v>36</v>
      </c>
      <c r="B384" t="s">
        <v>37</v>
      </c>
      <c r="C384" t="s">
        <v>16</v>
      </c>
      <c r="D384" t="s">
        <v>10</v>
      </c>
      <c r="E384">
        <v>6</v>
      </c>
      <c r="F384" t="s">
        <v>190</v>
      </c>
    </row>
    <row r="385" spans="1:6" x14ac:dyDescent="0.25">
      <c r="A385" t="s">
        <v>36</v>
      </c>
      <c r="B385" t="s">
        <v>1</v>
      </c>
      <c r="C385" t="s">
        <v>11</v>
      </c>
      <c r="D385" t="s">
        <v>5</v>
      </c>
      <c r="E385">
        <v>3</v>
      </c>
      <c r="F385" t="s">
        <v>191</v>
      </c>
    </row>
    <row r="386" spans="1:6" x14ac:dyDescent="0.25">
      <c r="A386" t="s">
        <v>36</v>
      </c>
      <c r="B386" t="s">
        <v>1</v>
      </c>
      <c r="C386" t="s">
        <v>11</v>
      </c>
      <c r="D386" t="s">
        <v>6</v>
      </c>
      <c r="E386">
        <v>4</v>
      </c>
      <c r="F386" t="s">
        <v>192</v>
      </c>
    </row>
    <row r="387" spans="1:6" x14ac:dyDescent="0.25">
      <c r="A387" t="s">
        <v>36</v>
      </c>
      <c r="B387" t="s">
        <v>1</v>
      </c>
      <c r="C387" t="s">
        <v>11</v>
      </c>
      <c r="D387" t="s">
        <v>7</v>
      </c>
      <c r="E387">
        <v>3</v>
      </c>
      <c r="F387" t="s">
        <v>193</v>
      </c>
    </row>
    <row r="388" spans="1:6" x14ac:dyDescent="0.25">
      <c r="A388" t="s">
        <v>36</v>
      </c>
      <c r="B388" t="s">
        <v>1</v>
      </c>
      <c r="C388" t="s">
        <v>12</v>
      </c>
      <c r="D388" t="s">
        <v>5</v>
      </c>
      <c r="E388">
        <v>4</v>
      </c>
      <c r="F388" t="s">
        <v>194</v>
      </c>
    </row>
    <row r="389" spans="1:6" x14ac:dyDescent="0.25">
      <c r="A389" t="s">
        <v>36</v>
      </c>
      <c r="B389" t="s">
        <v>1</v>
      </c>
      <c r="C389" t="s">
        <v>12</v>
      </c>
      <c r="D389" t="s">
        <v>6</v>
      </c>
      <c r="E389">
        <v>2</v>
      </c>
      <c r="F389" t="s">
        <v>195</v>
      </c>
    </row>
    <row r="390" spans="1:6" x14ac:dyDescent="0.25">
      <c r="A390" t="s">
        <v>36</v>
      </c>
      <c r="B390" t="s">
        <v>1</v>
      </c>
      <c r="C390" t="s">
        <v>12</v>
      </c>
      <c r="D390" t="s">
        <v>7</v>
      </c>
      <c r="E390">
        <v>4</v>
      </c>
      <c r="F390" t="s">
        <v>196</v>
      </c>
    </row>
    <row r="391" spans="1:6" x14ac:dyDescent="0.25">
      <c r="A391" t="s">
        <v>36</v>
      </c>
      <c r="B391" t="s">
        <v>1</v>
      </c>
      <c r="C391" t="s">
        <v>13</v>
      </c>
      <c r="D391" t="s">
        <v>5</v>
      </c>
      <c r="E391">
        <v>4</v>
      </c>
      <c r="F391" t="s">
        <v>197</v>
      </c>
    </row>
    <row r="392" spans="1:6" x14ac:dyDescent="0.25">
      <c r="A392" t="s">
        <v>36</v>
      </c>
      <c r="B392" t="s">
        <v>1</v>
      </c>
      <c r="C392" t="s">
        <v>13</v>
      </c>
      <c r="D392" t="s">
        <v>6</v>
      </c>
      <c r="E392">
        <v>4</v>
      </c>
      <c r="F392" t="s">
        <v>198</v>
      </c>
    </row>
    <row r="393" spans="1:6" x14ac:dyDescent="0.25">
      <c r="A393" t="s">
        <v>36</v>
      </c>
      <c r="B393" t="s">
        <v>1</v>
      </c>
      <c r="C393" t="s">
        <v>13</v>
      </c>
      <c r="D393" t="s">
        <v>7</v>
      </c>
      <c r="E393">
        <v>3</v>
      </c>
      <c r="F393" t="s">
        <v>199</v>
      </c>
    </row>
    <row r="394" spans="1:6" x14ac:dyDescent="0.25">
      <c r="A394" t="s">
        <v>36</v>
      </c>
      <c r="B394" t="s">
        <v>1</v>
      </c>
      <c r="C394" t="s">
        <v>14</v>
      </c>
      <c r="D394" t="s">
        <v>5</v>
      </c>
      <c r="E394">
        <v>2</v>
      </c>
      <c r="F394" t="s">
        <v>200</v>
      </c>
    </row>
    <row r="395" spans="1:6" x14ac:dyDescent="0.25">
      <c r="A395" t="s">
        <v>36</v>
      </c>
      <c r="B395" t="s">
        <v>1</v>
      </c>
      <c r="C395" t="s">
        <v>14</v>
      </c>
      <c r="D395" t="s">
        <v>6</v>
      </c>
      <c r="E395">
        <v>4</v>
      </c>
      <c r="F395" t="s">
        <v>201</v>
      </c>
    </row>
    <row r="396" spans="1:6" x14ac:dyDescent="0.25">
      <c r="A396" t="s">
        <v>36</v>
      </c>
      <c r="B396" t="s">
        <v>1</v>
      </c>
      <c r="C396" t="s">
        <v>14</v>
      </c>
      <c r="D396" t="s">
        <v>7</v>
      </c>
      <c r="E396">
        <v>4</v>
      </c>
      <c r="F396" t="s">
        <v>202</v>
      </c>
    </row>
    <row r="397" spans="1:6" x14ac:dyDescent="0.25">
      <c r="A397" t="s">
        <v>36</v>
      </c>
      <c r="B397" t="s">
        <v>1</v>
      </c>
      <c r="C397" t="s">
        <v>15</v>
      </c>
      <c r="D397" t="s">
        <v>5</v>
      </c>
      <c r="E397">
        <v>3</v>
      </c>
      <c r="F397" t="s">
        <v>203</v>
      </c>
    </row>
    <row r="398" spans="1:6" x14ac:dyDescent="0.25">
      <c r="A398" t="s">
        <v>36</v>
      </c>
      <c r="B398" t="s">
        <v>1</v>
      </c>
      <c r="C398" t="s">
        <v>15</v>
      </c>
      <c r="D398" t="s">
        <v>6</v>
      </c>
      <c r="E398">
        <v>3</v>
      </c>
      <c r="F398" t="s">
        <v>204</v>
      </c>
    </row>
    <row r="399" spans="1:6" x14ac:dyDescent="0.25">
      <c r="A399" t="s">
        <v>36</v>
      </c>
      <c r="B399" t="s">
        <v>1</v>
      </c>
      <c r="C399" t="s">
        <v>15</v>
      </c>
      <c r="D399" t="s">
        <v>7</v>
      </c>
      <c r="E399">
        <v>4</v>
      </c>
      <c r="F399" t="s">
        <v>205</v>
      </c>
    </row>
    <row r="400" spans="1:6" x14ac:dyDescent="0.25">
      <c r="A400" t="s">
        <v>36</v>
      </c>
      <c r="B400" t="s">
        <v>1</v>
      </c>
      <c r="C400" t="s">
        <v>16</v>
      </c>
      <c r="D400" t="s">
        <v>5</v>
      </c>
      <c r="E400">
        <v>5</v>
      </c>
      <c r="F400" t="s">
        <v>206</v>
      </c>
    </row>
    <row r="401" spans="1:6" x14ac:dyDescent="0.25">
      <c r="A401" t="s">
        <v>36</v>
      </c>
      <c r="B401" t="s">
        <v>1</v>
      </c>
      <c r="C401" t="s">
        <v>16</v>
      </c>
      <c r="D401" t="s">
        <v>6</v>
      </c>
      <c r="E401">
        <v>3</v>
      </c>
      <c r="F401" t="s">
        <v>207</v>
      </c>
    </row>
    <row r="402" spans="1:6" x14ac:dyDescent="0.25">
      <c r="A402" t="s">
        <v>36</v>
      </c>
      <c r="B402" t="s">
        <v>1</v>
      </c>
      <c r="C402" t="s">
        <v>16</v>
      </c>
      <c r="D402" t="s">
        <v>7</v>
      </c>
      <c r="E402">
        <v>3</v>
      </c>
      <c r="F402" t="s">
        <v>208</v>
      </c>
    </row>
    <row r="403" spans="1:6" x14ac:dyDescent="0.25">
      <c r="A403" t="s">
        <v>36</v>
      </c>
      <c r="B403" t="s">
        <v>33</v>
      </c>
      <c r="C403" t="s">
        <v>11</v>
      </c>
      <c r="D403" t="s">
        <v>4</v>
      </c>
      <c r="E403">
        <v>10</v>
      </c>
      <c r="F403" t="s">
        <v>209</v>
      </c>
    </row>
    <row r="404" spans="1:6" x14ac:dyDescent="0.25">
      <c r="A404" t="s">
        <v>36</v>
      </c>
      <c r="B404" t="s">
        <v>33</v>
      </c>
      <c r="C404" t="s">
        <v>12</v>
      </c>
      <c r="D404" t="s">
        <v>4</v>
      </c>
      <c r="E404">
        <v>10</v>
      </c>
      <c r="F404" t="s">
        <v>210</v>
      </c>
    </row>
    <row r="405" spans="1:6" x14ac:dyDescent="0.25">
      <c r="A405" t="s">
        <v>36</v>
      </c>
      <c r="B405" t="s">
        <v>33</v>
      </c>
      <c r="C405" t="s">
        <v>13</v>
      </c>
      <c r="D405" t="s">
        <v>4</v>
      </c>
      <c r="E405">
        <v>11</v>
      </c>
      <c r="F405" t="s">
        <v>211</v>
      </c>
    </row>
    <row r="406" spans="1:6" x14ac:dyDescent="0.25">
      <c r="A406" t="s">
        <v>36</v>
      </c>
      <c r="B406" t="s">
        <v>33</v>
      </c>
      <c r="C406" t="s">
        <v>14</v>
      </c>
      <c r="D406" t="s">
        <v>4</v>
      </c>
      <c r="E406">
        <v>10</v>
      </c>
      <c r="F406" t="s">
        <v>212</v>
      </c>
    </row>
    <row r="407" spans="1:6" x14ac:dyDescent="0.25">
      <c r="A407" t="s">
        <v>36</v>
      </c>
      <c r="B407" t="s">
        <v>33</v>
      </c>
      <c r="C407" t="s">
        <v>15</v>
      </c>
      <c r="D407" t="s">
        <v>4</v>
      </c>
      <c r="E407">
        <v>10</v>
      </c>
      <c r="F407" t="s">
        <v>213</v>
      </c>
    </row>
    <row r="408" spans="1:6" x14ac:dyDescent="0.25">
      <c r="A408" t="s">
        <v>36</v>
      </c>
      <c r="B408" t="s">
        <v>33</v>
      </c>
      <c r="C408" t="s">
        <v>16</v>
      </c>
      <c r="D408" t="s">
        <v>4</v>
      </c>
      <c r="E408">
        <v>11</v>
      </c>
      <c r="F408" t="s">
        <v>214</v>
      </c>
    </row>
    <row r="409" spans="1:6" x14ac:dyDescent="0.25">
      <c r="A409" t="s">
        <v>36</v>
      </c>
      <c r="B409" t="s">
        <v>0</v>
      </c>
      <c r="C409" t="s">
        <v>11</v>
      </c>
      <c r="D409" t="s">
        <v>3</v>
      </c>
      <c r="E409">
        <v>10</v>
      </c>
      <c r="F409" t="s">
        <v>209</v>
      </c>
    </row>
    <row r="410" spans="1:6" x14ac:dyDescent="0.25">
      <c r="A410" t="s">
        <v>36</v>
      </c>
      <c r="B410" t="s">
        <v>0</v>
      </c>
      <c r="C410" t="s">
        <v>12</v>
      </c>
      <c r="D410" t="s">
        <v>3</v>
      </c>
      <c r="E410">
        <v>10</v>
      </c>
      <c r="F410" t="s">
        <v>210</v>
      </c>
    </row>
    <row r="411" spans="1:6" x14ac:dyDescent="0.25">
      <c r="A411" t="s">
        <v>36</v>
      </c>
      <c r="B411" t="s">
        <v>0</v>
      </c>
      <c r="C411" t="s">
        <v>13</v>
      </c>
      <c r="D411" t="s">
        <v>3</v>
      </c>
      <c r="E411">
        <v>11</v>
      </c>
      <c r="F411" t="s">
        <v>211</v>
      </c>
    </row>
    <row r="412" spans="1:6" x14ac:dyDescent="0.25">
      <c r="A412" t="s">
        <v>36</v>
      </c>
      <c r="B412" t="s">
        <v>0</v>
      </c>
      <c r="C412" t="s">
        <v>14</v>
      </c>
      <c r="D412" t="s">
        <v>3</v>
      </c>
      <c r="E412">
        <v>10</v>
      </c>
      <c r="F412" t="s">
        <v>212</v>
      </c>
    </row>
    <row r="413" spans="1:6" x14ac:dyDescent="0.25">
      <c r="A413" t="s">
        <v>36</v>
      </c>
      <c r="B413" t="s">
        <v>0</v>
      </c>
      <c r="C413" t="s">
        <v>15</v>
      </c>
      <c r="D413" t="s">
        <v>3</v>
      </c>
      <c r="E413">
        <v>10</v>
      </c>
      <c r="F413" t="s">
        <v>213</v>
      </c>
    </row>
    <row r="414" spans="1:6" x14ac:dyDescent="0.25">
      <c r="A414" t="s">
        <v>36</v>
      </c>
      <c r="B414" t="s">
        <v>0</v>
      </c>
      <c r="C414" t="s">
        <v>16</v>
      </c>
      <c r="D414" t="s">
        <v>3</v>
      </c>
      <c r="E414">
        <v>11</v>
      </c>
      <c r="F414" t="s">
        <v>214</v>
      </c>
    </row>
    <row r="415" spans="1:6" x14ac:dyDescent="0.25">
      <c r="A415" t="s">
        <v>37</v>
      </c>
      <c r="B415" t="s">
        <v>1</v>
      </c>
      <c r="C415" t="s">
        <v>8</v>
      </c>
      <c r="D415" t="s">
        <v>5</v>
      </c>
      <c r="E415">
        <v>6</v>
      </c>
      <c r="F415" t="s">
        <v>215</v>
      </c>
    </row>
    <row r="416" spans="1:6" x14ac:dyDescent="0.25">
      <c r="A416" t="s">
        <v>37</v>
      </c>
      <c r="B416" t="s">
        <v>1</v>
      </c>
      <c r="C416" t="s">
        <v>8</v>
      </c>
      <c r="D416" t="s">
        <v>6</v>
      </c>
      <c r="E416">
        <v>6</v>
      </c>
      <c r="F416" t="s">
        <v>216</v>
      </c>
    </row>
    <row r="417" spans="1:6" x14ac:dyDescent="0.25">
      <c r="A417" t="s">
        <v>37</v>
      </c>
      <c r="B417" t="s">
        <v>1</v>
      </c>
      <c r="C417" t="s">
        <v>8</v>
      </c>
      <c r="D417" t="s">
        <v>7</v>
      </c>
      <c r="E417">
        <v>10</v>
      </c>
      <c r="F417" t="s">
        <v>217</v>
      </c>
    </row>
    <row r="418" spans="1:6" x14ac:dyDescent="0.25">
      <c r="A418" t="s">
        <v>37</v>
      </c>
      <c r="B418" t="s">
        <v>1</v>
      </c>
      <c r="C418" t="s">
        <v>9</v>
      </c>
      <c r="D418" t="s">
        <v>5</v>
      </c>
      <c r="E418">
        <v>5</v>
      </c>
      <c r="F418" t="s">
        <v>218</v>
      </c>
    </row>
    <row r="419" spans="1:6" x14ac:dyDescent="0.25">
      <c r="A419" t="s">
        <v>37</v>
      </c>
      <c r="B419" t="s">
        <v>1</v>
      </c>
      <c r="C419" t="s">
        <v>9</v>
      </c>
      <c r="D419" t="s">
        <v>6</v>
      </c>
      <c r="E419">
        <v>7</v>
      </c>
      <c r="F419" t="s">
        <v>219</v>
      </c>
    </row>
    <row r="420" spans="1:6" x14ac:dyDescent="0.25">
      <c r="A420" t="s">
        <v>37</v>
      </c>
      <c r="B420" t="s">
        <v>1</v>
      </c>
      <c r="C420" t="s">
        <v>9</v>
      </c>
      <c r="D420" t="s">
        <v>7</v>
      </c>
      <c r="E420">
        <v>7</v>
      </c>
      <c r="F420" t="s">
        <v>220</v>
      </c>
    </row>
    <row r="421" spans="1:6" x14ac:dyDescent="0.25">
      <c r="A421" t="s">
        <v>37</v>
      </c>
      <c r="B421" t="s">
        <v>1</v>
      </c>
      <c r="C421" t="s">
        <v>10</v>
      </c>
      <c r="D421" t="s">
        <v>5</v>
      </c>
      <c r="E421">
        <v>10</v>
      </c>
      <c r="F421" t="s">
        <v>221</v>
      </c>
    </row>
    <row r="422" spans="1:6" x14ac:dyDescent="0.25">
      <c r="A422" t="s">
        <v>37</v>
      </c>
      <c r="B422" t="s">
        <v>1</v>
      </c>
      <c r="C422" t="s">
        <v>10</v>
      </c>
      <c r="D422" t="s">
        <v>6</v>
      </c>
      <c r="E422">
        <v>7</v>
      </c>
      <c r="F422" t="s">
        <v>222</v>
      </c>
    </row>
    <row r="423" spans="1:6" x14ac:dyDescent="0.25">
      <c r="A423" t="s">
        <v>37</v>
      </c>
      <c r="B423" t="s">
        <v>1</v>
      </c>
      <c r="C423" t="s">
        <v>10</v>
      </c>
      <c r="D423" t="s">
        <v>7</v>
      </c>
      <c r="E423">
        <v>4</v>
      </c>
      <c r="F423" t="s">
        <v>223</v>
      </c>
    </row>
    <row r="424" spans="1:6" x14ac:dyDescent="0.25">
      <c r="A424" t="s">
        <v>37</v>
      </c>
      <c r="B424" t="s">
        <v>33</v>
      </c>
      <c r="C424" t="s">
        <v>8</v>
      </c>
      <c r="D424" t="s">
        <v>4</v>
      </c>
      <c r="E424">
        <v>22</v>
      </c>
      <c r="F424" t="s">
        <v>224</v>
      </c>
    </row>
    <row r="425" spans="1:6" x14ac:dyDescent="0.25">
      <c r="A425" t="s">
        <v>37</v>
      </c>
      <c r="B425" t="s">
        <v>33</v>
      </c>
      <c r="C425" t="s">
        <v>9</v>
      </c>
      <c r="D425" t="s">
        <v>4</v>
      </c>
      <c r="E425">
        <v>19</v>
      </c>
      <c r="F425" t="s">
        <v>225</v>
      </c>
    </row>
    <row r="426" spans="1:6" x14ac:dyDescent="0.25">
      <c r="A426" t="s">
        <v>37</v>
      </c>
      <c r="B426" t="s">
        <v>33</v>
      </c>
      <c r="C426" t="s">
        <v>10</v>
      </c>
      <c r="D426" t="s">
        <v>4</v>
      </c>
      <c r="E426">
        <v>21</v>
      </c>
      <c r="F426" t="s">
        <v>226</v>
      </c>
    </row>
    <row r="427" spans="1:6" x14ac:dyDescent="0.25">
      <c r="A427" t="s">
        <v>37</v>
      </c>
      <c r="B427" t="s">
        <v>0</v>
      </c>
      <c r="C427" t="s">
        <v>8</v>
      </c>
      <c r="D427" t="s">
        <v>3</v>
      </c>
      <c r="E427">
        <v>22</v>
      </c>
      <c r="F427" t="s">
        <v>224</v>
      </c>
    </row>
    <row r="428" spans="1:6" x14ac:dyDescent="0.25">
      <c r="A428" t="s">
        <v>37</v>
      </c>
      <c r="B428" t="s">
        <v>0</v>
      </c>
      <c r="C428" t="s">
        <v>9</v>
      </c>
      <c r="D428" t="s">
        <v>3</v>
      </c>
      <c r="E428">
        <v>19</v>
      </c>
      <c r="F428" t="s">
        <v>225</v>
      </c>
    </row>
    <row r="429" spans="1:6" x14ac:dyDescent="0.25">
      <c r="A429" t="s">
        <v>37</v>
      </c>
      <c r="B429" t="s">
        <v>0</v>
      </c>
      <c r="C429" t="s">
        <v>10</v>
      </c>
      <c r="D429" t="s">
        <v>3</v>
      </c>
      <c r="E429">
        <v>21</v>
      </c>
      <c r="F429" t="s">
        <v>226</v>
      </c>
    </row>
    <row r="430" spans="1:6" x14ac:dyDescent="0.25">
      <c r="A430" t="s">
        <v>1</v>
      </c>
      <c r="B430" t="s">
        <v>33</v>
      </c>
      <c r="C430" t="s">
        <v>5</v>
      </c>
      <c r="D430" t="s">
        <v>4</v>
      </c>
      <c r="E430">
        <v>21</v>
      </c>
      <c r="F430" t="s">
        <v>227</v>
      </c>
    </row>
    <row r="431" spans="1:6" x14ac:dyDescent="0.25">
      <c r="A431" t="s">
        <v>1</v>
      </c>
      <c r="B431" t="s">
        <v>33</v>
      </c>
      <c r="C431" t="s">
        <v>6</v>
      </c>
      <c r="D431" t="s">
        <v>4</v>
      </c>
      <c r="E431">
        <v>20</v>
      </c>
      <c r="F431" t="s">
        <v>228</v>
      </c>
    </row>
    <row r="432" spans="1:6" x14ac:dyDescent="0.25">
      <c r="A432" t="s">
        <v>1</v>
      </c>
      <c r="B432" t="s">
        <v>33</v>
      </c>
      <c r="C432" t="s">
        <v>7</v>
      </c>
      <c r="D432" t="s">
        <v>4</v>
      </c>
      <c r="E432">
        <v>21</v>
      </c>
      <c r="F432" t="s">
        <v>229</v>
      </c>
    </row>
    <row r="433" spans="1:6" x14ac:dyDescent="0.25">
      <c r="A433" t="s">
        <v>1</v>
      </c>
      <c r="B433" t="s">
        <v>0</v>
      </c>
      <c r="C433" t="s">
        <v>5</v>
      </c>
      <c r="D433" t="s">
        <v>3</v>
      </c>
      <c r="E433">
        <v>21</v>
      </c>
      <c r="F433" t="s">
        <v>227</v>
      </c>
    </row>
    <row r="434" spans="1:6" x14ac:dyDescent="0.25">
      <c r="A434" t="s">
        <v>1</v>
      </c>
      <c r="B434" t="s">
        <v>0</v>
      </c>
      <c r="C434" t="s">
        <v>6</v>
      </c>
      <c r="D434" t="s">
        <v>3</v>
      </c>
      <c r="E434">
        <v>20</v>
      </c>
      <c r="F434" t="s">
        <v>228</v>
      </c>
    </row>
    <row r="435" spans="1:6" x14ac:dyDescent="0.25">
      <c r="A435" t="s">
        <v>1</v>
      </c>
      <c r="B435" t="s">
        <v>0</v>
      </c>
      <c r="C435" t="s">
        <v>7</v>
      </c>
      <c r="D435" t="s">
        <v>3</v>
      </c>
      <c r="E435">
        <v>21</v>
      </c>
      <c r="F435" t="s">
        <v>229</v>
      </c>
    </row>
    <row r="436" spans="1:6" x14ac:dyDescent="0.25">
      <c r="A436" t="s">
        <v>33</v>
      </c>
      <c r="B436" t="s">
        <v>0</v>
      </c>
      <c r="C436" t="s">
        <v>4</v>
      </c>
      <c r="D436" t="s">
        <v>3</v>
      </c>
      <c r="E436">
        <v>62</v>
      </c>
      <c r="F436" t="s">
        <v>230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70E5C-BABD-455D-9169-D36601ECC325}">
  <dimension ref="A1:DM37"/>
  <sheetViews>
    <sheetView tabSelected="1" topLeftCell="CH10" zoomScale="85" zoomScaleNormal="85" workbookViewId="0">
      <selection activeCell="CV17" sqref="CV17:CV19"/>
    </sheetView>
  </sheetViews>
  <sheetFormatPr defaultRowHeight="15" outlineLevelCol="1" x14ac:dyDescent="0.25"/>
  <cols>
    <col min="2" max="2" width="16.140625" bestFit="1" customWidth="1"/>
    <col min="3" max="3" width="33.42578125" customWidth="1"/>
    <col min="4" max="4" width="13.28515625" customWidth="1"/>
    <col min="5" max="5" width="29.85546875" customWidth="1"/>
    <col min="6" max="6" width="12.5703125" customWidth="1"/>
    <col min="7" max="11" width="14.42578125" customWidth="1"/>
    <col min="12" max="12" width="14" customWidth="1" outlineLevel="1"/>
    <col min="13" max="13" width="20" customWidth="1" outlineLevel="1"/>
    <col min="14" max="15" width="31.85546875" customWidth="1" outlineLevel="1"/>
    <col min="16" max="16" width="17" customWidth="1" outlineLevel="1"/>
    <col min="17" max="17" width="18.42578125" customWidth="1" outlineLevel="1"/>
    <col min="18" max="18" width="31.85546875" customWidth="1" outlineLevel="1"/>
    <col min="19" max="19" width="12" customWidth="1" outlineLevel="1"/>
    <col min="20" max="20" width="17.85546875" customWidth="1" outlineLevel="1"/>
    <col min="21" max="23" width="9.140625" customWidth="1" outlineLevel="1"/>
    <col min="24" max="24" width="11.85546875" customWidth="1" outlineLevel="1"/>
    <col min="25" max="31" width="9.140625" customWidth="1" outlineLevel="1"/>
    <col min="33" max="36" width="9.140625" customWidth="1" outlineLevel="1"/>
    <col min="37" max="37" width="11.42578125" customWidth="1" outlineLevel="1"/>
    <col min="38" max="38" width="11" customWidth="1" outlineLevel="1"/>
    <col min="39" max="39" width="9.140625" style="2" customWidth="1" outlineLevel="1" collapsed="1"/>
    <col min="40" max="44" width="9.140625" style="2" customWidth="1" outlineLevel="1"/>
    <col min="45" max="50" width="9.140625" customWidth="1" outlineLevel="1"/>
    <col min="51" max="51" width="10.7109375" customWidth="1" outlineLevel="1"/>
    <col min="98" max="98" width="11.85546875" customWidth="1"/>
    <col min="99" max="99" width="13.7109375" customWidth="1"/>
    <col min="109" max="109" width="13.28515625" customWidth="1"/>
    <col min="115" max="115" width="15.42578125" customWidth="1"/>
  </cols>
  <sheetData>
    <row r="1" spans="1:116" x14ac:dyDescent="0.25">
      <c r="A1" t="s">
        <v>231</v>
      </c>
      <c r="B1" t="s">
        <v>2</v>
      </c>
      <c r="C1" t="s">
        <v>232</v>
      </c>
      <c r="D1" t="s">
        <v>233</v>
      </c>
      <c r="E1" t="s">
        <v>234</v>
      </c>
      <c r="G1" t="s">
        <v>4</v>
      </c>
      <c r="L1" t="s">
        <v>1</v>
      </c>
      <c r="M1" t="s">
        <v>241</v>
      </c>
      <c r="N1" t="s">
        <v>257</v>
      </c>
      <c r="O1" t="s">
        <v>258</v>
      </c>
      <c r="P1" t="s">
        <v>259</v>
      </c>
      <c r="Q1" t="s">
        <v>250</v>
      </c>
      <c r="R1" t="s">
        <v>261</v>
      </c>
      <c r="S1" t="s">
        <v>262</v>
      </c>
      <c r="T1" t="s">
        <v>263</v>
      </c>
    </row>
    <row r="2" spans="1:116" x14ac:dyDescent="0.25">
      <c r="A2" t="s">
        <v>246</v>
      </c>
      <c r="B2" t="s">
        <v>27</v>
      </c>
      <c r="C2" t="s">
        <v>11</v>
      </c>
      <c r="D2" t="s">
        <v>8</v>
      </c>
      <c r="E2" t="s">
        <v>35</v>
      </c>
      <c r="G2" t="s">
        <v>248</v>
      </c>
      <c r="L2" t="s">
        <v>5</v>
      </c>
      <c r="M2" t="s">
        <v>235</v>
      </c>
      <c r="N2" t="s">
        <v>17</v>
      </c>
      <c r="O2" t="s">
        <v>17</v>
      </c>
      <c r="P2" t="s">
        <v>235</v>
      </c>
      <c r="Q2" t="s">
        <v>251</v>
      </c>
      <c r="R2" t="s">
        <v>17</v>
      </c>
      <c r="T2" t="s">
        <v>264</v>
      </c>
    </row>
    <row r="3" spans="1:116" x14ac:dyDescent="0.25">
      <c r="A3" t="s">
        <v>247</v>
      </c>
      <c r="B3" t="s">
        <v>28</v>
      </c>
      <c r="C3" t="s">
        <v>12</v>
      </c>
      <c r="D3" t="s">
        <v>9</v>
      </c>
      <c r="E3" t="s">
        <v>18</v>
      </c>
      <c r="G3" t="s">
        <v>249</v>
      </c>
      <c r="L3" t="s">
        <v>6</v>
      </c>
      <c r="M3" t="s">
        <v>236</v>
      </c>
      <c r="N3" t="s">
        <v>18</v>
      </c>
      <c r="O3" t="s">
        <v>18</v>
      </c>
      <c r="P3" t="s">
        <v>236</v>
      </c>
      <c r="Q3" t="s">
        <v>252</v>
      </c>
      <c r="R3" t="s">
        <v>18</v>
      </c>
    </row>
    <row r="4" spans="1:116" x14ac:dyDescent="0.25">
      <c r="B4" t="s">
        <v>29</v>
      </c>
      <c r="C4" t="s">
        <v>13</v>
      </c>
      <c r="D4" t="s">
        <v>10</v>
      </c>
      <c r="E4" t="s">
        <v>19</v>
      </c>
      <c r="L4" t="s">
        <v>7</v>
      </c>
      <c r="M4" t="s">
        <v>237</v>
      </c>
      <c r="N4" t="s">
        <v>19</v>
      </c>
      <c r="O4" t="s">
        <v>19</v>
      </c>
      <c r="P4" t="s">
        <v>237</v>
      </c>
      <c r="Q4" t="s">
        <v>253</v>
      </c>
      <c r="R4" t="s">
        <v>19</v>
      </c>
    </row>
    <row r="5" spans="1:116" x14ac:dyDescent="0.25">
      <c r="B5" t="s">
        <v>30</v>
      </c>
      <c r="C5" t="s">
        <v>14</v>
      </c>
      <c r="E5" t="s">
        <v>20</v>
      </c>
      <c r="M5" t="s">
        <v>238</v>
      </c>
      <c r="N5" t="s">
        <v>20</v>
      </c>
      <c r="O5" t="s">
        <v>20</v>
      </c>
      <c r="P5" t="s">
        <v>238</v>
      </c>
      <c r="Q5" t="s">
        <v>254</v>
      </c>
      <c r="R5" t="s">
        <v>20</v>
      </c>
    </row>
    <row r="6" spans="1:116" x14ac:dyDescent="0.25">
      <c r="B6" t="s">
        <v>31</v>
      </c>
      <c r="C6" t="s">
        <v>15</v>
      </c>
      <c r="E6" t="s">
        <v>21</v>
      </c>
      <c r="M6" t="s">
        <v>239</v>
      </c>
      <c r="N6" t="s">
        <v>242</v>
      </c>
      <c r="O6" t="s">
        <v>242</v>
      </c>
      <c r="P6" t="s">
        <v>239</v>
      </c>
      <c r="Q6" t="s">
        <v>255</v>
      </c>
      <c r="R6" t="s">
        <v>242</v>
      </c>
    </row>
    <row r="7" spans="1:116" x14ac:dyDescent="0.25">
      <c r="B7" t="s">
        <v>32</v>
      </c>
      <c r="C7" t="s">
        <v>16</v>
      </c>
      <c r="E7" t="s">
        <v>22</v>
      </c>
      <c r="M7" t="s">
        <v>240</v>
      </c>
      <c r="N7" t="s">
        <v>243</v>
      </c>
      <c r="O7" t="s">
        <v>243</v>
      </c>
      <c r="P7" t="s">
        <v>240</v>
      </c>
      <c r="Q7" t="s">
        <v>256</v>
      </c>
      <c r="R7" t="s">
        <v>243</v>
      </c>
    </row>
    <row r="8" spans="1:116" x14ac:dyDescent="0.25">
      <c r="E8" t="s">
        <v>23</v>
      </c>
      <c r="N8" t="s">
        <v>244</v>
      </c>
      <c r="O8" t="s">
        <v>244</v>
      </c>
      <c r="P8" t="s">
        <v>245</v>
      </c>
      <c r="R8" t="s">
        <v>244</v>
      </c>
    </row>
    <row r="9" spans="1:116" x14ac:dyDescent="0.25">
      <c r="E9" t="s">
        <v>24</v>
      </c>
      <c r="N9" t="s">
        <v>24</v>
      </c>
      <c r="O9" t="s">
        <v>24</v>
      </c>
      <c r="R9" t="s">
        <v>24</v>
      </c>
    </row>
    <row r="10" spans="1:116" x14ac:dyDescent="0.25">
      <c r="E10" t="s">
        <v>25</v>
      </c>
      <c r="N10" t="s">
        <v>25</v>
      </c>
      <c r="O10" t="s">
        <v>25</v>
      </c>
      <c r="R10" t="s">
        <v>25</v>
      </c>
    </row>
    <row r="11" spans="1:116" x14ac:dyDescent="0.25">
      <c r="E11" t="s">
        <v>26</v>
      </c>
    </row>
    <row r="16" spans="1:116" ht="90" x14ac:dyDescent="0.25">
      <c r="A16" t="s">
        <v>265</v>
      </c>
      <c r="B16" t="s">
        <v>231</v>
      </c>
      <c r="C16" t="s">
        <v>267</v>
      </c>
      <c r="D16" t="s">
        <v>232</v>
      </c>
      <c r="E16" t="s">
        <v>233</v>
      </c>
      <c r="F16" s="1" t="s">
        <v>317</v>
      </c>
      <c r="G16" t="s">
        <v>274</v>
      </c>
      <c r="H16" t="s">
        <v>371</v>
      </c>
      <c r="I16" s="1" t="s">
        <v>370</v>
      </c>
      <c r="J16" s="1" t="s">
        <v>372</v>
      </c>
      <c r="K16" s="1" t="s">
        <v>373</v>
      </c>
      <c r="L16" t="s">
        <v>269</v>
      </c>
      <c r="M16" t="s">
        <v>260</v>
      </c>
      <c r="N16" s="1" t="s">
        <v>362</v>
      </c>
      <c r="O16" t="s">
        <v>270</v>
      </c>
      <c r="P16" t="s">
        <v>271</v>
      </c>
      <c r="Q16" t="s">
        <v>272</v>
      </c>
      <c r="R16" t="s">
        <v>273</v>
      </c>
      <c r="S16" t="s">
        <v>275</v>
      </c>
      <c r="T16" t="s">
        <v>276</v>
      </c>
      <c r="U16" t="s">
        <v>277</v>
      </c>
      <c r="V16" t="s">
        <v>279</v>
      </c>
      <c r="W16" t="s">
        <v>280</v>
      </c>
      <c r="X16" s="1" t="s">
        <v>278</v>
      </c>
      <c r="Y16" t="s">
        <v>250</v>
      </c>
      <c r="Z16" s="1" t="s">
        <v>285</v>
      </c>
      <c r="AA16" s="1" t="s">
        <v>286</v>
      </c>
      <c r="AB16" s="1" t="s">
        <v>287</v>
      </c>
      <c r="AC16" s="1" t="s">
        <v>288</v>
      </c>
      <c r="AD16" s="1" t="s">
        <v>289</v>
      </c>
      <c r="AE16" s="1" t="s">
        <v>290</v>
      </c>
      <c r="AF16" s="1"/>
      <c r="AG16" s="1" t="s">
        <v>282</v>
      </c>
      <c r="AH16" s="1" t="s">
        <v>281</v>
      </c>
      <c r="AI16" s="1" t="s">
        <v>283</v>
      </c>
      <c r="AJ16" s="1" t="s">
        <v>284</v>
      </c>
      <c r="AK16" s="1" t="s">
        <v>360</v>
      </c>
      <c r="AL16" s="1" t="s">
        <v>361</v>
      </c>
      <c r="AM16" s="3" t="s">
        <v>291</v>
      </c>
      <c r="AN16" s="3" t="s">
        <v>292</v>
      </c>
      <c r="AO16" s="3" t="s">
        <v>293</v>
      </c>
      <c r="AP16" s="3" t="s">
        <v>294</v>
      </c>
      <c r="AQ16" s="3" t="s">
        <v>295</v>
      </c>
      <c r="AR16" s="3" t="s">
        <v>296</v>
      </c>
      <c r="AS16" s="4" t="s">
        <v>297</v>
      </c>
      <c r="AT16" s="4" t="s">
        <v>298</v>
      </c>
      <c r="AU16" s="4" t="s">
        <v>299</v>
      </c>
      <c r="AV16" s="4" t="s">
        <v>300</v>
      </c>
      <c r="AW16" s="4" t="s">
        <v>301</v>
      </c>
      <c r="AX16" s="4" t="s">
        <v>302</v>
      </c>
      <c r="AY16" s="4" t="s">
        <v>303</v>
      </c>
      <c r="BA16" s="4" t="s">
        <v>304</v>
      </c>
      <c r="BB16" s="4" t="s">
        <v>305</v>
      </c>
      <c r="BC16" s="4" t="s">
        <v>306</v>
      </c>
      <c r="BD16" s="4" t="s">
        <v>307</v>
      </c>
      <c r="BE16" s="4" t="s">
        <v>308</v>
      </c>
      <c r="BF16" s="4" t="s">
        <v>309</v>
      </c>
      <c r="BG16" s="4" t="s">
        <v>310</v>
      </c>
      <c r="BH16" s="4" t="s">
        <v>311</v>
      </c>
      <c r="BI16" s="4" t="s">
        <v>363</v>
      </c>
      <c r="BJ16" s="4" t="s">
        <v>312</v>
      </c>
      <c r="BK16" s="4" t="s">
        <v>313</v>
      </c>
      <c r="BL16" s="4" t="s">
        <v>314</v>
      </c>
      <c r="BM16" s="4" t="s">
        <v>315</v>
      </c>
      <c r="BN16" s="4" t="s">
        <v>316</v>
      </c>
      <c r="BO16" s="4" t="s">
        <v>366</v>
      </c>
      <c r="BP16" s="4" t="s">
        <v>318</v>
      </c>
      <c r="BQ16" s="4" t="s">
        <v>319</v>
      </c>
      <c r="BR16" s="4" t="s">
        <v>320</v>
      </c>
      <c r="BS16" s="4" t="s">
        <v>321</v>
      </c>
      <c r="BT16" s="4" t="s">
        <v>322</v>
      </c>
      <c r="BU16" s="4" t="s">
        <v>364</v>
      </c>
      <c r="BV16" s="4" t="s">
        <v>323</v>
      </c>
      <c r="BW16" s="4" t="s">
        <v>324</v>
      </c>
      <c r="BX16" s="4" t="s">
        <v>325</v>
      </c>
      <c r="BY16" s="4" t="s">
        <v>326</v>
      </c>
      <c r="BZ16" s="4" t="s">
        <v>327</v>
      </c>
      <c r="CA16" s="4" t="s">
        <v>365</v>
      </c>
      <c r="CB16" s="4" t="s">
        <v>367</v>
      </c>
      <c r="CC16" s="4" t="s">
        <v>368</v>
      </c>
      <c r="CD16" s="4" t="s">
        <v>328</v>
      </c>
      <c r="CE16" s="4" t="s">
        <v>329</v>
      </c>
      <c r="CF16" s="4" t="s">
        <v>330</v>
      </c>
      <c r="CG16" s="4" t="s">
        <v>331</v>
      </c>
      <c r="CI16" s="4" t="s">
        <v>369</v>
      </c>
      <c r="CJ16" s="4" t="s">
        <v>332</v>
      </c>
      <c r="CK16" s="4" t="s">
        <v>333</v>
      </c>
      <c r="CL16" s="4" t="s">
        <v>334</v>
      </c>
      <c r="CM16" s="4" t="s">
        <v>335</v>
      </c>
      <c r="CN16" s="4" t="s">
        <v>336</v>
      </c>
      <c r="CO16" s="4" t="s">
        <v>337</v>
      </c>
      <c r="CP16" s="4" t="s">
        <v>338</v>
      </c>
      <c r="CQ16" s="4" t="s">
        <v>339</v>
      </c>
      <c r="CR16" s="4" t="s">
        <v>340</v>
      </c>
      <c r="CS16" s="4" t="s">
        <v>341</v>
      </c>
      <c r="CT16" s="4" t="s">
        <v>342</v>
      </c>
      <c r="CU16" s="6" t="s">
        <v>343</v>
      </c>
      <c r="CV16" s="4" t="s">
        <v>347</v>
      </c>
      <c r="CW16" s="4" t="s">
        <v>344</v>
      </c>
      <c r="CX16" s="4" t="s">
        <v>345</v>
      </c>
      <c r="CY16" s="4" t="s">
        <v>346</v>
      </c>
      <c r="CZ16" s="4" t="s">
        <v>348</v>
      </c>
      <c r="DA16" s="4" t="s">
        <v>349</v>
      </c>
      <c r="DB16" s="4" t="s">
        <v>350</v>
      </c>
      <c r="DD16" s="4" t="s">
        <v>351</v>
      </c>
      <c r="DE16" s="4" t="s">
        <v>352</v>
      </c>
      <c r="DF16" s="4" t="s">
        <v>354</v>
      </c>
      <c r="DG16" s="4" t="s">
        <v>355</v>
      </c>
      <c r="DH16" s="4" t="s">
        <v>356</v>
      </c>
      <c r="DI16" s="4" t="s">
        <v>357</v>
      </c>
      <c r="DJ16" s="4" t="s">
        <v>358</v>
      </c>
      <c r="DK16" s="4" t="s">
        <v>359</v>
      </c>
      <c r="DL16" t="s">
        <v>353</v>
      </c>
    </row>
    <row r="17" spans="1:117" x14ac:dyDescent="0.25">
      <c r="A17" t="s">
        <v>266</v>
      </c>
      <c r="B17" t="s">
        <v>247</v>
      </c>
      <c r="C17" t="s">
        <v>268</v>
      </c>
      <c r="D17" t="s">
        <v>14</v>
      </c>
      <c r="E17" t="s">
        <v>10</v>
      </c>
      <c r="F17" s="5">
        <v>2</v>
      </c>
      <c r="G17">
        <v>1</v>
      </c>
      <c r="H17">
        <v>0</v>
      </c>
      <c r="I17">
        <v>1</v>
      </c>
      <c r="J17">
        <v>0</v>
      </c>
      <c r="K17">
        <f t="shared" ref="K17:K37" si="0">I17*J17</f>
        <v>0</v>
      </c>
      <c r="L17">
        <v>1.2</v>
      </c>
      <c r="M17">
        <v>3</v>
      </c>
      <c r="N17">
        <v>6.0000000000000001E-3</v>
      </c>
      <c r="O17">
        <v>3901</v>
      </c>
      <c r="P17">
        <v>480</v>
      </c>
      <c r="Q17">
        <v>3646</v>
      </c>
      <c r="R17">
        <v>41.2</v>
      </c>
      <c r="S17">
        <v>1.4E-2</v>
      </c>
      <c r="T17">
        <v>1.4E-2</v>
      </c>
      <c r="U17">
        <v>1.4E-2</v>
      </c>
      <c r="V17">
        <v>1.4E-2</v>
      </c>
      <c r="W17">
        <v>1.4E-2</v>
      </c>
      <c r="X17">
        <f>((1- N17)*(O17+P17+Q17) + N17 * ((M17+L17)* R17 + Q17))</f>
        <v>8001.7522399999998</v>
      </c>
      <c r="Y17">
        <f t="shared" ref="Y17:Y37" si="1">_xlfn.SWITCH(G17,1,S17,2,T17,3,U17,4,V17,5,W17)</f>
        <v>1.4E-2</v>
      </c>
      <c r="Z17">
        <f t="shared" ref="Z17:Z37" si="2">X17*S17 + IF(G17 &gt; 1, T17, 0) * X17 + IF(G17&gt;2, U17, 0) * X17 + IF(G17&gt;3, V17, 0) * X17 + IF(G17&gt;4, W17, 0) * X17</f>
        <v>112.02453136</v>
      </c>
      <c r="AA17">
        <f>X17*S17</f>
        <v>112.02453136</v>
      </c>
      <c r="AB17">
        <f>X17*T17</f>
        <v>112.02453136</v>
      </c>
      <c r="AC17">
        <f>X17*U17</f>
        <v>112.02453136</v>
      </c>
      <c r="AD17">
        <f>X17*V17</f>
        <v>112.02453136</v>
      </c>
      <c r="AE17">
        <f>X17*W17</f>
        <v>112.02453136</v>
      </c>
      <c r="AG17">
        <v>100287</v>
      </c>
      <c r="AH17">
        <v>57318</v>
      </c>
      <c r="AI17">
        <v>15800</v>
      </c>
      <c r="AJ17">
        <v>45583</v>
      </c>
      <c r="AK17">
        <f>AG17/AH17+AI17/AJ17</f>
        <v>2.0962802433418521</v>
      </c>
      <c r="AL17">
        <f>AK17*$G17</f>
        <v>2.0962802433418521</v>
      </c>
      <c r="AM17" s="2">
        <v>5</v>
      </c>
      <c r="AN17" s="2">
        <v>6</v>
      </c>
      <c r="AO17" s="2">
        <v>7</v>
      </c>
      <c r="AP17" s="2">
        <v>8</v>
      </c>
      <c r="AQ17" s="2">
        <v>9</v>
      </c>
      <c r="AR17" s="2">
        <v>10</v>
      </c>
      <c r="AS17" s="2">
        <f>SUM(AM17:AR17)</f>
        <v>45</v>
      </c>
      <c r="AT17">
        <f>AS17*S17</f>
        <v>0.63</v>
      </c>
      <c r="AU17">
        <f>AS17*T17</f>
        <v>0.63</v>
      </c>
      <c r="AV17">
        <f>AS17*U17</f>
        <v>0.63</v>
      </c>
      <c r="AW17">
        <f>AS17*V17</f>
        <v>0.63</v>
      </c>
      <c r="AX17">
        <f>AS17*W17</f>
        <v>0.63</v>
      </c>
      <c r="AY17">
        <f t="shared" ref="AY17:AY37" si="3">AT17 + IF(G17 &gt; 1, AU17, 0) + IF(G17&gt;2, AV17, 0) + IF(G17&gt;3, AW17, 0) + IF(G17&gt;4, AX17, 0)</f>
        <v>0.63</v>
      </c>
      <c r="BA17">
        <v>0.2316</v>
      </c>
      <c r="BB17">
        <v>1000</v>
      </c>
      <c r="BC17">
        <v>5000</v>
      </c>
      <c r="BD17">
        <f t="shared" ref="BD17:BD37" si="4">IF(F17 &gt;= 1,BB17*S17,0)</f>
        <v>14</v>
      </c>
      <c r="BE17">
        <f>IF(F17&gt;=2,BB17*T17,0)</f>
        <v>14</v>
      </c>
      <c r="BF17">
        <f t="shared" ref="BF17:BF37" si="5">IF(F17&gt;=3,BB17*U17,0)</f>
        <v>0</v>
      </c>
      <c r="BG17">
        <f t="shared" ref="BG17:BG37" si="6">IF(F17&gt;=4,BB17*V17,0)</f>
        <v>0</v>
      </c>
      <c r="BH17">
        <f t="shared" ref="BH17:BH37" si="7">IF(F17&gt;=5,BB17*W17,0)</f>
        <v>0</v>
      </c>
      <c r="BI17">
        <f t="shared" ref="BI17:BI37" si="8">IF($G17&gt;=1,BD17,0) + IF($G17&gt;=2,BE17,0) + IF($G17&gt;=3,BF17,0) + IF($G17&gt;=4,BG17,0) + IF($G17&gt;=5,BH17,0)</f>
        <v>14</v>
      </c>
      <c r="BJ17">
        <f t="shared" ref="BJ17:BJ37" si="9">IF(F17&gt;=1,0,BC17*S17)</f>
        <v>0</v>
      </c>
      <c r="BK17">
        <f t="shared" ref="BK17:BK37" si="10">IF(F17&gt;=2,0,BC17*T17)</f>
        <v>0</v>
      </c>
      <c r="BL17">
        <f t="shared" ref="BL17:BL37" si="11">IF(F17&gt;=3,0,BC17*U17)</f>
        <v>70</v>
      </c>
      <c r="BM17">
        <f t="shared" ref="BM17:BM37" si="12">IF(F17&gt;=4,0,BC17*V17)</f>
        <v>70</v>
      </c>
      <c r="BN17">
        <f t="shared" ref="BN17:BN37" si="13">IF(F17&gt;=5,0,BC17*W17)</f>
        <v>70</v>
      </c>
      <c r="BO17">
        <f>IF($G17&gt;=1,BJ17,0) + IF($G17&gt;=2,BK17,0) + IF($G17&gt;=3,BL17,0) + IF($G17&gt;=4,BM17,0) + IF($G17&gt;=5,BN17,0)</f>
        <v>0</v>
      </c>
      <c r="BP17">
        <f t="shared" ref="BP17:BX17" si="14">$BA17*BD17</f>
        <v>3.2423999999999999</v>
      </c>
      <c r="BQ17">
        <f t="shared" si="14"/>
        <v>3.2423999999999999</v>
      </c>
      <c r="BR17">
        <f t="shared" si="14"/>
        <v>0</v>
      </c>
      <c r="BS17">
        <f t="shared" si="14"/>
        <v>0</v>
      </c>
      <c r="BT17">
        <f t="shared" si="14"/>
        <v>0</v>
      </c>
      <c r="BU17">
        <f t="shared" si="14"/>
        <v>3.2423999999999999</v>
      </c>
      <c r="BV17">
        <f t="shared" si="14"/>
        <v>0</v>
      </c>
      <c r="BW17">
        <f t="shared" si="14"/>
        <v>0</v>
      </c>
      <c r="BX17">
        <f t="shared" si="14"/>
        <v>16.212</v>
      </c>
      <c r="BY17">
        <f t="shared" ref="BY17:BZ17" si="15">$BA17*BM17</f>
        <v>16.212</v>
      </c>
      <c r="BZ17">
        <f t="shared" si="15"/>
        <v>16.212</v>
      </c>
      <c r="CA17">
        <f>IF($G17&gt;=1,BV17,0) + IF($G17&gt;=2,BW17,0) + IF($G17&gt;=3,BX17,0) + IF($G17&gt;=4,BY17,0) + IF($G17&gt;=5,BZ17,0)</f>
        <v>0</v>
      </c>
      <c r="CB17">
        <f t="shared" ref="CB17:CB37" si="16">SUM(BD17:BH17)</f>
        <v>28</v>
      </c>
      <c r="CC17">
        <f t="shared" ref="CC17:CC37" si="17">SUM(BJ17:BN17)</f>
        <v>210</v>
      </c>
      <c r="CD17">
        <f>SUM(CB17,CC17)</f>
        <v>238</v>
      </c>
      <c r="CE17">
        <f>SUM(BP17:BT17)</f>
        <v>6.4847999999999999</v>
      </c>
      <c r="CF17">
        <f>SUM(BV17:BZ17)</f>
        <v>48.635999999999996</v>
      </c>
      <c r="CG17">
        <f>SUM(CE17,CF17)</f>
        <v>55.120799999999996</v>
      </c>
      <c r="CI17" s="2">
        <f>SUM(CJ17:CN17)</f>
        <v>5600</v>
      </c>
      <c r="CJ17" s="2">
        <f>BD17*CO17</f>
        <v>2800</v>
      </c>
      <c r="CK17" s="2">
        <f t="shared" ref="CK17:CN17" si="18">BE17*CP17</f>
        <v>2800</v>
      </c>
      <c r="CL17" s="2">
        <f t="shared" si="18"/>
        <v>0</v>
      </c>
      <c r="CM17" s="2">
        <f t="shared" si="18"/>
        <v>0</v>
      </c>
      <c r="CN17" s="2">
        <f t="shared" si="18"/>
        <v>0</v>
      </c>
      <c r="CO17">
        <v>200</v>
      </c>
      <c r="CP17">
        <v>200</v>
      </c>
      <c r="CQ17">
        <v>200</v>
      </c>
      <c r="CR17">
        <v>200</v>
      </c>
      <c r="CS17">
        <v>200</v>
      </c>
      <c r="CT17">
        <f>K17</f>
        <v>0</v>
      </c>
      <c r="CU17">
        <v>0</v>
      </c>
      <c r="CV17" s="2">
        <f>(AA17+$AK17+(BD17+BJ17)+AT17+IF($G17=2,$CT17,0)+$CU17)*$DB17</f>
        <v>167.37605508434442</v>
      </c>
      <c r="CW17" s="2">
        <f t="shared" ref="CW17:DA17" si="19">(AB17+$AK17+(BE17+BK17)+AU17+IF($G17=2,$CT17,0)+$CU17)*$DB17</f>
        <v>167.37605508434442</v>
      </c>
      <c r="CX17" s="2">
        <f t="shared" si="19"/>
        <v>240.1760550843444</v>
      </c>
      <c r="CY17" s="2">
        <f t="shared" si="19"/>
        <v>240.1760550843444</v>
      </c>
      <c r="CZ17" s="2">
        <f t="shared" si="19"/>
        <v>240.1760550843444</v>
      </c>
      <c r="DA17" s="2">
        <f t="shared" si="19"/>
        <v>21.744164316344406</v>
      </c>
      <c r="DB17">
        <v>1.3</v>
      </c>
      <c r="DD17">
        <v>222.67</v>
      </c>
      <c r="DE17" s="2">
        <f t="shared" ref="DE17:DE37" si="20">4.072 / DL17</f>
        <v>4.0719999999999999E-2</v>
      </c>
      <c r="DF17">
        <f>DD17*DE17</f>
        <v>9.0671223999999988</v>
      </c>
      <c r="DG17">
        <f>DD17*DE17</f>
        <v>9.0671223999999988</v>
      </c>
      <c r="DH17">
        <f>DD17*DE17</f>
        <v>9.0671223999999988</v>
      </c>
      <c r="DI17">
        <f>DD17*DE17</f>
        <v>9.0671223999999988</v>
      </c>
      <c r="DJ17">
        <f>DD17*DE17</f>
        <v>9.0671223999999988</v>
      </c>
      <c r="DK17">
        <f t="shared" ref="DK17:DK37" si="21">DF17 + IF(G17 &gt; 1, DG17, 0) + IF(G17&gt;2, DH17, 0) + IF(G17&gt;3, DI17, 0) + IF(G17&gt;4, DJ17, 0)</f>
        <v>9.0671223999999988</v>
      </c>
      <c r="DL17">
        <v>100</v>
      </c>
      <c r="DM17" s="2"/>
    </row>
    <row r="18" spans="1:117" s="7" customFormat="1" x14ac:dyDescent="0.25">
      <c r="A18" s="7" t="s">
        <v>266</v>
      </c>
      <c r="B18" s="7" t="s">
        <v>247</v>
      </c>
      <c r="C18" s="7" t="s">
        <v>18</v>
      </c>
      <c r="D18" s="7" t="s">
        <v>14</v>
      </c>
      <c r="E18" s="7" t="s">
        <v>10</v>
      </c>
      <c r="F18" s="8">
        <v>2</v>
      </c>
      <c r="G18" s="7">
        <v>2</v>
      </c>
      <c r="H18">
        <v>0</v>
      </c>
      <c r="I18" s="7">
        <v>2</v>
      </c>
      <c r="J18">
        <v>0</v>
      </c>
      <c r="K18">
        <f t="shared" si="0"/>
        <v>0</v>
      </c>
      <c r="L18" s="7">
        <v>1.2</v>
      </c>
      <c r="M18" s="7">
        <v>3</v>
      </c>
      <c r="N18" s="7">
        <v>6.0000000000000001E-3</v>
      </c>
      <c r="O18" s="7">
        <v>4145</v>
      </c>
      <c r="P18" s="7">
        <v>530</v>
      </c>
      <c r="Q18" s="7">
        <v>1641</v>
      </c>
      <c r="R18" s="7">
        <v>41.2</v>
      </c>
      <c r="S18" s="7">
        <v>1.4E-2</v>
      </c>
      <c r="T18" s="7">
        <v>1.4E-2</v>
      </c>
      <c r="U18" s="7">
        <v>1.4E-2</v>
      </c>
      <c r="V18" s="7">
        <v>1.4E-2</v>
      </c>
      <c r="W18" s="7">
        <v>1.4E-2</v>
      </c>
      <c r="X18" s="7">
        <f t="shared" ref="X18:X37" si="22">((1- N18)*(O18+P18+Q18) + N18 * ((M18+L18)* R18 + Q18))</f>
        <v>6288.9882400000006</v>
      </c>
      <c r="Y18" s="7">
        <f t="shared" si="1"/>
        <v>1.4E-2</v>
      </c>
      <c r="Z18" s="10">
        <f t="shared" si="2"/>
        <v>176.09167072000002</v>
      </c>
      <c r="AA18" s="7">
        <f t="shared" ref="AA18:AA37" si="23">X18*S18</f>
        <v>88.045835360000012</v>
      </c>
      <c r="AB18" s="7">
        <f t="shared" ref="AB18:AB37" si="24">X18*T18</f>
        <v>88.045835360000012</v>
      </c>
      <c r="AC18" s="7">
        <f t="shared" ref="AC18:AC37" si="25">X18*U18</f>
        <v>88.045835360000012</v>
      </c>
      <c r="AD18" s="7">
        <f t="shared" ref="AD18:AD37" si="26">X18*V18</f>
        <v>88.045835360000012</v>
      </c>
      <c r="AE18" s="7">
        <f t="shared" ref="AE18:AE37" si="27">X18*W18</f>
        <v>88.045835360000012</v>
      </c>
      <c r="AG18" s="7">
        <v>100287</v>
      </c>
      <c r="AH18" s="7">
        <v>57318</v>
      </c>
      <c r="AI18" s="7">
        <v>15800</v>
      </c>
      <c r="AJ18" s="7">
        <v>45583</v>
      </c>
      <c r="AK18" s="7">
        <f t="shared" ref="AK18:AK36" si="28">AG18/AH18+AI18/AJ18</f>
        <v>2.0962802433418521</v>
      </c>
      <c r="AL18" s="10">
        <f t="shared" ref="AL18:AL37" si="29">AK18*$G18</f>
        <v>4.1925604866837043</v>
      </c>
      <c r="AM18" s="9">
        <v>5</v>
      </c>
      <c r="AN18" s="9">
        <v>6</v>
      </c>
      <c r="AO18" s="9">
        <v>7</v>
      </c>
      <c r="AP18" s="9">
        <v>8</v>
      </c>
      <c r="AQ18" s="9">
        <v>9</v>
      </c>
      <c r="AR18" s="9">
        <v>10</v>
      </c>
      <c r="AS18" s="9">
        <f t="shared" ref="AS18:AS37" si="30">SUM(AM18:AR18)</f>
        <v>45</v>
      </c>
      <c r="AT18" s="7">
        <f t="shared" ref="AT18:AT37" si="31">AS18*S18</f>
        <v>0.63</v>
      </c>
      <c r="AU18" s="7">
        <f t="shared" ref="AU18:AU37" si="32">AS18*T18</f>
        <v>0.63</v>
      </c>
      <c r="AV18" s="7">
        <f t="shared" ref="AV18:AV37" si="33">AS18*U18</f>
        <v>0.63</v>
      </c>
      <c r="AW18" s="7">
        <f t="shared" ref="AW18:AW37" si="34">AS18*V18</f>
        <v>0.63</v>
      </c>
      <c r="AX18" s="7">
        <f t="shared" ref="AX18:AX37" si="35">AS18*W18</f>
        <v>0.63</v>
      </c>
      <c r="AY18" s="10">
        <f t="shared" si="3"/>
        <v>1.26</v>
      </c>
      <c r="BA18" s="7">
        <v>0.2316</v>
      </c>
      <c r="BB18" s="7">
        <v>1000</v>
      </c>
      <c r="BC18" s="7">
        <v>5000</v>
      </c>
      <c r="BD18" s="7">
        <f t="shared" si="4"/>
        <v>14</v>
      </c>
      <c r="BE18" s="7">
        <f t="shared" ref="BE18:BE36" si="36">IF(F19&gt;=2,BB18*T18,0)</f>
        <v>14</v>
      </c>
      <c r="BF18" s="7">
        <f t="shared" si="5"/>
        <v>0</v>
      </c>
      <c r="BG18" s="7">
        <f t="shared" si="6"/>
        <v>0</v>
      </c>
      <c r="BH18" s="7">
        <f t="shared" si="7"/>
        <v>0</v>
      </c>
      <c r="BI18" s="10">
        <f t="shared" si="8"/>
        <v>28</v>
      </c>
      <c r="BJ18" s="7">
        <f t="shared" si="9"/>
        <v>0</v>
      </c>
      <c r="BK18" s="7">
        <f t="shared" si="10"/>
        <v>0</v>
      </c>
      <c r="BL18" s="7">
        <f t="shared" si="11"/>
        <v>70</v>
      </c>
      <c r="BM18" s="7">
        <f t="shared" si="12"/>
        <v>70</v>
      </c>
      <c r="BN18" s="7">
        <f t="shared" si="13"/>
        <v>70</v>
      </c>
      <c r="BO18" s="10">
        <f t="shared" ref="BO18:BO37" si="37">IF($G18&gt;=1,BJ18,0) + IF($G18&gt;=2,BK18,0) + IF($G18&gt;=3,BL18,0) + IF($G18&gt;=4,BM18,0) + IF($G18&gt;=5,BN18,0)</f>
        <v>0</v>
      </c>
      <c r="BP18" s="7">
        <f t="shared" ref="BP18:BP37" si="38">$BA18*BD18</f>
        <v>3.2423999999999999</v>
      </c>
      <c r="BQ18" s="7">
        <f t="shared" ref="BQ18:BQ37" si="39">$BA18*BE18</f>
        <v>3.2423999999999999</v>
      </c>
      <c r="BR18" s="7">
        <f t="shared" ref="BR18:BR37" si="40">$BA18*BF18</f>
        <v>0</v>
      </c>
      <c r="BS18" s="7">
        <f t="shared" ref="BS18:BS37" si="41">$BA18*BG18</f>
        <v>0</v>
      </c>
      <c r="BT18" s="7">
        <f t="shared" ref="BT18:BU37" si="42">$BA18*BH18</f>
        <v>0</v>
      </c>
      <c r="BU18" s="10">
        <f t="shared" si="42"/>
        <v>6.4847999999999999</v>
      </c>
      <c r="BV18" s="7">
        <f t="shared" ref="BV18:BV37" si="43">$BA18*BJ18</f>
        <v>0</v>
      </c>
      <c r="BW18" s="7">
        <f t="shared" ref="BW18:BW37" si="44">$BA18*BK18</f>
        <v>0</v>
      </c>
      <c r="BX18" s="7">
        <f t="shared" ref="BX18:BX37" si="45">$BA18*BL18</f>
        <v>16.212</v>
      </c>
      <c r="BY18" s="7">
        <f t="shared" ref="BY18:BY37" si="46">$BA18*BM18</f>
        <v>16.212</v>
      </c>
      <c r="BZ18" s="7">
        <f t="shared" ref="BZ18:BZ37" si="47">$BA18*BN18</f>
        <v>16.212</v>
      </c>
      <c r="CA18" s="10">
        <f t="shared" ref="CA18:CA37" si="48">IF($G18&gt;=1,BV18,0) + IF($G18&gt;=2,BW18,0) + IF($G18&gt;=3,BX18,0) + IF($G18&gt;=4,BY18,0) + IF($G18&gt;=5,BZ18,0)</f>
        <v>0</v>
      </c>
      <c r="CB18" s="10">
        <f t="shared" si="16"/>
        <v>28</v>
      </c>
      <c r="CC18" s="10">
        <f t="shared" si="17"/>
        <v>210</v>
      </c>
      <c r="CD18" s="7">
        <f t="shared" ref="CD18:CD37" si="49">SUM(CB18,CC18)</f>
        <v>238</v>
      </c>
      <c r="CE18" s="7">
        <f t="shared" ref="CE18:CE37" si="50">SUM(BP18:BT18)</f>
        <v>6.4847999999999999</v>
      </c>
      <c r="CF18" s="7">
        <f t="shared" ref="CF18:CF37" si="51">SUM(BV18:BZ18)</f>
        <v>48.635999999999996</v>
      </c>
      <c r="CG18" s="7">
        <f t="shared" ref="CG18:CG37" si="52">SUM(CE18,CF18)</f>
        <v>55.120799999999996</v>
      </c>
      <c r="CI18" s="9">
        <f t="shared" ref="CI18:CI37" si="53">SUM(CJ18:CN18)</f>
        <v>5600</v>
      </c>
      <c r="CJ18" s="9">
        <f t="shared" ref="CJ18:CJ37" si="54">BD18*CO18</f>
        <v>2800</v>
      </c>
      <c r="CK18" s="9">
        <f t="shared" ref="CK18:CK37" si="55">BE18*CP18</f>
        <v>2800</v>
      </c>
      <c r="CL18" s="9">
        <f t="shared" ref="CL18:CL37" si="56">BF18*CQ18</f>
        <v>0</v>
      </c>
      <c r="CM18" s="9">
        <f t="shared" ref="CM18:CM37" si="57">BG18*CR18</f>
        <v>0</v>
      </c>
      <c r="CN18" s="9">
        <f t="shared" ref="CN18:CN37" si="58">BH18*CS18</f>
        <v>0</v>
      </c>
      <c r="CO18" s="7">
        <v>200</v>
      </c>
      <c r="CP18" s="7">
        <v>200</v>
      </c>
      <c r="CQ18" s="7">
        <v>200</v>
      </c>
      <c r="CR18" s="7">
        <v>200</v>
      </c>
      <c r="CS18" s="7">
        <v>200</v>
      </c>
      <c r="CT18">
        <f t="shared" ref="CT18:CT37" si="59">K18</f>
        <v>0</v>
      </c>
      <c r="CU18">
        <v>0</v>
      </c>
      <c r="CV18" s="2">
        <f t="shared" ref="CV18:CV37" si="60">(AA18+$AK18+(BD18+BJ18)+AT18+IF($G18=2,$CT18,0)+$CU18)*$DB18</f>
        <v>136.20375028434441</v>
      </c>
      <c r="CW18" s="2">
        <f t="shared" ref="CW18:CW37" si="61">(AB18+$AK18+(BE18+BK18)+AU18+IF($G18=2,$CT18,0)+$CU18)*$DB18</f>
        <v>136.20375028434441</v>
      </c>
      <c r="CX18" s="2">
        <f t="shared" ref="CX18:CX37" si="62">(AC18+$AK18+(BF18+BL18)+AV18+IF($G18=2,$CT18,0)+$CU18)*$DB18</f>
        <v>209.00375028434442</v>
      </c>
      <c r="CY18" s="2">
        <f t="shared" ref="CY18:CY37" si="63">(AD18+$AK18+(BG18+BM18)+AW18+IF($G18=2,$CT18,0)+$CU18)*$DB18</f>
        <v>209.00375028434442</v>
      </c>
      <c r="CZ18" s="2">
        <f t="shared" ref="CZ18:CZ37" si="64">(AE18+$AK18+(BH18+BN18)+AX18+IF($G18=2,$CT18,0)+$CU18)*$DB18</f>
        <v>209.00375028434442</v>
      </c>
      <c r="DA18" s="2">
        <f t="shared" ref="DA18:DA37" si="65">(AF18+$AK18+(BI18+BO18)+AY18+IF($G18=2,$CT18,0)+$CU18)*$DB18</f>
        <v>40.763164316344408</v>
      </c>
      <c r="DB18" s="7">
        <v>1.3</v>
      </c>
      <c r="DD18" s="7">
        <v>222.67</v>
      </c>
      <c r="DE18" s="9">
        <f t="shared" si="20"/>
        <v>4.0719999999999999E-2</v>
      </c>
      <c r="DF18" s="7">
        <f t="shared" ref="DF18:DF37" si="66">DD18*DE18</f>
        <v>9.0671223999999988</v>
      </c>
      <c r="DG18" s="7">
        <f t="shared" ref="DG18:DG37" si="67">DD18*DE18</f>
        <v>9.0671223999999988</v>
      </c>
      <c r="DH18" s="7">
        <f t="shared" ref="DH18:DH37" si="68">DD18*DE18</f>
        <v>9.0671223999999988</v>
      </c>
      <c r="DI18" s="7">
        <f t="shared" ref="DI18:DI37" si="69">DD18*DE18</f>
        <v>9.0671223999999988</v>
      </c>
      <c r="DJ18" s="7">
        <f t="shared" ref="DJ18:DJ37" si="70">DD18*DE18</f>
        <v>9.0671223999999988</v>
      </c>
      <c r="DK18" s="7">
        <f t="shared" si="21"/>
        <v>18.134244799999998</v>
      </c>
      <c r="DL18" s="7">
        <v>100</v>
      </c>
      <c r="DM18" s="9"/>
    </row>
    <row r="19" spans="1:117" x14ac:dyDescent="0.25">
      <c r="A19" t="s">
        <v>266</v>
      </c>
      <c r="B19" t="s">
        <v>247</v>
      </c>
      <c r="C19" t="s">
        <v>18</v>
      </c>
      <c r="D19" t="s">
        <v>14</v>
      </c>
      <c r="E19" t="s">
        <v>9</v>
      </c>
      <c r="F19" s="5">
        <v>2</v>
      </c>
      <c r="G19">
        <v>3</v>
      </c>
      <c r="H19">
        <v>0</v>
      </c>
      <c r="I19">
        <v>3</v>
      </c>
      <c r="J19">
        <v>0</v>
      </c>
      <c r="K19">
        <f t="shared" si="0"/>
        <v>0</v>
      </c>
      <c r="L19">
        <v>1.2</v>
      </c>
      <c r="M19">
        <v>3</v>
      </c>
      <c r="N19">
        <v>6.0000000000000001E-3</v>
      </c>
      <c r="O19">
        <v>3334</v>
      </c>
      <c r="P19">
        <v>207</v>
      </c>
      <c r="Q19">
        <v>4203</v>
      </c>
      <c r="R19">
        <v>41.2</v>
      </c>
      <c r="S19">
        <v>1.4E-2</v>
      </c>
      <c r="T19">
        <v>1.4E-2</v>
      </c>
      <c r="U19">
        <v>1.4E-2</v>
      </c>
      <c r="V19">
        <v>1.4E-2</v>
      </c>
      <c r="W19">
        <v>1.4E-2</v>
      </c>
      <c r="X19">
        <f t="shared" si="22"/>
        <v>7723.7922399999998</v>
      </c>
      <c r="Y19">
        <f t="shared" si="1"/>
        <v>1.4E-2</v>
      </c>
      <c r="Z19">
        <f t="shared" si="2"/>
        <v>324.39927408</v>
      </c>
      <c r="AA19">
        <f t="shared" si="23"/>
        <v>108.13309135999999</v>
      </c>
      <c r="AB19">
        <f t="shared" si="24"/>
        <v>108.13309135999999</v>
      </c>
      <c r="AC19">
        <f t="shared" si="25"/>
        <v>108.13309135999999</v>
      </c>
      <c r="AD19">
        <f t="shared" si="26"/>
        <v>108.13309135999999</v>
      </c>
      <c r="AE19">
        <f t="shared" si="27"/>
        <v>108.13309135999999</v>
      </c>
      <c r="AG19">
        <v>100287</v>
      </c>
      <c r="AH19">
        <v>57318</v>
      </c>
      <c r="AI19">
        <v>15800</v>
      </c>
      <c r="AJ19">
        <v>45583</v>
      </c>
      <c r="AK19">
        <f t="shared" si="28"/>
        <v>2.0962802433418521</v>
      </c>
      <c r="AL19">
        <f t="shared" si="29"/>
        <v>6.2888407300255569</v>
      </c>
      <c r="AM19" s="2">
        <v>5.5</v>
      </c>
      <c r="AN19" s="2">
        <v>6.5</v>
      </c>
      <c r="AO19" s="2">
        <v>7.5</v>
      </c>
      <c r="AP19" s="2">
        <v>8.5</v>
      </c>
      <c r="AQ19" s="2">
        <v>9.5</v>
      </c>
      <c r="AR19" s="2">
        <v>10.5</v>
      </c>
      <c r="AS19" s="2">
        <f t="shared" si="30"/>
        <v>48</v>
      </c>
      <c r="AT19">
        <f t="shared" si="31"/>
        <v>0.67200000000000004</v>
      </c>
      <c r="AU19">
        <f t="shared" si="32"/>
        <v>0.67200000000000004</v>
      </c>
      <c r="AV19">
        <f t="shared" si="33"/>
        <v>0.67200000000000004</v>
      </c>
      <c r="AW19">
        <f t="shared" si="34"/>
        <v>0.67200000000000004</v>
      </c>
      <c r="AX19">
        <f t="shared" si="35"/>
        <v>0.67200000000000004</v>
      </c>
      <c r="AY19">
        <f t="shared" si="3"/>
        <v>2.016</v>
      </c>
      <c r="BA19">
        <v>0.2316</v>
      </c>
      <c r="BB19">
        <v>1000</v>
      </c>
      <c r="BC19">
        <v>5000</v>
      </c>
      <c r="BD19">
        <f t="shared" si="4"/>
        <v>14</v>
      </c>
      <c r="BE19">
        <f t="shared" si="36"/>
        <v>14</v>
      </c>
      <c r="BF19">
        <f t="shared" si="5"/>
        <v>0</v>
      </c>
      <c r="BG19">
        <f t="shared" si="6"/>
        <v>0</v>
      </c>
      <c r="BH19">
        <f t="shared" si="7"/>
        <v>0</v>
      </c>
      <c r="BI19">
        <f t="shared" si="8"/>
        <v>28</v>
      </c>
      <c r="BJ19">
        <f t="shared" si="9"/>
        <v>0</v>
      </c>
      <c r="BK19">
        <f t="shared" si="10"/>
        <v>0</v>
      </c>
      <c r="BL19">
        <f t="shared" si="11"/>
        <v>70</v>
      </c>
      <c r="BM19">
        <f t="shared" si="12"/>
        <v>70</v>
      </c>
      <c r="BN19">
        <f t="shared" si="13"/>
        <v>70</v>
      </c>
      <c r="BO19">
        <f t="shared" si="37"/>
        <v>70</v>
      </c>
      <c r="BP19">
        <f t="shared" si="38"/>
        <v>3.2423999999999999</v>
      </c>
      <c r="BQ19">
        <f t="shared" si="39"/>
        <v>3.2423999999999999</v>
      </c>
      <c r="BR19">
        <f t="shared" si="40"/>
        <v>0</v>
      </c>
      <c r="BS19">
        <f t="shared" si="41"/>
        <v>0</v>
      </c>
      <c r="BT19">
        <f t="shared" si="42"/>
        <v>0</v>
      </c>
      <c r="BU19">
        <f t="shared" ref="BU19:BU37" si="71">IF($G19&gt;=1,BP19,0) + IF($G19&gt;=2,BQ19,0) + IF($G19&gt;=3,BR19,0) + IF($G19&gt;=4,BS19,0) + IF($G19&gt;=5,BT19,0)</f>
        <v>6.4847999999999999</v>
      </c>
      <c r="BV19">
        <f t="shared" si="43"/>
        <v>0</v>
      </c>
      <c r="BW19">
        <f t="shared" si="44"/>
        <v>0</v>
      </c>
      <c r="BX19">
        <f t="shared" si="45"/>
        <v>16.212</v>
      </c>
      <c r="BY19">
        <f t="shared" si="46"/>
        <v>16.212</v>
      </c>
      <c r="BZ19">
        <f t="shared" si="47"/>
        <v>16.212</v>
      </c>
      <c r="CA19">
        <f t="shared" si="48"/>
        <v>16.212</v>
      </c>
      <c r="CB19">
        <f t="shared" si="16"/>
        <v>28</v>
      </c>
      <c r="CC19">
        <f t="shared" si="17"/>
        <v>210</v>
      </c>
      <c r="CD19">
        <f t="shared" si="49"/>
        <v>238</v>
      </c>
      <c r="CE19">
        <f t="shared" si="50"/>
        <v>6.4847999999999999</v>
      </c>
      <c r="CF19">
        <f t="shared" si="51"/>
        <v>48.635999999999996</v>
      </c>
      <c r="CG19">
        <f t="shared" si="52"/>
        <v>55.120799999999996</v>
      </c>
      <c r="CI19" s="2">
        <f t="shared" si="53"/>
        <v>5600</v>
      </c>
      <c r="CJ19" s="2">
        <f t="shared" si="54"/>
        <v>2800</v>
      </c>
      <c r="CK19" s="2">
        <f t="shared" si="55"/>
        <v>2800</v>
      </c>
      <c r="CL19" s="2">
        <f t="shared" si="56"/>
        <v>0</v>
      </c>
      <c r="CM19" s="2">
        <f t="shared" si="57"/>
        <v>0</v>
      </c>
      <c r="CN19" s="2">
        <f t="shared" si="58"/>
        <v>0</v>
      </c>
      <c r="CO19">
        <v>200</v>
      </c>
      <c r="CP19">
        <v>200</v>
      </c>
      <c r="CQ19">
        <v>200</v>
      </c>
      <c r="CR19">
        <v>200</v>
      </c>
      <c r="CS19">
        <v>200</v>
      </c>
      <c r="CT19">
        <f t="shared" si="59"/>
        <v>0</v>
      </c>
      <c r="CU19">
        <v>0</v>
      </c>
      <c r="CV19" s="2">
        <f t="shared" si="60"/>
        <v>162.3717830843444</v>
      </c>
      <c r="CW19" s="2">
        <f t="shared" si="61"/>
        <v>162.3717830843444</v>
      </c>
      <c r="CX19" s="2">
        <f t="shared" si="62"/>
        <v>235.17178308434441</v>
      </c>
      <c r="CY19" s="2">
        <f t="shared" si="63"/>
        <v>235.17178308434441</v>
      </c>
      <c r="CZ19" s="2">
        <f t="shared" si="64"/>
        <v>235.17178308434441</v>
      </c>
      <c r="DA19" s="2">
        <f t="shared" si="65"/>
        <v>132.74596431634441</v>
      </c>
      <c r="DB19">
        <v>1.3</v>
      </c>
      <c r="DD19">
        <v>222.67</v>
      </c>
      <c r="DE19" s="2">
        <f t="shared" si="20"/>
        <v>4.0719999999999999E-2</v>
      </c>
      <c r="DF19">
        <f t="shared" si="66"/>
        <v>9.0671223999999988</v>
      </c>
      <c r="DG19">
        <f t="shared" si="67"/>
        <v>9.0671223999999988</v>
      </c>
      <c r="DH19">
        <f t="shared" si="68"/>
        <v>9.0671223999999988</v>
      </c>
      <c r="DI19">
        <f t="shared" si="69"/>
        <v>9.0671223999999988</v>
      </c>
      <c r="DJ19">
        <f t="shared" si="70"/>
        <v>9.0671223999999988</v>
      </c>
      <c r="DK19">
        <f t="shared" si="21"/>
        <v>27.201367199999996</v>
      </c>
      <c r="DL19">
        <v>100</v>
      </c>
      <c r="DM19" s="2"/>
    </row>
    <row r="20" spans="1:117" x14ac:dyDescent="0.25">
      <c r="A20" t="s">
        <v>266</v>
      </c>
      <c r="B20" t="s">
        <v>247</v>
      </c>
      <c r="C20" t="s">
        <v>19</v>
      </c>
      <c r="D20" t="s">
        <v>14</v>
      </c>
      <c r="E20" t="s">
        <v>9</v>
      </c>
      <c r="F20" s="5">
        <v>2</v>
      </c>
      <c r="G20">
        <v>4</v>
      </c>
      <c r="H20">
        <v>0</v>
      </c>
      <c r="I20">
        <v>4</v>
      </c>
      <c r="J20">
        <v>0</v>
      </c>
      <c r="K20">
        <f t="shared" si="0"/>
        <v>0</v>
      </c>
      <c r="L20">
        <v>1.2</v>
      </c>
      <c r="M20">
        <v>3</v>
      </c>
      <c r="N20">
        <v>6.0000000000000001E-3</v>
      </c>
      <c r="O20">
        <v>4254</v>
      </c>
      <c r="P20">
        <v>434</v>
      </c>
      <c r="Q20">
        <v>2799</v>
      </c>
      <c r="R20">
        <v>41.2</v>
      </c>
      <c r="S20">
        <v>1.4E-2</v>
      </c>
      <c r="T20">
        <v>1.4E-2</v>
      </c>
      <c r="U20">
        <v>1.4E-2</v>
      </c>
      <c r="V20">
        <v>1.4E-2</v>
      </c>
      <c r="W20">
        <v>1.4E-2</v>
      </c>
      <c r="X20">
        <f t="shared" si="22"/>
        <v>7459.9102399999992</v>
      </c>
      <c r="Y20">
        <f t="shared" si="1"/>
        <v>1.4E-2</v>
      </c>
      <c r="Z20">
        <f t="shared" si="2"/>
        <v>417.75497343999996</v>
      </c>
      <c r="AA20">
        <f t="shared" si="23"/>
        <v>104.43874335999999</v>
      </c>
      <c r="AB20">
        <f t="shared" si="24"/>
        <v>104.43874335999999</v>
      </c>
      <c r="AC20">
        <f t="shared" si="25"/>
        <v>104.43874335999999</v>
      </c>
      <c r="AD20">
        <f t="shared" si="26"/>
        <v>104.43874335999999</v>
      </c>
      <c r="AE20">
        <f t="shared" si="27"/>
        <v>104.43874335999999</v>
      </c>
      <c r="AG20">
        <v>100287</v>
      </c>
      <c r="AH20">
        <v>57318</v>
      </c>
      <c r="AI20">
        <v>15800</v>
      </c>
      <c r="AJ20">
        <v>45583</v>
      </c>
      <c r="AK20">
        <f t="shared" si="28"/>
        <v>2.0962802433418521</v>
      </c>
      <c r="AL20">
        <f t="shared" si="29"/>
        <v>8.3851209733674086</v>
      </c>
      <c r="AM20" s="2">
        <v>5.5</v>
      </c>
      <c r="AN20" s="2">
        <v>6.5</v>
      </c>
      <c r="AO20" s="2">
        <v>7.5</v>
      </c>
      <c r="AP20" s="2">
        <v>8.5</v>
      </c>
      <c r="AQ20" s="2">
        <v>9.5</v>
      </c>
      <c r="AR20" s="2">
        <v>10.5</v>
      </c>
      <c r="AS20" s="2">
        <f t="shared" si="30"/>
        <v>48</v>
      </c>
      <c r="AT20">
        <f t="shared" si="31"/>
        <v>0.67200000000000004</v>
      </c>
      <c r="AU20">
        <f t="shared" si="32"/>
        <v>0.67200000000000004</v>
      </c>
      <c r="AV20">
        <f t="shared" si="33"/>
        <v>0.67200000000000004</v>
      </c>
      <c r="AW20">
        <f t="shared" si="34"/>
        <v>0.67200000000000004</v>
      </c>
      <c r="AX20">
        <f t="shared" si="35"/>
        <v>0.67200000000000004</v>
      </c>
      <c r="AY20">
        <f t="shared" si="3"/>
        <v>2.6880000000000002</v>
      </c>
      <c r="BA20">
        <v>0.2316</v>
      </c>
      <c r="BB20">
        <v>1000</v>
      </c>
      <c r="BC20">
        <v>5000</v>
      </c>
      <c r="BD20">
        <f t="shared" si="4"/>
        <v>14</v>
      </c>
      <c r="BE20">
        <f t="shared" si="36"/>
        <v>14</v>
      </c>
      <c r="BF20">
        <f t="shared" si="5"/>
        <v>0</v>
      </c>
      <c r="BG20">
        <f t="shared" si="6"/>
        <v>0</v>
      </c>
      <c r="BH20">
        <f t="shared" si="7"/>
        <v>0</v>
      </c>
      <c r="BI20">
        <f t="shared" si="8"/>
        <v>28</v>
      </c>
      <c r="BJ20">
        <f t="shared" si="9"/>
        <v>0</v>
      </c>
      <c r="BK20">
        <f t="shared" si="10"/>
        <v>0</v>
      </c>
      <c r="BL20">
        <f t="shared" si="11"/>
        <v>70</v>
      </c>
      <c r="BM20">
        <f t="shared" si="12"/>
        <v>70</v>
      </c>
      <c r="BN20">
        <f t="shared" si="13"/>
        <v>70</v>
      </c>
      <c r="BO20">
        <f t="shared" si="37"/>
        <v>140</v>
      </c>
      <c r="BP20">
        <f t="shared" si="38"/>
        <v>3.2423999999999999</v>
      </c>
      <c r="BQ20">
        <f t="shared" si="39"/>
        <v>3.2423999999999999</v>
      </c>
      <c r="BR20">
        <f t="shared" si="40"/>
        <v>0</v>
      </c>
      <c r="BS20">
        <f t="shared" si="41"/>
        <v>0</v>
      </c>
      <c r="BT20">
        <f t="shared" si="42"/>
        <v>0</v>
      </c>
      <c r="BU20">
        <f t="shared" si="71"/>
        <v>6.4847999999999999</v>
      </c>
      <c r="BV20">
        <f t="shared" si="43"/>
        <v>0</v>
      </c>
      <c r="BW20">
        <f t="shared" si="44"/>
        <v>0</v>
      </c>
      <c r="BX20">
        <f t="shared" si="45"/>
        <v>16.212</v>
      </c>
      <c r="BY20">
        <f t="shared" si="46"/>
        <v>16.212</v>
      </c>
      <c r="BZ20">
        <f t="shared" si="47"/>
        <v>16.212</v>
      </c>
      <c r="CA20">
        <f t="shared" si="48"/>
        <v>32.423999999999999</v>
      </c>
      <c r="CB20">
        <f t="shared" si="16"/>
        <v>28</v>
      </c>
      <c r="CC20">
        <f t="shared" si="17"/>
        <v>210</v>
      </c>
      <c r="CD20">
        <f t="shared" si="49"/>
        <v>238</v>
      </c>
      <c r="CE20">
        <f t="shared" si="50"/>
        <v>6.4847999999999999</v>
      </c>
      <c r="CF20">
        <f t="shared" si="51"/>
        <v>48.635999999999996</v>
      </c>
      <c r="CG20">
        <f t="shared" si="52"/>
        <v>55.120799999999996</v>
      </c>
      <c r="CI20" s="2">
        <f t="shared" si="53"/>
        <v>5600</v>
      </c>
      <c r="CJ20" s="2">
        <f t="shared" si="54"/>
        <v>2800</v>
      </c>
      <c r="CK20" s="2">
        <f t="shared" si="55"/>
        <v>2800</v>
      </c>
      <c r="CL20" s="2">
        <f t="shared" si="56"/>
        <v>0</v>
      </c>
      <c r="CM20" s="2">
        <f t="shared" si="57"/>
        <v>0</v>
      </c>
      <c r="CN20" s="2">
        <f t="shared" si="58"/>
        <v>0</v>
      </c>
      <c r="CO20">
        <v>200</v>
      </c>
      <c r="CP20">
        <v>200</v>
      </c>
      <c r="CQ20">
        <v>200</v>
      </c>
      <c r="CR20">
        <v>200</v>
      </c>
      <c r="CS20">
        <v>200</v>
      </c>
      <c r="CT20">
        <f t="shared" si="59"/>
        <v>0</v>
      </c>
      <c r="CU20">
        <v>0</v>
      </c>
      <c r="CV20" s="2">
        <f t="shared" si="60"/>
        <v>157.5691306843444</v>
      </c>
      <c r="CW20" s="2">
        <f t="shared" si="61"/>
        <v>157.5691306843444</v>
      </c>
      <c r="CX20" s="2">
        <f t="shared" si="62"/>
        <v>230.36913068434438</v>
      </c>
      <c r="CY20" s="2">
        <f t="shared" si="63"/>
        <v>230.36913068434438</v>
      </c>
      <c r="CZ20" s="2">
        <f t="shared" si="64"/>
        <v>230.36913068434438</v>
      </c>
      <c r="DA20" s="2">
        <f t="shared" si="65"/>
        <v>224.61956431634439</v>
      </c>
      <c r="DB20">
        <v>1.3</v>
      </c>
      <c r="DD20">
        <v>222.67</v>
      </c>
      <c r="DE20" s="2">
        <f t="shared" si="20"/>
        <v>4.0719999999999999E-2</v>
      </c>
      <c r="DF20">
        <f t="shared" si="66"/>
        <v>9.0671223999999988</v>
      </c>
      <c r="DG20">
        <f t="shared" si="67"/>
        <v>9.0671223999999988</v>
      </c>
      <c r="DH20">
        <f t="shared" si="68"/>
        <v>9.0671223999999988</v>
      </c>
      <c r="DI20">
        <f t="shared" si="69"/>
        <v>9.0671223999999988</v>
      </c>
      <c r="DJ20">
        <f t="shared" si="70"/>
        <v>9.0671223999999988</v>
      </c>
      <c r="DK20">
        <f t="shared" si="21"/>
        <v>36.268489599999995</v>
      </c>
      <c r="DL20">
        <v>100</v>
      </c>
      <c r="DM20" s="2"/>
    </row>
    <row r="21" spans="1:117" x14ac:dyDescent="0.25">
      <c r="A21" t="s">
        <v>266</v>
      </c>
      <c r="B21" t="s">
        <v>247</v>
      </c>
      <c r="C21" t="s">
        <v>19</v>
      </c>
      <c r="D21" t="s">
        <v>12</v>
      </c>
      <c r="E21" t="s">
        <v>10</v>
      </c>
      <c r="F21" s="5">
        <v>2</v>
      </c>
      <c r="G21">
        <v>5</v>
      </c>
      <c r="H21">
        <v>0</v>
      </c>
      <c r="I21">
        <v>5</v>
      </c>
      <c r="J21">
        <v>0</v>
      </c>
      <c r="K21">
        <f t="shared" si="0"/>
        <v>0</v>
      </c>
      <c r="L21">
        <v>1.2</v>
      </c>
      <c r="M21">
        <v>3</v>
      </c>
      <c r="N21">
        <v>6.0000000000000001E-3</v>
      </c>
      <c r="O21">
        <v>1876</v>
      </c>
      <c r="P21">
        <v>547</v>
      </c>
      <c r="Q21">
        <v>3250</v>
      </c>
      <c r="R21">
        <v>41.2</v>
      </c>
      <c r="S21">
        <v>1.4E-2</v>
      </c>
      <c r="T21">
        <v>1.4E-2</v>
      </c>
      <c r="U21">
        <v>1.4E-2</v>
      </c>
      <c r="V21">
        <v>1.4E-2</v>
      </c>
      <c r="W21">
        <v>1.4E-2</v>
      </c>
      <c r="X21">
        <f t="shared" si="22"/>
        <v>5659.5002399999994</v>
      </c>
      <c r="Y21">
        <f t="shared" si="1"/>
        <v>1.4E-2</v>
      </c>
      <c r="Z21">
        <f t="shared" si="2"/>
        <v>396.16501679999999</v>
      </c>
      <c r="AA21">
        <f t="shared" si="23"/>
        <v>79.233003359999998</v>
      </c>
      <c r="AB21">
        <f t="shared" si="24"/>
        <v>79.233003359999998</v>
      </c>
      <c r="AC21">
        <f t="shared" si="25"/>
        <v>79.233003359999998</v>
      </c>
      <c r="AD21">
        <f t="shared" si="26"/>
        <v>79.233003359999998</v>
      </c>
      <c r="AE21">
        <f t="shared" si="27"/>
        <v>79.233003359999998</v>
      </c>
      <c r="AG21">
        <v>100287</v>
      </c>
      <c r="AH21">
        <v>57318</v>
      </c>
      <c r="AI21">
        <v>15800</v>
      </c>
      <c r="AJ21">
        <v>45583</v>
      </c>
      <c r="AK21">
        <f t="shared" si="28"/>
        <v>2.0962802433418521</v>
      </c>
      <c r="AL21" s="10">
        <f t="shared" si="29"/>
        <v>10.48140121670926</v>
      </c>
      <c r="AM21" s="2">
        <v>5</v>
      </c>
      <c r="AN21" s="2">
        <v>6</v>
      </c>
      <c r="AO21" s="2">
        <v>7</v>
      </c>
      <c r="AP21" s="2">
        <v>8</v>
      </c>
      <c r="AQ21" s="2">
        <v>9</v>
      </c>
      <c r="AR21" s="2">
        <v>10</v>
      </c>
      <c r="AS21" s="2">
        <f t="shared" si="30"/>
        <v>45</v>
      </c>
      <c r="AT21">
        <f t="shared" si="31"/>
        <v>0.63</v>
      </c>
      <c r="AU21">
        <f t="shared" si="32"/>
        <v>0.63</v>
      </c>
      <c r="AV21">
        <f t="shared" si="33"/>
        <v>0.63</v>
      </c>
      <c r="AW21">
        <f t="shared" si="34"/>
        <v>0.63</v>
      </c>
      <c r="AX21">
        <f t="shared" si="35"/>
        <v>0.63</v>
      </c>
      <c r="AY21" s="10">
        <f t="shared" si="3"/>
        <v>3.15</v>
      </c>
      <c r="BA21">
        <v>0.2316</v>
      </c>
      <c r="BB21">
        <v>1000</v>
      </c>
      <c r="BC21">
        <v>5000</v>
      </c>
      <c r="BD21">
        <f t="shared" si="4"/>
        <v>14</v>
      </c>
      <c r="BE21">
        <f t="shared" si="36"/>
        <v>14</v>
      </c>
      <c r="BF21">
        <f t="shared" si="5"/>
        <v>0</v>
      </c>
      <c r="BG21">
        <f t="shared" si="6"/>
        <v>0</v>
      </c>
      <c r="BH21">
        <f t="shared" si="7"/>
        <v>0</v>
      </c>
      <c r="BI21">
        <f t="shared" si="8"/>
        <v>28</v>
      </c>
      <c r="BJ21">
        <f t="shared" si="9"/>
        <v>0</v>
      </c>
      <c r="BK21">
        <f t="shared" si="10"/>
        <v>0</v>
      </c>
      <c r="BL21">
        <f t="shared" si="11"/>
        <v>70</v>
      </c>
      <c r="BM21">
        <f t="shared" si="12"/>
        <v>70</v>
      </c>
      <c r="BN21">
        <f t="shared" si="13"/>
        <v>70</v>
      </c>
      <c r="BO21" s="10">
        <f t="shared" si="37"/>
        <v>210</v>
      </c>
      <c r="BP21">
        <f t="shared" si="38"/>
        <v>3.2423999999999999</v>
      </c>
      <c r="BQ21">
        <f t="shared" si="39"/>
        <v>3.2423999999999999</v>
      </c>
      <c r="BR21">
        <f t="shared" si="40"/>
        <v>0</v>
      </c>
      <c r="BS21">
        <f t="shared" si="41"/>
        <v>0</v>
      </c>
      <c r="BT21">
        <f t="shared" si="42"/>
        <v>0</v>
      </c>
      <c r="BU21">
        <f t="shared" si="71"/>
        <v>6.4847999999999999</v>
      </c>
      <c r="BV21">
        <f t="shared" si="43"/>
        <v>0</v>
      </c>
      <c r="BW21">
        <f t="shared" si="44"/>
        <v>0</v>
      </c>
      <c r="BX21">
        <f t="shared" si="45"/>
        <v>16.212</v>
      </c>
      <c r="BY21">
        <f t="shared" si="46"/>
        <v>16.212</v>
      </c>
      <c r="BZ21">
        <f t="shared" si="47"/>
        <v>16.212</v>
      </c>
      <c r="CA21" s="10">
        <f t="shared" si="48"/>
        <v>48.635999999999996</v>
      </c>
      <c r="CB21">
        <f t="shared" si="16"/>
        <v>28</v>
      </c>
      <c r="CC21">
        <f t="shared" si="17"/>
        <v>210</v>
      </c>
      <c r="CD21">
        <f t="shared" si="49"/>
        <v>238</v>
      </c>
      <c r="CE21">
        <f t="shared" si="50"/>
        <v>6.4847999999999999</v>
      </c>
      <c r="CF21">
        <f t="shared" si="51"/>
        <v>48.635999999999996</v>
      </c>
      <c r="CG21">
        <f t="shared" si="52"/>
        <v>55.120799999999996</v>
      </c>
      <c r="CI21" s="2">
        <f t="shared" si="53"/>
        <v>5600</v>
      </c>
      <c r="CJ21" s="2">
        <f t="shared" si="54"/>
        <v>2800</v>
      </c>
      <c r="CK21" s="2">
        <f t="shared" si="55"/>
        <v>2800</v>
      </c>
      <c r="CL21" s="2">
        <f t="shared" si="56"/>
        <v>0</v>
      </c>
      <c r="CM21" s="2">
        <f t="shared" si="57"/>
        <v>0</v>
      </c>
      <c r="CN21" s="2">
        <f t="shared" si="58"/>
        <v>0</v>
      </c>
      <c r="CO21">
        <v>200</v>
      </c>
      <c r="CP21">
        <v>200</v>
      </c>
      <c r="CQ21">
        <v>200</v>
      </c>
      <c r="CR21">
        <v>200</v>
      </c>
      <c r="CS21">
        <v>200</v>
      </c>
      <c r="CT21">
        <f t="shared" si="59"/>
        <v>0</v>
      </c>
      <c r="CU21">
        <v>0</v>
      </c>
      <c r="CV21" s="2">
        <f t="shared" si="60"/>
        <v>124.7470686843444</v>
      </c>
      <c r="CW21" s="2">
        <f t="shared" si="61"/>
        <v>124.7470686843444</v>
      </c>
      <c r="CX21" s="2">
        <f t="shared" si="62"/>
        <v>197.5470686843444</v>
      </c>
      <c r="CY21" s="2">
        <f t="shared" si="63"/>
        <v>197.5470686843444</v>
      </c>
      <c r="CZ21" s="2">
        <f t="shared" si="64"/>
        <v>197.5470686843444</v>
      </c>
      <c r="DA21" s="2">
        <f t="shared" si="65"/>
        <v>316.22016431634444</v>
      </c>
      <c r="DB21">
        <v>1.3</v>
      </c>
      <c r="DD21">
        <v>222.67</v>
      </c>
      <c r="DE21" s="2">
        <f t="shared" si="20"/>
        <v>4.0719999999999999E-2</v>
      </c>
      <c r="DF21">
        <f t="shared" si="66"/>
        <v>9.0671223999999988</v>
      </c>
      <c r="DG21">
        <f t="shared" si="67"/>
        <v>9.0671223999999988</v>
      </c>
      <c r="DH21">
        <f t="shared" si="68"/>
        <v>9.0671223999999988</v>
      </c>
      <c r="DI21">
        <f t="shared" si="69"/>
        <v>9.0671223999999988</v>
      </c>
      <c r="DJ21">
        <f t="shared" si="70"/>
        <v>9.0671223999999988</v>
      </c>
      <c r="DK21">
        <f t="shared" si="21"/>
        <v>45.335611999999998</v>
      </c>
      <c r="DL21">
        <v>100</v>
      </c>
      <c r="DM21" s="2"/>
    </row>
    <row r="22" spans="1:117" x14ac:dyDescent="0.25">
      <c r="A22" t="s">
        <v>266</v>
      </c>
      <c r="B22" t="s">
        <v>247</v>
      </c>
      <c r="C22" t="s">
        <v>20</v>
      </c>
      <c r="D22" t="s">
        <v>12</v>
      </c>
      <c r="E22" t="s">
        <v>10</v>
      </c>
      <c r="F22" s="5">
        <v>2</v>
      </c>
      <c r="G22">
        <v>1</v>
      </c>
      <c r="H22">
        <v>0</v>
      </c>
      <c r="I22">
        <v>1</v>
      </c>
      <c r="J22">
        <v>0</v>
      </c>
      <c r="K22">
        <f t="shared" si="0"/>
        <v>0</v>
      </c>
      <c r="L22">
        <v>1.2</v>
      </c>
      <c r="M22">
        <v>3</v>
      </c>
      <c r="N22">
        <v>6.0000000000000001E-3</v>
      </c>
      <c r="O22">
        <v>4208</v>
      </c>
      <c r="P22">
        <v>516</v>
      </c>
      <c r="Q22">
        <v>1752</v>
      </c>
      <c r="R22">
        <v>41.2</v>
      </c>
      <c r="S22">
        <v>1.4E-2</v>
      </c>
      <c r="T22">
        <v>1.4E-2</v>
      </c>
      <c r="U22">
        <v>1.4E-2</v>
      </c>
      <c r="V22">
        <v>1.4E-2</v>
      </c>
      <c r="W22">
        <v>1.4E-2</v>
      </c>
      <c r="X22">
        <f t="shared" si="22"/>
        <v>6448.6942399999998</v>
      </c>
      <c r="Y22">
        <f t="shared" si="1"/>
        <v>1.4E-2</v>
      </c>
      <c r="Z22">
        <f t="shared" si="2"/>
        <v>90.281719359999997</v>
      </c>
      <c r="AA22">
        <f t="shared" si="23"/>
        <v>90.281719359999997</v>
      </c>
      <c r="AB22">
        <f t="shared" si="24"/>
        <v>90.281719359999997</v>
      </c>
      <c r="AC22">
        <f t="shared" si="25"/>
        <v>90.281719359999997</v>
      </c>
      <c r="AD22">
        <f t="shared" si="26"/>
        <v>90.281719359999997</v>
      </c>
      <c r="AE22">
        <f t="shared" si="27"/>
        <v>90.281719359999997</v>
      </c>
      <c r="AG22">
        <v>100287</v>
      </c>
      <c r="AH22">
        <v>57318</v>
      </c>
      <c r="AI22">
        <v>15800</v>
      </c>
      <c r="AJ22">
        <v>45583</v>
      </c>
      <c r="AK22">
        <f t="shared" si="28"/>
        <v>2.0962802433418521</v>
      </c>
      <c r="AL22">
        <f t="shared" si="29"/>
        <v>2.0962802433418521</v>
      </c>
      <c r="AM22" s="2">
        <v>5</v>
      </c>
      <c r="AN22" s="2">
        <v>6</v>
      </c>
      <c r="AO22" s="2">
        <v>7</v>
      </c>
      <c r="AP22" s="2">
        <v>8</v>
      </c>
      <c r="AQ22" s="2">
        <v>9</v>
      </c>
      <c r="AR22" s="2">
        <v>10</v>
      </c>
      <c r="AS22" s="2">
        <f t="shared" si="30"/>
        <v>45</v>
      </c>
      <c r="AT22">
        <f t="shared" si="31"/>
        <v>0.63</v>
      </c>
      <c r="AU22">
        <f t="shared" si="32"/>
        <v>0.63</v>
      </c>
      <c r="AV22">
        <f t="shared" si="33"/>
        <v>0.63</v>
      </c>
      <c r="AW22">
        <f t="shared" si="34"/>
        <v>0.63</v>
      </c>
      <c r="AX22">
        <f t="shared" si="35"/>
        <v>0.63</v>
      </c>
      <c r="AY22">
        <f t="shared" si="3"/>
        <v>0.63</v>
      </c>
      <c r="BA22">
        <v>0.2316</v>
      </c>
      <c r="BB22">
        <v>1000</v>
      </c>
      <c r="BC22">
        <v>5000</v>
      </c>
      <c r="BD22">
        <f t="shared" si="4"/>
        <v>14</v>
      </c>
      <c r="BE22">
        <f t="shared" si="36"/>
        <v>14</v>
      </c>
      <c r="BF22">
        <f t="shared" si="5"/>
        <v>0</v>
      </c>
      <c r="BG22">
        <f t="shared" si="6"/>
        <v>0</v>
      </c>
      <c r="BH22">
        <f t="shared" si="7"/>
        <v>0</v>
      </c>
      <c r="BI22">
        <f t="shared" si="8"/>
        <v>14</v>
      </c>
      <c r="BJ22">
        <f t="shared" si="9"/>
        <v>0</v>
      </c>
      <c r="BK22">
        <f t="shared" si="10"/>
        <v>0</v>
      </c>
      <c r="BL22">
        <f t="shared" si="11"/>
        <v>70</v>
      </c>
      <c r="BM22">
        <f t="shared" si="12"/>
        <v>70</v>
      </c>
      <c r="BN22">
        <f t="shared" si="13"/>
        <v>70</v>
      </c>
      <c r="BO22">
        <f t="shared" si="37"/>
        <v>0</v>
      </c>
      <c r="BP22">
        <f t="shared" si="38"/>
        <v>3.2423999999999999</v>
      </c>
      <c r="BQ22">
        <f t="shared" si="39"/>
        <v>3.2423999999999999</v>
      </c>
      <c r="BR22">
        <f t="shared" si="40"/>
        <v>0</v>
      </c>
      <c r="BS22">
        <f t="shared" si="41"/>
        <v>0</v>
      </c>
      <c r="BT22">
        <f t="shared" si="42"/>
        <v>0</v>
      </c>
      <c r="BU22">
        <f t="shared" si="71"/>
        <v>3.2423999999999999</v>
      </c>
      <c r="BV22">
        <f t="shared" si="43"/>
        <v>0</v>
      </c>
      <c r="BW22">
        <f t="shared" si="44"/>
        <v>0</v>
      </c>
      <c r="BX22">
        <f t="shared" si="45"/>
        <v>16.212</v>
      </c>
      <c r="BY22">
        <f t="shared" si="46"/>
        <v>16.212</v>
      </c>
      <c r="BZ22">
        <f t="shared" si="47"/>
        <v>16.212</v>
      </c>
      <c r="CA22">
        <f t="shared" si="48"/>
        <v>0</v>
      </c>
      <c r="CB22">
        <f t="shared" si="16"/>
        <v>28</v>
      </c>
      <c r="CC22">
        <f t="shared" si="17"/>
        <v>210</v>
      </c>
      <c r="CD22">
        <f t="shared" si="49"/>
        <v>238</v>
      </c>
      <c r="CE22">
        <f t="shared" si="50"/>
        <v>6.4847999999999999</v>
      </c>
      <c r="CF22">
        <f t="shared" si="51"/>
        <v>48.635999999999996</v>
      </c>
      <c r="CG22">
        <f t="shared" si="52"/>
        <v>55.120799999999996</v>
      </c>
      <c r="CI22" s="2">
        <f t="shared" si="53"/>
        <v>5600</v>
      </c>
      <c r="CJ22" s="2">
        <f t="shared" si="54"/>
        <v>2800</v>
      </c>
      <c r="CK22" s="2">
        <f t="shared" si="55"/>
        <v>2800</v>
      </c>
      <c r="CL22" s="2">
        <f t="shared" si="56"/>
        <v>0</v>
      </c>
      <c r="CM22" s="2">
        <f t="shared" si="57"/>
        <v>0</v>
      </c>
      <c r="CN22" s="2">
        <f t="shared" si="58"/>
        <v>0</v>
      </c>
      <c r="CO22">
        <v>200</v>
      </c>
      <c r="CP22">
        <v>200</v>
      </c>
      <c r="CQ22">
        <v>200</v>
      </c>
      <c r="CR22">
        <v>200</v>
      </c>
      <c r="CS22">
        <v>200</v>
      </c>
      <c r="CT22">
        <f t="shared" si="59"/>
        <v>0</v>
      </c>
      <c r="CU22">
        <v>0</v>
      </c>
      <c r="CV22" s="2">
        <f t="shared" si="60"/>
        <v>139.11039948434441</v>
      </c>
      <c r="CW22" s="2">
        <f t="shared" si="61"/>
        <v>139.11039948434441</v>
      </c>
      <c r="CX22" s="2">
        <f t="shared" si="62"/>
        <v>211.9103994843444</v>
      </c>
      <c r="CY22" s="2">
        <f t="shared" si="63"/>
        <v>211.9103994843444</v>
      </c>
      <c r="CZ22" s="2">
        <f t="shared" si="64"/>
        <v>211.9103994843444</v>
      </c>
      <c r="DA22" s="2">
        <f t="shared" si="65"/>
        <v>21.744164316344406</v>
      </c>
      <c r="DB22">
        <v>1.3</v>
      </c>
      <c r="DD22">
        <v>222.67</v>
      </c>
      <c r="DE22" s="2">
        <f t="shared" si="20"/>
        <v>4.0719999999999999E-2</v>
      </c>
      <c r="DF22">
        <f t="shared" si="66"/>
        <v>9.0671223999999988</v>
      </c>
      <c r="DG22">
        <f t="shared" si="67"/>
        <v>9.0671223999999988</v>
      </c>
      <c r="DH22">
        <f t="shared" si="68"/>
        <v>9.0671223999999988</v>
      </c>
      <c r="DI22">
        <f t="shared" si="69"/>
        <v>9.0671223999999988</v>
      </c>
      <c r="DJ22">
        <f t="shared" si="70"/>
        <v>9.0671223999999988</v>
      </c>
      <c r="DK22">
        <f t="shared" si="21"/>
        <v>9.0671223999999988</v>
      </c>
      <c r="DL22">
        <v>100</v>
      </c>
      <c r="DM22" s="2"/>
    </row>
    <row r="23" spans="1:117" x14ac:dyDescent="0.25">
      <c r="A23" t="s">
        <v>266</v>
      </c>
      <c r="B23" t="s">
        <v>247</v>
      </c>
      <c r="C23" t="s">
        <v>20</v>
      </c>
      <c r="D23" t="s">
        <v>12</v>
      </c>
      <c r="E23" t="s">
        <v>9</v>
      </c>
      <c r="F23" s="5">
        <v>2</v>
      </c>
      <c r="G23">
        <v>2</v>
      </c>
      <c r="H23">
        <v>0</v>
      </c>
      <c r="I23">
        <v>2</v>
      </c>
      <c r="J23">
        <v>0</v>
      </c>
      <c r="K23">
        <f t="shared" si="0"/>
        <v>0</v>
      </c>
      <c r="L23">
        <v>1.2</v>
      </c>
      <c r="M23">
        <v>3</v>
      </c>
      <c r="N23">
        <v>6.0000000000000001E-3</v>
      </c>
      <c r="O23">
        <v>4430</v>
      </c>
      <c r="P23">
        <v>440</v>
      </c>
      <c r="Q23">
        <v>2482</v>
      </c>
      <c r="R23">
        <v>41.2</v>
      </c>
      <c r="S23">
        <v>1.4E-2</v>
      </c>
      <c r="T23">
        <v>1.4E-2</v>
      </c>
      <c r="U23">
        <v>1.4E-2</v>
      </c>
      <c r="V23">
        <v>1.4E-2</v>
      </c>
      <c r="W23">
        <v>1.4E-2</v>
      </c>
      <c r="X23">
        <f t="shared" si="22"/>
        <v>7323.8182399999996</v>
      </c>
      <c r="Y23">
        <f t="shared" si="1"/>
        <v>1.4E-2</v>
      </c>
      <c r="Z23">
        <f t="shared" si="2"/>
        <v>205.06691071999998</v>
      </c>
      <c r="AA23">
        <f t="shared" si="23"/>
        <v>102.53345535999999</v>
      </c>
      <c r="AB23">
        <f t="shared" si="24"/>
        <v>102.53345535999999</v>
      </c>
      <c r="AC23">
        <f t="shared" si="25"/>
        <v>102.53345535999999</v>
      </c>
      <c r="AD23">
        <f t="shared" si="26"/>
        <v>102.53345535999999</v>
      </c>
      <c r="AE23">
        <f t="shared" si="27"/>
        <v>102.53345535999999</v>
      </c>
      <c r="AG23">
        <v>100287</v>
      </c>
      <c r="AH23">
        <v>57318</v>
      </c>
      <c r="AI23">
        <v>15800</v>
      </c>
      <c r="AJ23">
        <v>45583</v>
      </c>
      <c r="AK23">
        <f t="shared" si="28"/>
        <v>2.0962802433418521</v>
      </c>
      <c r="AL23">
        <f t="shared" si="29"/>
        <v>4.1925604866837043</v>
      </c>
      <c r="AM23" s="2">
        <v>5.5</v>
      </c>
      <c r="AN23" s="2">
        <v>6.5</v>
      </c>
      <c r="AO23" s="2">
        <v>7.5</v>
      </c>
      <c r="AP23" s="2">
        <v>8.5</v>
      </c>
      <c r="AQ23" s="2">
        <v>9.5</v>
      </c>
      <c r="AR23" s="2">
        <v>10.5</v>
      </c>
      <c r="AS23" s="2">
        <f t="shared" si="30"/>
        <v>48</v>
      </c>
      <c r="AT23">
        <f t="shared" si="31"/>
        <v>0.67200000000000004</v>
      </c>
      <c r="AU23">
        <f t="shared" si="32"/>
        <v>0.67200000000000004</v>
      </c>
      <c r="AV23">
        <f t="shared" si="33"/>
        <v>0.67200000000000004</v>
      </c>
      <c r="AW23">
        <f t="shared" si="34"/>
        <v>0.67200000000000004</v>
      </c>
      <c r="AX23">
        <f t="shared" si="35"/>
        <v>0.67200000000000004</v>
      </c>
      <c r="AY23">
        <f t="shared" si="3"/>
        <v>1.3440000000000001</v>
      </c>
      <c r="BA23">
        <v>0.2316</v>
      </c>
      <c r="BB23">
        <v>1000</v>
      </c>
      <c r="BC23">
        <v>5000</v>
      </c>
      <c r="BD23">
        <f t="shared" si="4"/>
        <v>14</v>
      </c>
      <c r="BE23">
        <f t="shared" si="36"/>
        <v>14</v>
      </c>
      <c r="BF23">
        <f t="shared" si="5"/>
        <v>0</v>
      </c>
      <c r="BG23">
        <f t="shared" si="6"/>
        <v>0</v>
      </c>
      <c r="BH23">
        <f t="shared" si="7"/>
        <v>0</v>
      </c>
      <c r="BI23">
        <f t="shared" si="8"/>
        <v>28</v>
      </c>
      <c r="BJ23">
        <f t="shared" si="9"/>
        <v>0</v>
      </c>
      <c r="BK23">
        <f t="shared" si="10"/>
        <v>0</v>
      </c>
      <c r="BL23">
        <f t="shared" si="11"/>
        <v>70</v>
      </c>
      <c r="BM23">
        <f t="shared" si="12"/>
        <v>70</v>
      </c>
      <c r="BN23">
        <f t="shared" si="13"/>
        <v>70</v>
      </c>
      <c r="BO23">
        <f t="shared" si="37"/>
        <v>0</v>
      </c>
      <c r="BP23">
        <f t="shared" si="38"/>
        <v>3.2423999999999999</v>
      </c>
      <c r="BQ23">
        <f t="shared" si="39"/>
        <v>3.2423999999999999</v>
      </c>
      <c r="BR23">
        <f t="shared" si="40"/>
        <v>0</v>
      </c>
      <c r="BS23">
        <f t="shared" si="41"/>
        <v>0</v>
      </c>
      <c r="BT23">
        <f t="shared" si="42"/>
        <v>0</v>
      </c>
      <c r="BU23">
        <f t="shared" si="71"/>
        <v>6.4847999999999999</v>
      </c>
      <c r="BV23">
        <f t="shared" si="43"/>
        <v>0</v>
      </c>
      <c r="BW23">
        <f t="shared" si="44"/>
        <v>0</v>
      </c>
      <c r="BX23">
        <f t="shared" si="45"/>
        <v>16.212</v>
      </c>
      <c r="BY23">
        <f t="shared" si="46"/>
        <v>16.212</v>
      </c>
      <c r="BZ23">
        <f t="shared" si="47"/>
        <v>16.212</v>
      </c>
      <c r="CA23">
        <f t="shared" si="48"/>
        <v>0</v>
      </c>
      <c r="CB23">
        <f t="shared" si="16"/>
        <v>28</v>
      </c>
      <c r="CC23">
        <f t="shared" si="17"/>
        <v>210</v>
      </c>
      <c r="CD23">
        <f t="shared" si="49"/>
        <v>238</v>
      </c>
      <c r="CE23">
        <f t="shared" si="50"/>
        <v>6.4847999999999999</v>
      </c>
      <c r="CF23">
        <f t="shared" si="51"/>
        <v>48.635999999999996</v>
      </c>
      <c r="CG23">
        <f t="shared" si="52"/>
        <v>55.120799999999996</v>
      </c>
      <c r="CI23" s="2">
        <f t="shared" si="53"/>
        <v>5600</v>
      </c>
      <c r="CJ23" s="2">
        <f t="shared" si="54"/>
        <v>2800</v>
      </c>
      <c r="CK23" s="2">
        <f t="shared" si="55"/>
        <v>2800</v>
      </c>
      <c r="CL23" s="2">
        <f t="shared" si="56"/>
        <v>0</v>
      </c>
      <c r="CM23" s="2">
        <f t="shared" si="57"/>
        <v>0</v>
      </c>
      <c r="CN23" s="2">
        <f t="shared" si="58"/>
        <v>0</v>
      </c>
      <c r="CO23">
        <v>200</v>
      </c>
      <c r="CP23">
        <v>200</v>
      </c>
      <c r="CQ23">
        <v>200</v>
      </c>
      <c r="CR23">
        <v>200</v>
      </c>
      <c r="CS23">
        <v>200</v>
      </c>
      <c r="CT23">
        <f t="shared" si="59"/>
        <v>0</v>
      </c>
      <c r="CU23">
        <v>0</v>
      </c>
      <c r="CV23" s="2">
        <f t="shared" si="60"/>
        <v>155.09225628434439</v>
      </c>
      <c r="CW23" s="2">
        <f t="shared" si="61"/>
        <v>155.09225628434439</v>
      </c>
      <c r="CX23" s="2">
        <f t="shared" si="62"/>
        <v>227.89225628434437</v>
      </c>
      <c r="CY23" s="2">
        <f t="shared" si="63"/>
        <v>227.89225628434437</v>
      </c>
      <c r="CZ23" s="2">
        <f t="shared" si="64"/>
        <v>227.89225628434437</v>
      </c>
      <c r="DA23" s="2">
        <f t="shared" si="65"/>
        <v>40.872364316344409</v>
      </c>
      <c r="DB23">
        <v>1.3</v>
      </c>
      <c r="DD23">
        <v>222.67</v>
      </c>
      <c r="DE23" s="2">
        <f t="shared" si="20"/>
        <v>4.0719999999999999E-2</v>
      </c>
      <c r="DF23">
        <f t="shared" si="66"/>
        <v>9.0671223999999988</v>
      </c>
      <c r="DG23">
        <f t="shared" si="67"/>
        <v>9.0671223999999988</v>
      </c>
      <c r="DH23">
        <f t="shared" si="68"/>
        <v>9.0671223999999988</v>
      </c>
      <c r="DI23">
        <f t="shared" si="69"/>
        <v>9.0671223999999988</v>
      </c>
      <c r="DJ23">
        <f t="shared" si="70"/>
        <v>9.0671223999999988</v>
      </c>
      <c r="DK23">
        <f t="shared" si="21"/>
        <v>18.134244799999998</v>
      </c>
      <c r="DL23">
        <v>100</v>
      </c>
      <c r="DM23" s="2"/>
    </row>
    <row r="24" spans="1:117" x14ac:dyDescent="0.25">
      <c r="A24" t="s">
        <v>266</v>
      </c>
      <c r="B24" t="s">
        <v>247</v>
      </c>
      <c r="C24" t="s">
        <v>22</v>
      </c>
      <c r="D24" t="s">
        <v>12</v>
      </c>
      <c r="E24" t="s">
        <v>9</v>
      </c>
      <c r="F24" s="5">
        <v>2</v>
      </c>
      <c r="G24">
        <v>3</v>
      </c>
      <c r="H24">
        <v>0</v>
      </c>
      <c r="I24">
        <v>3</v>
      </c>
      <c r="J24">
        <v>0</v>
      </c>
      <c r="K24">
        <f t="shared" si="0"/>
        <v>0</v>
      </c>
      <c r="L24">
        <v>1.2</v>
      </c>
      <c r="M24">
        <v>3</v>
      </c>
      <c r="N24">
        <v>6.0000000000000001E-3</v>
      </c>
      <c r="O24">
        <v>3167</v>
      </c>
      <c r="P24">
        <v>163</v>
      </c>
      <c r="Q24">
        <v>1849</v>
      </c>
      <c r="R24">
        <v>41.2</v>
      </c>
      <c r="S24">
        <v>1.4E-2</v>
      </c>
      <c r="T24">
        <v>1.4E-2</v>
      </c>
      <c r="U24">
        <v>1.4E-2</v>
      </c>
      <c r="V24">
        <v>1.4E-2</v>
      </c>
      <c r="W24">
        <v>1.4E-2</v>
      </c>
      <c r="X24">
        <f t="shared" si="22"/>
        <v>5160.0582400000003</v>
      </c>
      <c r="Y24">
        <f t="shared" si="1"/>
        <v>1.4E-2</v>
      </c>
      <c r="Z24">
        <f t="shared" si="2"/>
        <v>216.72244608</v>
      </c>
      <c r="AA24">
        <f t="shared" si="23"/>
        <v>72.240815359999999</v>
      </c>
      <c r="AB24">
        <f t="shared" si="24"/>
        <v>72.240815359999999</v>
      </c>
      <c r="AC24">
        <f t="shared" si="25"/>
        <v>72.240815359999999</v>
      </c>
      <c r="AD24">
        <f t="shared" si="26"/>
        <v>72.240815359999999</v>
      </c>
      <c r="AE24">
        <f t="shared" si="27"/>
        <v>72.240815359999999</v>
      </c>
      <c r="AG24">
        <v>100287</v>
      </c>
      <c r="AH24">
        <v>57318</v>
      </c>
      <c r="AI24">
        <v>15800</v>
      </c>
      <c r="AJ24">
        <v>45583</v>
      </c>
      <c r="AK24">
        <f t="shared" si="28"/>
        <v>2.0962802433418521</v>
      </c>
      <c r="AL24">
        <f t="shared" si="29"/>
        <v>6.2888407300255569</v>
      </c>
      <c r="AM24" s="2">
        <v>5.5</v>
      </c>
      <c r="AN24" s="2">
        <v>6.5</v>
      </c>
      <c r="AO24" s="2">
        <v>7.5</v>
      </c>
      <c r="AP24" s="2">
        <v>8.5</v>
      </c>
      <c r="AQ24" s="2">
        <v>9.5</v>
      </c>
      <c r="AR24" s="2">
        <v>10.5</v>
      </c>
      <c r="AS24" s="2">
        <f t="shared" si="30"/>
        <v>48</v>
      </c>
      <c r="AT24">
        <f t="shared" si="31"/>
        <v>0.67200000000000004</v>
      </c>
      <c r="AU24">
        <f t="shared" si="32"/>
        <v>0.67200000000000004</v>
      </c>
      <c r="AV24">
        <f t="shared" si="33"/>
        <v>0.67200000000000004</v>
      </c>
      <c r="AW24">
        <f t="shared" si="34"/>
        <v>0.67200000000000004</v>
      </c>
      <c r="AX24">
        <f t="shared" si="35"/>
        <v>0.67200000000000004</v>
      </c>
      <c r="AY24">
        <f t="shared" si="3"/>
        <v>2.016</v>
      </c>
      <c r="BA24">
        <v>0.2316</v>
      </c>
      <c r="BB24">
        <v>1000</v>
      </c>
      <c r="BC24">
        <v>5000</v>
      </c>
      <c r="BD24">
        <f t="shared" si="4"/>
        <v>14</v>
      </c>
      <c r="BE24">
        <f t="shared" si="36"/>
        <v>14</v>
      </c>
      <c r="BF24">
        <f t="shared" si="5"/>
        <v>0</v>
      </c>
      <c r="BG24">
        <f t="shared" si="6"/>
        <v>0</v>
      </c>
      <c r="BH24">
        <f t="shared" si="7"/>
        <v>0</v>
      </c>
      <c r="BI24">
        <f t="shared" si="8"/>
        <v>28</v>
      </c>
      <c r="BJ24">
        <f t="shared" si="9"/>
        <v>0</v>
      </c>
      <c r="BK24">
        <f t="shared" si="10"/>
        <v>0</v>
      </c>
      <c r="BL24">
        <f t="shared" si="11"/>
        <v>70</v>
      </c>
      <c r="BM24">
        <f t="shared" si="12"/>
        <v>70</v>
      </c>
      <c r="BN24">
        <f t="shared" si="13"/>
        <v>70</v>
      </c>
      <c r="BO24">
        <f t="shared" si="37"/>
        <v>70</v>
      </c>
      <c r="BP24">
        <f t="shared" si="38"/>
        <v>3.2423999999999999</v>
      </c>
      <c r="BQ24">
        <f t="shared" si="39"/>
        <v>3.2423999999999999</v>
      </c>
      <c r="BR24">
        <f t="shared" si="40"/>
        <v>0</v>
      </c>
      <c r="BS24">
        <f t="shared" si="41"/>
        <v>0</v>
      </c>
      <c r="BT24">
        <f t="shared" si="42"/>
        <v>0</v>
      </c>
      <c r="BU24">
        <f t="shared" si="71"/>
        <v>6.4847999999999999</v>
      </c>
      <c r="BV24">
        <f t="shared" si="43"/>
        <v>0</v>
      </c>
      <c r="BW24">
        <f t="shared" si="44"/>
        <v>0</v>
      </c>
      <c r="BX24">
        <f t="shared" si="45"/>
        <v>16.212</v>
      </c>
      <c r="BY24">
        <f t="shared" si="46"/>
        <v>16.212</v>
      </c>
      <c r="BZ24">
        <f t="shared" si="47"/>
        <v>16.212</v>
      </c>
      <c r="CA24">
        <f t="shared" si="48"/>
        <v>16.212</v>
      </c>
      <c r="CB24">
        <f t="shared" si="16"/>
        <v>28</v>
      </c>
      <c r="CC24">
        <f t="shared" si="17"/>
        <v>210</v>
      </c>
      <c r="CD24">
        <f t="shared" si="49"/>
        <v>238</v>
      </c>
      <c r="CE24">
        <f t="shared" si="50"/>
        <v>6.4847999999999999</v>
      </c>
      <c r="CF24">
        <f t="shared" si="51"/>
        <v>48.635999999999996</v>
      </c>
      <c r="CG24">
        <f t="shared" si="52"/>
        <v>55.120799999999996</v>
      </c>
      <c r="CI24" s="2">
        <f t="shared" si="53"/>
        <v>5600</v>
      </c>
      <c r="CJ24" s="2">
        <f t="shared" si="54"/>
        <v>2800</v>
      </c>
      <c r="CK24" s="2">
        <f t="shared" si="55"/>
        <v>2800</v>
      </c>
      <c r="CL24" s="2">
        <f t="shared" si="56"/>
        <v>0</v>
      </c>
      <c r="CM24" s="2">
        <f t="shared" si="57"/>
        <v>0</v>
      </c>
      <c r="CN24" s="2">
        <f t="shared" si="58"/>
        <v>0</v>
      </c>
      <c r="CO24">
        <v>200</v>
      </c>
      <c r="CP24">
        <v>200</v>
      </c>
      <c r="CQ24">
        <v>200</v>
      </c>
      <c r="CR24">
        <v>200</v>
      </c>
      <c r="CS24">
        <v>200</v>
      </c>
      <c r="CT24">
        <f t="shared" si="59"/>
        <v>0</v>
      </c>
      <c r="CU24">
        <v>0</v>
      </c>
      <c r="CV24" s="2">
        <f t="shared" si="60"/>
        <v>115.7118242843444</v>
      </c>
      <c r="CW24" s="2">
        <f t="shared" si="61"/>
        <v>115.7118242843444</v>
      </c>
      <c r="CX24" s="2">
        <f t="shared" si="62"/>
        <v>188.51182428434441</v>
      </c>
      <c r="CY24" s="2">
        <f t="shared" si="63"/>
        <v>188.51182428434441</v>
      </c>
      <c r="CZ24" s="2">
        <f t="shared" si="64"/>
        <v>188.51182428434441</v>
      </c>
      <c r="DA24" s="2">
        <f t="shared" si="65"/>
        <v>132.74596431634441</v>
      </c>
      <c r="DB24">
        <v>1.3</v>
      </c>
      <c r="DD24">
        <v>222.67</v>
      </c>
      <c r="DE24" s="2">
        <f t="shared" si="20"/>
        <v>4.0719999999999999E-2</v>
      </c>
      <c r="DF24">
        <f t="shared" si="66"/>
        <v>9.0671223999999988</v>
      </c>
      <c r="DG24">
        <f t="shared" si="67"/>
        <v>9.0671223999999988</v>
      </c>
      <c r="DH24">
        <f t="shared" si="68"/>
        <v>9.0671223999999988</v>
      </c>
      <c r="DI24">
        <f t="shared" si="69"/>
        <v>9.0671223999999988</v>
      </c>
      <c r="DJ24">
        <f t="shared" si="70"/>
        <v>9.0671223999999988</v>
      </c>
      <c r="DK24">
        <f t="shared" si="21"/>
        <v>27.201367199999996</v>
      </c>
      <c r="DL24">
        <v>100</v>
      </c>
      <c r="DM24" s="2"/>
    </row>
    <row r="25" spans="1:117" x14ac:dyDescent="0.25">
      <c r="A25" t="s">
        <v>266</v>
      </c>
      <c r="B25" t="s">
        <v>247</v>
      </c>
      <c r="C25" t="s">
        <v>22</v>
      </c>
      <c r="D25" s="11" t="s">
        <v>16</v>
      </c>
      <c r="E25" t="s">
        <v>10</v>
      </c>
      <c r="F25" s="5">
        <v>2</v>
      </c>
      <c r="G25">
        <v>4</v>
      </c>
      <c r="H25" s="11" t="s">
        <v>7</v>
      </c>
      <c r="I25">
        <v>4</v>
      </c>
      <c r="J25">
        <v>1.3</v>
      </c>
      <c r="K25">
        <f>I25*J25</f>
        <v>5.2</v>
      </c>
      <c r="L25">
        <v>1.2</v>
      </c>
      <c r="M25">
        <v>3</v>
      </c>
      <c r="N25">
        <v>6.0000000000000001E-3</v>
      </c>
      <c r="O25">
        <v>1877</v>
      </c>
      <c r="P25">
        <v>490</v>
      </c>
      <c r="Q25">
        <v>2856</v>
      </c>
      <c r="R25">
        <v>41.2</v>
      </c>
      <c r="S25">
        <v>1.4E-2</v>
      </c>
      <c r="T25">
        <v>1.4E-2</v>
      </c>
      <c r="U25">
        <v>1.4E-2</v>
      </c>
      <c r="V25">
        <v>1.4E-2</v>
      </c>
      <c r="W25">
        <v>1.4E-2</v>
      </c>
      <c r="X25">
        <f t="shared" si="22"/>
        <v>5209.8362400000005</v>
      </c>
      <c r="Y25">
        <f t="shared" si="1"/>
        <v>1.4E-2</v>
      </c>
      <c r="Z25">
        <f t="shared" si="2"/>
        <v>291.75082944000002</v>
      </c>
      <c r="AA25">
        <f t="shared" si="23"/>
        <v>72.937707360000005</v>
      </c>
      <c r="AB25">
        <f t="shared" si="24"/>
        <v>72.937707360000005</v>
      </c>
      <c r="AC25">
        <f t="shared" si="25"/>
        <v>72.937707360000005</v>
      </c>
      <c r="AD25">
        <f t="shared" si="26"/>
        <v>72.937707360000005</v>
      </c>
      <c r="AE25">
        <f t="shared" si="27"/>
        <v>72.937707360000005</v>
      </c>
      <c r="AG25">
        <v>100287</v>
      </c>
      <c r="AH25">
        <v>57318</v>
      </c>
      <c r="AI25">
        <v>15800</v>
      </c>
      <c r="AJ25">
        <v>45583</v>
      </c>
      <c r="AK25">
        <f t="shared" si="28"/>
        <v>2.0962802433418521</v>
      </c>
      <c r="AL25">
        <f t="shared" si="29"/>
        <v>8.3851209733674086</v>
      </c>
      <c r="AM25" s="2">
        <v>7.4</v>
      </c>
      <c r="AN25" s="2">
        <v>7.5</v>
      </c>
      <c r="AO25" s="2">
        <v>7.6</v>
      </c>
      <c r="AP25" s="2">
        <v>7.8</v>
      </c>
      <c r="AQ25" s="2">
        <v>7.9</v>
      </c>
      <c r="AR25" s="2">
        <v>8</v>
      </c>
      <c r="AS25" s="2">
        <f t="shared" si="30"/>
        <v>46.2</v>
      </c>
      <c r="AT25">
        <f t="shared" si="31"/>
        <v>0.64680000000000004</v>
      </c>
      <c r="AU25">
        <f t="shared" si="32"/>
        <v>0.64680000000000004</v>
      </c>
      <c r="AV25">
        <f t="shared" si="33"/>
        <v>0.64680000000000004</v>
      </c>
      <c r="AW25">
        <f t="shared" si="34"/>
        <v>0.64680000000000004</v>
      </c>
      <c r="AX25">
        <f t="shared" si="35"/>
        <v>0.64680000000000004</v>
      </c>
      <c r="AY25">
        <f t="shared" si="3"/>
        <v>2.5872000000000002</v>
      </c>
      <c r="BA25">
        <v>0.2316</v>
      </c>
      <c r="BB25">
        <v>1000</v>
      </c>
      <c r="BC25">
        <v>5000</v>
      </c>
      <c r="BD25">
        <f t="shared" si="4"/>
        <v>14</v>
      </c>
      <c r="BE25">
        <f t="shared" si="36"/>
        <v>14</v>
      </c>
      <c r="BF25">
        <f t="shared" si="5"/>
        <v>0</v>
      </c>
      <c r="BG25">
        <f t="shared" si="6"/>
        <v>0</v>
      </c>
      <c r="BH25">
        <f t="shared" si="7"/>
        <v>0</v>
      </c>
      <c r="BI25">
        <f t="shared" si="8"/>
        <v>28</v>
      </c>
      <c r="BJ25">
        <f t="shared" si="9"/>
        <v>0</v>
      </c>
      <c r="BK25">
        <f t="shared" si="10"/>
        <v>0</v>
      </c>
      <c r="BL25">
        <f t="shared" si="11"/>
        <v>70</v>
      </c>
      <c r="BM25">
        <f t="shared" si="12"/>
        <v>70</v>
      </c>
      <c r="BN25">
        <f t="shared" si="13"/>
        <v>70</v>
      </c>
      <c r="BO25">
        <f t="shared" si="37"/>
        <v>140</v>
      </c>
      <c r="BP25">
        <f t="shared" si="38"/>
        <v>3.2423999999999999</v>
      </c>
      <c r="BQ25">
        <f t="shared" si="39"/>
        <v>3.2423999999999999</v>
      </c>
      <c r="BR25">
        <f t="shared" si="40"/>
        <v>0</v>
      </c>
      <c r="BS25">
        <f t="shared" si="41"/>
        <v>0</v>
      </c>
      <c r="BT25">
        <f t="shared" si="42"/>
        <v>0</v>
      </c>
      <c r="BU25">
        <f t="shared" si="71"/>
        <v>6.4847999999999999</v>
      </c>
      <c r="BV25">
        <f t="shared" si="43"/>
        <v>0</v>
      </c>
      <c r="BW25">
        <f t="shared" si="44"/>
        <v>0</v>
      </c>
      <c r="BX25">
        <f t="shared" si="45"/>
        <v>16.212</v>
      </c>
      <c r="BY25">
        <f t="shared" si="46"/>
        <v>16.212</v>
      </c>
      <c r="BZ25">
        <f t="shared" si="47"/>
        <v>16.212</v>
      </c>
      <c r="CA25">
        <f t="shared" si="48"/>
        <v>32.423999999999999</v>
      </c>
      <c r="CB25">
        <f t="shared" si="16"/>
        <v>28</v>
      </c>
      <c r="CC25">
        <f t="shared" si="17"/>
        <v>210</v>
      </c>
      <c r="CD25">
        <f t="shared" si="49"/>
        <v>238</v>
      </c>
      <c r="CE25">
        <f t="shared" si="50"/>
        <v>6.4847999999999999</v>
      </c>
      <c r="CF25">
        <f t="shared" si="51"/>
        <v>48.635999999999996</v>
      </c>
      <c r="CG25">
        <f t="shared" si="52"/>
        <v>55.120799999999996</v>
      </c>
      <c r="CI25" s="2">
        <f t="shared" si="53"/>
        <v>5600</v>
      </c>
      <c r="CJ25" s="2">
        <f t="shared" si="54"/>
        <v>2800</v>
      </c>
      <c r="CK25" s="2">
        <f t="shared" si="55"/>
        <v>2800</v>
      </c>
      <c r="CL25" s="2">
        <f t="shared" si="56"/>
        <v>0</v>
      </c>
      <c r="CM25" s="2">
        <f t="shared" si="57"/>
        <v>0</v>
      </c>
      <c r="CN25" s="2">
        <f t="shared" si="58"/>
        <v>0</v>
      </c>
      <c r="CO25">
        <v>200</v>
      </c>
      <c r="CP25">
        <v>200</v>
      </c>
      <c r="CQ25">
        <v>200</v>
      </c>
      <c r="CR25">
        <v>200</v>
      </c>
      <c r="CS25">
        <v>200</v>
      </c>
      <c r="CT25">
        <f t="shared" si="59"/>
        <v>5.2</v>
      </c>
      <c r="CU25">
        <v>0</v>
      </c>
      <c r="CV25" s="2">
        <f t="shared" si="60"/>
        <v>116.58502388434441</v>
      </c>
      <c r="CW25" s="2">
        <f t="shared" si="61"/>
        <v>116.58502388434441</v>
      </c>
      <c r="CX25" s="2">
        <f t="shared" si="62"/>
        <v>189.38502388434446</v>
      </c>
      <c r="CY25" s="2">
        <f t="shared" si="63"/>
        <v>189.38502388434446</v>
      </c>
      <c r="CZ25" s="2">
        <f t="shared" si="64"/>
        <v>189.38502388434446</v>
      </c>
      <c r="DA25" s="2">
        <f t="shared" si="65"/>
        <v>224.48852431634441</v>
      </c>
      <c r="DB25">
        <v>1.3</v>
      </c>
      <c r="DD25">
        <v>222.67</v>
      </c>
      <c r="DE25" s="2">
        <f t="shared" si="20"/>
        <v>4.0719999999999999E-2</v>
      </c>
      <c r="DF25">
        <f t="shared" si="66"/>
        <v>9.0671223999999988</v>
      </c>
      <c r="DG25">
        <f t="shared" si="67"/>
        <v>9.0671223999999988</v>
      </c>
      <c r="DH25">
        <f t="shared" si="68"/>
        <v>9.0671223999999988</v>
      </c>
      <c r="DI25">
        <f t="shared" si="69"/>
        <v>9.0671223999999988</v>
      </c>
      <c r="DJ25">
        <f t="shared" si="70"/>
        <v>9.0671223999999988</v>
      </c>
      <c r="DK25">
        <f t="shared" si="21"/>
        <v>36.268489599999995</v>
      </c>
      <c r="DL25">
        <v>100</v>
      </c>
      <c r="DM25" s="2"/>
    </row>
    <row r="26" spans="1:117" x14ac:dyDescent="0.25">
      <c r="A26" t="s">
        <v>266</v>
      </c>
      <c r="B26" t="s">
        <v>247</v>
      </c>
      <c r="C26" t="s">
        <v>21</v>
      </c>
      <c r="D26" s="11" t="s">
        <v>16</v>
      </c>
      <c r="E26" t="s">
        <v>10</v>
      </c>
      <c r="F26" s="5">
        <v>2</v>
      </c>
      <c r="G26">
        <v>5</v>
      </c>
      <c r="H26" s="11" t="s">
        <v>7</v>
      </c>
      <c r="I26">
        <v>5</v>
      </c>
      <c r="J26">
        <v>1.3</v>
      </c>
      <c r="K26">
        <f t="shared" si="0"/>
        <v>6.5</v>
      </c>
      <c r="L26">
        <v>1.2</v>
      </c>
      <c r="M26">
        <v>3</v>
      </c>
      <c r="N26">
        <v>6.0000000000000001E-3</v>
      </c>
      <c r="O26">
        <v>2350</v>
      </c>
      <c r="P26">
        <v>378</v>
      </c>
      <c r="Q26">
        <v>4153</v>
      </c>
      <c r="R26">
        <v>41.2</v>
      </c>
      <c r="S26">
        <v>1.4E-2</v>
      </c>
      <c r="T26">
        <v>1.4E-2</v>
      </c>
      <c r="U26">
        <v>1.4E-2</v>
      </c>
      <c r="V26">
        <v>1.4E-2</v>
      </c>
      <c r="W26">
        <v>1.4E-2</v>
      </c>
      <c r="X26">
        <f t="shared" si="22"/>
        <v>6865.6702400000004</v>
      </c>
      <c r="Y26">
        <f t="shared" si="1"/>
        <v>1.4E-2</v>
      </c>
      <c r="Z26">
        <f t="shared" si="2"/>
        <v>480.59691680000003</v>
      </c>
      <c r="AA26">
        <f t="shared" si="23"/>
        <v>96.11938336</v>
      </c>
      <c r="AB26">
        <f t="shared" si="24"/>
        <v>96.11938336</v>
      </c>
      <c r="AC26">
        <f t="shared" si="25"/>
        <v>96.11938336</v>
      </c>
      <c r="AD26">
        <f t="shared" si="26"/>
        <v>96.11938336</v>
      </c>
      <c r="AE26">
        <f t="shared" si="27"/>
        <v>96.11938336</v>
      </c>
      <c r="AG26">
        <v>100287</v>
      </c>
      <c r="AH26">
        <v>57318</v>
      </c>
      <c r="AI26">
        <v>15800</v>
      </c>
      <c r="AJ26">
        <v>45583</v>
      </c>
      <c r="AK26">
        <f t="shared" si="28"/>
        <v>2.0962802433418521</v>
      </c>
      <c r="AL26">
        <f t="shared" si="29"/>
        <v>10.48140121670926</v>
      </c>
      <c r="AM26" s="2">
        <v>7.4</v>
      </c>
      <c r="AN26" s="2">
        <v>7.5</v>
      </c>
      <c r="AO26" s="2">
        <v>7.6</v>
      </c>
      <c r="AP26" s="2">
        <v>7.8</v>
      </c>
      <c r="AQ26" s="2">
        <v>7.9</v>
      </c>
      <c r="AR26" s="2">
        <v>8</v>
      </c>
      <c r="AS26" s="2">
        <f t="shared" si="30"/>
        <v>46.2</v>
      </c>
      <c r="AT26">
        <f t="shared" si="31"/>
        <v>0.64680000000000004</v>
      </c>
      <c r="AU26">
        <f t="shared" si="32"/>
        <v>0.64680000000000004</v>
      </c>
      <c r="AV26">
        <f t="shared" si="33"/>
        <v>0.64680000000000004</v>
      </c>
      <c r="AW26">
        <f t="shared" si="34"/>
        <v>0.64680000000000004</v>
      </c>
      <c r="AX26">
        <f t="shared" si="35"/>
        <v>0.64680000000000004</v>
      </c>
      <c r="AY26">
        <f t="shared" si="3"/>
        <v>3.234</v>
      </c>
      <c r="BA26">
        <v>0.2316</v>
      </c>
      <c r="BB26">
        <v>1000</v>
      </c>
      <c r="BC26">
        <v>5000</v>
      </c>
      <c r="BD26">
        <f t="shared" si="4"/>
        <v>14</v>
      </c>
      <c r="BE26">
        <f t="shared" si="36"/>
        <v>14</v>
      </c>
      <c r="BF26">
        <f t="shared" si="5"/>
        <v>0</v>
      </c>
      <c r="BG26">
        <f t="shared" si="6"/>
        <v>0</v>
      </c>
      <c r="BH26">
        <f t="shared" si="7"/>
        <v>0</v>
      </c>
      <c r="BI26">
        <f t="shared" si="8"/>
        <v>28</v>
      </c>
      <c r="BJ26">
        <f t="shared" si="9"/>
        <v>0</v>
      </c>
      <c r="BK26">
        <f t="shared" si="10"/>
        <v>0</v>
      </c>
      <c r="BL26">
        <f t="shared" si="11"/>
        <v>70</v>
      </c>
      <c r="BM26">
        <f t="shared" si="12"/>
        <v>70</v>
      </c>
      <c r="BN26">
        <f t="shared" si="13"/>
        <v>70</v>
      </c>
      <c r="BO26">
        <f t="shared" si="37"/>
        <v>210</v>
      </c>
      <c r="BP26">
        <f t="shared" si="38"/>
        <v>3.2423999999999999</v>
      </c>
      <c r="BQ26">
        <f t="shared" si="39"/>
        <v>3.2423999999999999</v>
      </c>
      <c r="BR26">
        <f t="shared" si="40"/>
        <v>0</v>
      </c>
      <c r="BS26">
        <f t="shared" si="41"/>
        <v>0</v>
      </c>
      <c r="BT26">
        <f t="shared" si="42"/>
        <v>0</v>
      </c>
      <c r="BU26">
        <f t="shared" si="71"/>
        <v>6.4847999999999999</v>
      </c>
      <c r="BV26">
        <f t="shared" si="43"/>
        <v>0</v>
      </c>
      <c r="BW26">
        <f t="shared" si="44"/>
        <v>0</v>
      </c>
      <c r="BX26">
        <f t="shared" si="45"/>
        <v>16.212</v>
      </c>
      <c r="BY26">
        <f t="shared" si="46"/>
        <v>16.212</v>
      </c>
      <c r="BZ26">
        <f t="shared" si="47"/>
        <v>16.212</v>
      </c>
      <c r="CA26">
        <f t="shared" si="48"/>
        <v>48.635999999999996</v>
      </c>
      <c r="CB26">
        <f t="shared" si="16"/>
        <v>28</v>
      </c>
      <c r="CC26">
        <f t="shared" si="17"/>
        <v>210</v>
      </c>
      <c r="CD26">
        <f t="shared" si="49"/>
        <v>238</v>
      </c>
      <c r="CE26">
        <f t="shared" si="50"/>
        <v>6.4847999999999999</v>
      </c>
      <c r="CF26">
        <f t="shared" si="51"/>
        <v>48.635999999999996</v>
      </c>
      <c r="CG26">
        <f t="shared" si="52"/>
        <v>55.120799999999996</v>
      </c>
      <c r="CI26" s="2">
        <f t="shared" si="53"/>
        <v>5600</v>
      </c>
      <c r="CJ26" s="2">
        <f t="shared" si="54"/>
        <v>2800</v>
      </c>
      <c r="CK26" s="2">
        <f t="shared" si="55"/>
        <v>2800</v>
      </c>
      <c r="CL26" s="2">
        <f t="shared" si="56"/>
        <v>0</v>
      </c>
      <c r="CM26" s="2">
        <f t="shared" si="57"/>
        <v>0</v>
      </c>
      <c r="CN26" s="2">
        <f t="shared" si="58"/>
        <v>0</v>
      </c>
      <c r="CO26">
        <v>200</v>
      </c>
      <c r="CP26">
        <v>200</v>
      </c>
      <c r="CQ26">
        <v>200</v>
      </c>
      <c r="CR26">
        <v>200</v>
      </c>
      <c r="CS26">
        <v>200</v>
      </c>
      <c r="CT26">
        <f t="shared" si="59"/>
        <v>6.5</v>
      </c>
      <c r="CU26">
        <v>0</v>
      </c>
      <c r="CV26" s="2">
        <f t="shared" si="60"/>
        <v>146.72120268434441</v>
      </c>
      <c r="CW26" s="2">
        <f t="shared" si="61"/>
        <v>146.72120268434441</v>
      </c>
      <c r="CX26" s="2">
        <f t="shared" si="62"/>
        <v>219.52120268434444</v>
      </c>
      <c r="CY26" s="2">
        <f t="shared" si="63"/>
        <v>219.52120268434444</v>
      </c>
      <c r="CZ26" s="2">
        <f t="shared" si="64"/>
        <v>219.52120268434444</v>
      </c>
      <c r="DA26" s="2">
        <f t="shared" si="65"/>
        <v>316.32936431634442</v>
      </c>
      <c r="DB26">
        <v>1.3</v>
      </c>
      <c r="DD26">
        <v>222.67</v>
      </c>
      <c r="DE26" s="2">
        <f t="shared" si="20"/>
        <v>4.0719999999999999E-2</v>
      </c>
      <c r="DF26">
        <f t="shared" si="66"/>
        <v>9.0671223999999988</v>
      </c>
      <c r="DG26">
        <f t="shared" si="67"/>
        <v>9.0671223999999988</v>
      </c>
      <c r="DH26">
        <f t="shared" si="68"/>
        <v>9.0671223999999988</v>
      </c>
      <c r="DI26">
        <f t="shared" si="69"/>
        <v>9.0671223999999988</v>
      </c>
      <c r="DJ26">
        <f t="shared" si="70"/>
        <v>9.0671223999999988</v>
      </c>
      <c r="DK26">
        <f t="shared" si="21"/>
        <v>45.335611999999998</v>
      </c>
      <c r="DL26">
        <v>100</v>
      </c>
      <c r="DM26" s="2"/>
    </row>
    <row r="27" spans="1:117" x14ac:dyDescent="0.25">
      <c r="A27" t="s">
        <v>266</v>
      </c>
      <c r="B27" t="s">
        <v>247</v>
      </c>
      <c r="C27" t="s">
        <v>21</v>
      </c>
      <c r="D27" s="11" t="s">
        <v>16</v>
      </c>
      <c r="E27" t="s">
        <v>9</v>
      </c>
      <c r="F27" s="5">
        <v>2</v>
      </c>
      <c r="G27">
        <v>1</v>
      </c>
      <c r="H27" s="11" t="s">
        <v>5</v>
      </c>
      <c r="I27">
        <v>1</v>
      </c>
      <c r="J27">
        <v>1.35</v>
      </c>
      <c r="K27">
        <f t="shared" si="0"/>
        <v>1.35</v>
      </c>
      <c r="L27">
        <v>1.2</v>
      </c>
      <c r="M27">
        <v>3</v>
      </c>
      <c r="N27">
        <v>6.0000000000000001E-3</v>
      </c>
      <c r="O27">
        <v>3767</v>
      </c>
      <c r="P27">
        <v>236</v>
      </c>
      <c r="Q27">
        <v>4391</v>
      </c>
      <c r="R27">
        <v>41.2</v>
      </c>
      <c r="S27">
        <v>1.4E-2</v>
      </c>
      <c r="T27">
        <v>1.4E-2</v>
      </c>
      <c r="U27">
        <v>1.4E-2</v>
      </c>
      <c r="V27">
        <v>1.4E-2</v>
      </c>
      <c r="W27">
        <v>1.4E-2</v>
      </c>
      <c r="X27">
        <f t="shared" si="22"/>
        <v>8371.0202399999998</v>
      </c>
      <c r="Y27">
        <f t="shared" si="1"/>
        <v>1.4E-2</v>
      </c>
      <c r="Z27">
        <f t="shared" si="2"/>
        <v>117.19428336</v>
      </c>
      <c r="AA27">
        <f t="shared" si="23"/>
        <v>117.19428336</v>
      </c>
      <c r="AB27">
        <f t="shared" si="24"/>
        <v>117.19428336</v>
      </c>
      <c r="AC27">
        <f t="shared" si="25"/>
        <v>117.19428336</v>
      </c>
      <c r="AD27">
        <f t="shared" si="26"/>
        <v>117.19428336</v>
      </c>
      <c r="AE27">
        <f t="shared" si="27"/>
        <v>117.19428336</v>
      </c>
      <c r="AG27">
        <v>100287</v>
      </c>
      <c r="AH27">
        <v>57318</v>
      </c>
      <c r="AI27">
        <v>15800</v>
      </c>
      <c r="AJ27">
        <v>45583</v>
      </c>
      <c r="AK27">
        <f t="shared" si="28"/>
        <v>2.0962802433418521</v>
      </c>
      <c r="AL27">
        <f t="shared" si="29"/>
        <v>2.0962802433418521</v>
      </c>
      <c r="AM27" s="2">
        <v>5.5</v>
      </c>
      <c r="AN27" s="2">
        <v>6.5</v>
      </c>
      <c r="AO27" s="2">
        <v>7.5</v>
      </c>
      <c r="AP27" s="2">
        <v>8.5</v>
      </c>
      <c r="AQ27" s="2">
        <v>9.5</v>
      </c>
      <c r="AR27" s="2">
        <v>10.5</v>
      </c>
      <c r="AS27" s="2">
        <f t="shared" si="30"/>
        <v>48</v>
      </c>
      <c r="AT27">
        <f t="shared" si="31"/>
        <v>0.67200000000000004</v>
      </c>
      <c r="AU27">
        <f t="shared" si="32"/>
        <v>0.67200000000000004</v>
      </c>
      <c r="AV27">
        <f t="shared" si="33"/>
        <v>0.67200000000000004</v>
      </c>
      <c r="AW27">
        <f t="shared" si="34"/>
        <v>0.67200000000000004</v>
      </c>
      <c r="AX27">
        <f t="shared" si="35"/>
        <v>0.67200000000000004</v>
      </c>
      <c r="AY27">
        <f t="shared" si="3"/>
        <v>0.67200000000000004</v>
      </c>
      <c r="BA27">
        <v>0.2316</v>
      </c>
      <c r="BB27">
        <v>1000</v>
      </c>
      <c r="BC27">
        <v>5000</v>
      </c>
      <c r="BD27">
        <f t="shared" si="4"/>
        <v>14</v>
      </c>
      <c r="BE27">
        <f t="shared" si="36"/>
        <v>14</v>
      </c>
      <c r="BF27">
        <f t="shared" si="5"/>
        <v>0</v>
      </c>
      <c r="BG27">
        <f t="shared" si="6"/>
        <v>0</v>
      </c>
      <c r="BH27">
        <f t="shared" si="7"/>
        <v>0</v>
      </c>
      <c r="BI27">
        <f t="shared" si="8"/>
        <v>14</v>
      </c>
      <c r="BJ27">
        <f t="shared" si="9"/>
        <v>0</v>
      </c>
      <c r="BK27">
        <f t="shared" si="10"/>
        <v>0</v>
      </c>
      <c r="BL27">
        <f t="shared" si="11"/>
        <v>70</v>
      </c>
      <c r="BM27">
        <f t="shared" si="12"/>
        <v>70</v>
      </c>
      <c r="BN27">
        <f t="shared" si="13"/>
        <v>70</v>
      </c>
      <c r="BO27">
        <f t="shared" si="37"/>
        <v>0</v>
      </c>
      <c r="BP27">
        <f t="shared" si="38"/>
        <v>3.2423999999999999</v>
      </c>
      <c r="BQ27">
        <f t="shared" si="39"/>
        <v>3.2423999999999999</v>
      </c>
      <c r="BR27">
        <f t="shared" si="40"/>
        <v>0</v>
      </c>
      <c r="BS27">
        <f t="shared" si="41"/>
        <v>0</v>
      </c>
      <c r="BT27">
        <f t="shared" si="42"/>
        <v>0</v>
      </c>
      <c r="BU27">
        <f t="shared" si="71"/>
        <v>3.2423999999999999</v>
      </c>
      <c r="BV27">
        <f t="shared" si="43"/>
        <v>0</v>
      </c>
      <c r="BW27">
        <f t="shared" si="44"/>
        <v>0</v>
      </c>
      <c r="BX27">
        <f t="shared" si="45"/>
        <v>16.212</v>
      </c>
      <c r="BY27">
        <f t="shared" si="46"/>
        <v>16.212</v>
      </c>
      <c r="BZ27">
        <f t="shared" si="47"/>
        <v>16.212</v>
      </c>
      <c r="CA27">
        <f t="shared" si="48"/>
        <v>0</v>
      </c>
      <c r="CB27">
        <f t="shared" si="16"/>
        <v>28</v>
      </c>
      <c r="CC27">
        <f t="shared" si="17"/>
        <v>210</v>
      </c>
      <c r="CD27">
        <f t="shared" si="49"/>
        <v>238</v>
      </c>
      <c r="CE27">
        <f t="shared" si="50"/>
        <v>6.4847999999999999</v>
      </c>
      <c r="CF27">
        <f t="shared" si="51"/>
        <v>48.635999999999996</v>
      </c>
      <c r="CG27">
        <f t="shared" si="52"/>
        <v>55.120799999999996</v>
      </c>
      <c r="CI27" s="2">
        <f t="shared" si="53"/>
        <v>5600</v>
      </c>
      <c r="CJ27" s="2">
        <f t="shared" si="54"/>
        <v>2800</v>
      </c>
      <c r="CK27" s="2">
        <f t="shared" si="55"/>
        <v>2800</v>
      </c>
      <c r="CL27" s="2">
        <f t="shared" si="56"/>
        <v>0</v>
      </c>
      <c r="CM27" s="2">
        <f t="shared" si="57"/>
        <v>0</v>
      </c>
      <c r="CN27" s="2">
        <f t="shared" si="58"/>
        <v>0</v>
      </c>
      <c r="CO27">
        <v>200</v>
      </c>
      <c r="CP27">
        <v>200</v>
      </c>
      <c r="CQ27">
        <v>200</v>
      </c>
      <c r="CR27">
        <v>200</v>
      </c>
      <c r="CS27">
        <v>200</v>
      </c>
      <c r="CT27">
        <f t="shared" si="59"/>
        <v>1.35</v>
      </c>
      <c r="CU27">
        <v>0</v>
      </c>
      <c r="CV27" s="2">
        <f t="shared" si="60"/>
        <v>174.15133268434442</v>
      </c>
      <c r="CW27" s="2">
        <f t="shared" si="61"/>
        <v>174.15133268434442</v>
      </c>
      <c r="CX27" s="2">
        <f t="shared" si="62"/>
        <v>246.95133268434444</v>
      </c>
      <c r="CY27" s="2">
        <f t="shared" si="63"/>
        <v>246.95133268434444</v>
      </c>
      <c r="CZ27" s="2">
        <f t="shared" si="64"/>
        <v>246.95133268434444</v>
      </c>
      <c r="DA27" s="2">
        <f t="shared" si="65"/>
        <v>21.79876431634441</v>
      </c>
      <c r="DB27">
        <v>1.3</v>
      </c>
      <c r="DD27">
        <v>222.67</v>
      </c>
      <c r="DE27" s="2">
        <f t="shared" si="20"/>
        <v>4.0719999999999999E-2</v>
      </c>
      <c r="DF27">
        <f t="shared" si="66"/>
        <v>9.0671223999999988</v>
      </c>
      <c r="DG27">
        <f t="shared" si="67"/>
        <v>9.0671223999999988</v>
      </c>
      <c r="DH27">
        <f t="shared" si="68"/>
        <v>9.0671223999999988</v>
      </c>
      <c r="DI27">
        <f t="shared" si="69"/>
        <v>9.0671223999999988</v>
      </c>
      <c r="DJ27">
        <f t="shared" si="70"/>
        <v>9.0671223999999988</v>
      </c>
      <c r="DK27">
        <f t="shared" si="21"/>
        <v>9.0671223999999988</v>
      </c>
      <c r="DL27">
        <v>100</v>
      </c>
      <c r="DM27" s="2"/>
    </row>
    <row r="28" spans="1:117" x14ac:dyDescent="0.25">
      <c r="A28" t="s">
        <v>266</v>
      </c>
      <c r="B28" t="s">
        <v>247</v>
      </c>
      <c r="C28" t="s">
        <v>35</v>
      </c>
      <c r="D28" s="11" t="s">
        <v>16</v>
      </c>
      <c r="E28" t="s">
        <v>9</v>
      </c>
      <c r="F28" s="5">
        <v>2</v>
      </c>
      <c r="G28">
        <v>2</v>
      </c>
      <c r="H28" s="11" t="s">
        <v>5</v>
      </c>
      <c r="I28">
        <v>2</v>
      </c>
      <c r="J28">
        <v>1.35</v>
      </c>
      <c r="K28">
        <f t="shared" si="0"/>
        <v>2.7</v>
      </c>
      <c r="L28">
        <v>1.2</v>
      </c>
      <c r="M28">
        <v>3</v>
      </c>
      <c r="N28">
        <v>6.0000000000000001E-3</v>
      </c>
      <c r="O28">
        <v>2311</v>
      </c>
      <c r="P28">
        <v>171</v>
      </c>
      <c r="Q28">
        <v>3957</v>
      </c>
      <c r="R28">
        <v>41.2</v>
      </c>
      <c r="S28">
        <v>1.4E-2</v>
      </c>
      <c r="T28">
        <v>1.4E-2</v>
      </c>
      <c r="U28">
        <v>1.4E-2</v>
      </c>
      <c r="V28">
        <v>1.4E-2</v>
      </c>
      <c r="W28">
        <v>1.4E-2</v>
      </c>
      <c r="X28">
        <f t="shared" si="22"/>
        <v>6425.14624</v>
      </c>
      <c r="Y28">
        <f t="shared" si="1"/>
        <v>1.4E-2</v>
      </c>
      <c r="Z28">
        <f t="shared" si="2"/>
        <v>179.90409472000002</v>
      </c>
      <c r="AA28">
        <f t="shared" si="23"/>
        <v>89.952047360000009</v>
      </c>
      <c r="AB28">
        <f t="shared" si="24"/>
        <v>89.952047360000009</v>
      </c>
      <c r="AC28">
        <f t="shared" si="25"/>
        <v>89.952047360000009</v>
      </c>
      <c r="AD28">
        <f t="shared" si="26"/>
        <v>89.952047360000009</v>
      </c>
      <c r="AE28">
        <f t="shared" si="27"/>
        <v>89.952047360000009</v>
      </c>
      <c r="AG28">
        <v>100287</v>
      </c>
      <c r="AH28">
        <v>57318</v>
      </c>
      <c r="AI28">
        <v>15800</v>
      </c>
      <c r="AJ28">
        <v>45583</v>
      </c>
      <c r="AK28">
        <f t="shared" si="28"/>
        <v>2.0962802433418521</v>
      </c>
      <c r="AL28">
        <f t="shared" si="29"/>
        <v>4.1925604866837043</v>
      </c>
      <c r="AM28" s="2">
        <v>5.5</v>
      </c>
      <c r="AN28" s="2">
        <v>6.5</v>
      </c>
      <c r="AO28" s="2">
        <v>7.5</v>
      </c>
      <c r="AP28" s="2">
        <v>8.5</v>
      </c>
      <c r="AQ28" s="2">
        <v>9.5</v>
      </c>
      <c r="AR28" s="2">
        <v>10.5</v>
      </c>
      <c r="AS28" s="2">
        <f t="shared" si="30"/>
        <v>48</v>
      </c>
      <c r="AT28">
        <f t="shared" si="31"/>
        <v>0.67200000000000004</v>
      </c>
      <c r="AU28">
        <f t="shared" si="32"/>
        <v>0.67200000000000004</v>
      </c>
      <c r="AV28">
        <f t="shared" si="33"/>
        <v>0.67200000000000004</v>
      </c>
      <c r="AW28">
        <f t="shared" si="34"/>
        <v>0.67200000000000004</v>
      </c>
      <c r="AX28">
        <f t="shared" si="35"/>
        <v>0.67200000000000004</v>
      </c>
      <c r="AY28">
        <f t="shared" si="3"/>
        <v>1.3440000000000001</v>
      </c>
      <c r="BA28">
        <v>0.2316</v>
      </c>
      <c r="BB28">
        <v>1000</v>
      </c>
      <c r="BC28">
        <v>5000</v>
      </c>
      <c r="BD28">
        <f t="shared" si="4"/>
        <v>14</v>
      </c>
      <c r="BE28">
        <f t="shared" si="36"/>
        <v>14</v>
      </c>
      <c r="BF28">
        <f t="shared" si="5"/>
        <v>0</v>
      </c>
      <c r="BG28">
        <f t="shared" si="6"/>
        <v>0</v>
      </c>
      <c r="BH28">
        <f t="shared" si="7"/>
        <v>0</v>
      </c>
      <c r="BI28">
        <f t="shared" si="8"/>
        <v>28</v>
      </c>
      <c r="BJ28">
        <f t="shared" si="9"/>
        <v>0</v>
      </c>
      <c r="BK28">
        <f t="shared" si="10"/>
        <v>0</v>
      </c>
      <c r="BL28">
        <f t="shared" si="11"/>
        <v>70</v>
      </c>
      <c r="BM28">
        <f t="shared" si="12"/>
        <v>70</v>
      </c>
      <c r="BN28">
        <f t="shared" si="13"/>
        <v>70</v>
      </c>
      <c r="BO28">
        <f t="shared" si="37"/>
        <v>0</v>
      </c>
      <c r="BP28">
        <f t="shared" si="38"/>
        <v>3.2423999999999999</v>
      </c>
      <c r="BQ28">
        <f t="shared" si="39"/>
        <v>3.2423999999999999</v>
      </c>
      <c r="BR28">
        <f t="shared" si="40"/>
        <v>0</v>
      </c>
      <c r="BS28">
        <f t="shared" si="41"/>
        <v>0</v>
      </c>
      <c r="BT28">
        <f t="shared" si="42"/>
        <v>0</v>
      </c>
      <c r="BU28">
        <f t="shared" si="71"/>
        <v>6.4847999999999999</v>
      </c>
      <c r="BV28">
        <f t="shared" si="43"/>
        <v>0</v>
      </c>
      <c r="BW28">
        <f t="shared" si="44"/>
        <v>0</v>
      </c>
      <c r="BX28">
        <f t="shared" si="45"/>
        <v>16.212</v>
      </c>
      <c r="BY28">
        <f t="shared" si="46"/>
        <v>16.212</v>
      </c>
      <c r="BZ28">
        <f t="shared" si="47"/>
        <v>16.212</v>
      </c>
      <c r="CA28">
        <f t="shared" si="48"/>
        <v>0</v>
      </c>
      <c r="CB28">
        <f t="shared" si="16"/>
        <v>28</v>
      </c>
      <c r="CC28">
        <f t="shared" si="17"/>
        <v>210</v>
      </c>
      <c r="CD28">
        <f t="shared" si="49"/>
        <v>238</v>
      </c>
      <c r="CE28">
        <f t="shared" si="50"/>
        <v>6.4847999999999999</v>
      </c>
      <c r="CF28">
        <f t="shared" si="51"/>
        <v>48.635999999999996</v>
      </c>
      <c r="CG28">
        <f t="shared" si="52"/>
        <v>55.120799999999996</v>
      </c>
      <c r="CI28" s="2">
        <f t="shared" si="53"/>
        <v>5600</v>
      </c>
      <c r="CJ28" s="2">
        <f t="shared" si="54"/>
        <v>2800</v>
      </c>
      <c r="CK28" s="2">
        <f t="shared" si="55"/>
        <v>2800</v>
      </c>
      <c r="CL28" s="2">
        <f t="shared" si="56"/>
        <v>0</v>
      </c>
      <c r="CM28" s="2">
        <f t="shared" si="57"/>
        <v>0</v>
      </c>
      <c r="CN28" s="2">
        <f t="shared" si="58"/>
        <v>0</v>
      </c>
      <c r="CO28">
        <v>200</v>
      </c>
      <c r="CP28">
        <v>200</v>
      </c>
      <c r="CQ28">
        <v>200</v>
      </c>
      <c r="CR28">
        <v>200</v>
      </c>
      <c r="CS28">
        <v>200</v>
      </c>
      <c r="CT28">
        <f t="shared" si="59"/>
        <v>2.7</v>
      </c>
      <c r="CU28">
        <v>0</v>
      </c>
      <c r="CV28" s="2">
        <f t="shared" si="60"/>
        <v>142.24642588434443</v>
      </c>
      <c r="CW28" s="2">
        <f t="shared" si="61"/>
        <v>142.24642588434443</v>
      </c>
      <c r="CX28" s="2">
        <f t="shared" si="62"/>
        <v>215.04642588434442</v>
      </c>
      <c r="CY28" s="2">
        <f t="shared" si="63"/>
        <v>215.04642588434442</v>
      </c>
      <c r="CZ28" s="2">
        <f t="shared" si="64"/>
        <v>215.04642588434442</v>
      </c>
      <c r="DA28" s="2">
        <f t="shared" si="65"/>
        <v>44.382364316344415</v>
      </c>
      <c r="DB28">
        <v>1.3</v>
      </c>
      <c r="DD28">
        <v>222.67</v>
      </c>
      <c r="DE28" s="2">
        <f t="shared" si="20"/>
        <v>4.0719999999999999E-2</v>
      </c>
      <c r="DF28">
        <f t="shared" si="66"/>
        <v>9.0671223999999988</v>
      </c>
      <c r="DG28">
        <f t="shared" si="67"/>
        <v>9.0671223999999988</v>
      </c>
      <c r="DH28">
        <f t="shared" si="68"/>
        <v>9.0671223999999988</v>
      </c>
      <c r="DI28">
        <f t="shared" si="69"/>
        <v>9.0671223999999988</v>
      </c>
      <c r="DJ28">
        <f t="shared" si="70"/>
        <v>9.0671223999999988</v>
      </c>
      <c r="DK28">
        <f t="shared" si="21"/>
        <v>18.134244799999998</v>
      </c>
      <c r="DL28">
        <v>100</v>
      </c>
      <c r="DM28" s="2"/>
    </row>
    <row r="29" spans="1:117" x14ac:dyDescent="0.25">
      <c r="A29" t="s">
        <v>266</v>
      </c>
      <c r="B29" t="s">
        <v>247</v>
      </c>
      <c r="C29" t="s">
        <v>35</v>
      </c>
      <c r="D29" t="s">
        <v>15</v>
      </c>
      <c r="E29" t="s">
        <v>10</v>
      </c>
      <c r="F29" s="5">
        <v>2</v>
      </c>
      <c r="G29">
        <v>3</v>
      </c>
      <c r="H29">
        <v>0</v>
      </c>
      <c r="I29">
        <v>3</v>
      </c>
      <c r="J29">
        <v>0</v>
      </c>
      <c r="K29">
        <f t="shared" si="0"/>
        <v>0</v>
      </c>
      <c r="L29">
        <v>1.2</v>
      </c>
      <c r="M29">
        <v>3</v>
      </c>
      <c r="N29">
        <v>6.0000000000000001E-3</v>
      </c>
      <c r="O29">
        <v>1842</v>
      </c>
      <c r="P29">
        <v>162</v>
      </c>
      <c r="Q29">
        <v>1943</v>
      </c>
      <c r="R29">
        <v>41.2</v>
      </c>
      <c r="S29">
        <v>1.4E-2</v>
      </c>
      <c r="T29">
        <v>1.4E-2</v>
      </c>
      <c r="U29">
        <v>1.4E-2</v>
      </c>
      <c r="V29">
        <v>1.4E-2</v>
      </c>
      <c r="W29">
        <v>1.4E-2</v>
      </c>
      <c r="X29">
        <f t="shared" si="22"/>
        <v>3936.01424</v>
      </c>
      <c r="Y29">
        <f t="shared" si="1"/>
        <v>1.4E-2</v>
      </c>
      <c r="Z29">
        <f t="shared" si="2"/>
        <v>165.31259808000001</v>
      </c>
      <c r="AA29">
        <f t="shared" si="23"/>
        <v>55.104199360000003</v>
      </c>
      <c r="AB29">
        <f t="shared" si="24"/>
        <v>55.104199360000003</v>
      </c>
      <c r="AC29">
        <f t="shared" si="25"/>
        <v>55.104199360000003</v>
      </c>
      <c r="AD29">
        <f t="shared" si="26"/>
        <v>55.104199360000003</v>
      </c>
      <c r="AE29">
        <f t="shared" si="27"/>
        <v>55.104199360000003</v>
      </c>
      <c r="AG29">
        <v>100287</v>
      </c>
      <c r="AH29">
        <v>57318</v>
      </c>
      <c r="AI29">
        <v>15800</v>
      </c>
      <c r="AJ29">
        <v>45583</v>
      </c>
      <c r="AK29">
        <f t="shared" si="28"/>
        <v>2.0962802433418521</v>
      </c>
      <c r="AL29">
        <f t="shared" si="29"/>
        <v>6.2888407300255569</v>
      </c>
      <c r="AM29" s="2">
        <v>7.4</v>
      </c>
      <c r="AN29" s="2">
        <v>7.5</v>
      </c>
      <c r="AO29" s="2">
        <v>7.6</v>
      </c>
      <c r="AP29" s="2">
        <v>7.8</v>
      </c>
      <c r="AQ29" s="2">
        <v>7.9</v>
      </c>
      <c r="AR29" s="2">
        <v>8</v>
      </c>
      <c r="AS29" s="2">
        <f t="shared" si="30"/>
        <v>46.2</v>
      </c>
      <c r="AT29">
        <f t="shared" si="31"/>
        <v>0.64680000000000004</v>
      </c>
      <c r="AU29">
        <f t="shared" si="32"/>
        <v>0.64680000000000004</v>
      </c>
      <c r="AV29">
        <f t="shared" si="33"/>
        <v>0.64680000000000004</v>
      </c>
      <c r="AW29">
        <f t="shared" si="34"/>
        <v>0.64680000000000004</v>
      </c>
      <c r="AX29">
        <f t="shared" si="35"/>
        <v>0.64680000000000004</v>
      </c>
      <c r="AY29">
        <f t="shared" si="3"/>
        <v>1.9404000000000001</v>
      </c>
      <c r="BA29">
        <v>0.2316</v>
      </c>
      <c r="BB29">
        <v>1000</v>
      </c>
      <c r="BC29">
        <v>5000</v>
      </c>
      <c r="BD29">
        <f t="shared" si="4"/>
        <v>14</v>
      </c>
      <c r="BE29">
        <f t="shared" si="36"/>
        <v>14</v>
      </c>
      <c r="BF29">
        <f t="shared" si="5"/>
        <v>0</v>
      </c>
      <c r="BG29">
        <f t="shared" si="6"/>
        <v>0</v>
      </c>
      <c r="BH29">
        <f t="shared" si="7"/>
        <v>0</v>
      </c>
      <c r="BI29">
        <f t="shared" si="8"/>
        <v>28</v>
      </c>
      <c r="BJ29">
        <f t="shared" si="9"/>
        <v>0</v>
      </c>
      <c r="BK29">
        <f t="shared" si="10"/>
        <v>0</v>
      </c>
      <c r="BL29">
        <f t="shared" si="11"/>
        <v>70</v>
      </c>
      <c r="BM29">
        <f t="shared" si="12"/>
        <v>70</v>
      </c>
      <c r="BN29">
        <f t="shared" si="13"/>
        <v>70</v>
      </c>
      <c r="BO29">
        <f t="shared" si="37"/>
        <v>70</v>
      </c>
      <c r="BP29">
        <f t="shared" si="38"/>
        <v>3.2423999999999999</v>
      </c>
      <c r="BQ29">
        <f t="shared" si="39"/>
        <v>3.2423999999999999</v>
      </c>
      <c r="BR29">
        <f t="shared" si="40"/>
        <v>0</v>
      </c>
      <c r="BS29">
        <f t="shared" si="41"/>
        <v>0</v>
      </c>
      <c r="BT29">
        <f t="shared" si="42"/>
        <v>0</v>
      </c>
      <c r="BU29">
        <f t="shared" si="71"/>
        <v>6.4847999999999999</v>
      </c>
      <c r="BV29">
        <f t="shared" si="43"/>
        <v>0</v>
      </c>
      <c r="BW29">
        <f t="shared" si="44"/>
        <v>0</v>
      </c>
      <c r="BX29">
        <f t="shared" si="45"/>
        <v>16.212</v>
      </c>
      <c r="BY29">
        <f t="shared" si="46"/>
        <v>16.212</v>
      </c>
      <c r="BZ29">
        <f t="shared" si="47"/>
        <v>16.212</v>
      </c>
      <c r="CA29">
        <f t="shared" si="48"/>
        <v>16.212</v>
      </c>
      <c r="CB29">
        <f t="shared" si="16"/>
        <v>28</v>
      </c>
      <c r="CC29">
        <f t="shared" si="17"/>
        <v>210</v>
      </c>
      <c r="CD29">
        <f t="shared" si="49"/>
        <v>238</v>
      </c>
      <c r="CE29">
        <f t="shared" si="50"/>
        <v>6.4847999999999999</v>
      </c>
      <c r="CF29">
        <f t="shared" si="51"/>
        <v>48.635999999999996</v>
      </c>
      <c r="CG29">
        <f t="shared" si="52"/>
        <v>55.120799999999996</v>
      </c>
      <c r="CI29" s="2">
        <f t="shared" si="53"/>
        <v>5600</v>
      </c>
      <c r="CJ29" s="2">
        <f t="shared" si="54"/>
        <v>2800</v>
      </c>
      <c r="CK29" s="2">
        <f t="shared" si="55"/>
        <v>2800</v>
      </c>
      <c r="CL29" s="2">
        <f t="shared" si="56"/>
        <v>0</v>
      </c>
      <c r="CM29" s="2">
        <f t="shared" si="57"/>
        <v>0</v>
      </c>
      <c r="CN29" s="2">
        <f t="shared" si="58"/>
        <v>0</v>
      </c>
      <c r="CO29">
        <v>200</v>
      </c>
      <c r="CP29">
        <v>200</v>
      </c>
      <c r="CQ29">
        <v>200</v>
      </c>
      <c r="CR29">
        <v>200</v>
      </c>
      <c r="CS29">
        <v>200</v>
      </c>
      <c r="CT29">
        <f t="shared" si="59"/>
        <v>0</v>
      </c>
      <c r="CU29">
        <v>0</v>
      </c>
      <c r="CV29" s="2">
        <f t="shared" si="60"/>
        <v>93.401463484344404</v>
      </c>
      <c r="CW29" s="2">
        <f t="shared" si="61"/>
        <v>93.401463484344404</v>
      </c>
      <c r="CX29" s="2">
        <f t="shared" si="62"/>
        <v>166.2014634843444</v>
      </c>
      <c r="CY29" s="2">
        <f t="shared" si="63"/>
        <v>166.2014634843444</v>
      </c>
      <c r="CZ29" s="2">
        <f t="shared" si="64"/>
        <v>166.2014634843444</v>
      </c>
      <c r="DA29" s="2">
        <f t="shared" si="65"/>
        <v>132.6476843163444</v>
      </c>
      <c r="DB29">
        <v>1.3</v>
      </c>
      <c r="DD29">
        <v>222.67</v>
      </c>
      <c r="DE29" s="2">
        <f t="shared" si="20"/>
        <v>4.0719999999999999E-2</v>
      </c>
      <c r="DF29">
        <f t="shared" si="66"/>
        <v>9.0671223999999988</v>
      </c>
      <c r="DG29">
        <f t="shared" si="67"/>
        <v>9.0671223999999988</v>
      </c>
      <c r="DH29">
        <f t="shared" si="68"/>
        <v>9.0671223999999988</v>
      </c>
      <c r="DI29">
        <f t="shared" si="69"/>
        <v>9.0671223999999988</v>
      </c>
      <c r="DJ29">
        <f t="shared" si="70"/>
        <v>9.0671223999999988</v>
      </c>
      <c r="DK29">
        <f t="shared" si="21"/>
        <v>27.201367199999996</v>
      </c>
      <c r="DL29">
        <v>100</v>
      </c>
      <c r="DM29" s="2"/>
    </row>
    <row r="30" spans="1:117" x14ac:dyDescent="0.25">
      <c r="A30" t="s">
        <v>266</v>
      </c>
      <c r="B30" t="s">
        <v>247</v>
      </c>
      <c r="C30" t="s">
        <v>25</v>
      </c>
      <c r="D30" t="s">
        <v>15</v>
      </c>
      <c r="E30" t="s">
        <v>10</v>
      </c>
      <c r="F30" s="5">
        <v>2</v>
      </c>
      <c r="G30">
        <v>4</v>
      </c>
      <c r="H30">
        <v>0</v>
      </c>
      <c r="I30">
        <v>4</v>
      </c>
      <c r="J30">
        <v>0</v>
      </c>
      <c r="K30">
        <f t="shared" si="0"/>
        <v>0</v>
      </c>
      <c r="L30">
        <v>1.2</v>
      </c>
      <c r="M30">
        <v>3</v>
      </c>
      <c r="N30">
        <v>6.0000000000000001E-3</v>
      </c>
      <c r="O30">
        <v>1772</v>
      </c>
      <c r="P30">
        <v>266</v>
      </c>
      <c r="Q30">
        <v>3221</v>
      </c>
      <c r="R30">
        <v>41.2</v>
      </c>
      <c r="S30">
        <v>1.4E-2</v>
      </c>
      <c r="T30">
        <v>1.4E-2</v>
      </c>
      <c r="U30">
        <v>1.4E-2</v>
      </c>
      <c r="V30">
        <v>1.4E-2</v>
      </c>
      <c r="W30">
        <v>1.4E-2</v>
      </c>
      <c r="X30">
        <f t="shared" si="22"/>
        <v>5247.8102399999998</v>
      </c>
      <c r="Y30">
        <f t="shared" si="1"/>
        <v>1.4E-2</v>
      </c>
      <c r="Z30">
        <f t="shared" si="2"/>
        <v>293.87737343999999</v>
      </c>
      <c r="AA30">
        <f t="shared" si="23"/>
        <v>73.469343359999996</v>
      </c>
      <c r="AB30">
        <f t="shared" si="24"/>
        <v>73.469343359999996</v>
      </c>
      <c r="AC30">
        <f t="shared" si="25"/>
        <v>73.469343359999996</v>
      </c>
      <c r="AD30">
        <f t="shared" si="26"/>
        <v>73.469343359999996</v>
      </c>
      <c r="AE30">
        <f t="shared" si="27"/>
        <v>73.469343359999996</v>
      </c>
      <c r="AG30">
        <v>100287</v>
      </c>
      <c r="AH30">
        <v>57318</v>
      </c>
      <c r="AI30">
        <v>15800</v>
      </c>
      <c r="AJ30">
        <v>45583</v>
      </c>
      <c r="AK30">
        <f t="shared" si="28"/>
        <v>2.0962802433418521</v>
      </c>
      <c r="AL30">
        <f t="shared" si="29"/>
        <v>8.3851209733674086</v>
      </c>
      <c r="AM30" s="2">
        <v>7.4</v>
      </c>
      <c r="AN30" s="2">
        <v>7.5</v>
      </c>
      <c r="AO30" s="2">
        <v>7.6</v>
      </c>
      <c r="AP30" s="2">
        <v>7.8</v>
      </c>
      <c r="AQ30" s="2">
        <v>7.9</v>
      </c>
      <c r="AR30" s="2">
        <v>8</v>
      </c>
      <c r="AS30" s="2">
        <f t="shared" si="30"/>
        <v>46.2</v>
      </c>
      <c r="AT30">
        <f t="shared" si="31"/>
        <v>0.64680000000000004</v>
      </c>
      <c r="AU30">
        <f t="shared" si="32"/>
        <v>0.64680000000000004</v>
      </c>
      <c r="AV30">
        <f t="shared" si="33"/>
        <v>0.64680000000000004</v>
      </c>
      <c r="AW30">
        <f t="shared" si="34"/>
        <v>0.64680000000000004</v>
      </c>
      <c r="AX30">
        <f t="shared" si="35"/>
        <v>0.64680000000000004</v>
      </c>
      <c r="AY30">
        <f t="shared" si="3"/>
        <v>2.5872000000000002</v>
      </c>
      <c r="BA30">
        <v>0.2316</v>
      </c>
      <c r="BB30">
        <v>1000</v>
      </c>
      <c r="BC30">
        <v>5000</v>
      </c>
      <c r="BD30">
        <f t="shared" si="4"/>
        <v>14</v>
      </c>
      <c r="BE30">
        <f t="shared" si="36"/>
        <v>14</v>
      </c>
      <c r="BF30">
        <f t="shared" si="5"/>
        <v>0</v>
      </c>
      <c r="BG30">
        <f t="shared" si="6"/>
        <v>0</v>
      </c>
      <c r="BH30">
        <f t="shared" si="7"/>
        <v>0</v>
      </c>
      <c r="BI30">
        <f t="shared" si="8"/>
        <v>28</v>
      </c>
      <c r="BJ30">
        <f t="shared" si="9"/>
        <v>0</v>
      </c>
      <c r="BK30">
        <f t="shared" si="10"/>
        <v>0</v>
      </c>
      <c r="BL30">
        <f t="shared" si="11"/>
        <v>70</v>
      </c>
      <c r="BM30">
        <f t="shared" si="12"/>
        <v>70</v>
      </c>
      <c r="BN30">
        <f t="shared" si="13"/>
        <v>70</v>
      </c>
      <c r="BO30">
        <f t="shared" si="37"/>
        <v>140</v>
      </c>
      <c r="BP30">
        <f t="shared" si="38"/>
        <v>3.2423999999999999</v>
      </c>
      <c r="BQ30">
        <f t="shared" si="39"/>
        <v>3.2423999999999999</v>
      </c>
      <c r="BR30">
        <f t="shared" si="40"/>
        <v>0</v>
      </c>
      <c r="BS30">
        <f t="shared" si="41"/>
        <v>0</v>
      </c>
      <c r="BT30">
        <f t="shared" si="42"/>
        <v>0</v>
      </c>
      <c r="BU30">
        <f t="shared" si="71"/>
        <v>6.4847999999999999</v>
      </c>
      <c r="BV30">
        <f t="shared" si="43"/>
        <v>0</v>
      </c>
      <c r="BW30">
        <f t="shared" si="44"/>
        <v>0</v>
      </c>
      <c r="BX30">
        <f t="shared" si="45"/>
        <v>16.212</v>
      </c>
      <c r="BY30">
        <f t="shared" si="46"/>
        <v>16.212</v>
      </c>
      <c r="BZ30">
        <f t="shared" si="47"/>
        <v>16.212</v>
      </c>
      <c r="CA30">
        <f t="shared" si="48"/>
        <v>32.423999999999999</v>
      </c>
      <c r="CB30">
        <f t="shared" si="16"/>
        <v>28</v>
      </c>
      <c r="CC30">
        <f t="shared" si="17"/>
        <v>210</v>
      </c>
      <c r="CD30">
        <f t="shared" si="49"/>
        <v>238</v>
      </c>
      <c r="CE30">
        <f t="shared" si="50"/>
        <v>6.4847999999999999</v>
      </c>
      <c r="CF30">
        <f t="shared" si="51"/>
        <v>48.635999999999996</v>
      </c>
      <c r="CG30">
        <f t="shared" si="52"/>
        <v>55.120799999999996</v>
      </c>
      <c r="CI30" s="2">
        <f t="shared" si="53"/>
        <v>5600</v>
      </c>
      <c r="CJ30" s="2">
        <f t="shared" si="54"/>
        <v>2800</v>
      </c>
      <c r="CK30" s="2">
        <f t="shared" si="55"/>
        <v>2800</v>
      </c>
      <c r="CL30" s="2">
        <f t="shared" si="56"/>
        <v>0</v>
      </c>
      <c r="CM30" s="2">
        <f t="shared" si="57"/>
        <v>0</v>
      </c>
      <c r="CN30" s="2">
        <f t="shared" si="58"/>
        <v>0</v>
      </c>
      <c r="CO30">
        <v>200</v>
      </c>
      <c r="CP30">
        <v>200</v>
      </c>
      <c r="CQ30">
        <v>200</v>
      </c>
      <c r="CR30">
        <v>200</v>
      </c>
      <c r="CS30">
        <v>200</v>
      </c>
      <c r="CT30">
        <f t="shared" si="59"/>
        <v>0</v>
      </c>
      <c r="CU30">
        <v>0</v>
      </c>
      <c r="CV30" s="2">
        <f t="shared" si="60"/>
        <v>117.2761506843444</v>
      </c>
      <c r="CW30" s="2">
        <f t="shared" si="61"/>
        <v>117.2761506843444</v>
      </c>
      <c r="CX30" s="2">
        <f t="shared" si="62"/>
        <v>190.07615068434444</v>
      </c>
      <c r="CY30" s="2">
        <f t="shared" si="63"/>
        <v>190.07615068434444</v>
      </c>
      <c r="CZ30" s="2">
        <f t="shared" si="64"/>
        <v>190.07615068434444</v>
      </c>
      <c r="DA30" s="2">
        <f t="shared" si="65"/>
        <v>224.48852431634441</v>
      </c>
      <c r="DB30">
        <v>1.3</v>
      </c>
      <c r="DD30">
        <v>222.67</v>
      </c>
      <c r="DE30" s="2">
        <f t="shared" si="20"/>
        <v>4.0719999999999999E-2</v>
      </c>
      <c r="DF30">
        <f t="shared" si="66"/>
        <v>9.0671223999999988</v>
      </c>
      <c r="DG30">
        <f t="shared" si="67"/>
        <v>9.0671223999999988</v>
      </c>
      <c r="DH30">
        <f t="shared" si="68"/>
        <v>9.0671223999999988</v>
      </c>
      <c r="DI30">
        <f t="shared" si="69"/>
        <v>9.0671223999999988</v>
      </c>
      <c r="DJ30">
        <f t="shared" si="70"/>
        <v>9.0671223999999988</v>
      </c>
      <c r="DK30">
        <f t="shared" si="21"/>
        <v>36.268489599999995</v>
      </c>
      <c r="DL30">
        <v>100</v>
      </c>
      <c r="DM30" s="2"/>
    </row>
    <row r="31" spans="1:117" x14ac:dyDescent="0.25">
      <c r="A31" t="s">
        <v>266</v>
      </c>
      <c r="B31" t="s">
        <v>247</v>
      </c>
      <c r="C31" t="s">
        <v>25</v>
      </c>
      <c r="D31" t="s">
        <v>15</v>
      </c>
      <c r="E31" t="s">
        <v>9</v>
      </c>
      <c r="F31" s="5">
        <v>2</v>
      </c>
      <c r="G31">
        <v>5</v>
      </c>
      <c r="H31">
        <v>0</v>
      </c>
      <c r="I31">
        <v>5</v>
      </c>
      <c r="J31">
        <v>0</v>
      </c>
      <c r="K31">
        <f t="shared" si="0"/>
        <v>0</v>
      </c>
      <c r="L31">
        <v>1.2</v>
      </c>
      <c r="M31">
        <v>3</v>
      </c>
      <c r="N31">
        <v>6.0000000000000001E-3</v>
      </c>
      <c r="O31">
        <v>4257</v>
      </c>
      <c r="P31">
        <v>195</v>
      </c>
      <c r="Q31">
        <v>2356</v>
      </c>
      <c r="R31">
        <v>41.2</v>
      </c>
      <c r="S31">
        <v>1.4E-2</v>
      </c>
      <c r="T31">
        <v>1.4E-2</v>
      </c>
      <c r="U31">
        <v>1.4E-2</v>
      </c>
      <c r="V31">
        <v>1.4E-2</v>
      </c>
      <c r="W31">
        <v>1.4E-2</v>
      </c>
      <c r="X31">
        <f t="shared" si="22"/>
        <v>6782.3262400000003</v>
      </c>
      <c r="Y31">
        <f t="shared" si="1"/>
        <v>1.4E-2</v>
      </c>
      <c r="Z31">
        <f t="shared" si="2"/>
        <v>474.7628368</v>
      </c>
      <c r="AA31">
        <f t="shared" si="23"/>
        <v>94.952567360000003</v>
      </c>
      <c r="AB31">
        <f t="shared" si="24"/>
        <v>94.952567360000003</v>
      </c>
      <c r="AC31">
        <f t="shared" si="25"/>
        <v>94.952567360000003</v>
      </c>
      <c r="AD31">
        <f t="shared" si="26"/>
        <v>94.952567360000003</v>
      </c>
      <c r="AE31">
        <f t="shared" si="27"/>
        <v>94.952567360000003</v>
      </c>
      <c r="AG31">
        <v>100287</v>
      </c>
      <c r="AH31">
        <v>57318</v>
      </c>
      <c r="AI31">
        <v>15800</v>
      </c>
      <c r="AJ31">
        <v>45583</v>
      </c>
      <c r="AK31">
        <f t="shared" si="28"/>
        <v>2.0962802433418521</v>
      </c>
      <c r="AL31">
        <f t="shared" si="29"/>
        <v>10.48140121670926</v>
      </c>
      <c r="AM31" s="2">
        <v>5</v>
      </c>
      <c r="AN31" s="2">
        <v>6</v>
      </c>
      <c r="AO31" s="2">
        <v>7</v>
      </c>
      <c r="AP31" s="2">
        <v>8</v>
      </c>
      <c r="AQ31" s="2">
        <v>9</v>
      </c>
      <c r="AR31" s="2">
        <v>10</v>
      </c>
      <c r="AS31" s="2">
        <f t="shared" si="30"/>
        <v>45</v>
      </c>
      <c r="AT31">
        <f t="shared" si="31"/>
        <v>0.63</v>
      </c>
      <c r="AU31">
        <f t="shared" si="32"/>
        <v>0.63</v>
      </c>
      <c r="AV31">
        <f t="shared" si="33"/>
        <v>0.63</v>
      </c>
      <c r="AW31">
        <f t="shared" si="34"/>
        <v>0.63</v>
      </c>
      <c r="AX31">
        <f t="shared" si="35"/>
        <v>0.63</v>
      </c>
      <c r="AY31">
        <f t="shared" si="3"/>
        <v>3.15</v>
      </c>
      <c r="BA31">
        <v>0.2316</v>
      </c>
      <c r="BB31">
        <v>1000</v>
      </c>
      <c r="BC31">
        <v>5000</v>
      </c>
      <c r="BD31">
        <f t="shared" si="4"/>
        <v>14</v>
      </c>
      <c r="BE31">
        <f t="shared" si="36"/>
        <v>14</v>
      </c>
      <c r="BF31">
        <f t="shared" si="5"/>
        <v>0</v>
      </c>
      <c r="BG31">
        <f t="shared" si="6"/>
        <v>0</v>
      </c>
      <c r="BH31">
        <f t="shared" si="7"/>
        <v>0</v>
      </c>
      <c r="BI31">
        <f t="shared" si="8"/>
        <v>28</v>
      </c>
      <c r="BJ31">
        <f t="shared" si="9"/>
        <v>0</v>
      </c>
      <c r="BK31">
        <f t="shared" si="10"/>
        <v>0</v>
      </c>
      <c r="BL31">
        <f t="shared" si="11"/>
        <v>70</v>
      </c>
      <c r="BM31">
        <f t="shared" si="12"/>
        <v>70</v>
      </c>
      <c r="BN31">
        <f t="shared" si="13"/>
        <v>70</v>
      </c>
      <c r="BO31">
        <f t="shared" si="37"/>
        <v>210</v>
      </c>
      <c r="BP31">
        <f t="shared" si="38"/>
        <v>3.2423999999999999</v>
      </c>
      <c r="BQ31">
        <f t="shared" si="39"/>
        <v>3.2423999999999999</v>
      </c>
      <c r="BR31">
        <f t="shared" si="40"/>
        <v>0</v>
      </c>
      <c r="BS31">
        <f t="shared" si="41"/>
        <v>0</v>
      </c>
      <c r="BT31">
        <f t="shared" si="42"/>
        <v>0</v>
      </c>
      <c r="BU31">
        <f t="shared" si="71"/>
        <v>6.4847999999999999</v>
      </c>
      <c r="BV31">
        <f t="shared" si="43"/>
        <v>0</v>
      </c>
      <c r="BW31">
        <f t="shared" si="44"/>
        <v>0</v>
      </c>
      <c r="BX31">
        <f t="shared" si="45"/>
        <v>16.212</v>
      </c>
      <c r="BY31">
        <f t="shared" si="46"/>
        <v>16.212</v>
      </c>
      <c r="BZ31">
        <f t="shared" si="47"/>
        <v>16.212</v>
      </c>
      <c r="CA31">
        <f t="shared" si="48"/>
        <v>48.635999999999996</v>
      </c>
      <c r="CB31">
        <f t="shared" si="16"/>
        <v>28</v>
      </c>
      <c r="CC31">
        <f t="shared" si="17"/>
        <v>210</v>
      </c>
      <c r="CD31">
        <f t="shared" si="49"/>
        <v>238</v>
      </c>
      <c r="CE31">
        <f t="shared" si="50"/>
        <v>6.4847999999999999</v>
      </c>
      <c r="CF31">
        <f t="shared" si="51"/>
        <v>48.635999999999996</v>
      </c>
      <c r="CG31">
        <f t="shared" si="52"/>
        <v>55.120799999999996</v>
      </c>
      <c r="CI31" s="2">
        <f t="shared" si="53"/>
        <v>5600</v>
      </c>
      <c r="CJ31" s="2">
        <f t="shared" si="54"/>
        <v>2800</v>
      </c>
      <c r="CK31" s="2">
        <f t="shared" si="55"/>
        <v>2800</v>
      </c>
      <c r="CL31" s="2">
        <f t="shared" si="56"/>
        <v>0</v>
      </c>
      <c r="CM31" s="2">
        <f t="shared" si="57"/>
        <v>0</v>
      </c>
      <c r="CN31" s="2">
        <f t="shared" si="58"/>
        <v>0</v>
      </c>
      <c r="CO31">
        <v>200</v>
      </c>
      <c r="CP31">
        <v>200</v>
      </c>
      <c r="CQ31">
        <v>200</v>
      </c>
      <c r="CR31">
        <v>200</v>
      </c>
      <c r="CS31">
        <v>200</v>
      </c>
      <c r="CT31">
        <f t="shared" si="59"/>
        <v>0</v>
      </c>
      <c r="CU31">
        <v>0</v>
      </c>
      <c r="CV31" s="2">
        <f t="shared" si="60"/>
        <v>145.18250188434442</v>
      </c>
      <c r="CW31" s="2">
        <f t="shared" si="61"/>
        <v>145.18250188434442</v>
      </c>
      <c r="CX31" s="2">
        <f t="shared" si="62"/>
        <v>217.98250188434443</v>
      </c>
      <c r="CY31" s="2">
        <f t="shared" si="63"/>
        <v>217.98250188434443</v>
      </c>
      <c r="CZ31" s="2">
        <f t="shared" si="64"/>
        <v>217.98250188434443</v>
      </c>
      <c r="DA31" s="2">
        <f t="shared" si="65"/>
        <v>316.22016431634444</v>
      </c>
      <c r="DB31">
        <v>1.3</v>
      </c>
      <c r="DD31">
        <v>222.67</v>
      </c>
      <c r="DE31" s="2">
        <f t="shared" si="20"/>
        <v>4.0719999999999999E-2</v>
      </c>
      <c r="DF31">
        <f t="shared" si="66"/>
        <v>9.0671223999999988</v>
      </c>
      <c r="DG31">
        <f t="shared" si="67"/>
        <v>9.0671223999999988</v>
      </c>
      <c r="DH31">
        <f t="shared" si="68"/>
        <v>9.0671223999999988</v>
      </c>
      <c r="DI31">
        <f t="shared" si="69"/>
        <v>9.0671223999999988</v>
      </c>
      <c r="DJ31">
        <f t="shared" si="70"/>
        <v>9.0671223999999988</v>
      </c>
      <c r="DK31">
        <f t="shared" si="21"/>
        <v>45.335611999999998</v>
      </c>
      <c r="DL31">
        <v>100</v>
      </c>
      <c r="DM31" s="2"/>
    </row>
    <row r="32" spans="1:117" x14ac:dyDescent="0.25">
      <c r="A32" t="s">
        <v>266</v>
      </c>
      <c r="B32" t="s">
        <v>247</v>
      </c>
      <c r="C32" t="s">
        <v>24</v>
      </c>
      <c r="D32" t="s">
        <v>15</v>
      </c>
      <c r="E32" t="s">
        <v>9</v>
      </c>
      <c r="F32" s="5">
        <v>2</v>
      </c>
      <c r="G32">
        <v>1</v>
      </c>
      <c r="H32">
        <v>0</v>
      </c>
      <c r="I32">
        <v>1</v>
      </c>
      <c r="J32">
        <v>0</v>
      </c>
      <c r="K32">
        <f t="shared" si="0"/>
        <v>0</v>
      </c>
      <c r="L32">
        <v>1.2</v>
      </c>
      <c r="M32">
        <v>3</v>
      </c>
      <c r="N32">
        <v>6.0000000000000001E-3</v>
      </c>
      <c r="O32">
        <v>4290</v>
      </c>
      <c r="P32">
        <v>304</v>
      </c>
      <c r="Q32">
        <v>2043</v>
      </c>
      <c r="R32">
        <v>41.2</v>
      </c>
      <c r="S32">
        <v>1.4E-2</v>
      </c>
      <c r="T32">
        <v>1.4E-2</v>
      </c>
      <c r="U32">
        <v>1.4E-2</v>
      </c>
      <c r="V32">
        <v>1.4E-2</v>
      </c>
      <c r="W32">
        <v>1.4E-2</v>
      </c>
      <c r="X32">
        <f t="shared" si="22"/>
        <v>6610.4742399999996</v>
      </c>
      <c r="Y32">
        <f t="shared" si="1"/>
        <v>1.4E-2</v>
      </c>
      <c r="Z32">
        <f t="shared" si="2"/>
        <v>92.54663936</v>
      </c>
      <c r="AA32">
        <f t="shared" si="23"/>
        <v>92.54663936</v>
      </c>
      <c r="AB32">
        <f t="shared" si="24"/>
        <v>92.54663936</v>
      </c>
      <c r="AC32">
        <f t="shared" si="25"/>
        <v>92.54663936</v>
      </c>
      <c r="AD32">
        <f t="shared" si="26"/>
        <v>92.54663936</v>
      </c>
      <c r="AE32">
        <f t="shared" si="27"/>
        <v>92.54663936</v>
      </c>
      <c r="AG32">
        <v>100287</v>
      </c>
      <c r="AH32">
        <v>57318</v>
      </c>
      <c r="AI32">
        <v>15800</v>
      </c>
      <c r="AJ32">
        <v>45583</v>
      </c>
      <c r="AK32">
        <f t="shared" si="28"/>
        <v>2.0962802433418521</v>
      </c>
      <c r="AL32">
        <f t="shared" si="29"/>
        <v>2.0962802433418521</v>
      </c>
      <c r="AM32" s="2">
        <v>5</v>
      </c>
      <c r="AN32" s="2">
        <v>6</v>
      </c>
      <c r="AO32" s="2">
        <v>7</v>
      </c>
      <c r="AP32" s="2">
        <v>8</v>
      </c>
      <c r="AQ32" s="2">
        <v>9</v>
      </c>
      <c r="AR32" s="2">
        <v>10</v>
      </c>
      <c r="AS32" s="2">
        <f t="shared" si="30"/>
        <v>45</v>
      </c>
      <c r="AT32">
        <f t="shared" si="31"/>
        <v>0.63</v>
      </c>
      <c r="AU32">
        <f t="shared" si="32"/>
        <v>0.63</v>
      </c>
      <c r="AV32">
        <f t="shared" si="33"/>
        <v>0.63</v>
      </c>
      <c r="AW32">
        <f t="shared" si="34"/>
        <v>0.63</v>
      </c>
      <c r="AX32">
        <f t="shared" si="35"/>
        <v>0.63</v>
      </c>
      <c r="AY32">
        <f t="shared" si="3"/>
        <v>0.63</v>
      </c>
      <c r="BA32">
        <v>0.2316</v>
      </c>
      <c r="BB32">
        <v>1000</v>
      </c>
      <c r="BC32">
        <v>5000</v>
      </c>
      <c r="BD32">
        <f t="shared" si="4"/>
        <v>14</v>
      </c>
      <c r="BE32">
        <f t="shared" si="36"/>
        <v>14</v>
      </c>
      <c r="BF32">
        <f t="shared" si="5"/>
        <v>0</v>
      </c>
      <c r="BG32">
        <f t="shared" si="6"/>
        <v>0</v>
      </c>
      <c r="BH32">
        <f t="shared" si="7"/>
        <v>0</v>
      </c>
      <c r="BI32">
        <f t="shared" si="8"/>
        <v>14</v>
      </c>
      <c r="BJ32">
        <f t="shared" si="9"/>
        <v>0</v>
      </c>
      <c r="BK32">
        <f t="shared" si="10"/>
        <v>0</v>
      </c>
      <c r="BL32">
        <f t="shared" si="11"/>
        <v>70</v>
      </c>
      <c r="BM32">
        <f t="shared" si="12"/>
        <v>70</v>
      </c>
      <c r="BN32">
        <f t="shared" si="13"/>
        <v>70</v>
      </c>
      <c r="BO32">
        <f t="shared" si="37"/>
        <v>0</v>
      </c>
      <c r="BP32">
        <f t="shared" si="38"/>
        <v>3.2423999999999999</v>
      </c>
      <c r="BQ32">
        <f t="shared" si="39"/>
        <v>3.2423999999999999</v>
      </c>
      <c r="BR32">
        <f t="shared" si="40"/>
        <v>0</v>
      </c>
      <c r="BS32">
        <f t="shared" si="41"/>
        <v>0</v>
      </c>
      <c r="BT32">
        <f t="shared" si="42"/>
        <v>0</v>
      </c>
      <c r="BU32">
        <f t="shared" si="71"/>
        <v>3.2423999999999999</v>
      </c>
      <c r="BV32">
        <f t="shared" si="43"/>
        <v>0</v>
      </c>
      <c r="BW32">
        <f t="shared" si="44"/>
        <v>0</v>
      </c>
      <c r="BX32">
        <f t="shared" si="45"/>
        <v>16.212</v>
      </c>
      <c r="BY32">
        <f t="shared" si="46"/>
        <v>16.212</v>
      </c>
      <c r="BZ32">
        <f t="shared" si="47"/>
        <v>16.212</v>
      </c>
      <c r="CA32">
        <f t="shared" si="48"/>
        <v>0</v>
      </c>
      <c r="CB32">
        <f t="shared" si="16"/>
        <v>28</v>
      </c>
      <c r="CC32">
        <f t="shared" si="17"/>
        <v>210</v>
      </c>
      <c r="CD32">
        <f t="shared" si="49"/>
        <v>238</v>
      </c>
      <c r="CE32">
        <f t="shared" si="50"/>
        <v>6.4847999999999999</v>
      </c>
      <c r="CF32">
        <f t="shared" si="51"/>
        <v>48.635999999999996</v>
      </c>
      <c r="CG32">
        <f t="shared" si="52"/>
        <v>55.120799999999996</v>
      </c>
      <c r="CI32" s="2">
        <f t="shared" si="53"/>
        <v>5600</v>
      </c>
      <c r="CJ32" s="2">
        <f t="shared" si="54"/>
        <v>2800</v>
      </c>
      <c r="CK32" s="2">
        <f t="shared" si="55"/>
        <v>2800</v>
      </c>
      <c r="CL32" s="2">
        <f t="shared" si="56"/>
        <v>0</v>
      </c>
      <c r="CM32" s="2">
        <f t="shared" si="57"/>
        <v>0</v>
      </c>
      <c r="CN32" s="2">
        <f t="shared" si="58"/>
        <v>0</v>
      </c>
      <c r="CO32">
        <v>200</v>
      </c>
      <c r="CP32">
        <v>200</v>
      </c>
      <c r="CQ32">
        <v>200</v>
      </c>
      <c r="CR32">
        <v>200</v>
      </c>
      <c r="CS32">
        <v>200</v>
      </c>
      <c r="CT32">
        <f t="shared" si="59"/>
        <v>0</v>
      </c>
      <c r="CU32">
        <v>0</v>
      </c>
      <c r="CV32" s="2">
        <f t="shared" si="60"/>
        <v>142.0547954843444</v>
      </c>
      <c r="CW32" s="2">
        <f t="shared" si="61"/>
        <v>142.0547954843444</v>
      </c>
      <c r="CX32" s="2">
        <f t="shared" si="62"/>
        <v>214.85479548434441</v>
      </c>
      <c r="CY32" s="2">
        <f t="shared" si="63"/>
        <v>214.85479548434441</v>
      </c>
      <c r="CZ32" s="2">
        <f t="shared" si="64"/>
        <v>214.85479548434441</v>
      </c>
      <c r="DA32" s="2">
        <f t="shared" si="65"/>
        <v>21.744164316344406</v>
      </c>
      <c r="DB32">
        <v>1.3</v>
      </c>
      <c r="DD32">
        <v>222.67</v>
      </c>
      <c r="DE32" s="2">
        <f t="shared" si="20"/>
        <v>4.0719999999999999E-2</v>
      </c>
      <c r="DF32">
        <f t="shared" si="66"/>
        <v>9.0671223999999988</v>
      </c>
      <c r="DG32">
        <f t="shared" si="67"/>
        <v>9.0671223999999988</v>
      </c>
      <c r="DH32">
        <f t="shared" si="68"/>
        <v>9.0671223999999988</v>
      </c>
      <c r="DI32">
        <f t="shared" si="69"/>
        <v>9.0671223999999988</v>
      </c>
      <c r="DJ32">
        <f t="shared" si="70"/>
        <v>9.0671223999999988</v>
      </c>
      <c r="DK32">
        <f t="shared" si="21"/>
        <v>9.0671223999999988</v>
      </c>
      <c r="DL32">
        <v>100</v>
      </c>
      <c r="DM32" s="2"/>
    </row>
    <row r="33" spans="1:117" x14ac:dyDescent="0.25">
      <c r="A33" t="s">
        <v>266</v>
      </c>
      <c r="B33" t="s">
        <v>247</v>
      </c>
      <c r="C33" t="s">
        <v>24</v>
      </c>
      <c r="D33" s="11" t="s">
        <v>13</v>
      </c>
      <c r="E33" t="s">
        <v>10</v>
      </c>
      <c r="F33" s="5">
        <v>2</v>
      </c>
      <c r="G33">
        <v>2</v>
      </c>
      <c r="H33" s="11" t="s">
        <v>5</v>
      </c>
      <c r="I33">
        <v>2</v>
      </c>
      <c r="J33">
        <v>1.4</v>
      </c>
      <c r="K33">
        <f t="shared" si="0"/>
        <v>2.8</v>
      </c>
      <c r="L33">
        <v>1.2</v>
      </c>
      <c r="M33">
        <v>3</v>
      </c>
      <c r="N33">
        <v>6.0000000000000001E-3</v>
      </c>
      <c r="O33">
        <v>4127</v>
      </c>
      <c r="P33">
        <v>231</v>
      </c>
      <c r="Q33">
        <v>3341</v>
      </c>
      <c r="R33">
        <v>41.2</v>
      </c>
      <c r="S33">
        <v>1.4E-2</v>
      </c>
      <c r="T33">
        <v>1.4E-2</v>
      </c>
      <c r="U33">
        <v>1.4E-2</v>
      </c>
      <c r="V33">
        <v>1.4E-2</v>
      </c>
      <c r="W33">
        <v>1.4E-2</v>
      </c>
      <c r="X33">
        <f t="shared" si="22"/>
        <v>7673.8902399999997</v>
      </c>
      <c r="Y33">
        <f t="shared" si="1"/>
        <v>1.4E-2</v>
      </c>
      <c r="Z33">
        <f t="shared" si="2"/>
        <v>214.86892671999999</v>
      </c>
      <c r="AA33">
        <f t="shared" si="23"/>
        <v>107.43446336</v>
      </c>
      <c r="AB33">
        <f t="shared" si="24"/>
        <v>107.43446336</v>
      </c>
      <c r="AC33">
        <f t="shared" si="25"/>
        <v>107.43446336</v>
      </c>
      <c r="AD33">
        <f t="shared" si="26"/>
        <v>107.43446336</v>
      </c>
      <c r="AE33">
        <f t="shared" si="27"/>
        <v>107.43446336</v>
      </c>
      <c r="AG33">
        <v>100287</v>
      </c>
      <c r="AH33">
        <v>57318</v>
      </c>
      <c r="AI33">
        <v>15800</v>
      </c>
      <c r="AJ33">
        <v>45583</v>
      </c>
      <c r="AK33">
        <f t="shared" si="28"/>
        <v>2.0962802433418521</v>
      </c>
      <c r="AL33">
        <f t="shared" si="29"/>
        <v>4.1925604866837043</v>
      </c>
      <c r="AM33" s="2">
        <v>7.4</v>
      </c>
      <c r="AN33" s="2">
        <v>7.5</v>
      </c>
      <c r="AO33" s="2">
        <v>7.6</v>
      </c>
      <c r="AP33" s="2">
        <v>7.8</v>
      </c>
      <c r="AQ33" s="2">
        <v>7.9</v>
      </c>
      <c r="AR33" s="2">
        <v>8</v>
      </c>
      <c r="AS33" s="2">
        <f t="shared" si="30"/>
        <v>46.2</v>
      </c>
      <c r="AT33">
        <f t="shared" si="31"/>
        <v>0.64680000000000004</v>
      </c>
      <c r="AU33">
        <f t="shared" si="32"/>
        <v>0.64680000000000004</v>
      </c>
      <c r="AV33">
        <f t="shared" si="33"/>
        <v>0.64680000000000004</v>
      </c>
      <c r="AW33">
        <f t="shared" si="34"/>
        <v>0.64680000000000004</v>
      </c>
      <c r="AX33">
        <f t="shared" si="35"/>
        <v>0.64680000000000004</v>
      </c>
      <c r="AY33">
        <f t="shared" si="3"/>
        <v>1.2936000000000001</v>
      </c>
      <c r="BA33">
        <v>0.2316</v>
      </c>
      <c r="BB33">
        <v>1000</v>
      </c>
      <c r="BC33">
        <v>5000</v>
      </c>
      <c r="BD33">
        <f t="shared" si="4"/>
        <v>14</v>
      </c>
      <c r="BE33">
        <f t="shared" si="36"/>
        <v>14</v>
      </c>
      <c r="BF33">
        <f t="shared" si="5"/>
        <v>0</v>
      </c>
      <c r="BG33">
        <f t="shared" si="6"/>
        <v>0</v>
      </c>
      <c r="BH33">
        <f t="shared" si="7"/>
        <v>0</v>
      </c>
      <c r="BI33">
        <f t="shared" si="8"/>
        <v>28</v>
      </c>
      <c r="BJ33">
        <f t="shared" si="9"/>
        <v>0</v>
      </c>
      <c r="BK33">
        <f t="shared" si="10"/>
        <v>0</v>
      </c>
      <c r="BL33">
        <f t="shared" si="11"/>
        <v>70</v>
      </c>
      <c r="BM33">
        <f t="shared" si="12"/>
        <v>70</v>
      </c>
      <c r="BN33">
        <f t="shared" si="13"/>
        <v>70</v>
      </c>
      <c r="BO33">
        <f t="shared" si="37"/>
        <v>0</v>
      </c>
      <c r="BP33">
        <f t="shared" si="38"/>
        <v>3.2423999999999999</v>
      </c>
      <c r="BQ33">
        <f t="shared" si="39"/>
        <v>3.2423999999999999</v>
      </c>
      <c r="BR33">
        <f t="shared" si="40"/>
        <v>0</v>
      </c>
      <c r="BS33">
        <f t="shared" si="41"/>
        <v>0</v>
      </c>
      <c r="BT33">
        <f t="shared" si="42"/>
        <v>0</v>
      </c>
      <c r="BU33">
        <f t="shared" si="71"/>
        <v>6.4847999999999999</v>
      </c>
      <c r="BV33">
        <f t="shared" si="43"/>
        <v>0</v>
      </c>
      <c r="BW33">
        <f t="shared" si="44"/>
        <v>0</v>
      </c>
      <c r="BX33">
        <f t="shared" si="45"/>
        <v>16.212</v>
      </c>
      <c r="BY33">
        <f t="shared" si="46"/>
        <v>16.212</v>
      </c>
      <c r="BZ33">
        <f t="shared" si="47"/>
        <v>16.212</v>
      </c>
      <c r="CA33">
        <f t="shared" si="48"/>
        <v>0</v>
      </c>
      <c r="CB33">
        <f t="shared" si="16"/>
        <v>28</v>
      </c>
      <c r="CC33">
        <f t="shared" si="17"/>
        <v>210</v>
      </c>
      <c r="CD33">
        <f t="shared" si="49"/>
        <v>238</v>
      </c>
      <c r="CE33">
        <f t="shared" si="50"/>
        <v>6.4847999999999999</v>
      </c>
      <c r="CF33">
        <f t="shared" si="51"/>
        <v>48.635999999999996</v>
      </c>
      <c r="CG33">
        <f t="shared" si="52"/>
        <v>55.120799999999996</v>
      </c>
      <c r="CI33" s="2">
        <f t="shared" si="53"/>
        <v>5600</v>
      </c>
      <c r="CJ33" s="2">
        <f t="shared" si="54"/>
        <v>2800</v>
      </c>
      <c r="CK33" s="2">
        <f t="shared" si="55"/>
        <v>2800</v>
      </c>
      <c r="CL33" s="2">
        <f t="shared" si="56"/>
        <v>0</v>
      </c>
      <c r="CM33" s="2">
        <f t="shared" si="57"/>
        <v>0</v>
      </c>
      <c r="CN33" s="2">
        <f t="shared" si="58"/>
        <v>0</v>
      </c>
      <c r="CO33">
        <v>200</v>
      </c>
      <c r="CP33">
        <v>200</v>
      </c>
      <c r="CQ33">
        <v>200</v>
      </c>
      <c r="CR33">
        <v>200</v>
      </c>
      <c r="CS33">
        <v>200</v>
      </c>
      <c r="CT33">
        <f t="shared" si="59"/>
        <v>2.8</v>
      </c>
      <c r="CU33">
        <v>0</v>
      </c>
      <c r="CV33" s="2">
        <f t="shared" si="60"/>
        <v>165.0708066843444</v>
      </c>
      <c r="CW33" s="2">
        <f t="shared" si="61"/>
        <v>165.0708066843444</v>
      </c>
      <c r="CX33" s="2">
        <f t="shared" si="62"/>
        <v>237.87080668434444</v>
      </c>
      <c r="CY33" s="2">
        <f t="shared" si="63"/>
        <v>237.87080668434444</v>
      </c>
      <c r="CZ33" s="2">
        <f t="shared" si="64"/>
        <v>237.87080668434444</v>
      </c>
      <c r="DA33" s="2">
        <f t="shared" si="65"/>
        <v>44.446844316344411</v>
      </c>
      <c r="DB33">
        <v>1.3</v>
      </c>
      <c r="DD33">
        <v>222.67</v>
      </c>
      <c r="DE33" s="2">
        <f t="shared" si="20"/>
        <v>4.0719999999999999E-2</v>
      </c>
      <c r="DF33">
        <f t="shared" si="66"/>
        <v>9.0671223999999988</v>
      </c>
      <c r="DG33">
        <f t="shared" si="67"/>
        <v>9.0671223999999988</v>
      </c>
      <c r="DH33">
        <f t="shared" si="68"/>
        <v>9.0671223999999988</v>
      </c>
      <c r="DI33">
        <f t="shared" si="69"/>
        <v>9.0671223999999988</v>
      </c>
      <c r="DJ33">
        <f t="shared" si="70"/>
        <v>9.0671223999999988</v>
      </c>
      <c r="DK33">
        <f t="shared" si="21"/>
        <v>18.134244799999998</v>
      </c>
      <c r="DL33">
        <v>100</v>
      </c>
      <c r="DM33" s="2"/>
    </row>
    <row r="34" spans="1:117" x14ac:dyDescent="0.25">
      <c r="A34" t="s">
        <v>266</v>
      </c>
      <c r="B34" t="s">
        <v>247</v>
      </c>
      <c r="C34" t="s">
        <v>26</v>
      </c>
      <c r="D34" s="11" t="s">
        <v>13</v>
      </c>
      <c r="E34" t="s">
        <v>10</v>
      </c>
      <c r="F34" s="5">
        <v>2</v>
      </c>
      <c r="G34">
        <v>3</v>
      </c>
      <c r="H34" s="11" t="s">
        <v>5</v>
      </c>
      <c r="I34">
        <v>3</v>
      </c>
      <c r="J34">
        <v>1.4</v>
      </c>
      <c r="K34">
        <f t="shared" si="0"/>
        <v>4.1999999999999993</v>
      </c>
      <c r="L34">
        <v>1.2</v>
      </c>
      <c r="M34">
        <v>3</v>
      </c>
      <c r="N34">
        <v>6.0000000000000001E-3</v>
      </c>
      <c r="O34">
        <v>2786</v>
      </c>
      <c r="P34">
        <v>390</v>
      </c>
      <c r="Q34">
        <v>1900</v>
      </c>
      <c r="R34">
        <v>41.2</v>
      </c>
      <c r="S34">
        <v>1.4E-2</v>
      </c>
      <c r="T34">
        <v>1.4E-2</v>
      </c>
      <c r="U34">
        <v>1.4E-2</v>
      </c>
      <c r="V34">
        <v>1.4E-2</v>
      </c>
      <c r="W34">
        <v>1.4E-2</v>
      </c>
      <c r="X34">
        <f t="shared" si="22"/>
        <v>5057.9822400000003</v>
      </c>
      <c r="Y34">
        <f t="shared" si="1"/>
        <v>1.4E-2</v>
      </c>
      <c r="Z34">
        <f t="shared" si="2"/>
        <v>212.43525407999999</v>
      </c>
      <c r="AA34">
        <f t="shared" si="23"/>
        <v>70.811751360000002</v>
      </c>
      <c r="AB34">
        <f t="shared" si="24"/>
        <v>70.811751360000002</v>
      </c>
      <c r="AC34">
        <f t="shared" si="25"/>
        <v>70.811751360000002</v>
      </c>
      <c r="AD34">
        <f t="shared" si="26"/>
        <v>70.811751360000002</v>
      </c>
      <c r="AE34">
        <f t="shared" si="27"/>
        <v>70.811751360000002</v>
      </c>
      <c r="AG34">
        <v>100287</v>
      </c>
      <c r="AH34">
        <v>57318</v>
      </c>
      <c r="AI34">
        <v>15800</v>
      </c>
      <c r="AJ34">
        <v>45583</v>
      </c>
      <c r="AK34">
        <f t="shared" si="28"/>
        <v>2.0962802433418521</v>
      </c>
      <c r="AL34">
        <f t="shared" si="29"/>
        <v>6.2888407300255569</v>
      </c>
      <c r="AM34" s="2">
        <v>7.4</v>
      </c>
      <c r="AN34" s="2">
        <v>7.5</v>
      </c>
      <c r="AO34" s="2">
        <v>7.6</v>
      </c>
      <c r="AP34" s="2">
        <v>7.8</v>
      </c>
      <c r="AQ34" s="2">
        <v>7.9</v>
      </c>
      <c r="AR34" s="2">
        <v>8</v>
      </c>
      <c r="AS34" s="2">
        <f t="shared" si="30"/>
        <v>46.2</v>
      </c>
      <c r="AT34">
        <f t="shared" si="31"/>
        <v>0.64680000000000004</v>
      </c>
      <c r="AU34">
        <f t="shared" si="32"/>
        <v>0.64680000000000004</v>
      </c>
      <c r="AV34">
        <f t="shared" si="33"/>
        <v>0.64680000000000004</v>
      </c>
      <c r="AW34">
        <f t="shared" si="34"/>
        <v>0.64680000000000004</v>
      </c>
      <c r="AX34">
        <f t="shared" si="35"/>
        <v>0.64680000000000004</v>
      </c>
      <c r="AY34">
        <f t="shared" si="3"/>
        <v>1.9404000000000001</v>
      </c>
      <c r="BA34">
        <v>0.2316</v>
      </c>
      <c r="BB34">
        <v>1000</v>
      </c>
      <c r="BC34">
        <v>5000</v>
      </c>
      <c r="BD34">
        <f t="shared" si="4"/>
        <v>14</v>
      </c>
      <c r="BE34">
        <f t="shared" si="36"/>
        <v>14</v>
      </c>
      <c r="BF34">
        <f t="shared" si="5"/>
        <v>0</v>
      </c>
      <c r="BG34">
        <f t="shared" si="6"/>
        <v>0</v>
      </c>
      <c r="BH34">
        <f t="shared" si="7"/>
        <v>0</v>
      </c>
      <c r="BI34">
        <f t="shared" si="8"/>
        <v>28</v>
      </c>
      <c r="BJ34">
        <f t="shared" si="9"/>
        <v>0</v>
      </c>
      <c r="BK34">
        <f t="shared" si="10"/>
        <v>0</v>
      </c>
      <c r="BL34">
        <f t="shared" si="11"/>
        <v>70</v>
      </c>
      <c r="BM34">
        <f t="shared" si="12"/>
        <v>70</v>
      </c>
      <c r="BN34">
        <f t="shared" si="13"/>
        <v>70</v>
      </c>
      <c r="BO34">
        <f t="shared" si="37"/>
        <v>70</v>
      </c>
      <c r="BP34">
        <f t="shared" si="38"/>
        <v>3.2423999999999999</v>
      </c>
      <c r="BQ34">
        <f t="shared" si="39"/>
        <v>3.2423999999999999</v>
      </c>
      <c r="BR34">
        <f t="shared" si="40"/>
        <v>0</v>
      </c>
      <c r="BS34">
        <f t="shared" si="41"/>
        <v>0</v>
      </c>
      <c r="BT34">
        <f t="shared" si="42"/>
        <v>0</v>
      </c>
      <c r="BU34">
        <f t="shared" si="71"/>
        <v>6.4847999999999999</v>
      </c>
      <c r="BV34">
        <f t="shared" si="43"/>
        <v>0</v>
      </c>
      <c r="BW34">
        <f t="shared" si="44"/>
        <v>0</v>
      </c>
      <c r="BX34">
        <f t="shared" si="45"/>
        <v>16.212</v>
      </c>
      <c r="BY34">
        <f t="shared" si="46"/>
        <v>16.212</v>
      </c>
      <c r="BZ34">
        <f t="shared" si="47"/>
        <v>16.212</v>
      </c>
      <c r="CA34">
        <f t="shared" si="48"/>
        <v>16.212</v>
      </c>
      <c r="CB34">
        <f t="shared" si="16"/>
        <v>28</v>
      </c>
      <c r="CC34">
        <f t="shared" si="17"/>
        <v>210</v>
      </c>
      <c r="CD34">
        <f t="shared" si="49"/>
        <v>238</v>
      </c>
      <c r="CE34">
        <f t="shared" si="50"/>
        <v>6.4847999999999999</v>
      </c>
      <c r="CF34">
        <f t="shared" si="51"/>
        <v>48.635999999999996</v>
      </c>
      <c r="CG34">
        <f t="shared" si="52"/>
        <v>55.120799999999996</v>
      </c>
      <c r="CI34" s="2">
        <f t="shared" si="53"/>
        <v>5600</v>
      </c>
      <c r="CJ34" s="2">
        <f t="shared" si="54"/>
        <v>2800</v>
      </c>
      <c r="CK34" s="2">
        <f t="shared" si="55"/>
        <v>2800</v>
      </c>
      <c r="CL34" s="2">
        <f t="shared" si="56"/>
        <v>0</v>
      </c>
      <c r="CM34" s="2">
        <f t="shared" si="57"/>
        <v>0</v>
      </c>
      <c r="CN34" s="2">
        <f t="shared" si="58"/>
        <v>0</v>
      </c>
      <c r="CO34">
        <v>200</v>
      </c>
      <c r="CP34">
        <v>200</v>
      </c>
      <c r="CQ34">
        <v>200</v>
      </c>
      <c r="CR34">
        <v>200</v>
      </c>
      <c r="CS34">
        <v>200</v>
      </c>
      <c r="CT34">
        <f t="shared" si="59"/>
        <v>4.1999999999999993</v>
      </c>
      <c r="CU34">
        <v>0</v>
      </c>
      <c r="CV34" s="2">
        <f t="shared" si="60"/>
        <v>113.82128108434441</v>
      </c>
      <c r="CW34" s="2">
        <f t="shared" si="61"/>
        <v>113.82128108434441</v>
      </c>
      <c r="CX34" s="2">
        <f t="shared" si="62"/>
        <v>186.62128108434442</v>
      </c>
      <c r="CY34" s="2">
        <f t="shared" si="63"/>
        <v>186.62128108434442</v>
      </c>
      <c r="CZ34" s="2">
        <f t="shared" si="64"/>
        <v>186.62128108434442</v>
      </c>
      <c r="DA34" s="2">
        <f t="shared" si="65"/>
        <v>132.6476843163444</v>
      </c>
      <c r="DB34">
        <v>1.3</v>
      </c>
      <c r="DD34">
        <v>222.67</v>
      </c>
      <c r="DE34" s="2">
        <f t="shared" si="20"/>
        <v>4.0719999999999999E-2</v>
      </c>
      <c r="DF34">
        <f t="shared" si="66"/>
        <v>9.0671223999999988</v>
      </c>
      <c r="DG34">
        <f t="shared" si="67"/>
        <v>9.0671223999999988</v>
      </c>
      <c r="DH34">
        <f t="shared" si="68"/>
        <v>9.0671223999999988</v>
      </c>
      <c r="DI34">
        <f t="shared" si="69"/>
        <v>9.0671223999999988</v>
      </c>
      <c r="DJ34">
        <f t="shared" si="70"/>
        <v>9.0671223999999988</v>
      </c>
      <c r="DK34">
        <f t="shared" si="21"/>
        <v>27.201367199999996</v>
      </c>
      <c r="DL34">
        <v>100</v>
      </c>
      <c r="DM34" s="2"/>
    </row>
    <row r="35" spans="1:117" x14ac:dyDescent="0.25">
      <c r="A35" t="s">
        <v>266</v>
      </c>
      <c r="B35" t="s">
        <v>247</v>
      </c>
      <c r="C35" t="s">
        <v>26</v>
      </c>
      <c r="D35" s="11" t="s">
        <v>13</v>
      </c>
      <c r="E35" t="s">
        <v>9</v>
      </c>
      <c r="F35" s="5">
        <v>2</v>
      </c>
      <c r="G35">
        <v>4</v>
      </c>
      <c r="H35" s="11" t="s">
        <v>5</v>
      </c>
      <c r="I35">
        <v>4</v>
      </c>
      <c r="J35">
        <v>1.4</v>
      </c>
      <c r="K35">
        <f t="shared" si="0"/>
        <v>5.6</v>
      </c>
      <c r="L35">
        <v>1.2</v>
      </c>
      <c r="M35">
        <v>3</v>
      </c>
      <c r="N35">
        <v>6.0000000000000001E-3</v>
      </c>
      <c r="O35">
        <v>1804</v>
      </c>
      <c r="P35">
        <v>251</v>
      </c>
      <c r="Q35">
        <v>3744</v>
      </c>
      <c r="R35">
        <v>41.2</v>
      </c>
      <c r="S35">
        <v>1.4E-2</v>
      </c>
      <c r="T35">
        <v>1.4E-2</v>
      </c>
      <c r="U35">
        <v>1.4E-2</v>
      </c>
      <c r="V35">
        <v>1.4E-2</v>
      </c>
      <c r="W35">
        <v>1.4E-2</v>
      </c>
      <c r="X35">
        <f t="shared" si="22"/>
        <v>5787.7082399999999</v>
      </c>
      <c r="Y35">
        <f t="shared" si="1"/>
        <v>1.4E-2</v>
      </c>
      <c r="Z35">
        <f t="shared" si="2"/>
        <v>324.11166143999998</v>
      </c>
      <c r="AA35">
        <f t="shared" si="23"/>
        <v>81.027915359999994</v>
      </c>
      <c r="AB35">
        <f t="shared" si="24"/>
        <v>81.027915359999994</v>
      </c>
      <c r="AC35">
        <f t="shared" si="25"/>
        <v>81.027915359999994</v>
      </c>
      <c r="AD35">
        <f t="shared" si="26"/>
        <v>81.027915359999994</v>
      </c>
      <c r="AE35">
        <f t="shared" si="27"/>
        <v>81.027915359999994</v>
      </c>
      <c r="AG35">
        <v>100287</v>
      </c>
      <c r="AH35">
        <v>57318</v>
      </c>
      <c r="AI35">
        <v>15800</v>
      </c>
      <c r="AJ35">
        <v>45583</v>
      </c>
      <c r="AK35">
        <f t="shared" si="28"/>
        <v>2.0962802433418521</v>
      </c>
      <c r="AL35">
        <f t="shared" si="29"/>
        <v>8.3851209733674086</v>
      </c>
      <c r="AM35" s="2">
        <v>5.5</v>
      </c>
      <c r="AN35" s="2">
        <v>6.5</v>
      </c>
      <c r="AO35" s="2">
        <v>7.5</v>
      </c>
      <c r="AP35" s="2">
        <v>8.5</v>
      </c>
      <c r="AQ35" s="2">
        <v>9.5</v>
      </c>
      <c r="AR35" s="2">
        <v>10.5</v>
      </c>
      <c r="AS35" s="2">
        <f t="shared" si="30"/>
        <v>48</v>
      </c>
      <c r="AT35">
        <f t="shared" si="31"/>
        <v>0.67200000000000004</v>
      </c>
      <c r="AU35">
        <f t="shared" si="32"/>
        <v>0.67200000000000004</v>
      </c>
      <c r="AV35">
        <f t="shared" si="33"/>
        <v>0.67200000000000004</v>
      </c>
      <c r="AW35">
        <f t="shared" si="34"/>
        <v>0.67200000000000004</v>
      </c>
      <c r="AX35">
        <f t="shared" si="35"/>
        <v>0.67200000000000004</v>
      </c>
      <c r="AY35">
        <f t="shared" si="3"/>
        <v>2.6880000000000002</v>
      </c>
      <c r="BA35">
        <v>0.2316</v>
      </c>
      <c r="BB35">
        <v>1000</v>
      </c>
      <c r="BC35">
        <v>5000</v>
      </c>
      <c r="BD35">
        <f t="shared" si="4"/>
        <v>14</v>
      </c>
      <c r="BE35">
        <f t="shared" si="36"/>
        <v>14</v>
      </c>
      <c r="BF35">
        <f t="shared" si="5"/>
        <v>0</v>
      </c>
      <c r="BG35">
        <f t="shared" si="6"/>
        <v>0</v>
      </c>
      <c r="BH35">
        <f t="shared" si="7"/>
        <v>0</v>
      </c>
      <c r="BI35">
        <f t="shared" si="8"/>
        <v>28</v>
      </c>
      <c r="BJ35">
        <f t="shared" si="9"/>
        <v>0</v>
      </c>
      <c r="BK35">
        <f t="shared" si="10"/>
        <v>0</v>
      </c>
      <c r="BL35">
        <f t="shared" si="11"/>
        <v>70</v>
      </c>
      <c r="BM35">
        <f t="shared" si="12"/>
        <v>70</v>
      </c>
      <c r="BN35">
        <f t="shared" si="13"/>
        <v>70</v>
      </c>
      <c r="BO35">
        <f t="shared" si="37"/>
        <v>140</v>
      </c>
      <c r="BP35">
        <f t="shared" si="38"/>
        <v>3.2423999999999999</v>
      </c>
      <c r="BQ35">
        <f t="shared" si="39"/>
        <v>3.2423999999999999</v>
      </c>
      <c r="BR35">
        <f t="shared" si="40"/>
        <v>0</v>
      </c>
      <c r="BS35">
        <f t="shared" si="41"/>
        <v>0</v>
      </c>
      <c r="BT35">
        <f t="shared" si="42"/>
        <v>0</v>
      </c>
      <c r="BU35">
        <f t="shared" si="71"/>
        <v>6.4847999999999999</v>
      </c>
      <c r="BV35">
        <f t="shared" si="43"/>
        <v>0</v>
      </c>
      <c r="BW35">
        <f t="shared" si="44"/>
        <v>0</v>
      </c>
      <c r="BX35">
        <f t="shared" si="45"/>
        <v>16.212</v>
      </c>
      <c r="BY35">
        <f t="shared" si="46"/>
        <v>16.212</v>
      </c>
      <c r="BZ35">
        <f t="shared" si="47"/>
        <v>16.212</v>
      </c>
      <c r="CA35">
        <f t="shared" si="48"/>
        <v>32.423999999999999</v>
      </c>
      <c r="CB35">
        <f t="shared" si="16"/>
        <v>28</v>
      </c>
      <c r="CC35">
        <f t="shared" si="17"/>
        <v>210</v>
      </c>
      <c r="CD35">
        <f t="shared" si="49"/>
        <v>238</v>
      </c>
      <c r="CE35">
        <f t="shared" si="50"/>
        <v>6.4847999999999999</v>
      </c>
      <c r="CF35">
        <f t="shared" si="51"/>
        <v>48.635999999999996</v>
      </c>
      <c r="CG35">
        <f t="shared" si="52"/>
        <v>55.120799999999996</v>
      </c>
      <c r="CI35" s="2">
        <f t="shared" si="53"/>
        <v>5600</v>
      </c>
      <c r="CJ35" s="2">
        <f t="shared" si="54"/>
        <v>2800</v>
      </c>
      <c r="CK35" s="2">
        <f t="shared" si="55"/>
        <v>2800</v>
      </c>
      <c r="CL35" s="2">
        <f t="shared" si="56"/>
        <v>0</v>
      </c>
      <c r="CM35" s="2">
        <f t="shared" si="57"/>
        <v>0</v>
      </c>
      <c r="CN35" s="2">
        <f t="shared" si="58"/>
        <v>0</v>
      </c>
      <c r="CO35">
        <v>200</v>
      </c>
      <c r="CP35">
        <v>200</v>
      </c>
      <c r="CQ35">
        <v>200</v>
      </c>
      <c r="CR35">
        <v>200</v>
      </c>
      <c r="CS35">
        <v>200</v>
      </c>
      <c r="CT35">
        <f t="shared" si="59"/>
        <v>5.6</v>
      </c>
      <c r="CU35">
        <v>0</v>
      </c>
      <c r="CV35" s="2">
        <f t="shared" si="60"/>
        <v>127.13505428434441</v>
      </c>
      <c r="CW35" s="2">
        <f t="shared" si="61"/>
        <v>127.13505428434441</v>
      </c>
      <c r="CX35" s="2">
        <f t="shared" si="62"/>
        <v>199.93505428434437</v>
      </c>
      <c r="CY35" s="2">
        <f t="shared" si="63"/>
        <v>199.93505428434437</v>
      </c>
      <c r="CZ35" s="2">
        <f t="shared" si="64"/>
        <v>199.93505428434437</v>
      </c>
      <c r="DA35" s="2">
        <f t="shared" si="65"/>
        <v>224.61956431634439</v>
      </c>
      <c r="DB35">
        <v>1.3</v>
      </c>
      <c r="DD35">
        <v>222.67</v>
      </c>
      <c r="DE35" s="2">
        <f t="shared" si="20"/>
        <v>4.0719999999999999E-2</v>
      </c>
      <c r="DF35">
        <f t="shared" si="66"/>
        <v>9.0671223999999988</v>
      </c>
      <c r="DG35">
        <f t="shared" si="67"/>
        <v>9.0671223999999988</v>
      </c>
      <c r="DH35">
        <f t="shared" si="68"/>
        <v>9.0671223999999988</v>
      </c>
      <c r="DI35">
        <f t="shared" si="69"/>
        <v>9.0671223999999988</v>
      </c>
      <c r="DJ35">
        <f t="shared" si="70"/>
        <v>9.0671223999999988</v>
      </c>
      <c r="DK35">
        <f t="shared" si="21"/>
        <v>36.268489599999995</v>
      </c>
      <c r="DL35">
        <v>100</v>
      </c>
      <c r="DM35" s="2"/>
    </row>
    <row r="36" spans="1:117" x14ac:dyDescent="0.25">
      <c r="A36" t="s">
        <v>266</v>
      </c>
      <c r="B36" t="s">
        <v>247</v>
      </c>
      <c r="C36" t="s">
        <v>23</v>
      </c>
      <c r="D36" s="11" t="s">
        <v>13</v>
      </c>
      <c r="E36" t="s">
        <v>9</v>
      </c>
      <c r="F36" s="5">
        <v>2</v>
      </c>
      <c r="G36">
        <v>5</v>
      </c>
      <c r="H36" s="11" t="s">
        <v>5</v>
      </c>
      <c r="I36">
        <v>5</v>
      </c>
      <c r="J36">
        <v>1.4</v>
      </c>
      <c r="K36">
        <f t="shared" si="0"/>
        <v>7</v>
      </c>
      <c r="L36">
        <v>1.2</v>
      </c>
      <c r="M36">
        <v>3</v>
      </c>
      <c r="N36">
        <v>6.0000000000000001E-3</v>
      </c>
      <c r="O36">
        <v>3567</v>
      </c>
      <c r="P36">
        <v>327</v>
      </c>
      <c r="Q36">
        <v>1913</v>
      </c>
      <c r="R36">
        <v>41.2</v>
      </c>
      <c r="S36">
        <v>1.4E-2</v>
      </c>
      <c r="T36">
        <v>1.4E-2</v>
      </c>
      <c r="U36">
        <v>1.4E-2</v>
      </c>
      <c r="V36">
        <v>1.4E-2</v>
      </c>
      <c r="W36">
        <v>1.4E-2</v>
      </c>
      <c r="X36">
        <f t="shared" si="22"/>
        <v>5784.6742400000003</v>
      </c>
      <c r="Y36">
        <f t="shared" si="1"/>
        <v>1.4E-2</v>
      </c>
      <c r="Z36">
        <f t="shared" si="2"/>
        <v>404.92719679999999</v>
      </c>
      <c r="AA36">
        <f t="shared" si="23"/>
        <v>80.985439360000001</v>
      </c>
      <c r="AB36">
        <f t="shared" si="24"/>
        <v>80.985439360000001</v>
      </c>
      <c r="AC36">
        <f t="shared" si="25"/>
        <v>80.985439360000001</v>
      </c>
      <c r="AD36">
        <f t="shared" si="26"/>
        <v>80.985439360000001</v>
      </c>
      <c r="AE36">
        <f t="shared" si="27"/>
        <v>80.985439360000001</v>
      </c>
      <c r="AG36">
        <v>100287</v>
      </c>
      <c r="AH36">
        <v>57318</v>
      </c>
      <c r="AI36">
        <v>15800</v>
      </c>
      <c r="AJ36">
        <v>45583</v>
      </c>
      <c r="AK36">
        <f t="shared" si="28"/>
        <v>2.0962802433418521</v>
      </c>
      <c r="AL36">
        <f t="shared" si="29"/>
        <v>10.48140121670926</v>
      </c>
      <c r="AM36" s="2">
        <v>5.5</v>
      </c>
      <c r="AN36" s="2">
        <v>6.5</v>
      </c>
      <c r="AO36" s="2">
        <v>7.5</v>
      </c>
      <c r="AP36" s="2">
        <v>8.5</v>
      </c>
      <c r="AQ36" s="2">
        <v>9.5</v>
      </c>
      <c r="AR36" s="2">
        <v>10.5</v>
      </c>
      <c r="AS36" s="2">
        <f t="shared" si="30"/>
        <v>48</v>
      </c>
      <c r="AT36">
        <f t="shared" si="31"/>
        <v>0.67200000000000004</v>
      </c>
      <c r="AU36">
        <f t="shared" si="32"/>
        <v>0.67200000000000004</v>
      </c>
      <c r="AV36">
        <f t="shared" si="33"/>
        <v>0.67200000000000004</v>
      </c>
      <c r="AW36">
        <f t="shared" si="34"/>
        <v>0.67200000000000004</v>
      </c>
      <c r="AX36">
        <f t="shared" si="35"/>
        <v>0.67200000000000004</v>
      </c>
      <c r="AY36">
        <f t="shared" si="3"/>
        <v>3.3600000000000003</v>
      </c>
      <c r="BA36">
        <v>0.2316</v>
      </c>
      <c r="BB36">
        <v>1000</v>
      </c>
      <c r="BC36">
        <v>5000</v>
      </c>
      <c r="BD36">
        <f t="shared" si="4"/>
        <v>14</v>
      </c>
      <c r="BE36">
        <f t="shared" si="36"/>
        <v>14</v>
      </c>
      <c r="BF36">
        <f t="shared" si="5"/>
        <v>0</v>
      </c>
      <c r="BG36">
        <f t="shared" si="6"/>
        <v>0</v>
      </c>
      <c r="BH36">
        <f t="shared" si="7"/>
        <v>0</v>
      </c>
      <c r="BI36">
        <f t="shared" si="8"/>
        <v>28</v>
      </c>
      <c r="BJ36">
        <f t="shared" si="9"/>
        <v>0</v>
      </c>
      <c r="BK36">
        <f t="shared" si="10"/>
        <v>0</v>
      </c>
      <c r="BL36">
        <f t="shared" si="11"/>
        <v>70</v>
      </c>
      <c r="BM36">
        <f t="shared" si="12"/>
        <v>70</v>
      </c>
      <c r="BN36">
        <f t="shared" si="13"/>
        <v>70</v>
      </c>
      <c r="BO36">
        <f t="shared" si="37"/>
        <v>210</v>
      </c>
      <c r="BP36">
        <f t="shared" si="38"/>
        <v>3.2423999999999999</v>
      </c>
      <c r="BQ36">
        <f t="shared" si="39"/>
        <v>3.2423999999999999</v>
      </c>
      <c r="BR36">
        <f t="shared" si="40"/>
        <v>0</v>
      </c>
      <c r="BS36">
        <f t="shared" si="41"/>
        <v>0</v>
      </c>
      <c r="BT36">
        <f t="shared" si="42"/>
        <v>0</v>
      </c>
      <c r="BU36">
        <f t="shared" si="71"/>
        <v>6.4847999999999999</v>
      </c>
      <c r="BV36">
        <f t="shared" si="43"/>
        <v>0</v>
      </c>
      <c r="BW36">
        <f t="shared" si="44"/>
        <v>0</v>
      </c>
      <c r="BX36">
        <f t="shared" si="45"/>
        <v>16.212</v>
      </c>
      <c r="BY36">
        <f t="shared" si="46"/>
        <v>16.212</v>
      </c>
      <c r="BZ36">
        <f t="shared" si="47"/>
        <v>16.212</v>
      </c>
      <c r="CA36">
        <f t="shared" si="48"/>
        <v>48.635999999999996</v>
      </c>
      <c r="CB36">
        <f t="shared" si="16"/>
        <v>28</v>
      </c>
      <c r="CC36">
        <f t="shared" si="17"/>
        <v>210</v>
      </c>
      <c r="CD36">
        <f t="shared" si="49"/>
        <v>238</v>
      </c>
      <c r="CE36">
        <f t="shared" si="50"/>
        <v>6.4847999999999999</v>
      </c>
      <c r="CF36">
        <f t="shared" si="51"/>
        <v>48.635999999999996</v>
      </c>
      <c r="CG36">
        <f t="shared" si="52"/>
        <v>55.120799999999996</v>
      </c>
      <c r="CI36" s="2">
        <f t="shared" si="53"/>
        <v>5600</v>
      </c>
      <c r="CJ36" s="2">
        <f t="shared" si="54"/>
        <v>2800</v>
      </c>
      <c r="CK36" s="2">
        <f t="shared" si="55"/>
        <v>2800</v>
      </c>
      <c r="CL36" s="2">
        <f t="shared" si="56"/>
        <v>0</v>
      </c>
      <c r="CM36" s="2">
        <f t="shared" si="57"/>
        <v>0</v>
      </c>
      <c r="CN36" s="2">
        <f t="shared" si="58"/>
        <v>0</v>
      </c>
      <c r="CO36">
        <v>200</v>
      </c>
      <c r="CP36">
        <v>200</v>
      </c>
      <c r="CQ36">
        <v>200</v>
      </c>
      <c r="CR36">
        <v>200</v>
      </c>
      <c r="CS36">
        <v>200</v>
      </c>
      <c r="CT36">
        <f t="shared" si="59"/>
        <v>7</v>
      </c>
      <c r="CU36">
        <v>0</v>
      </c>
      <c r="CV36" s="2">
        <f t="shared" si="60"/>
        <v>127.07983548434441</v>
      </c>
      <c r="CW36" s="2">
        <f t="shared" si="61"/>
        <v>127.07983548434441</v>
      </c>
      <c r="CX36" s="2">
        <f t="shared" si="62"/>
        <v>199.87983548434443</v>
      </c>
      <c r="CY36" s="2">
        <f t="shared" si="63"/>
        <v>199.87983548434443</v>
      </c>
      <c r="CZ36" s="2">
        <f t="shared" si="64"/>
        <v>199.87983548434443</v>
      </c>
      <c r="DA36" s="2">
        <f t="shared" si="65"/>
        <v>316.49316431634446</v>
      </c>
      <c r="DB36">
        <v>1.3</v>
      </c>
      <c r="DD36">
        <v>222.67</v>
      </c>
      <c r="DE36" s="2">
        <f t="shared" si="20"/>
        <v>4.0719999999999999E-2</v>
      </c>
      <c r="DF36">
        <f t="shared" si="66"/>
        <v>9.0671223999999988</v>
      </c>
      <c r="DG36">
        <f t="shared" si="67"/>
        <v>9.0671223999999988</v>
      </c>
      <c r="DH36">
        <f t="shared" si="68"/>
        <v>9.0671223999999988</v>
      </c>
      <c r="DI36">
        <f t="shared" si="69"/>
        <v>9.0671223999999988</v>
      </c>
      <c r="DJ36">
        <f t="shared" si="70"/>
        <v>9.0671223999999988</v>
      </c>
      <c r="DK36">
        <f t="shared" si="21"/>
        <v>45.335611999999998</v>
      </c>
      <c r="DL36">
        <v>100</v>
      </c>
      <c r="DM36" s="2"/>
    </row>
    <row r="37" spans="1:117" x14ac:dyDescent="0.25">
      <c r="A37" t="s">
        <v>266</v>
      </c>
      <c r="B37" t="s">
        <v>247</v>
      </c>
      <c r="C37" t="s">
        <v>23</v>
      </c>
      <c r="D37" s="11" t="s">
        <v>13</v>
      </c>
      <c r="E37" t="s">
        <v>9</v>
      </c>
      <c r="F37" s="5">
        <v>2</v>
      </c>
      <c r="G37">
        <v>1</v>
      </c>
      <c r="H37" s="11" t="s">
        <v>5</v>
      </c>
      <c r="I37">
        <v>1</v>
      </c>
      <c r="J37">
        <v>1.4</v>
      </c>
      <c r="K37">
        <f t="shared" si="0"/>
        <v>1.4</v>
      </c>
      <c r="L37">
        <v>1.2</v>
      </c>
      <c r="M37">
        <v>3</v>
      </c>
      <c r="N37">
        <v>6.0000000000000001E-3</v>
      </c>
      <c r="O37">
        <v>1669</v>
      </c>
      <c r="P37">
        <v>174</v>
      </c>
      <c r="Q37">
        <v>2776</v>
      </c>
      <c r="R37">
        <v>41.2</v>
      </c>
      <c r="S37">
        <v>1.4E-2</v>
      </c>
      <c r="T37">
        <v>1.4E-2</v>
      </c>
      <c r="U37">
        <v>1.4E-2</v>
      </c>
      <c r="V37">
        <v>1.4E-2</v>
      </c>
      <c r="W37">
        <v>1.4E-2</v>
      </c>
      <c r="X37">
        <f t="shared" si="22"/>
        <v>4608.9802399999999</v>
      </c>
      <c r="Y37">
        <f t="shared" si="1"/>
        <v>1.4E-2</v>
      </c>
      <c r="Z37">
        <f t="shared" si="2"/>
        <v>64.525723360000001</v>
      </c>
      <c r="AA37">
        <f t="shared" si="23"/>
        <v>64.525723360000001</v>
      </c>
      <c r="AB37">
        <f t="shared" si="24"/>
        <v>64.525723360000001</v>
      </c>
      <c r="AC37">
        <f t="shared" si="25"/>
        <v>64.525723360000001</v>
      </c>
      <c r="AD37">
        <f t="shared" si="26"/>
        <v>64.525723360000001</v>
      </c>
      <c r="AE37">
        <f t="shared" si="27"/>
        <v>64.525723360000001</v>
      </c>
      <c r="AG37">
        <v>100287</v>
      </c>
      <c r="AH37">
        <v>57318</v>
      </c>
      <c r="AI37">
        <v>15800</v>
      </c>
      <c r="AJ37">
        <v>45583</v>
      </c>
      <c r="AK37">
        <f t="shared" ref="AK37" si="72">AG37/AH37+AI37/AJ37</f>
        <v>2.0962802433418521</v>
      </c>
      <c r="AL37">
        <f t="shared" si="29"/>
        <v>2.0962802433418521</v>
      </c>
      <c r="AM37" s="2">
        <v>5.5</v>
      </c>
      <c r="AN37" s="2">
        <v>6.5</v>
      </c>
      <c r="AO37" s="2">
        <v>7.5</v>
      </c>
      <c r="AP37" s="2">
        <v>8.5</v>
      </c>
      <c r="AQ37" s="2">
        <v>9.5</v>
      </c>
      <c r="AR37" s="2">
        <v>10.5</v>
      </c>
      <c r="AS37" s="2">
        <f t="shared" si="30"/>
        <v>48</v>
      </c>
      <c r="AT37">
        <f t="shared" si="31"/>
        <v>0.67200000000000004</v>
      </c>
      <c r="AU37">
        <f t="shared" si="32"/>
        <v>0.67200000000000004</v>
      </c>
      <c r="AV37">
        <f t="shared" si="33"/>
        <v>0.67200000000000004</v>
      </c>
      <c r="AW37">
        <f t="shared" si="34"/>
        <v>0.67200000000000004</v>
      </c>
      <c r="AX37">
        <f t="shared" si="35"/>
        <v>0.67200000000000004</v>
      </c>
      <c r="AY37">
        <f t="shared" si="3"/>
        <v>0.67200000000000004</v>
      </c>
      <c r="BA37">
        <v>0.2316</v>
      </c>
      <c r="BB37">
        <v>1000</v>
      </c>
      <c r="BC37">
        <v>5000</v>
      </c>
      <c r="BD37">
        <f t="shared" si="4"/>
        <v>14</v>
      </c>
      <c r="BE37">
        <f>IF(F37&gt;=2,BB37*T37,0)</f>
        <v>14</v>
      </c>
      <c r="BF37">
        <f t="shared" si="5"/>
        <v>0</v>
      </c>
      <c r="BG37">
        <f t="shared" si="6"/>
        <v>0</v>
      </c>
      <c r="BH37">
        <f t="shared" si="7"/>
        <v>0</v>
      </c>
      <c r="BI37">
        <f t="shared" si="8"/>
        <v>14</v>
      </c>
      <c r="BJ37">
        <f t="shared" si="9"/>
        <v>0</v>
      </c>
      <c r="BK37">
        <f t="shared" si="10"/>
        <v>0</v>
      </c>
      <c r="BL37">
        <f t="shared" si="11"/>
        <v>70</v>
      </c>
      <c r="BM37">
        <f t="shared" si="12"/>
        <v>70</v>
      </c>
      <c r="BN37">
        <f t="shared" si="13"/>
        <v>70</v>
      </c>
      <c r="BO37">
        <f t="shared" si="37"/>
        <v>0</v>
      </c>
      <c r="BP37">
        <f t="shared" si="38"/>
        <v>3.2423999999999999</v>
      </c>
      <c r="BQ37">
        <f t="shared" si="39"/>
        <v>3.2423999999999999</v>
      </c>
      <c r="BR37">
        <f t="shared" si="40"/>
        <v>0</v>
      </c>
      <c r="BS37">
        <f t="shared" si="41"/>
        <v>0</v>
      </c>
      <c r="BT37">
        <f t="shared" si="42"/>
        <v>0</v>
      </c>
      <c r="BU37">
        <f t="shared" si="71"/>
        <v>3.2423999999999999</v>
      </c>
      <c r="BV37">
        <f t="shared" si="43"/>
        <v>0</v>
      </c>
      <c r="BW37">
        <f t="shared" si="44"/>
        <v>0</v>
      </c>
      <c r="BX37">
        <f t="shared" si="45"/>
        <v>16.212</v>
      </c>
      <c r="BY37">
        <f t="shared" si="46"/>
        <v>16.212</v>
      </c>
      <c r="BZ37">
        <f t="shared" si="47"/>
        <v>16.212</v>
      </c>
      <c r="CA37">
        <f t="shared" si="48"/>
        <v>0</v>
      </c>
      <c r="CB37">
        <f t="shared" si="16"/>
        <v>28</v>
      </c>
      <c r="CC37">
        <f t="shared" si="17"/>
        <v>210</v>
      </c>
      <c r="CD37">
        <f t="shared" si="49"/>
        <v>238</v>
      </c>
      <c r="CE37">
        <f t="shared" si="50"/>
        <v>6.4847999999999999</v>
      </c>
      <c r="CF37">
        <f t="shared" si="51"/>
        <v>48.635999999999996</v>
      </c>
      <c r="CG37">
        <f t="shared" si="52"/>
        <v>55.120799999999996</v>
      </c>
      <c r="CI37" s="2">
        <f t="shared" si="53"/>
        <v>5600</v>
      </c>
      <c r="CJ37" s="2">
        <f t="shared" si="54"/>
        <v>2800</v>
      </c>
      <c r="CK37" s="2">
        <f t="shared" si="55"/>
        <v>2800</v>
      </c>
      <c r="CL37" s="2">
        <f t="shared" si="56"/>
        <v>0</v>
      </c>
      <c r="CM37" s="2">
        <f t="shared" si="57"/>
        <v>0</v>
      </c>
      <c r="CN37" s="2">
        <f t="shared" si="58"/>
        <v>0</v>
      </c>
      <c r="CO37">
        <v>200</v>
      </c>
      <c r="CP37">
        <v>200</v>
      </c>
      <c r="CQ37">
        <v>200</v>
      </c>
      <c r="CR37">
        <v>200</v>
      </c>
      <c r="CS37">
        <v>200</v>
      </c>
      <c r="CT37">
        <f t="shared" si="59"/>
        <v>1.4</v>
      </c>
      <c r="CU37">
        <v>0</v>
      </c>
      <c r="CV37" s="2">
        <f t="shared" si="60"/>
        <v>105.68220468434441</v>
      </c>
      <c r="CW37" s="2">
        <f t="shared" si="61"/>
        <v>105.68220468434441</v>
      </c>
      <c r="CX37" s="2">
        <f t="shared" si="62"/>
        <v>178.48220468434442</v>
      </c>
      <c r="CY37" s="2">
        <f t="shared" si="63"/>
        <v>178.48220468434442</v>
      </c>
      <c r="CZ37" s="2">
        <f t="shared" si="64"/>
        <v>178.48220468434442</v>
      </c>
      <c r="DA37" s="2">
        <f t="shared" si="65"/>
        <v>21.79876431634441</v>
      </c>
      <c r="DB37">
        <v>1.3</v>
      </c>
      <c r="DD37">
        <v>222.67</v>
      </c>
      <c r="DE37" s="2">
        <f t="shared" si="20"/>
        <v>4.0719999999999999E-2</v>
      </c>
      <c r="DF37">
        <f t="shared" si="66"/>
        <v>9.0671223999999988</v>
      </c>
      <c r="DG37">
        <f t="shared" si="67"/>
        <v>9.0671223999999988</v>
      </c>
      <c r="DH37">
        <f t="shared" si="68"/>
        <v>9.0671223999999988</v>
      </c>
      <c r="DI37">
        <f t="shared" si="69"/>
        <v>9.0671223999999988</v>
      </c>
      <c r="DJ37">
        <f t="shared" si="70"/>
        <v>9.0671223999999988</v>
      </c>
      <c r="DK37">
        <f t="shared" si="21"/>
        <v>9.0671223999999988</v>
      </c>
      <c r="DL37">
        <v>100</v>
      </c>
      <c r="DM37" s="2"/>
    </row>
  </sheetData>
  <sortState xmlns:xlrd2="http://schemas.microsoft.com/office/spreadsheetml/2017/richdata2" ref="D17:E37">
    <sortCondition ref="D17:D37"/>
    <sortCondition ref="E17:E37"/>
  </sortState>
  <phoneticPr fontId="2" type="noConversion"/>
  <pageMargins left="0.7" right="0.7" top="0.75" bottom="0.75" header="0.3" footer="0.3"/>
  <pageSetup paperSize="9" orientation="portrait" r:id="rId1"/>
  <ignoredErrors>
    <ignoredError sqref="BU19:BU37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duct xmlns="21b15a9f-5a6c-4f5d-9b54-f39a57e53c96">1238</Product>
    <Project xmlns="21b15a9f-5a6c-4f5d-9b54-f39a57e53c96">130</Project>
    <IconOverlay xmlns="http://schemas.microsoft.com/sharepoint/v4" xsi:nil="true"/>
    <Plan xmlns="21b15a9f-5a6c-4f5d-9b54-f39a57e53c96">1395</Plan>
    <Comment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65CFD584DA3748878FFA8E28F82CA2" ma:contentTypeVersion="19" ma:contentTypeDescription="Create a new document." ma:contentTypeScope="" ma:versionID="2824fb9debdf8d32eb6f1b30f0ada644">
  <xsd:schema xmlns:xsd="http://www.w3.org/2001/XMLSchema" xmlns:xs="http://www.w3.org/2001/XMLSchema" xmlns:p="http://schemas.microsoft.com/office/2006/metadata/properties" xmlns:ns1="http://schemas.microsoft.com/sharepoint/v3" xmlns:ns2="21b15a9f-5a6c-4f5d-9b54-f39a57e53c96" xmlns:ns3="http://schemas.microsoft.com/sharepoint/v4" targetNamespace="http://schemas.microsoft.com/office/2006/metadata/properties" ma:root="true" ma:fieldsID="98dcff03587fdec006108409e50b990e" ns1:_="" ns2:_="" ns3:_="">
    <xsd:import namespace="http://schemas.microsoft.com/sharepoint/v3"/>
    <xsd:import namespace="21b15a9f-5a6c-4f5d-9b54-f39a57e53c96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1:Comments" minOccurs="0"/>
                <xsd:element ref="ns2:Project" minOccurs="0"/>
                <xsd:element ref="ns2:Product" minOccurs="0"/>
                <xsd:element ref="ns2:Plan" minOccurs="0"/>
                <xsd:element ref="ns3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Comments" ma:index="8" nillable="true" ma:displayName="Comments" ma:internalName="Comment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b15a9f-5a6c-4f5d-9b54-f39a57e53c96" elementFormDefault="qualified">
    <xsd:import namespace="http://schemas.microsoft.com/office/2006/documentManagement/types"/>
    <xsd:import namespace="http://schemas.microsoft.com/office/infopath/2007/PartnerControls"/>
    <xsd:element name="Project" ma:index="9" nillable="true" ma:displayName="Project" ma:list="96ed0d6f-bf0f-470b-8c88-0c517f35ef4a" ma:internalName="Project" ma:showField="Title" ma:web="7cb8e1c9-fd9a-4d76-8a1a-c4a412afc847">
      <xsd:simpleType>
        <xsd:restriction base="dms:Lookup"/>
      </xsd:simpleType>
    </xsd:element>
    <xsd:element name="Product" ma:index="10" nillable="true" ma:displayName="Product" ma:list="a20574da-5b1f-4230-842f-abde2d78e105" ma:internalName="Product" ma:showField="Title" ma:web="7cb8e1c9-fd9a-4d76-8a1a-c4a412afc847">
      <xsd:simpleType>
        <xsd:restriction base="dms:Lookup"/>
      </xsd:simpleType>
    </xsd:element>
    <xsd:element name="Plan" ma:index="11" nillable="true" ma:displayName="Plan" ma:list="0cd047a9-e003-4804-8261-6a98ebc0bb22" ma:internalName="Plan" ma:showField="Title" ma:web="7cb8e1c9-fd9a-4d76-8a1a-c4a412afc847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2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CAE364-854F-44F2-A7D3-883D339C077A}">
  <ds:schemaRefs>
    <ds:schemaRef ds:uri="http://schemas.microsoft.com/office/infopath/2007/PartnerControls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elements/1.1/"/>
    <ds:schemaRef ds:uri="21b15a9f-5a6c-4f5d-9b54-f39a57e53c96"/>
    <ds:schemaRef ds:uri="http://schemas.microsoft.com/sharepoint/v3"/>
    <ds:schemaRef ds:uri="http://purl.org/dc/dcmitype/"/>
    <ds:schemaRef ds:uri="http://schemas.openxmlformats.org/package/2006/metadata/core-properties"/>
    <ds:schemaRef ds:uri="http://schemas.microsoft.com/sharepoint/v4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2B20CD1-A1CA-4F0E-AFFF-B514FA0CB0A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194A64C-5F09-4E09-B120-7FAE50873D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1b15a9f-5a6c-4f5d-9b54-f39a57e53c96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SLA</vt:lpstr>
      <vt:lpstr>Cost data (calc)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PAIS redesign UAT feedback</dc:title>
  <dc:creator>Aleksey Egorov</dc:creator>
  <cp:lastModifiedBy>Alexey Ospishchev</cp:lastModifiedBy>
  <dcterms:created xsi:type="dcterms:W3CDTF">2019-07-08T12:16:08Z</dcterms:created>
  <dcterms:modified xsi:type="dcterms:W3CDTF">2019-11-28T09:02:16Z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0x0101003065CFD584DA3748878FFA8E28F82CA2</vt:lpwstr>
  </property>
</Properties>
</file>