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te Fred Bureau\Documents\EIE\EIEx\"/>
    </mc:Choice>
  </mc:AlternateContent>
  <bookViews>
    <workbookView xWindow="0" yWindow="0" windowWidth="28800" windowHeight="142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8" i="1" l="1"/>
  <c r="C367" i="1"/>
  <c r="C366" i="1"/>
  <c r="C365" i="1"/>
  <c r="C364" i="1"/>
  <c r="C363" i="1"/>
  <c r="C362" i="1"/>
  <c r="C361" i="1"/>
  <c r="C360" i="1"/>
  <c r="C359" i="1"/>
  <c r="C358" i="1"/>
  <c r="H357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 l="1"/>
  <c r="C343" i="1"/>
  <c r="C342" i="1"/>
  <c r="C341" i="1" l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H324" i="1"/>
  <c r="C324" i="1"/>
  <c r="H323" i="1"/>
  <c r="C323" i="1"/>
  <c r="C322" i="1"/>
  <c r="C321" i="1"/>
  <c r="C320" i="1"/>
  <c r="C319" i="1"/>
  <c r="H317" i="1"/>
  <c r="C318" i="1"/>
  <c r="C317" i="1"/>
  <c r="C316" i="1"/>
  <c r="C315" i="1"/>
  <c r="C314" i="1"/>
  <c r="C305" i="1" l="1"/>
  <c r="C304" i="1"/>
  <c r="C303" i="1"/>
  <c r="C302" i="1"/>
  <c r="C112" i="1"/>
  <c r="C90" i="1"/>
  <c r="C89" i="1"/>
  <c r="C88" i="1"/>
  <c r="C14" i="1"/>
  <c r="C13" i="1"/>
  <c r="C35" i="1"/>
  <c r="C34" i="1"/>
  <c r="C33" i="1"/>
  <c r="C32" i="1"/>
  <c r="C42" i="1"/>
  <c r="C59" i="1"/>
  <c r="C58" i="1"/>
  <c r="C259" i="1"/>
  <c r="C258" i="1"/>
  <c r="C257" i="1"/>
  <c r="C116" i="1"/>
  <c r="C117" i="1"/>
  <c r="C135" i="1"/>
  <c r="C205" i="1"/>
  <c r="C204" i="1"/>
  <c r="C203" i="1"/>
  <c r="C202" i="1"/>
  <c r="C201" i="1"/>
  <c r="C200" i="1"/>
  <c r="C199" i="1"/>
  <c r="C198" i="1"/>
  <c r="C197" i="1"/>
  <c r="C196" i="1"/>
  <c r="C195" i="1"/>
  <c r="C101" i="1"/>
  <c r="H100" i="1"/>
  <c r="C100" i="1"/>
  <c r="C278" i="1"/>
  <c r="C99" i="1"/>
  <c r="C98" i="1"/>
  <c r="C97" i="1"/>
  <c r="C96" i="1"/>
  <c r="C7" i="1"/>
  <c r="C6" i="1"/>
  <c r="C12" i="1"/>
  <c r="C119" i="1"/>
  <c r="C124" i="1"/>
  <c r="C125" i="1"/>
  <c r="C133" i="1"/>
  <c r="C158" i="1"/>
  <c r="C123" i="1"/>
  <c r="C115" i="1"/>
  <c r="C136" i="1"/>
  <c r="C134" i="1"/>
  <c r="C126" i="1"/>
  <c r="C277" i="1"/>
  <c r="C87" i="1"/>
  <c r="C86" i="1"/>
  <c r="C85" i="1"/>
  <c r="C66" i="1"/>
  <c r="C84" i="1"/>
  <c r="C83" i="1"/>
  <c r="C82" i="1"/>
  <c r="C81" i="1"/>
  <c r="C313" i="1"/>
  <c r="C105" i="1"/>
  <c r="C312" i="1"/>
  <c r="C56" i="1"/>
  <c r="C55" i="1"/>
  <c r="C54" i="1"/>
  <c r="C143" i="1"/>
  <c r="C142" i="1"/>
  <c r="C141" i="1"/>
  <c r="C140" i="1"/>
  <c r="C139" i="1"/>
  <c r="C41" i="1"/>
  <c r="C311" i="1"/>
  <c r="C80" i="1"/>
  <c r="C271" i="1"/>
  <c r="C65" i="1"/>
  <c r="C194" i="1"/>
  <c r="C62" i="1"/>
  <c r="C292" i="1"/>
  <c r="C291" i="1"/>
  <c r="C290" i="1"/>
  <c r="C289" i="1"/>
  <c r="C288" i="1"/>
  <c r="C287" i="1"/>
  <c r="C256" i="1"/>
  <c r="C255" i="1"/>
  <c r="C254" i="1"/>
  <c r="C253" i="1"/>
  <c r="C252" i="1"/>
  <c r="C251" i="1"/>
  <c r="C250" i="1"/>
  <c r="C249" i="1"/>
  <c r="C248" i="1"/>
  <c r="C157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H231" i="1"/>
  <c r="C231" i="1"/>
  <c r="C230" i="1"/>
  <c r="C229" i="1"/>
  <c r="C228" i="1"/>
  <c r="C156" i="1"/>
  <c r="C155" i="1"/>
  <c r="C154" i="1"/>
  <c r="C153" i="1"/>
  <c r="C152" i="1"/>
  <c r="C227" i="1"/>
  <c r="C226" i="1"/>
  <c r="C225" i="1"/>
  <c r="C224" i="1"/>
  <c r="C301" i="1"/>
  <c r="C300" i="1"/>
  <c r="C299" i="1"/>
  <c r="C298" i="1"/>
  <c r="C297" i="1"/>
  <c r="C296" i="1" l="1"/>
  <c r="C151" i="1"/>
  <c r="C150" i="1"/>
  <c r="H39" i="1" l="1"/>
  <c r="H111" i="1"/>
  <c r="C149" i="1" l="1"/>
  <c r="C280" i="1"/>
  <c r="C279" i="1"/>
  <c r="C148" i="1"/>
  <c r="C147" i="1"/>
  <c r="C295" i="1"/>
  <c r="C294" i="1"/>
  <c r="C114" i="1"/>
  <c r="C128" i="1"/>
  <c r="C127" i="1"/>
  <c r="C131" i="1"/>
  <c r="C130" i="1"/>
  <c r="C129" i="1"/>
  <c r="C132" i="1"/>
  <c r="C286" i="1"/>
  <c r="C122" i="1"/>
  <c r="C121" i="1"/>
  <c r="C120" i="1"/>
  <c r="C118" i="1"/>
  <c r="C40" i="1"/>
  <c r="C138" i="1"/>
  <c r="C137" i="1"/>
  <c r="C104" i="1"/>
  <c r="C103" i="1"/>
  <c r="C102" i="1"/>
  <c r="C39" i="1"/>
  <c r="C113" i="1"/>
  <c r="C79" i="1"/>
  <c r="C78" i="1"/>
  <c r="C77" i="1"/>
  <c r="C76" i="1"/>
  <c r="C75" i="1"/>
  <c r="C74" i="1"/>
  <c r="C73" i="1"/>
  <c r="C72" i="1"/>
  <c r="C71" i="1"/>
  <c r="C70" i="1"/>
  <c r="C69" i="1"/>
  <c r="C53" i="1"/>
  <c r="C52" i="1"/>
  <c r="C51" i="1"/>
  <c r="C50" i="1"/>
  <c r="C38" i="1"/>
  <c r="C37" i="1"/>
  <c r="C49" i="1"/>
  <c r="C48" i="1"/>
  <c r="C47" i="1"/>
  <c r="C46" i="1"/>
  <c r="C45" i="1"/>
  <c r="C44" i="1"/>
  <c r="C43" i="1"/>
  <c r="C111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31" i="1"/>
  <c r="C5" i="1"/>
  <c r="C4" i="1"/>
  <c r="C3" i="1"/>
  <c r="C268" i="1"/>
  <c r="C267" i="1"/>
  <c r="C266" i="1"/>
  <c r="C265" i="1"/>
  <c r="C264" i="1"/>
  <c r="C263" i="1"/>
  <c r="C262" i="1"/>
  <c r="C64" i="1"/>
  <c r="C261" i="1"/>
  <c r="C63" i="1"/>
  <c r="C260" i="1"/>
  <c r="C310" i="1"/>
  <c r="C309" i="1"/>
  <c r="C308" i="1"/>
  <c r="C30" i="1"/>
  <c r="C29" i="1"/>
  <c r="C28" i="1"/>
  <c r="C27" i="1"/>
  <c r="C26" i="1"/>
  <c r="C25" i="1"/>
  <c r="C57" i="1"/>
  <c r="C36" i="1"/>
  <c r="C24" i="1"/>
  <c r="C67" i="1"/>
  <c r="C276" i="1"/>
  <c r="C61" i="1"/>
  <c r="C110" i="1"/>
  <c r="C179" i="1"/>
  <c r="C178" i="1"/>
  <c r="C177" i="1"/>
  <c r="C176" i="1"/>
  <c r="C175" i="1"/>
  <c r="C174" i="1"/>
  <c r="C275" i="1"/>
  <c r="C274" i="1"/>
  <c r="H273" i="1"/>
  <c r="C273" i="1"/>
  <c r="C272" i="1"/>
  <c r="C293" i="1"/>
  <c r="C285" i="1"/>
  <c r="C284" i="1"/>
  <c r="C283" i="1"/>
  <c r="C282" i="1"/>
  <c r="C159" i="1" l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8" i="1"/>
  <c r="C9" i="1"/>
  <c r="C10" i="1"/>
  <c r="C11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69" i="1"/>
  <c r="C60" i="1"/>
  <c r="C270" i="1"/>
  <c r="C68" i="1"/>
  <c r="C15" i="1"/>
  <c r="C16" i="1"/>
  <c r="C17" i="1"/>
  <c r="C106" i="1"/>
  <c r="C107" i="1"/>
  <c r="C108" i="1"/>
  <c r="C109" i="1"/>
  <c r="C144" i="1"/>
  <c r="C91" i="1"/>
  <c r="C145" i="1"/>
  <c r="C92" i="1"/>
  <c r="C146" i="1"/>
  <c r="C93" i="1"/>
  <c r="C18" i="1"/>
  <c r="C19" i="1"/>
  <c r="C20" i="1"/>
  <c r="C21" i="1"/>
  <c r="C22" i="1"/>
  <c r="C23" i="1"/>
  <c r="C306" i="1"/>
  <c r="C94" i="1"/>
  <c r="C307" i="1"/>
  <c r="C95" i="1"/>
  <c r="C281" i="1"/>
  <c r="B366" i="1" l="1"/>
  <c r="B368" i="1"/>
  <c r="B367" i="1"/>
  <c r="B364" i="1"/>
  <c r="B365" i="1"/>
  <c r="B362" i="1"/>
  <c r="B363" i="1"/>
  <c r="B359" i="1"/>
  <c r="B361" i="1"/>
  <c r="B360" i="1"/>
  <c r="B356" i="1"/>
  <c r="B358" i="1"/>
  <c r="B357" i="1"/>
  <c r="B354" i="1"/>
  <c r="B355" i="1"/>
  <c r="B352" i="1"/>
  <c r="B353" i="1"/>
  <c r="B349" i="1"/>
  <c r="B351" i="1"/>
  <c r="B350" i="1"/>
  <c r="B346" i="1"/>
  <c r="B348" i="1"/>
  <c r="B347" i="1"/>
  <c r="B344" i="1"/>
  <c r="B345" i="1"/>
  <c r="B342" i="1"/>
  <c r="B343" i="1"/>
  <c r="B340" i="1"/>
  <c r="B341" i="1"/>
  <c r="B338" i="1"/>
  <c r="B339" i="1"/>
  <c r="B336" i="1"/>
  <c r="B337" i="1"/>
  <c r="B334" i="1"/>
  <c r="B335" i="1"/>
  <c r="B332" i="1"/>
  <c r="B333" i="1"/>
  <c r="B330" i="1"/>
  <c r="B331" i="1"/>
  <c r="B328" i="1"/>
  <c r="B329" i="1"/>
  <c r="B326" i="1"/>
  <c r="B327" i="1"/>
  <c r="B324" i="1"/>
  <c r="B325" i="1"/>
  <c r="B322" i="1"/>
  <c r="B323" i="1"/>
  <c r="B320" i="1"/>
  <c r="B321" i="1"/>
  <c r="B318" i="1"/>
  <c r="B319" i="1"/>
  <c r="B316" i="1"/>
  <c r="B317" i="1"/>
  <c r="B314" i="1"/>
  <c r="B315" i="1"/>
  <c r="B305" i="1"/>
  <c r="B304" i="1"/>
  <c r="B303" i="1"/>
  <c r="B302" i="1"/>
  <c r="B112" i="1"/>
  <c r="B90" i="1"/>
  <c r="B89" i="1"/>
  <c r="B88" i="1"/>
  <c r="B14" i="1"/>
  <c r="B13" i="1"/>
  <c r="B35" i="1"/>
  <c r="B34" i="1"/>
  <c r="B33" i="1"/>
  <c r="B32" i="1"/>
  <c r="B42" i="1"/>
  <c r="B58" i="1"/>
  <c r="B59" i="1"/>
  <c r="B259" i="1"/>
  <c r="B258" i="1"/>
  <c r="B257" i="1"/>
  <c r="B116" i="1"/>
  <c r="B117" i="1"/>
  <c r="B135" i="1"/>
  <c r="B205" i="1"/>
  <c r="B204" i="1"/>
  <c r="B203" i="1"/>
  <c r="B202" i="1"/>
  <c r="B201" i="1"/>
  <c r="B200" i="1"/>
  <c r="B199" i="1"/>
  <c r="B198" i="1"/>
  <c r="B197" i="1"/>
  <c r="B196" i="1"/>
  <c r="B195" i="1"/>
  <c r="B101" i="1"/>
  <c r="B100" i="1"/>
  <c r="B278" i="1"/>
  <c r="B99" i="1"/>
  <c r="B98" i="1"/>
  <c r="B97" i="1"/>
  <c r="B96" i="1"/>
  <c r="B7" i="1"/>
  <c r="B6" i="1"/>
  <c r="B12" i="1"/>
  <c r="B119" i="1"/>
  <c r="B124" i="1"/>
  <c r="B125" i="1"/>
  <c r="B133" i="1"/>
  <c r="B158" i="1"/>
  <c r="B123" i="1"/>
  <c r="B115" i="1"/>
  <c r="B136" i="1"/>
  <c r="B134" i="1"/>
  <c r="B126" i="1"/>
  <c r="B277" i="1"/>
  <c r="B87" i="1"/>
  <c r="B86" i="1"/>
  <c r="B85" i="1"/>
  <c r="B66" i="1"/>
  <c r="B84" i="1"/>
  <c r="B83" i="1"/>
  <c r="B82" i="1"/>
  <c r="B81" i="1"/>
  <c r="B313" i="1"/>
  <c r="B105" i="1"/>
  <c r="B312" i="1"/>
  <c r="B56" i="1"/>
  <c r="B55" i="1"/>
  <c r="B54" i="1"/>
  <c r="B143" i="1"/>
  <c r="B142" i="1"/>
  <c r="B141" i="1"/>
  <c r="B140" i="1"/>
  <c r="B139" i="1"/>
  <c r="B41" i="1"/>
  <c r="B311" i="1"/>
  <c r="B80" i="1"/>
  <c r="B271" i="1"/>
  <c r="B65" i="1"/>
  <c r="B194" i="1"/>
  <c r="B62" i="1"/>
  <c r="B291" i="1"/>
  <c r="B292" i="1"/>
  <c r="B290" i="1"/>
  <c r="B289" i="1"/>
  <c r="B288" i="1"/>
  <c r="B256" i="1"/>
  <c r="B287" i="1"/>
  <c r="B255" i="1"/>
  <c r="B253" i="1"/>
  <c r="B254" i="1"/>
  <c r="B252" i="1"/>
  <c r="B251" i="1"/>
  <c r="B250" i="1"/>
  <c r="B249" i="1"/>
  <c r="B248" i="1"/>
  <c r="B157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156" i="1"/>
  <c r="B155" i="1"/>
  <c r="B154" i="1"/>
  <c r="B153" i="1"/>
  <c r="B152" i="1"/>
  <c r="B227" i="1"/>
  <c r="B225" i="1"/>
  <c r="B226" i="1"/>
  <c r="B224" i="1"/>
  <c r="B301" i="1"/>
  <c r="B300" i="1"/>
  <c r="B299" i="1"/>
  <c r="B297" i="1"/>
  <c r="B298" i="1"/>
  <c r="B296" i="1"/>
  <c r="B151" i="1"/>
  <c r="B148" i="1"/>
  <c r="B149" i="1"/>
  <c r="B150" i="1"/>
  <c r="B279" i="1"/>
  <c r="B280" i="1"/>
  <c r="B147" i="1"/>
  <c r="B295" i="1"/>
  <c r="B294" i="1"/>
  <c r="B128" i="1"/>
  <c r="B114" i="1"/>
  <c r="B127" i="1"/>
  <c r="B130" i="1"/>
  <c r="B131" i="1"/>
  <c r="B129" i="1"/>
  <c r="B132" i="1"/>
  <c r="B286" i="1"/>
  <c r="B122" i="1"/>
  <c r="B118" i="1"/>
  <c r="B120" i="1"/>
  <c r="B121" i="1"/>
  <c r="B104" i="1"/>
  <c r="B138" i="1"/>
  <c r="B40" i="1"/>
  <c r="B103" i="1"/>
  <c r="B137" i="1"/>
  <c r="B39" i="1"/>
  <c r="B102" i="1"/>
  <c r="B79" i="1"/>
  <c r="B113" i="1"/>
  <c r="B77" i="1"/>
  <c r="B78" i="1"/>
  <c r="B76" i="1"/>
  <c r="B75" i="1"/>
  <c r="B74" i="1"/>
  <c r="B73" i="1"/>
  <c r="B72" i="1"/>
  <c r="B70" i="1"/>
  <c r="B71" i="1"/>
  <c r="B69" i="1"/>
  <c r="B52" i="1"/>
  <c r="B53" i="1"/>
  <c r="B51" i="1"/>
  <c r="B193" i="1"/>
  <c r="B38" i="1"/>
  <c r="B50" i="1"/>
  <c r="B49" i="1"/>
  <c r="B37" i="1"/>
  <c r="B48" i="1"/>
  <c r="B46" i="1"/>
  <c r="B47" i="1"/>
  <c r="B45" i="1"/>
  <c r="B44" i="1"/>
  <c r="B111" i="1"/>
  <c r="B43" i="1"/>
  <c r="B192" i="1"/>
  <c r="B190" i="1"/>
  <c r="B191" i="1"/>
  <c r="B188" i="1"/>
  <c r="B189" i="1"/>
  <c r="B187" i="1"/>
  <c r="B186" i="1"/>
  <c r="B185" i="1"/>
  <c r="B184" i="1"/>
  <c r="B182" i="1"/>
  <c r="B183" i="1"/>
  <c r="B181" i="1"/>
  <c r="B180" i="1"/>
  <c r="B31" i="1"/>
  <c r="B4" i="1"/>
  <c r="B5" i="1"/>
  <c r="B268" i="1"/>
  <c r="B3" i="1"/>
  <c r="B266" i="1"/>
  <c r="B267" i="1"/>
  <c r="B264" i="1"/>
  <c r="B265" i="1"/>
  <c r="B64" i="1"/>
  <c r="B263" i="1"/>
  <c r="B262" i="1"/>
  <c r="B261" i="1"/>
  <c r="B63" i="1"/>
  <c r="B260" i="1"/>
  <c r="B310" i="1"/>
  <c r="B309" i="1"/>
  <c r="B308" i="1"/>
  <c r="B26" i="1"/>
  <c r="B29" i="1"/>
  <c r="B30" i="1"/>
  <c r="B27" i="1"/>
  <c r="B28" i="1"/>
  <c r="B36" i="1"/>
  <c r="B57" i="1"/>
  <c r="B25" i="1"/>
  <c r="B24" i="1"/>
  <c r="B276" i="1"/>
  <c r="B67" i="1"/>
  <c r="B110" i="1"/>
  <c r="B61" i="1"/>
  <c r="B179" i="1"/>
  <c r="B175" i="1"/>
  <c r="B178" i="1"/>
  <c r="B177" i="1"/>
  <c r="B176" i="1"/>
  <c r="B275" i="1"/>
  <c r="B174" i="1"/>
  <c r="B273" i="1"/>
  <c r="B274" i="1"/>
  <c r="B293" i="1"/>
  <c r="B285" i="1"/>
  <c r="B272" i="1"/>
  <c r="B282" i="1"/>
  <c r="B283" i="1"/>
  <c r="B284" i="1"/>
  <c r="B95" i="1"/>
  <c r="B109" i="1"/>
  <c r="B218" i="1"/>
  <c r="B159" i="1"/>
  <c r="B8" i="1"/>
  <c r="B23" i="1"/>
  <c r="B17" i="1"/>
  <c r="B214" i="1"/>
  <c r="B170" i="1"/>
  <c r="B19" i="1"/>
  <c r="B270" i="1"/>
  <c r="B210" i="1"/>
  <c r="B166" i="1"/>
  <c r="B92" i="1"/>
  <c r="B222" i="1"/>
  <c r="B206" i="1"/>
  <c r="B162" i="1"/>
  <c r="B307" i="1"/>
  <c r="B22" i="1"/>
  <c r="B18" i="1"/>
  <c r="B145" i="1"/>
  <c r="B108" i="1"/>
  <c r="B16" i="1"/>
  <c r="B60" i="1"/>
  <c r="B221" i="1"/>
  <c r="B217" i="1"/>
  <c r="B213" i="1"/>
  <c r="B209" i="1"/>
  <c r="B11" i="1"/>
  <c r="B173" i="1"/>
  <c r="B169" i="1"/>
  <c r="B165" i="1"/>
  <c r="B161" i="1"/>
  <c r="B93" i="1"/>
  <c r="B91" i="1"/>
  <c r="B107" i="1"/>
  <c r="B15" i="1"/>
  <c r="B269" i="1"/>
  <c r="B220" i="1"/>
  <c r="B216" i="1"/>
  <c r="B212" i="1"/>
  <c r="B208" i="1"/>
  <c r="B10" i="1"/>
  <c r="B172" i="1"/>
  <c r="B168" i="1"/>
  <c r="B164" i="1"/>
  <c r="B160" i="1"/>
  <c r="B94" i="1"/>
  <c r="B21" i="1"/>
  <c r="B281" i="1"/>
  <c r="B306" i="1"/>
  <c r="B20" i="1"/>
  <c r="B146" i="1"/>
  <c r="B144" i="1"/>
  <c r="B106" i="1"/>
  <c r="B68" i="1"/>
  <c r="B223" i="1"/>
  <c r="B219" i="1"/>
  <c r="B215" i="1"/>
  <c r="B211" i="1"/>
  <c r="B207" i="1"/>
  <c r="B9" i="1"/>
  <c r="B171" i="1"/>
  <c r="B167" i="1"/>
  <c r="B163" i="1"/>
</calcChain>
</file>

<file path=xl/sharedStrings.xml><?xml version="1.0" encoding="utf-8"?>
<sst xmlns="http://schemas.openxmlformats.org/spreadsheetml/2006/main" count="1644" uniqueCount="867">
  <si>
    <t>Id</t>
  </si>
  <si>
    <t>Nom</t>
  </si>
  <si>
    <t>Unité</t>
  </si>
  <si>
    <t>Prix</t>
  </si>
  <si>
    <t>CodeLydic</t>
  </si>
  <si>
    <t>ReférenceFournisseur</t>
  </si>
  <si>
    <t>TempsDePauseUnitaire</t>
  </si>
  <si>
    <t>string</t>
  </si>
  <si>
    <t>FamilleId</t>
  </si>
  <si>
    <t>Boitier dériv. 4D</t>
  </si>
  <si>
    <t>U</t>
  </si>
  <si>
    <t>0180148</t>
  </si>
  <si>
    <t>Boitier dériv. 8D</t>
  </si>
  <si>
    <t>0180149</t>
  </si>
  <si>
    <t>CCPI MIXT NA CPF 60A</t>
  </si>
  <si>
    <t>0231034R13</t>
  </si>
  <si>
    <t>CCPI MIXT PH CPF 60A</t>
  </si>
  <si>
    <t>DISTRIBUTEUR NIVEAU 400A</t>
  </si>
  <si>
    <t>DISTRI. D'ARRIVEE 400A PIED DE COLONNE 400A</t>
  </si>
  <si>
    <t>0350410</t>
  </si>
  <si>
    <t>0350400</t>
  </si>
  <si>
    <t>0231035R13</t>
  </si>
  <si>
    <t>REPARTITEUR DE TERRE</t>
  </si>
  <si>
    <t>0934015</t>
  </si>
  <si>
    <t>CORNET LONG D'EPANOUISSE C/C 200A IPXXB+DIST</t>
  </si>
  <si>
    <t>0935069</t>
  </si>
  <si>
    <t>PAN MONO TYPE A SANS HABILLAGE</t>
  </si>
  <si>
    <t>0351051</t>
  </si>
  <si>
    <t>PAN TRIPHASE TYPE F</t>
  </si>
  <si>
    <t>0351056</t>
  </si>
  <si>
    <t>CPF 60A PHASE CAHORS POUR FUSIBLE SECT. ISOL</t>
  </si>
  <si>
    <t>0241003</t>
  </si>
  <si>
    <t>CPF 60A NEUTRE CAHORS POUR BARRETTE SECT. ISOL</t>
  </si>
  <si>
    <t>0241002</t>
  </si>
  <si>
    <t>DISTRIBUTEUR NIV200A CPF</t>
  </si>
  <si>
    <t>0350250</t>
  </si>
  <si>
    <t>DISTRIBUTEUR ARR200A CPF</t>
  </si>
  <si>
    <t>0350260</t>
  </si>
  <si>
    <t>CORNET D'EPANOUISSEMENT DISTRIB 200/400 A</t>
  </si>
  <si>
    <t>0935054</t>
  </si>
  <si>
    <t>TGBT PARKING</t>
  </si>
  <si>
    <t>Ens</t>
  </si>
  <si>
    <t>B2EI</t>
  </si>
  <si>
    <t>TGBT PARKING CHAPELLE LOT G</t>
  </si>
  <si>
    <t>TGBT SG BAT G1</t>
  </si>
  <si>
    <t>TGBT SG CHAPELLE G1</t>
  </si>
  <si>
    <t>TGBT SG BAT G2</t>
  </si>
  <si>
    <t>TGBT SG CHAPELLE G2</t>
  </si>
  <si>
    <t>TD COMMERCES</t>
  </si>
  <si>
    <t>PLAQ INOX BROS ENC. AVEC CAMERA /HP/ VIGIK CLAVIER</t>
  </si>
  <si>
    <t>MAEC</t>
  </si>
  <si>
    <t>NPH300-BR</t>
  </si>
  <si>
    <t>CENTRALE VIGIK PROVIC ONE X3 85X52X20 VER 9.6</t>
  </si>
  <si>
    <t>EVE196-X3</t>
  </si>
  <si>
    <t>ALIM. REDRESSE FILTRE 220V - 12V/2A /DIN</t>
  </si>
  <si>
    <t>ARD122</t>
  </si>
  <si>
    <t>BP DE SORTIE INOX 1 BP (NO/OFF)80X80 "PORTE" HANDY</t>
  </si>
  <si>
    <t>NPIB02-EH</t>
  </si>
  <si>
    <t>MODEM GSM DATA POUR GEST. 32 EQUI. VIA BATI V9.02</t>
  </si>
  <si>
    <t>IGSMDATA32</t>
  </si>
  <si>
    <t>ALIM. REGULEE 12V/5A /DIN 4 MODULES</t>
  </si>
  <si>
    <t>AR125</t>
  </si>
  <si>
    <t>ALIMENTATION PRINCIPALE S300 BPT 120VA</t>
  </si>
  <si>
    <t>.XA/301LR</t>
  </si>
  <si>
    <t>UNITE DE MODULATION VIDEO SERIE 300</t>
  </si>
  <si>
    <t>.XAV/300</t>
  </si>
  <si>
    <t>VAS /100.30 ALIM.SUPL. 230V,60VA,17,5Vcc 6270-3300</t>
  </si>
  <si>
    <t>.VAS/100.20</t>
  </si>
  <si>
    <t>CARTE DE DISTRIBUTION 4 V. VIDEO SYSTEME 300</t>
  </si>
  <si>
    <t>.XDV/304</t>
  </si>
  <si>
    <t>AMPLIFICATEUR VIDEO MINIATURISE POUR INSTALLATIONS</t>
  </si>
  <si>
    <t>.XDV/300A</t>
  </si>
  <si>
    <t>MONIT.3.5" PERLA BLANC AVEC BOUCLE REF 62100230</t>
  </si>
  <si>
    <t>.PEV-BI</t>
  </si>
  <si>
    <t>BP INTERIEUR SAILLIE</t>
  </si>
  <si>
    <t>.PN/80</t>
  </si>
  <si>
    <t>KIT VIGIK® PROVIC ONE X3. DEVE196-M+MPI01E ENCAST</t>
  </si>
  <si>
    <t>DEVE196-XMBE</t>
  </si>
  <si>
    <t>KIT MODEM GSM+ LHF868-RS-1</t>
  </si>
  <si>
    <t>DGSMLHF-1</t>
  </si>
  <si>
    <t>TELEC. HF PROGRAM 4 CANAUX 868MHZ+PROX MIFARE KCP8</t>
  </si>
  <si>
    <t>TELP868-8</t>
  </si>
  <si>
    <t>CLE PROX 13,56M PR V2014 NOIR COD SIT FIXE(PAR 20)</t>
  </si>
  <si>
    <t>KCP8000</t>
  </si>
  <si>
    <t>FORFAIT JOURNEE MISE EN SERVICE PARIS &amp; COURONNE</t>
  </si>
  <si>
    <t>UCAMPI01</t>
  </si>
  <si>
    <t>MISE EN SERVICE CHAPELLE G</t>
  </si>
  <si>
    <t>ENCASTRE LEDVANCE M LED 10.3W 3000°K 36° IP44 CL2</t>
  </si>
  <si>
    <t>927254</t>
  </si>
  <si>
    <t>SUSPENSION PARA CON 20 ALU BROSSE 1X60WE27 CL1</t>
  </si>
  <si>
    <t>133005</t>
  </si>
  <si>
    <t>LAMPE PARATHOM CLASSIC A LED 8W 2700°K E27 806 LUMENS NON GRADABLE 15 000H</t>
  </si>
  <si>
    <t>299085</t>
  </si>
  <si>
    <t>TYPE 1</t>
  </si>
  <si>
    <t>TYPE 2</t>
  </si>
  <si>
    <t>HUBLOT ANTIVANDALE PHOBOS LED CORPS POLYCARBONAYE BLANC LED 19.7W 4000°K 1600 LUMENS DIAMETRE 340MM + DETECTEUR HF IP65 IK10 CLASSE 2 850°</t>
  </si>
  <si>
    <t>ELTALED</t>
  </si>
  <si>
    <t>990422LDETCLIIW</t>
  </si>
  <si>
    <t>TYPE 3 BIS</t>
  </si>
  <si>
    <t>ENCASTRE GRAPHITE ASYMETRIQUE LED 14.8W 3000°K 1101 LUMENS IP65 IK10 CL1</t>
  </si>
  <si>
    <t>BEGA</t>
  </si>
  <si>
    <t>33058</t>
  </si>
  <si>
    <t>TYPE 5</t>
  </si>
  <si>
    <t>BOITIER D'ENCASTREMENT</t>
  </si>
  <si>
    <t>10436</t>
  </si>
  <si>
    <t>CADRE D'ENCASTREMENT BEGA</t>
  </si>
  <si>
    <t>10036</t>
  </si>
  <si>
    <t>ENCASTRE LASER BLADE INOUT HIGH CONTRAST FRAME COLLERETTE GRISE AVEC INTÉRIEUR NOIR LED 10W 3000°K 950 LUMENS IRC83 AVEC OPTIQUE 46° &amp; UGR&lt;19 - AVEC CONVERTISSEUR INCLUS - IP65 IK06 CLASSE 2</t>
  </si>
  <si>
    <t>3.BX60.774.0</t>
  </si>
  <si>
    <t>TYPE 6</t>
  </si>
  <si>
    <t>3.ME34.701.0</t>
  </si>
  <si>
    <t>TYPE 7</t>
  </si>
  <si>
    <t>Ledstrip - Convertisseur électronique 70 W - Vin 220-240Vac Vout 12Vdc Iout 6,8A -</t>
  </si>
  <si>
    <t>3.MWF8.000.0</t>
  </si>
  <si>
    <t>X26 - interface pour variation de lumière DALI 120W 24V OU 50W 12V</t>
  </si>
  <si>
    <t>3.MWP3.000.0</t>
  </si>
  <si>
    <t>SUSPENSION LA BOULE VERRE OPALE DIAM350mm 1X42W GX24Q-3/4 AVEC FILIN D'ACIER CLI</t>
  </si>
  <si>
    <t>56211.1</t>
  </si>
  <si>
    <t>TYPE 8</t>
  </si>
  <si>
    <t>LAMPE FLUO COMPACT BIAX T/E 42W GX24Q4 840 GE</t>
  </si>
  <si>
    <t>46315</t>
  </si>
  <si>
    <t>SUSPENSION LA BOULE VERRE OPALE DIAM400mm 1X57WGX24Q-5 + CABLE D'ACIER CL1</t>
  </si>
  <si>
    <t>56212.1</t>
  </si>
  <si>
    <t>LAMPE FLUO COMPACT 57W/840 GX24Q-5 GE</t>
  </si>
  <si>
    <t>45201</t>
  </si>
  <si>
    <t>SUSPENSION LA BOULE VERRE OPALE DIAM450mm 2X42WGX24Q3/4 + CABLE D'ACIER CL1</t>
  </si>
  <si>
    <t>56213.1</t>
  </si>
  <si>
    <t>ENCASTRER A REPARTITION LUMINEUSE EXTENSIVE LED 12W 3000°K 1515 LUMENS IP65 IK10 CLIII</t>
  </si>
  <si>
    <t>55824</t>
  </si>
  <si>
    <t>TYPE 9</t>
  </si>
  <si>
    <t>BLOC ALIMENTATION 7-20W 350mA GRADABLE 1/10V IP65 CL2</t>
  </si>
  <si>
    <t>10510</t>
  </si>
  <si>
    <t>ENCASTRER A REPARTION LUMINEUSE INTENSIVE LED 12W 3000°K 1515 LUMENS IP65 IK10 CLIII</t>
  </si>
  <si>
    <t>55823</t>
  </si>
  <si>
    <t>BOITIER D'ENCASTREMENT AVEC OUVERTURE 98mm</t>
  </si>
  <si>
    <t>10440</t>
  </si>
  <si>
    <t>ENCASTRER A REPARTITION LUMINEUSE SYMETRIQUE LED 10.5W 3000°K 1230 LUMENS IP65 CL1</t>
  </si>
  <si>
    <t>66876</t>
  </si>
  <si>
    <t>TYPE 10</t>
  </si>
  <si>
    <t>10486</t>
  </si>
  <si>
    <t>LUMINAIRE ETANCHE TUMO DIAMETRE 70MM 1X49W T 5 POLYCARBONATE CLAIR EMBOUTS INOX BRILLANT FIXATION PAR COLLIERS INOX L:1604 T5 IP68 IK10 850°C</t>
  </si>
  <si>
    <t>SFEL</t>
  </si>
  <si>
    <t>TUM149B1</t>
  </si>
  <si>
    <t>TYPE 11 BIS</t>
  </si>
  <si>
    <t>FluoT5 LL HO 49W 840 GE</t>
  </si>
  <si>
    <t>61122</t>
  </si>
  <si>
    <t>ETANCHE START WATERPROOF PC 2X28W T5 CLIPS INOX IP65 IK08 CLASSE 1 SLI</t>
  </si>
  <si>
    <t>0042503</t>
  </si>
  <si>
    <t>TYPE 12 BIS</t>
  </si>
  <si>
    <t>FluoT5 LL HE 28W 840 2900 LUMENS LONG 1149MM GE</t>
  </si>
  <si>
    <t>GE</t>
  </si>
  <si>
    <t>61102</t>
  </si>
  <si>
    <t>RefProduit</t>
  </si>
  <si>
    <t>Nb</t>
  </si>
  <si>
    <t>850525</t>
  </si>
  <si>
    <t>OMEGALED 16W DET 840 BLC</t>
  </si>
  <si>
    <t>TYPE 3</t>
  </si>
  <si>
    <t>RIDI</t>
  </si>
  <si>
    <t>0660408</t>
  </si>
  <si>
    <t>AL-R1X115/30DA-SM</t>
  </si>
  <si>
    <t>TYPE 4</t>
  </si>
  <si>
    <t>0206601GD</t>
  </si>
  <si>
    <t>R-TUBE 115/30W 440M840 GD</t>
  </si>
  <si>
    <t>0203779</t>
  </si>
  <si>
    <t>AL-E EMBOUT AL T5</t>
  </si>
  <si>
    <t>0201239</t>
  </si>
  <si>
    <t>ZUSP SUSPENSION A CABLE 1,5M</t>
  </si>
  <si>
    <t>14935013</t>
  </si>
  <si>
    <t>PUR70 149E G5 PO 113LN RE BCV</t>
  </si>
  <si>
    <t>TYPE 11</t>
  </si>
  <si>
    <t>571066 00</t>
  </si>
  <si>
    <t>TCW216 - PACIFIC</t>
  </si>
  <si>
    <t>TYPE 12</t>
  </si>
  <si>
    <t>638707 00</t>
  </si>
  <si>
    <t>TCW060 - TCW060 AVEC MASTER TL5 HE 28W/840 1SL/20 639486 05</t>
  </si>
  <si>
    <t>068984 99</t>
  </si>
  <si>
    <t>CORELINE FIXED</t>
  </si>
  <si>
    <t>TYPE 1 BIS</t>
  </si>
  <si>
    <t>241172 00</t>
  </si>
  <si>
    <t>WL120V - CoreLine Wall-mounted</t>
  </si>
  <si>
    <t>0980228R13</t>
  </si>
  <si>
    <t>MOD OPER 48 EQUIP</t>
  </si>
  <si>
    <t>0980357R13</t>
  </si>
  <si>
    <t>Câble CCM riser 144 FO MODULO4 50M</t>
  </si>
  <si>
    <t>0980351R13</t>
  </si>
  <si>
    <t>Câble CCM riser 24 FO MODULO4 50M</t>
  </si>
  <si>
    <t>0980322R13</t>
  </si>
  <si>
    <t>PBO 32 épissure (4x8) 12 EL MAX</t>
  </si>
  <si>
    <t>0980318R13</t>
  </si>
  <si>
    <t>PTO 4FO μGAINE 1/2 PRECO DEVIDOIR 30M</t>
  </si>
  <si>
    <t>0980331R13</t>
  </si>
  <si>
    <t>MANCH THERMO EPISSURE D3 LONGUEUR 40MM D3</t>
  </si>
  <si>
    <t>700708</t>
  </si>
  <si>
    <t>BREST LED COB 10W B BC</t>
  </si>
  <si>
    <t>ITRAS</t>
  </si>
  <si>
    <t>PARA CONE 20 SUSPENSION, RONDE, ALU BROSSE, E27 MAX. 60W</t>
  </si>
  <si>
    <t>497548</t>
  </si>
  <si>
    <t>COREPRO LEDBULB 9.5-60W 830 E27</t>
  </si>
  <si>
    <t>ECO</t>
  </si>
  <si>
    <t>D3ERML54E</t>
  </si>
  <si>
    <t>LAMPES, TUBES ET MODULES A LED</t>
  </si>
  <si>
    <t>10520</t>
  </si>
  <si>
    <t>BLOC D'ALIMENTATION</t>
  </si>
  <si>
    <t>710201</t>
  </si>
  <si>
    <t>1M DE TIGE FILETEE 8MM</t>
  </si>
  <si>
    <t>ML</t>
  </si>
  <si>
    <t>CAPRI</t>
  </si>
  <si>
    <t>735700</t>
  </si>
  <si>
    <t>CAPRIBOX POINT DE CENTRE DCL</t>
  </si>
  <si>
    <t>22378</t>
  </si>
  <si>
    <t>LUMINAIRE A ENCASTRER</t>
  </si>
  <si>
    <t>TYPE H1</t>
  </si>
  <si>
    <t>10489</t>
  </si>
  <si>
    <t>BOITIER A ENCASTRER</t>
  </si>
  <si>
    <t>66452</t>
  </si>
  <si>
    <t>APPLIQUE</t>
  </si>
  <si>
    <t>TYPE I1</t>
  </si>
  <si>
    <t>99533</t>
  </si>
  <si>
    <t>E-LUMINAIRE TETE DE MAT</t>
  </si>
  <si>
    <t>TYPE J1</t>
  </si>
  <si>
    <t>55842</t>
  </si>
  <si>
    <t>PLAFONNIER A ENCASTRER</t>
  </si>
  <si>
    <t>TYPE K1</t>
  </si>
  <si>
    <t>10441</t>
  </si>
  <si>
    <t>AQUAF2 2x49W T16 HF L000</t>
  </si>
  <si>
    <t>96236888</t>
  </si>
  <si>
    <t>TYPE A1</t>
  </si>
  <si>
    <t>96236887</t>
  </si>
  <si>
    <t>AQUAF2 2x35W T16 HF L000</t>
  </si>
  <si>
    <t>TYPE A2</t>
  </si>
  <si>
    <t>96236882</t>
  </si>
  <si>
    <t>AQUAF2 1x28W T16 HF L000</t>
  </si>
  <si>
    <t>TYPE B1</t>
  </si>
  <si>
    <t>42600.25</t>
  </si>
  <si>
    <t>TUBO 50 FROSTED surface, 1x14/24w T5, non dimmable, 632mm, IP67, IK08</t>
  </si>
  <si>
    <t>TYPE C1</t>
  </si>
  <si>
    <t>2483</t>
  </si>
  <si>
    <t>Tube fluorescent TL5 24w/830</t>
  </si>
  <si>
    <t>42660.25</t>
  </si>
  <si>
    <t>TUBO 50 FROSTED surface, 1x28/54w T5, non dimmable, 1232mm, IP67, IK08</t>
  </si>
  <si>
    <t>TYPE C2</t>
  </si>
  <si>
    <t>2883</t>
  </si>
  <si>
    <t>Tube fluorescent TL5 28w/830</t>
  </si>
  <si>
    <t>42661.25</t>
  </si>
  <si>
    <t>TUBO 50 FROSTED suspendu, 1x28/54w T5, non dimmable, 1232mm, IP67, IK08</t>
  </si>
  <si>
    <t>TYPE D1</t>
  </si>
  <si>
    <t>42245.25</t>
  </si>
  <si>
    <t>TUBO 50 FROSTED suspendu, 16w LED, 4000°k, DALI, 1233mm, IP67, K08</t>
  </si>
  <si>
    <t>TYPE D2</t>
  </si>
  <si>
    <t>42316.25</t>
  </si>
  <si>
    <t>TUBO 50 FROSTED suspendu, 16w LED, 4000°k, non dimmable, 1233mm, IP67, IK08</t>
  </si>
  <si>
    <t>TYPE D3</t>
  </si>
  <si>
    <t>32228.10</t>
  </si>
  <si>
    <t>Module U60 plafond, 43w LED, 4000°K, non dimmable, 1710mm, PC opale, gris anodis</t>
  </si>
  <si>
    <t>TYPE G1</t>
  </si>
  <si>
    <t>32227.10</t>
  </si>
  <si>
    <t>Module U60 plafond, 43w LED, 4000°K, DALI, 1710mm, PC opale, gris anodis</t>
  </si>
  <si>
    <t>TYPE G2</t>
  </si>
  <si>
    <t>32287.10</t>
  </si>
  <si>
    <t>Module U60 suspendu, 43w LED, 4000°K, DALI, 1710mm, PC opale, gris anodis</t>
  </si>
  <si>
    <t>TYPE G3</t>
  </si>
  <si>
    <t>32308.10</t>
  </si>
  <si>
    <t>Module U60 suspendu, 58w LED, 4000°k, non dim, 2270mm, PC opale, gris anodisé</t>
  </si>
  <si>
    <t>TYPE G4</t>
  </si>
  <si>
    <t>ATEA</t>
  </si>
  <si>
    <t>A519.252K.10GHE.05</t>
  </si>
  <si>
    <t xml:space="preserve">X370 ROUND DIRECT LED-MODUL 1X20W EVG IP40 OPAL 1760LM NOIR D370X70MM </t>
  </si>
  <si>
    <t>TYPE F1</t>
  </si>
  <si>
    <t>A519.250K.1060E.05</t>
  </si>
  <si>
    <t xml:space="preserve">X450 ROUND DIRECT 1X60W TFC 2GX13 EVG IP40 OPAL NOIR D450x70MM </t>
  </si>
  <si>
    <t>TYPE F2</t>
  </si>
  <si>
    <t>A519.252K.10GIE.05</t>
  </si>
  <si>
    <t>X450 ROUND DIRECT LED-MODUL 1X30W EVG 2650LM IP40 OPAL D450X70MM</t>
  </si>
  <si>
    <t>TYPE F3</t>
  </si>
  <si>
    <t>70917</t>
  </si>
  <si>
    <t>MAT EN ALUMINIUM A ENTERRER 7 M</t>
  </si>
  <si>
    <t>0980364R13</t>
  </si>
  <si>
    <t>Câble CCM riser 96 FO MODULO4 100M</t>
  </si>
  <si>
    <t>0980317R13</t>
  </si>
  <si>
    <t>PTO 4FO μGAINE 1/2 PRECO DEVIDOIR 15M</t>
  </si>
  <si>
    <t>0980363R13</t>
  </si>
  <si>
    <t>Câble CCM riser 96 FO MODULO4 50M</t>
  </si>
  <si>
    <t>0145022R13</t>
  </si>
  <si>
    <t>SOUDEUSE SWIFT F1</t>
  </si>
  <si>
    <t>0980337R13</t>
  </si>
  <si>
    <t>TROUSSE EQUIPEE FO</t>
  </si>
  <si>
    <t>0980334R13</t>
  </si>
  <si>
    <t>OUTIL OUVERTURE CABLE COLONNE MONTANTE</t>
  </si>
  <si>
    <t>DDG P3G43 HPC43P</t>
  </si>
  <si>
    <t>UF double dérivation avec PASA / U.F. interrupteur fusibles combinés HPC 43A / Râtelier avec 3 HPC 43A à percuteur</t>
  </si>
  <si>
    <t>POSTE HT/BT</t>
  </si>
  <si>
    <t>TRANSFO 630 KVA</t>
  </si>
  <si>
    <t>630 kVA - IMMERGE HUILE NF - Pertes AoCk Ecodesign 20 kV - 410V Réglage +ou- 5% Capot BT - Relais de protection - Verrouillage</t>
  </si>
  <si>
    <t>RHS</t>
  </si>
  <si>
    <t>Réhausse hauteur 400 mm (sous réserve validation ERDF)</t>
  </si>
  <si>
    <t>ACC</t>
  </si>
  <si>
    <t>Ensemble d'accessoires de sécurité (suivant descriptif joint)</t>
  </si>
  <si>
    <t>EXTI</t>
  </si>
  <si>
    <t>Extincteur 2,5 Kg</t>
  </si>
  <si>
    <t>BAC</t>
  </si>
  <si>
    <t>Bac de rétention à façade détachable pour 630 kVA</t>
  </si>
  <si>
    <t>Jeu de 3 liaisons PMD / 8m 50² alu / EUIC</t>
  </si>
  <si>
    <t>BRE</t>
  </si>
  <si>
    <t>PLOTS</t>
  </si>
  <si>
    <t>Jeu de 4 plots antivibratoire</t>
  </si>
  <si>
    <t>JAN</t>
  </si>
  <si>
    <t>7238</t>
  </si>
  <si>
    <t>CONDUIT 3522 NBG 110/25M</t>
  </si>
  <si>
    <t>TPC 110</t>
  </si>
  <si>
    <t>CF54/100EZ</t>
  </si>
  <si>
    <t>000071 CF 54/100 BS EZ AU METRE</t>
  </si>
  <si>
    <t>CC 100X54</t>
  </si>
  <si>
    <t>CL150GS</t>
  </si>
  <si>
    <t>522140 CONSOLE CL 150 GS</t>
  </si>
  <si>
    <t>CONSOLE 150</t>
  </si>
  <si>
    <t>CF105/200EZ</t>
  </si>
  <si>
    <t>000911 CF 105/200 BS EZ AU METRE</t>
  </si>
  <si>
    <t>CF105/400EZ</t>
  </si>
  <si>
    <t>000931 CF 105/400 BS EZ AU METRE</t>
  </si>
  <si>
    <t>CC 200X105</t>
  </si>
  <si>
    <t>CF54/150EZ</t>
  </si>
  <si>
    <t>000081 CF 54/150 BS EZ AU METRE</t>
  </si>
  <si>
    <t>CC 150X54</t>
  </si>
  <si>
    <t>CC 400X105</t>
  </si>
  <si>
    <t>CF54/300EZ</t>
  </si>
  <si>
    <t>000101 CF 54/300 BS EZ AU METRE</t>
  </si>
  <si>
    <t>CC 300X54</t>
  </si>
  <si>
    <t>AUTOCLICGS</t>
  </si>
  <si>
    <t>558280 ECLISSE AUTOCLIC GS</t>
  </si>
  <si>
    <t>710200</t>
  </si>
  <si>
    <t>1M DE TIGE FILETEE 6MM</t>
  </si>
  <si>
    <t>770152</t>
  </si>
  <si>
    <t>BOULON POELIER TETE RONDE LARGE M6 X 20 MM (X 100)</t>
  </si>
  <si>
    <t>CP150GS</t>
  </si>
  <si>
    <t>646030 COUV FIL CP150 2M GS AU METRE</t>
  </si>
  <si>
    <t>COUVERCLE 150</t>
  </si>
  <si>
    <t>CP200GS</t>
  </si>
  <si>
    <t>646040 COUV FIL CP200 2M GS AU METRE</t>
  </si>
  <si>
    <t>COUVERCLE 200</t>
  </si>
  <si>
    <t>CP300GS</t>
  </si>
  <si>
    <t>646050 COUV FIL CP300 2M GS AU METRE</t>
  </si>
  <si>
    <t>COUVERCLE 300</t>
  </si>
  <si>
    <t>CP400GS</t>
  </si>
  <si>
    <t>646060 COUV FIL CP400 2M GS AU METRE</t>
  </si>
  <si>
    <t>COUVERCLE 400</t>
  </si>
  <si>
    <t>FIL</t>
  </si>
  <si>
    <t>CUIVRENU35TGL</t>
  </si>
  <si>
    <t>CUIVRE NU 35 TGL</t>
  </si>
  <si>
    <t>H07VR35VJTGL</t>
  </si>
  <si>
    <t>H07VR 35 VERT/JNE TGL</t>
  </si>
  <si>
    <t>R2V1X240TGL</t>
  </si>
  <si>
    <t>R2V CU 1X240 TGL</t>
  </si>
  <si>
    <t>R2V3G1,5C100</t>
  </si>
  <si>
    <t>R2V CU 3G1,5 C100M</t>
  </si>
  <si>
    <t>R2V3G2,5C100</t>
  </si>
  <si>
    <t>R2V CU 3G2,5 C100M</t>
  </si>
  <si>
    <t>R2V5G1,5C100</t>
  </si>
  <si>
    <t>R2V CU 5G1,5 C100M</t>
  </si>
  <si>
    <t>R2V5G2,5C100</t>
  </si>
  <si>
    <t>R2V CU 5G2,5 C100M</t>
  </si>
  <si>
    <t>R2V5G6TGL</t>
  </si>
  <si>
    <t>R2V CU 5G6 TGL</t>
  </si>
  <si>
    <t>R2V5G10TGL</t>
  </si>
  <si>
    <t>R2V CU 5G10 TGL</t>
  </si>
  <si>
    <t>R2V5G25TGL</t>
  </si>
  <si>
    <t>R2V CU 5G25 TGL</t>
  </si>
  <si>
    <t>R2V5G50TGL</t>
  </si>
  <si>
    <t>R2V CU 5G50 TGL</t>
  </si>
  <si>
    <t>034388</t>
  </si>
  <si>
    <t>BARRETTE TERRE COSGA</t>
  </si>
  <si>
    <t>710287</t>
  </si>
  <si>
    <t>BORNE DE MISE A LA TERRE 6X25 (X30)</t>
  </si>
  <si>
    <t>04515</t>
  </si>
  <si>
    <t>TA-C45 164/2X55 W0 GOULOTTE TA-C45 AU METRE</t>
  </si>
  <si>
    <t>DLP DOUBLE COMPARTIEMENT</t>
  </si>
  <si>
    <t>04542</t>
  </si>
  <si>
    <t>NIAV 164X55 W0 ANGLE INT TA-C45</t>
  </si>
  <si>
    <t>DLP ANGLE EXT</t>
  </si>
  <si>
    <t>04544</t>
  </si>
  <si>
    <t>NPAN 164X55 W0 ANGLE PLAT TA-C45</t>
  </si>
  <si>
    <t>DLP ANGLE PLAT</t>
  </si>
  <si>
    <t>092012</t>
  </si>
  <si>
    <t>BOITE DERIVATION 80X80+EMBOUTS</t>
  </si>
  <si>
    <t>BOITE 80</t>
  </si>
  <si>
    <t>092022</t>
  </si>
  <si>
    <t>BOITE DERIVATION 105X105 PLEXO</t>
  </si>
  <si>
    <t>BOITE 105</t>
  </si>
  <si>
    <t>300455</t>
  </si>
  <si>
    <t>CHRISTA'L 5 ENTREES X 50</t>
  </si>
  <si>
    <t>CONNECTEUR 5 ENTREE</t>
  </si>
  <si>
    <t>069713</t>
  </si>
  <si>
    <t>VV LUMINEUX GRIS SAILLIE</t>
  </si>
  <si>
    <t>VV PLEXO LUMINEUX</t>
  </si>
  <si>
    <t>069722</t>
  </si>
  <si>
    <t>POUS. NO LUMINEUX GRIS SAILLIE</t>
  </si>
  <si>
    <t>BP PLEXO LUMINEUX</t>
  </si>
  <si>
    <t>069731</t>
  </si>
  <si>
    <t>2P+T F/B GRIS SAILLIE</t>
  </si>
  <si>
    <t>PC PLEXO</t>
  </si>
  <si>
    <t>069848</t>
  </si>
  <si>
    <t>SORTIE CABLES 20A GRIS ENCAST.</t>
  </si>
  <si>
    <t>SC PLEXO</t>
  </si>
  <si>
    <t>RVE</t>
  </si>
  <si>
    <t>TRV5</t>
  </si>
  <si>
    <t>VARIAT.MOD.1000W HAL/INC/TBT F</t>
  </si>
  <si>
    <t>VARIATEUR MODULAIRE 1000 W</t>
  </si>
  <si>
    <t>077842</t>
  </si>
  <si>
    <t>POUSSOIR INVERSEUR LUMINEUX 6A</t>
  </si>
  <si>
    <t>BP MOSAIC LUMINEUX</t>
  </si>
  <si>
    <t>077811</t>
  </si>
  <si>
    <t>VA ET VIENT 10AX</t>
  </si>
  <si>
    <t>VV MOSAIC LUMINEUX</t>
  </si>
  <si>
    <t>077831</t>
  </si>
  <si>
    <t>2P+T FB BORNES AUTO</t>
  </si>
  <si>
    <t>PC MOSAIC AUTO</t>
  </si>
  <si>
    <t>077841</t>
  </si>
  <si>
    <t>POUSSOIR INVERSEUR 6A</t>
  </si>
  <si>
    <t>BP MOSAIC</t>
  </si>
  <si>
    <t>077143</t>
  </si>
  <si>
    <t>PRMOSAIC 3X2P+T F/B 45</t>
  </si>
  <si>
    <t>BLOC 3 PC</t>
  </si>
  <si>
    <t>077153</t>
  </si>
  <si>
    <t>PRMOSAIC 3X2P+T F/B DETR 45</t>
  </si>
  <si>
    <t>BLOC 3 PC DETROMPEUR</t>
  </si>
  <si>
    <t>050299</t>
  </si>
  <si>
    <t>DETROMPEUR POUR FICHE 2P 2P+T</t>
  </si>
  <si>
    <t>ONDULEUR 100 KVA</t>
  </si>
  <si>
    <t>GALAXY 5500 60</t>
  </si>
  <si>
    <t>ONDULEUR 60 KVA</t>
  </si>
  <si>
    <t>GALAXY 5500 100</t>
  </si>
  <si>
    <t>Galaxy 5500 100 Kva Batterie en armoire 100 kVA 10minutes d’autonomie Carte de communication SNMP AP9635</t>
  </si>
  <si>
    <t>Galaxy 5500 60 Kva Batterie en armoire 60 kVA 10minutes d’autonomie Carte de communication SNMP AP9635</t>
  </si>
  <si>
    <t>16005</t>
  </si>
  <si>
    <t>ULTRALED 45 ES B.A.E.S SATI - Bloc d'évacuation étanche Non permanent - Totalement à LED Flux 45 lms - IP66/IK08</t>
  </si>
  <si>
    <t>16025</t>
  </si>
  <si>
    <t>ULTRALED 45 B.A.E.S. SATI - Bloc d'évacuation Non permanent - Totalement à LEDs Flux 45 lms - IP43/IK08</t>
  </si>
  <si>
    <t>TRYBECA ROND 75MM LED8W 975LM 4000K IRC80 IP44</t>
  </si>
  <si>
    <t>0BC0C0NN BLANC</t>
  </si>
  <si>
    <t>0BC0C0NN NOIR</t>
  </si>
  <si>
    <t xml:space="preserve">TRYBECA ROND 75MM LED8W 975LM 4000K IRC80 IP44 </t>
  </si>
  <si>
    <t>TYPE E1</t>
  </si>
  <si>
    <t>TYPE E2</t>
  </si>
  <si>
    <t>16043</t>
  </si>
  <si>
    <t>ULTRALED 400 Blocs autonomes série ULTRALED BAES d'ambiance SATI 100% LEDs débrochable 400 lumens IP42 / IK08</t>
  </si>
  <si>
    <t>10312</t>
  </si>
  <si>
    <t>TLU Télécommande Universelle, IP20, boitier 5 modules, fix. rail omega, Alim: 220V / 50Hz - 10mA, tension de sortie + ou - 9V=, Capacité 500 BAES, Autonomie 72 Heures.</t>
  </si>
  <si>
    <t>10131</t>
  </si>
  <si>
    <t>LP 50 Lampe Portable - Type "Locaux techniques Non Permanent - Incandescent - témoin à LED</t>
  </si>
  <si>
    <t>TRANSFORMATEUR MINERA 630 KVA 20KV/410V</t>
  </si>
  <si>
    <t>POSTE HTA /BT C13.100 DOUBLE DERIVATION DDM+QM</t>
  </si>
  <si>
    <t>ACCESSOIRES DE SECURITE</t>
  </si>
  <si>
    <t>LIAISON</t>
  </si>
  <si>
    <t>LIAISON HTA DE 6 METRES</t>
  </si>
  <si>
    <t>SABOT</t>
  </si>
  <si>
    <t>4 SABOTS AMORTISSEURS</t>
  </si>
  <si>
    <t>BAC DE RETENTION OUVERTURE DES 2 COTES</t>
  </si>
  <si>
    <t>32070</t>
  </si>
  <si>
    <t>AT CONSIGNATEUR 2M - 8C</t>
  </si>
  <si>
    <t>32075</t>
  </si>
  <si>
    <t>CARTE 16 DEFAUTS TECH. LIVREE NON MONTEE</t>
  </si>
  <si>
    <t>32077</t>
  </si>
  <si>
    <t>CARTE 10 RELAIS ASSERVI. LIV.NM</t>
  </si>
  <si>
    <t>32045</t>
  </si>
  <si>
    <t>AT REPORT A AFFICHEUR</t>
  </si>
  <si>
    <t>16001</t>
  </si>
  <si>
    <t>16004</t>
  </si>
  <si>
    <t>ULTRALED 8 ES B.A.E.S SATI - Bloc habitation étanche Non permanent - Totalement à LED</t>
  </si>
  <si>
    <t>10418</t>
  </si>
  <si>
    <t>GRILLE BOIT.A,B,A-A,A-B X,Y 300x166x90</t>
  </si>
  <si>
    <t>35150</t>
  </si>
  <si>
    <t>DESENF.ADRTABL.TD3000 (REV A) Tableau de désenfumage adressable TD3000 pour immeuble d’habitation</t>
  </si>
  <si>
    <t>34064</t>
  </si>
  <si>
    <t>EAS-40/7Ah Alim.24V/50W/7Ah Alimentation Electrique de Sécurité EAS - 40 / 7Ah</t>
  </si>
  <si>
    <t>35151</t>
  </si>
  <si>
    <t>Interface Etage pour TD3000</t>
  </si>
  <si>
    <t>35154</t>
  </si>
  <si>
    <t>Module de ligne ML12K pour IE3000</t>
  </si>
  <si>
    <t>30246</t>
  </si>
  <si>
    <t>DET. OPTIQUE STANDARD DOFS3000 GAMME 300</t>
  </si>
  <si>
    <t>30255</t>
  </si>
  <si>
    <t>SOCLE DETECTEUR CONVENTIONNEL S3000</t>
  </si>
  <si>
    <t>30342A</t>
  </si>
  <si>
    <t>BCM3000</t>
  </si>
  <si>
    <t>30081</t>
  </si>
  <si>
    <t>Sachet 1 Clapet de Protection S3000</t>
  </si>
  <si>
    <t>35153</t>
  </si>
  <si>
    <t>INTERFACE NS ASCENSEUR TD3000</t>
  </si>
  <si>
    <t>SER81201</t>
  </si>
  <si>
    <t>MISE EN SERVICE ALARME INCENDIE</t>
  </si>
  <si>
    <t>DESENFUMAGE CIRCULATIONS</t>
  </si>
  <si>
    <t>SENSEA</t>
  </si>
  <si>
    <t>SENSEA Configuration Client Equipement de Contrôle et de Signalisation Adressable avec écran tactile</t>
  </si>
  <si>
    <t>ALARME TYPE 1</t>
  </si>
  <si>
    <t>30252</t>
  </si>
  <si>
    <t>DET. OPTIQUE ADRESSABLE DOFA3000 G.3000</t>
  </si>
  <si>
    <t>30256</t>
  </si>
  <si>
    <t>SOCLE DET. ADR. A3000</t>
  </si>
  <si>
    <t>30349</t>
  </si>
  <si>
    <t>DM. ADR MDVA 3000 SAILLIE + VOY - IP21C</t>
  </si>
  <si>
    <t>30496</t>
  </si>
  <si>
    <t>DifSonLum Solista LX LED rouge DSB Diffuseur Lumineux LED rouge Solista LX et sonore classe B DSB3000</t>
  </si>
  <si>
    <t>30492</t>
  </si>
  <si>
    <t>DifLum LED rouge Solista LxW Mural IP33 Diffuseur Lumineux Solista LX W Mutal avec corps blanc et LED rouge</t>
  </si>
  <si>
    <t>SER81214</t>
  </si>
  <si>
    <t>MISE EN SERVICE SENSEA.EC + CMSI ETMT 150+</t>
  </si>
  <si>
    <t>SER83040</t>
  </si>
  <si>
    <t>SUIVI D AFFAIRE SYSTEME SSI / EDS</t>
  </si>
  <si>
    <t>SER81208</t>
  </si>
  <si>
    <t>PRESENCE ORGANISME CONTROLE</t>
  </si>
  <si>
    <t>SER81240</t>
  </si>
  <si>
    <t>ESSAI FOYER TYPE</t>
  </si>
  <si>
    <t>16051</t>
  </si>
  <si>
    <t>ULTRALED 8 B.A.E.H. SATI - Bloc Habitation Non permanent - Totalement à LEDs</t>
  </si>
  <si>
    <t>32064</t>
  </si>
  <si>
    <t>AT 10 DEFAUTS SAT Tableau d'alarmes techniques permettant la signalisation de 10 défauts techniques.</t>
  </si>
  <si>
    <t>AT 10</t>
  </si>
  <si>
    <t>TSD2-CEN</t>
  </si>
  <si>
    <t>Transmetteur Tel. Vocal 4 entrées, 10 N°</t>
  </si>
  <si>
    <t>AL-01</t>
  </si>
  <si>
    <t>AL-01 Alimentation 12 V 1A boitier 7A/h</t>
  </si>
  <si>
    <t>SCA00001</t>
  </si>
  <si>
    <t>BATTERIE 12VOLTS 7A/H</t>
  </si>
  <si>
    <t>35152</t>
  </si>
  <si>
    <t>Interface de tourelle pour TD3000</t>
  </si>
  <si>
    <t>32041</t>
  </si>
  <si>
    <t>AT SYNTHESE Permet le renvoi de l'information sonore et lumineuse ainsi que l'acquittement du ronfleur issue d'un tableau d'alarmes</t>
  </si>
  <si>
    <t>31221</t>
  </si>
  <si>
    <t>ALARME TYPE 4</t>
  </si>
  <si>
    <t>30325</t>
  </si>
  <si>
    <t>DM. MDVS 3000 SAILLIE +VOYANT</t>
  </si>
  <si>
    <t>30450</t>
  </si>
  <si>
    <t>SIRENE DSB3000 CLASSE B 90dB</t>
  </si>
  <si>
    <t>SRN-1000</t>
  </si>
  <si>
    <t>Enregistreur 64voies 1 Tb 100 Mbs</t>
  </si>
  <si>
    <t>VIDEOPROTECTION</t>
  </si>
  <si>
    <t>SAM</t>
  </si>
  <si>
    <t>HDD-3000-SATA</t>
  </si>
  <si>
    <t>Disque dur 3to sata - HORS INSTALLATION DANS ENREGISTREUR</t>
  </si>
  <si>
    <t>HDD-INSTALLATION</t>
  </si>
  <si>
    <t>Installation des HDD</t>
  </si>
  <si>
    <t>SND-L6083R</t>
  </si>
  <si>
    <t>MINI DOME INTERIEUR IP IR 10m IP 2MP 3-10mm D-WDR POE 7w</t>
  </si>
  <si>
    <t>SHD-3000F2</t>
  </si>
  <si>
    <t>SYSTEME D'ENCASTREMENT POUR SND-L6083R</t>
  </si>
  <si>
    <t>SWITCH 24 PORTS 10/100/1000 BASE-24X15.4W/12 X 30.8W/380W POE</t>
  </si>
  <si>
    <t>NS3702-24P-4S</t>
  </si>
  <si>
    <t>DELL</t>
  </si>
  <si>
    <t>T1700</t>
  </si>
  <si>
    <t>STATION DE TRAVAIL DELL PRO I7 4eme GENERATION</t>
  </si>
  <si>
    <t>L-W22</t>
  </si>
  <si>
    <t>Moniteur LCD 22" - VGA,DVI et HDMI 250 cd/m²</t>
  </si>
  <si>
    <t>NEOVO</t>
  </si>
  <si>
    <t>012-1244</t>
  </si>
  <si>
    <t>SUPPORT MURAL INCLINABLE POUR ECRAN 32" A 70"</t>
  </si>
  <si>
    <t>AMESVIDEO</t>
  </si>
  <si>
    <t>Mise en service de la vidéosurveillance</t>
  </si>
  <si>
    <t>CUIVREDUR35TGL</t>
  </si>
  <si>
    <t>CUIVRE NU DUR 35</t>
  </si>
  <si>
    <t>TUE</t>
  </si>
  <si>
    <t>204140</t>
  </si>
  <si>
    <t>GRILLAGE AVERT RGE 30CM RLX</t>
  </si>
  <si>
    <t>710801</t>
  </si>
  <si>
    <t>PIQUET DE TERRE CRUCI. 1,5M</t>
  </si>
  <si>
    <t>TMC T1</t>
  </si>
  <si>
    <t>TMC T2</t>
  </si>
  <si>
    <t>TABLEAU MONTE CABLE T1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</si>
  <si>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TABLEAU MONTE CABLE T2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</si>
  <si>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TMC T3</t>
  </si>
  <si>
    <t>TABLEAU MONTE CABLE T3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</si>
  <si>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TMC T4</t>
  </si>
  <si>
    <t>TABLEAU MONTE CABLE T4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</si>
  <si>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TMC T5</t>
  </si>
  <si>
    <t>TABLEAU MONTE CABLE T5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</si>
  <si>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000921</t>
  </si>
  <si>
    <t>000921 CF 105/300 BS EZ</t>
  </si>
  <si>
    <t>000911</t>
  </si>
  <si>
    <t>000911 CF 105/200 BS EZ</t>
  </si>
  <si>
    <t>CC 300X105</t>
  </si>
  <si>
    <t>558241</t>
  </si>
  <si>
    <t>558241 ECLISSE RAPIDE EDRN EZ</t>
  </si>
  <si>
    <t>ECLISSE 105</t>
  </si>
  <si>
    <t>300002</t>
  </si>
  <si>
    <t>TPC DP ROUGE D 63 C50M</t>
  </si>
  <si>
    <t>TPC 63</t>
  </si>
  <si>
    <t>28970</t>
  </si>
  <si>
    <t>IRL 3321 D25 T G TUBE IRL 3321 AU METRE</t>
  </si>
  <si>
    <t>214379</t>
  </si>
  <si>
    <t>ICTA 3422 GRIS TF D 25 C100M</t>
  </si>
  <si>
    <t>CUIVREDUR29C50</t>
  </si>
  <si>
    <t>CUIVRE NU DUR 29 C50</t>
  </si>
  <si>
    <t>R2V5G35TGL</t>
  </si>
  <si>
    <t>R2V CU 5G35 TGL</t>
  </si>
  <si>
    <t>R2V5G70TGL</t>
  </si>
  <si>
    <t>R2V CU 5G70 TGL</t>
  </si>
  <si>
    <t>R2V5G95TGL</t>
  </si>
  <si>
    <t>R2V CU 5G95 TGL</t>
  </si>
  <si>
    <t>4C6FZHT5</t>
  </si>
  <si>
    <t>CABLE C6 FTP 4 PAIRES LSOH T5</t>
  </si>
  <si>
    <t>CR1C1NA2X1,5RONDC100</t>
  </si>
  <si>
    <t>SECURITE CR1-C1 2X1,5 C100M</t>
  </si>
  <si>
    <t>CR1C1NA3G1,5RONDC100</t>
  </si>
  <si>
    <t>SECURITE CR1-C1 3G1,5 C100M</t>
  </si>
  <si>
    <t>SYT12PAWG20RGAETGL</t>
  </si>
  <si>
    <t>SYT1NUM 2PAWG20 ROUGE AE TGL</t>
  </si>
  <si>
    <t>32619</t>
  </si>
  <si>
    <t>077111</t>
  </si>
  <si>
    <t>2P+T STD F/B AUTO 2 M BLANC</t>
  </si>
  <si>
    <t>078802</t>
  </si>
  <si>
    <t>PRMOSAIC PLAQUE 2M</t>
  </si>
  <si>
    <t>080251</t>
  </si>
  <si>
    <t>SUPPORT BATIBOX 1 POSTE 2M</t>
  </si>
  <si>
    <t>055872</t>
  </si>
  <si>
    <t>SOCLE SAILLIE 2P+T IP 447</t>
  </si>
  <si>
    <t>076565</t>
  </si>
  <si>
    <t>RJ45 C6 FTP 2 M MOSAIC</t>
  </si>
  <si>
    <t>10102</t>
  </si>
  <si>
    <t>BAES STD 65C</t>
  </si>
  <si>
    <t>078738</t>
  </si>
  <si>
    <t>PRMOSAIC TEL EN TE FRANCE</t>
  </si>
  <si>
    <t>077031</t>
  </si>
  <si>
    <t>PRMOSAIC POUSSOIR INV 6A (1M)</t>
  </si>
  <si>
    <t>077011</t>
  </si>
  <si>
    <t>MOSAIC VA-ET-VIENT 2 MOD BLANC</t>
  </si>
  <si>
    <t>069720</t>
  </si>
  <si>
    <t>POUS. PLEXO NO GRIS SAILLIE</t>
  </si>
  <si>
    <t>BE</t>
  </si>
  <si>
    <t>492580</t>
  </si>
  <si>
    <t>DETECTEUR PRESMAITRE 1CAN360DEG/24M SAILLIE</t>
  </si>
  <si>
    <t>514110</t>
  </si>
  <si>
    <t>CONVECTEUR F117T BLANC 1000W</t>
  </si>
  <si>
    <t>514105</t>
  </si>
  <si>
    <t>CONVECTEUR F117T BLANC 0500W</t>
  </si>
  <si>
    <t>L4266N</t>
  </si>
  <si>
    <t>GGME</t>
  </si>
  <si>
    <t>BAIE S70 42U 600X600 NOIR</t>
  </si>
  <si>
    <t>LEF600N</t>
  </si>
  <si>
    <t>ETAGERE 19' FIXE 4P 600MM NOIR</t>
  </si>
  <si>
    <t>B9P</t>
  </si>
  <si>
    <t>BANDEAU 19P 9PC</t>
  </si>
  <si>
    <t>ER10095</t>
  </si>
  <si>
    <t>LOT 100 VIS ROND CAGES 9,5MM</t>
  </si>
  <si>
    <t>DLP ARTALIS 45 FOND 190X50 ALU</t>
  </si>
  <si>
    <t>BAIE</t>
  </si>
  <si>
    <t>POU</t>
  </si>
  <si>
    <t>VOLSPK16</t>
  </si>
  <si>
    <t>PANNEAU 16 PORTS VOLITION RJ45 ND ANTHRACITE</t>
  </si>
  <si>
    <t>AL5ABV</t>
  </si>
  <si>
    <t>LOT ANNEAUX BRASSAGE VERTICAUX</t>
  </si>
  <si>
    <t>CAT6S2M</t>
  </si>
  <si>
    <t>CORDON RJ45 C6 SFTP 2M GRIS</t>
  </si>
  <si>
    <t>NEU</t>
  </si>
  <si>
    <t>TT4-1B</t>
  </si>
  <si>
    <t>TT41B Type 4 - S-1 boucle (815g) gamme TELSA *</t>
  </si>
  <si>
    <t>4710R1</t>
  </si>
  <si>
    <t>DM ROUGE ALARME</t>
  </si>
  <si>
    <t>STILIC</t>
  </si>
  <si>
    <t>Avertisseur sonore (250g)*</t>
  </si>
  <si>
    <t>CDLED</t>
  </si>
  <si>
    <t>Centrale de désenfumage à LED et afficheur LCD (10,5 Kg)</t>
  </si>
  <si>
    <t>CDBELED</t>
  </si>
  <si>
    <t>Boitier d'Etage pour CDLED</t>
  </si>
  <si>
    <t>OX-8_EN</t>
  </si>
  <si>
    <t>DET. OPT. PONCTUEL EN 54-7 + SOCLE</t>
  </si>
  <si>
    <t>4710R2</t>
  </si>
  <si>
    <t>DM ROUGE 1C DESENFUMAGE</t>
  </si>
  <si>
    <t>CDMODI</t>
  </si>
  <si>
    <t>Module intermédiaire pour Centrale de Désenfumage</t>
  </si>
  <si>
    <t>AT48</t>
  </si>
  <si>
    <t>Alarme Technique</t>
  </si>
  <si>
    <t>AT 48</t>
  </si>
  <si>
    <t>ATAD</t>
  </si>
  <si>
    <t>Alarme technique adressable</t>
  </si>
  <si>
    <t>ATAD-E</t>
  </si>
  <si>
    <t>Module d'entrée pour ATAD</t>
  </si>
  <si>
    <t>080041</t>
  </si>
  <si>
    <t>BATIBOX CL.SECH 1POSTE P.40MM</t>
  </si>
  <si>
    <t>062525</t>
  </si>
  <si>
    <t>BAES EVAC LEDS ECO2 IP43 ADR</t>
  </si>
  <si>
    <t>060797</t>
  </si>
  <si>
    <t>LAMPE PORTATIVE 5W INCANDES</t>
  </si>
  <si>
    <t>31071</t>
  </si>
  <si>
    <t>TYPE 1 ECA 3008 8B UGA &amp;CMSI 4MT</t>
  </si>
  <si>
    <t>30316</t>
  </si>
  <si>
    <t>DM. MDS 3000 SAILLIE</t>
  </si>
  <si>
    <t>30250</t>
  </si>
  <si>
    <t>SIRENE DSB3000 CLASSE B 90DB</t>
  </si>
  <si>
    <t>CES</t>
  </si>
  <si>
    <t>001056</t>
  </si>
  <si>
    <t>DALLE PSN 195X51X1.00 SZ AU METRE</t>
  </si>
  <si>
    <t>CC 195X51</t>
  </si>
  <si>
    <t>009201</t>
  </si>
  <si>
    <t>ECLISSEISSE EMBOITABLE EE51 SZ</t>
  </si>
  <si>
    <t>10200</t>
  </si>
  <si>
    <t>BEH</t>
  </si>
  <si>
    <t>33402</t>
  </si>
  <si>
    <t>PARKA Bloc Autonome encastré au sol</t>
  </si>
  <si>
    <t>33501</t>
  </si>
  <si>
    <t>BAPI Bloc autonome d'éclairage de sécurité</t>
  </si>
  <si>
    <t>37897</t>
  </si>
  <si>
    <t>BA60L.O Bloc autonome d'éclairage de sécurité</t>
  </si>
  <si>
    <t>33358</t>
  </si>
  <si>
    <t>G1 Grille de protection</t>
  </si>
  <si>
    <t>497002</t>
  </si>
  <si>
    <t>LUXOMAT DETECTEUR RCPLUS230 NEXT 230D BLANC</t>
  </si>
  <si>
    <t>492196</t>
  </si>
  <si>
    <t>DETECTEUR PRES.360D 1 CAN FAUX PLAF 63MM TEL</t>
  </si>
  <si>
    <t>LEG</t>
  </si>
  <si>
    <t>BIZ</t>
  </si>
  <si>
    <t>NUG</t>
  </si>
  <si>
    <t>ATL</t>
  </si>
  <si>
    <t>LUM</t>
  </si>
  <si>
    <t>PLWE JOUR Blocs autonomes série PLWE - PLWE JOUR Bloc BI-FONCTION</t>
  </si>
  <si>
    <t>TYPE 4 PLWE 2 boucles - Flash Centrale d alarme de type 4</t>
  </si>
  <si>
    <t>PLW</t>
  </si>
  <si>
    <t>CAB</t>
  </si>
  <si>
    <t>IBO</t>
  </si>
  <si>
    <t>PAR</t>
  </si>
  <si>
    <t>DRK</t>
  </si>
  <si>
    <t>DIV</t>
  </si>
  <si>
    <t>SCH</t>
  </si>
  <si>
    <t>REGG</t>
  </si>
  <si>
    <t>OML</t>
  </si>
  <si>
    <t>PHI</t>
  </si>
  <si>
    <t>SAMM</t>
  </si>
  <si>
    <t>SYL</t>
  </si>
  <si>
    <t>LIMB</t>
  </si>
  <si>
    <t>RES</t>
  </si>
  <si>
    <t>IGU</t>
  </si>
  <si>
    <t>NOR</t>
  </si>
  <si>
    <t>OSR</t>
  </si>
  <si>
    <t>DC5</t>
  </si>
  <si>
    <t>TRN</t>
  </si>
  <si>
    <t>H07VR35VJC100</t>
  </si>
  <si>
    <t>H07VR 35 VERT/JNE C100M</t>
  </si>
  <si>
    <t>TELEREPARMEC100</t>
  </si>
  <si>
    <t>EDF TELER.ARME 2P0,6 NOIR C100M</t>
  </si>
  <si>
    <t>TELEREPNAC100</t>
  </si>
  <si>
    <t>EDF TELER.NON ARME 2P0,6 IV.C100M</t>
  </si>
  <si>
    <t>030068</t>
  </si>
  <si>
    <t>KIT GTL 18 MOD. 3 CV</t>
  </si>
  <si>
    <t>13100</t>
  </si>
  <si>
    <t>DB90 2P 15/45A DIFF 500MA</t>
  </si>
  <si>
    <t>13123</t>
  </si>
  <si>
    <t>DB90 4P 10/30A DIFF 500MA</t>
  </si>
  <si>
    <t>CCT15368</t>
  </si>
  <si>
    <t>IC2000 ET CELLULE MURALE</t>
  </si>
  <si>
    <t>15483</t>
  </si>
  <si>
    <t>IC2000P ET CELLULE MURALE</t>
  </si>
  <si>
    <t>SOC</t>
  </si>
  <si>
    <t>48503013</t>
  </si>
  <si>
    <t>COMPTEUR D ENERGIE COUNTIS E34 DIRECT 100A AVEC COM RS485-MID</t>
  </si>
  <si>
    <t>ZUB</t>
  </si>
  <si>
    <t>IF325341</t>
  </si>
  <si>
    <t xml:space="preserve">SWISS GARDE 360° PLUS RA (ROND), 16M NOIR </t>
  </si>
  <si>
    <t>IF325340</t>
  </si>
  <si>
    <t>SWISS GARDE 360° PLUS RA (ROND), 16M BLANC</t>
  </si>
  <si>
    <t>TRAFF</t>
  </si>
  <si>
    <t>FEU BICOLORE + GESTION PARKING</t>
  </si>
  <si>
    <t>048806</t>
  </si>
  <si>
    <t xml:space="preserve">ECO DETECTEUR INT.AUTO PL DTECH 93M2 6,5A  </t>
  </si>
  <si>
    <t>048875</t>
  </si>
  <si>
    <t>CADRE SAILLIE POUR ECO DETECTEUR</t>
  </si>
  <si>
    <t>KREN</t>
  </si>
  <si>
    <t>TGBT TV 630 KVA</t>
  </si>
  <si>
    <t>TGBT PRINCIPAL</t>
  </si>
  <si>
    <t>TGS</t>
  </si>
  <si>
    <t>TGS TOLERIE PRISMA G+</t>
  </si>
  <si>
    <t>TD C13100</t>
  </si>
  <si>
    <t>COLONNE C 13100 TOLERIE PRISMA G+</t>
  </si>
  <si>
    <t>Strip LED TUBE HI POWER 9.6W/M 940LM/W 4000K 12V L=5000 CL3 IP65</t>
  </si>
  <si>
    <t>MOD</t>
  </si>
  <si>
    <t>MTAD029Z01</t>
  </si>
  <si>
    <t>DOMINO ELECTRIQUE 2 PLAQUES AVEC MINUTERIE</t>
  </si>
  <si>
    <t>ROS</t>
  </si>
  <si>
    <t>RHG7210IN</t>
  </si>
  <si>
    <t>HOTTE GROUPE FILTRANT</t>
  </si>
  <si>
    <t>VLVAF4P03512AA</t>
  </si>
  <si>
    <t>VarSet batterie de condensateurs Auto 200kvar SAH3,8 disj entrée xxB 400V 50Hz</t>
  </si>
  <si>
    <t>TEL</t>
  </si>
  <si>
    <t>149902</t>
  </si>
  <si>
    <t>ANTENNE TERRESTRE DAT HD BOSS UHF</t>
  </si>
  <si>
    <t>1201</t>
  </si>
  <si>
    <t>ANTENNE FM POLARISATION H/V CIRCULAIRE</t>
  </si>
  <si>
    <t>404001</t>
  </si>
  <si>
    <t>COUPLEUR FM-BIII-UHF(CC). EASY ""F""</t>
  </si>
  <si>
    <t>532940</t>
  </si>
  <si>
    <t>STATION TNT AVANT7 7E DAB-FM-B3-3UHF-LB 10FILT 55DB NS123DB</t>
  </si>
  <si>
    <t>7234</t>
  </si>
  <si>
    <t>PROGRAMMATEUR UNIVERSEL</t>
  </si>
  <si>
    <t>ERA</t>
  </si>
  <si>
    <t>800842</t>
  </si>
  <si>
    <t>802040</t>
  </si>
  <si>
    <t>PLAQUE DE BASE ACIER POUR GRENIER ET TERRASSE MAX D50</t>
  </si>
  <si>
    <t>MAT EMBOITABLE 2 M DIAMETRE 40 CLEAR PROTECT</t>
  </si>
  <si>
    <t>OPT</t>
  </si>
  <si>
    <t>700085</t>
  </si>
  <si>
    <t>PARABOLE 85CM FIBRE COMPOSITE FIX MAT</t>
  </si>
  <si>
    <t>802602</t>
  </si>
  <si>
    <t>FIX.TERRASSE +TRONC. SOUDE 1M D.50</t>
  </si>
  <si>
    <t>747702</t>
  </si>
  <si>
    <t>LNBF QUATRO AVEC SOURCE TRES FAIBLE BRUIT VH-VB-HH-HB</t>
  </si>
  <si>
    <t>714609</t>
  </si>
  <si>
    <t>NEVOSWITCH AMPLIFICATEUR 9X9 F G27DB NS 105DB</t>
  </si>
  <si>
    <t>732190</t>
  </si>
  <si>
    <t>NEVOSWITCH ALIM. 12V-1.6A - 110/230Vac</t>
  </si>
  <si>
    <t>714601</t>
  </si>
  <si>
    <t>NEVOSWITCH 9X9X8 ""F"" TERMINAL/CASCADABLE</t>
  </si>
  <si>
    <t>99909644</t>
  </si>
  <si>
    <t>CONNECTEUR F C6/RG6 5.1 AUTOMATIQUE SANS OUTIL</t>
  </si>
  <si>
    <t>COA17VATCA1</t>
  </si>
  <si>
    <t>C6 BLANC 17 VATC CLASSE B 1.13/4.8/6.7 17B/800MHZ ACIER CUIV</t>
  </si>
  <si>
    <t>TV</t>
  </si>
  <si>
    <t xml:space="preserve">H07 RNF 2X25 TGL </t>
  </si>
  <si>
    <t>H07RNF2X25TGL</t>
  </si>
  <si>
    <t>H07RNF2X16TGL</t>
  </si>
  <si>
    <t xml:space="preserve">H07 RNF 2X16 TGL </t>
  </si>
  <si>
    <t>H07RNF2X10TGL</t>
  </si>
  <si>
    <t xml:space="preserve">H07 RNF 2X10 TGL </t>
  </si>
  <si>
    <t>AIP</t>
  </si>
  <si>
    <t>200050 -GTDMV</t>
  </si>
  <si>
    <t>GTDMV Plat.vidéo monobloc inox encastrable loi access à défilement de noms avec 1 emplacement pour T25 ou vigik</t>
  </si>
  <si>
    <t>200052 -GTBE</t>
  </si>
  <si>
    <t>GTBE Boite d'encastrement pour platines vidéo monobloc GTDM &amp; GTDMV</t>
  </si>
  <si>
    <t>200020 -GTBC</t>
  </si>
  <si>
    <t>GTBC Centrale audio standard GT</t>
  </si>
  <si>
    <t>120021 - GFC</t>
  </si>
  <si>
    <t>GFC Connecteur de distribution RAIL - DIN 1module 2E/2X5S</t>
  </si>
  <si>
    <t>200021 - GTVBC</t>
  </si>
  <si>
    <t>GTVBC Centrale vidéo standard GT</t>
  </si>
  <si>
    <t>200023 -GTBCX</t>
  </si>
  <si>
    <t>GTBCX Centrale audio supplémentaire pour système étendu GT</t>
  </si>
  <si>
    <t>200024 -GTVBX</t>
  </si>
  <si>
    <t>GTVBX Centrale vidéo supplémentaire pour système étendu GT</t>
  </si>
  <si>
    <t>110912 - PS2420D</t>
  </si>
  <si>
    <t>PS2420D Alim.modulaire 230vac/24vcc 2A</t>
  </si>
  <si>
    <t>200022 - GT4Z</t>
  </si>
  <si>
    <t>GT4Z Distributeur vidéo de colonne pour 4 moniteurs GT</t>
  </si>
  <si>
    <t>200003 -GT1CL</t>
  </si>
  <si>
    <t>GT1CL Moniteur couleur mains libres avec boucle magnétique &amp; zoom pour GT</t>
  </si>
  <si>
    <t>200007 -GTMK</t>
  </si>
  <si>
    <t>GTMK Poste gardien audio avec afficheur &amp; boucle magnétique pour GT</t>
  </si>
  <si>
    <t>120102 - VBET25</t>
  </si>
  <si>
    <t>VBET25 Boîtier inox encastrable pour lecteur VIGIK VT25</t>
  </si>
  <si>
    <t>122007 -UGVBT</t>
  </si>
  <si>
    <t>UGVBT Lecteur VIGIK antivandale avec centrale. MAJ des noms sur GT, gestion droits d'accès et IP en tertiaire jusqu'à 254 portes.</t>
  </si>
  <si>
    <t>120180 - VBR5</t>
  </si>
  <si>
    <t>VBR5 badges VBR - POUR BUREAUX &amp; GESTIONNAIRE</t>
  </si>
  <si>
    <t>122008 -UGIP</t>
  </si>
  <si>
    <t>UGIP Interface IP pour unité de traitement local UGVBT.</t>
  </si>
  <si>
    <t>120171 -UGRL</t>
  </si>
  <si>
    <t>UGRL Récepteur radio 868Mhz 12V</t>
  </si>
  <si>
    <t>120179 -ANT868</t>
  </si>
  <si>
    <t>ANT868 Antenne 868Mhz pour UGRL déporté</t>
  </si>
  <si>
    <t>120178 -VBHFP</t>
  </si>
  <si>
    <t>VBHFP Emetteur bi-technologie radio 868Mhz/proximité MIFARE pour UGVBT</t>
  </si>
  <si>
    <t>120186 -BPNONF60CV</t>
  </si>
  <si>
    <t>BPNONF60CV Bp inox avec poussoir type champignon led de signalisation et picto.porte 90 x 90mm pour pot de 60mm</t>
  </si>
  <si>
    <t>110909 -PS1250DIN</t>
  </si>
  <si>
    <t>PS1250DIN Alim.secteur 230VAC/12VCC 5A,fixation DIN et à vis 4 modules</t>
  </si>
  <si>
    <t>120124 -ENCODUSB</t>
  </si>
  <si>
    <t>ENCODUSB Encodeur pour UGVBT avec VBR, KEY3, KEY5 &amp; UGRL, programmation par PC via internet (windows XP, 7 &amp; 8)</t>
  </si>
  <si>
    <t>122003 -PACKCP4K</t>
  </si>
  <si>
    <t>PACKCP4K Pack de 5 cartes ISO de programmation 4K pour UGVBT</t>
  </si>
  <si>
    <t>120123 -KEY3</t>
  </si>
  <si>
    <t>KEY3 badges résidents couleur(bleu,jaune,orange) pour UGVBT</t>
  </si>
  <si>
    <t>120188 -KEY5</t>
  </si>
  <si>
    <t>KEY5 Pack de 5 badges bi-couleur pour UGVBT : gris - bleu, gris - jaune, gris - orange, gris - rouge et gris - vert (non compatible UGVB et UGVBA). Les badges programmables sur UGVBT avec UGVLOG+.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</si>
</sst>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7">
    <dxf>
      <numFmt numFmtId="4" formatCode="#,##0.0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i="http://www.w3.org/2001/XMLSchema-instance" xmlns:xsd="http://www.w3.org/2001/XMLSchema" xmlns:xs="http://www.w3.org/2001/XMLSchema" xmlns="" attributeFormDefault="unqualified" elementFormDefault="qualified">
      <xsd:element name="Référentiel_DAO">
        <xsd:complexType>
          <xsd:sequence>
            <xsd:element name="DateModif" type="xsd:dateTime"/>
            <xsd:element name="Produits">
              <xsd:complexType>
                <xsd:sequence>
                  <xsd:element maxOccurs="unbounded" name="Produit_DAO">
                    <xsd:complexType>
                      <xsd:sequence>
                        <xsd:element name="TempsDePauseUnitaire" type="xsd:decimal"/>
                        <xsd:element name="MotsClés">
                          <xsd:complexType>
                            <xsd:sequence>
                              <xsd:element maxOccurs="unbounded" name="string" type="xsd:string"/>
                            </xsd:sequence>
                          </xsd:complexType>
                        </xsd:element>
                        <xsd:element name="FamilleId" type="xsd:unsignedByte"/>
                      </xsd:sequence>
                      <xsd:attribute name="Id" type="xs:unsignedInt" use="required"/>
                      <xsd:attribute name="Nom" type="xsd:string" use="required"/>
                      <xsd:attribute name="Unité" type="xsd:string" use="required"/>
                      <xsd:attribute name="Prix" type="xsd:decimal" use="required"/>
                      <xsd:attribute name="CodeLydic" type="xsd:string" use="required"/>
                      <xsd:attribute name="ReférenceFournisseur" type="xsd:unsignedShort" use="required"/>
                    </xsd:complexType>
                  </xsd:element>
                </xsd:sequence>
              </xsd:complexType>
            </xsd:element>
            <xsd:element name="FamillesDeProduit">
              <xsd:complexType>
                <xsd:sequence>
                  <xsd:element maxOccurs="unbounded" name="FamilleDeProduit_DAO">
                    <xsd:complexType>
                      <xsd:sequence>
                        <xsd:element name="Marge" type="xsd:unsignedByte"/>
                      </xsd:sequence>
                      <xsd:attribute name="Nom" type="xsd:string" use="required"/>
                      <xsd:attribute name="Id" type="xsd:unsignedByte" use="required"/>
                    </xsd:complexType>
                  </xsd:element>
                </xsd:sequence>
              </xsd:complexType>
            </xsd:element>
            <xsd:element name="PatronsDOuvrage">
              <xsd:complexType>
                <xsd:sequence>
                  <xsd:element maxOccurs="unbounded" name="PatronDOuvrage_DAO">
                    <xsd:complexType>
                      <xsd:sequence>
                        <xsd:element name="Libellés">
                          <xsd:complexType>
                            <xsd:sequence>
                              <xsd:element maxOccurs="unbounded" name="string" type="xsd:string"/>
                            </xsd:sequence>
                          </xsd:complexType>
                        </xsd:element>
                        <xsd:element name="UsagesDeProduit">
                          <xsd:complexType>
                            <xsd:sequence>
                              <xsd:element maxOccurs="unbounded" name="UsageDeProduit_DAO">
                                <xsd:complexType>
                                  <xsd:sequence>
                                    <xsd:element name="ProduitId" type="xsd:unsignedByte"/>
                                  </xsd:sequence>
                                  <xsd:attribute name="ParentId" type="xsd:unsignedByte" use="required"/>
                                  <xsd:attribute name="Nombre" type="xsd:unsignedByte" use="required"/>
                                </xsd:complexType>
                              </xsd:element>
                            </xsd:sequence>
                          </xsd:complexType>
                        </xsd:element>
                        <xsd:element name="MotsClés"/>
                        <xsd:element name="TempsDePauseUnitaire" type="xsd:unsignedByte"/>
                        <xsd:element name="PrixUnitaire" type="xsd:unsignedByte"/>
                      </xsd:sequence>
                      <xsd:attribute name="Nom" type="xsd:string" use="required"/>
                      <xsd:attribute name="Id" type="xsd:unsignedByte" use="required"/>
                    </xsd:complexType>
                  </xsd:element>
                </xsd:sequence>
              </xsd:complexType>
            </xsd:element>
          </xsd:sequence>
        </xsd:complexType>
      </xsd:element>
    </xs:schema>
  </Schema>
  <Map ID="1" Name="Référentiel_DAO_Mappage" RootElement="Référentiel_DA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K368" tableType="xml" totalsRowShown="0">
  <autoFilter ref="A2:K368"/>
  <sortState ref="A112:K143">
    <sortCondition ref="E2:E316"/>
  </sortState>
  <tableColumns count="11">
    <tableColumn id="1" uniqueName="Id" name="Id">
      <xmlColumnPr mapId="1" xpath="/Référentiel_DAO/Produits/Produit_DAO/@Id" xmlDataType="unsignedInt"/>
    </tableColumn>
    <tableColumn id="11" uniqueName="11" name="Nb" dataDxfId="3">
      <calculatedColumnFormula>COUNTIF(Tableau1[RefProduit],Tableau1[[#This Row],[RefProduit]])</calculatedColumnFormula>
    </tableColumn>
    <tableColumn id="10" uniqueName="10" name="RefProduit" dataDxfId="2">
      <calculatedColumnFormula>Tableau1[[#This Row],[CodeLydic]] &amp;"-" &amp; Tableau1[[#This Row],[ReférenceFournisseur]]</calculatedColumnFormula>
    </tableColumn>
    <tableColumn id="5" uniqueName="CodeLydic" name="CodeLydic">
      <xmlColumnPr mapId="1" xpath="/Référentiel_DAO/Produits/Produit_DAO/@CodeLydic" xmlDataType="string"/>
    </tableColumn>
    <tableColumn id="6" uniqueName="ReférenceFournisseur" name="ReférenceFournisseur" dataDxfId="1">
      <xmlColumnPr mapId="1" xpath="/Référentiel_DAO/Produits/Produit_DAO/@ReférenceFournisseur" xmlDataType="unsignedShort"/>
    </tableColumn>
    <tableColumn id="2" uniqueName="Nom" name="Nom">
      <xmlColumnPr mapId="1" xpath="/Référentiel_DAO/Produits/Produit_DAO/@Nom" xmlDataType="string"/>
    </tableColumn>
    <tableColumn id="3" uniqueName="Unité" name="Unité">
      <xmlColumnPr mapId="1" xpath="/Référentiel_DAO/Produits/Produit_DAO/@Unité" xmlDataType="string"/>
    </tableColumn>
    <tableColumn id="4" uniqueName="Prix" name="Prix" dataDxfId="0">
      <xmlColumnPr mapId="1" xpath="/Référentiel_DAO/Produits/Produit_DAO/@Prix" xmlDataType="decimal"/>
    </tableColumn>
    <tableColumn id="7" uniqueName="TempsDePauseUnitaire" name="TempsDePauseUnitaire">
      <xmlColumnPr mapId="1" xpath="/Référentiel_DAO/Produits/Produit_DAO/TempsDePauseUnitaire" xmlDataType="decimal"/>
    </tableColumn>
    <tableColumn id="8" uniqueName="string" name="string">
      <xmlColumnPr mapId="1" xpath="/Référentiel_DAO/Produits/Produit_DAO/MotsClés/string" xmlDataType="string"/>
    </tableColumn>
    <tableColumn id="9" uniqueName="FamilleId" name="FamilleId">
      <xmlColumnPr mapId="1" xpath="/Référentiel_DAO/Produits/Produit_DAO/FamilleId" xmlDataType="unsignedByt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8"/>
  <sheetViews>
    <sheetView tabSelected="1" topLeftCell="A302" zoomScale="70" zoomScaleNormal="70" workbookViewId="0">
      <selection activeCell="A368" sqref="A368"/>
    </sheetView>
  </sheetViews>
  <sheetFormatPr baseColWidth="10" defaultRowHeight="15" x14ac:dyDescent="0.25"/>
  <cols>
    <col min="1" max="1" width="5" customWidth="1"/>
    <col min="2" max="2" width="5.42578125" bestFit="1" customWidth="1"/>
    <col min="3" max="3" width="22.85546875" hidden="1" customWidth="1"/>
    <col min="4" max="4" width="11.42578125" bestFit="1" customWidth="1"/>
    <col min="5" max="5" width="23.28515625" customWidth="1"/>
    <col min="6" max="6" width="53.85546875" customWidth="1"/>
    <col min="7" max="7" width="4.85546875" customWidth="1"/>
    <col min="9" max="9" width="9.140625" customWidth="1"/>
    <col min="10" max="10" width="25.42578125" customWidth="1"/>
    <col min="11" max="11" width="5" customWidth="1"/>
    <col min="13" max="13" width="22.7109375" bestFit="1" customWidth="1"/>
    <col min="14" max="14" width="15.42578125" customWidth="1"/>
    <col min="15" max="15" width="15.28515625" customWidth="1"/>
  </cols>
  <sheetData>
    <row r="2" spans="1:11" x14ac:dyDescent="0.25">
      <c r="A2" t="s">
        <v>0</v>
      </c>
      <c r="B2" t="s">
        <v>153</v>
      </c>
      <c r="C2" t="s">
        <v>152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6</v>
      </c>
      <c r="J2" t="s">
        <v>7</v>
      </c>
      <c r="K2" t="s">
        <v>8</v>
      </c>
    </row>
    <row r="3" spans="1:11" x14ac:dyDescent="0.25">
      <c r="B3" s="4">
        <f>COUNTIF(Tableau1[RefProduit],Tableau1[[#This Row],[RefProduit]])</f>
        <v>1</v>
      </c>
      <c r="C3" s="4" t="str">
        <f>Tableau1[[#This Row],[CodeLydic]] &amp;"-" &amp; Tableau1[[#This Row],[ReférenceFournisseur]]</f>
        <v>ATEA-A519.252K.10GHE.05</v>
      </c>
      <c r="D3" t="s">
        <v>264</v>
      </c>
      <c r="E3" s="2" t="s">
        <v>265</v>
      </c>
      <c r="F3" s="5" t="s">
        <v>266</v>
      </c>
      <c r="G3" t="s">
        <v>10</v>
      </c>
      <c r="H3" s="3">
        <v>224.95</v>
      </c>
      <c r="I3">
        <v>0.4</v>
      </c>
      <c r="J3" t="s">
        <v>267</v>
      </c>
      <c r="K3">
        <v>1</v>
      </c>
    </row>
    <row r="4" spans="1:11" x14ac:dyDescent="0.25">
      <c r="B4" s="4">
        <f>COUNTIF(Tableau1[RefProduit],Tableau1[[#This Row],[RefProduit]])</f>
        <v>1</v>
      </c>
      <c r="C4" s="4" t="str">
        <f>Tableau1[[#This Row],[CodeLydic]] &amp;"-" &amp; Tableau1[[#This Row],[ReférenceFournisseur]]</f>
        <v>ATEA-A519.250K.1060E.05</v>
      </c>
      <c r="D4" t="s">
        <v>264</v>
      </c>
      <c r="E4" s="2" t="s">
        <v>268</v>
      </c>
      <c r="F4" s="5" t="s">
        <v>269</v>
      </c>
      <c r="G4" t="s">
        <v>10</v>
      </c>
      <c r="H4" s="3">
        <v>141.6</v>
      </c>
      <c r="I4">
        <v>0.4</v>
      </c>
      <c r="J4" t="s">
        <v>270</v>
      </c>
      <c r="K4">
        <v>1</v>
      </c>
    </row>
    <row r="5" spans="1:11" x14ac:dyDescent="0.25">
      <c r="B5" s="4">
        <f>COUNTIF(Tableau1[RefProduit],Tableau1[[#This Row],[RefProduit]])</f>
        <v>1</v>
      </c>
      <c r="C5" s="4" t="str">
        <f>Tableau1[[#This Row],[CodeLydic]] &amp;"-" &amp; Tableau1[[#This Row],[ReférenceFournisseur]]</f>
        <v>ATEA-A519.252K.10GIE.05</v>
      </c>
      <c r="D5" t="s">
        <v>264</v>
      </c>
      <c r="E5" s="2" t="s">
        <v>271</v>
      </c>
      <c r="F5" s="5" t="s">
        <v>272</v>
      </c>
      <c r="G5" t="s">
        <v>10</v>
      </c>
      <c r="H5" s="3">
        <v>304.7</v>
      </c>
      <c r="I5">
        <v>0.5</v>
      </c>
      <c r="J5" t="s">
        <v>273</v>
      </c>
      <c r="K5">
        <v>1</v>
      </c>
    </row>
    <row r="6" spans="1:11" x14ac:dyDescent="0.25">
      <c r="B6" s="4">
        <f>COUNTIF(Tableau1[RefProduit],Tableau1[[#This Row],[RefProduit]])</f>
        <v>1</v>
      </c>
      <c r="C6" s="4" t="str">
        <f>Tableau1[[#This Row],[CodeLydic]] &amp;"-" &amp; Tableau1[[#This Row],[ReférenceFournisseur]]</f>
        <v>ATL-514110</v>
      </c>
      <c r="D6" t="s">
        <v>709</v>
      </c>
      <c r="E6" s="2" t="s">
        <v>628</v>
      </c>
      <c r="F6" t="s">
        <v>629</v>
      </c>
      <c r="G6" t="s">
        <v>10</v>
      </c>
      <c r="H6" s="3">
        <v>66.040000000000006</v>
      </c>
      <c r="I6">
        <v>0.4</v>
      </c>
      <c r="K6">
        <v>1</v>
      </c>
    </row>
    <row r="7" spans="1:11" x14ac:dyDescent="0.25">
      <c r="B7" s="4">
        <f>COUNTIF(Tableau1[RefProduit],Tableau1[[#This Row],[RefProduit]])</f>
        <v>1</v>
      </c>
      <c r="C7" s="4" t="str">
        <f>Tableau1[[#This Row],[CodeLydic]] &amp;"-" &amp; Tableau1[[#This Row],[ReférenceFournisseur]]</f>
        <v>ATL-514105</v>
      </c>
      <c r="D7" t="s">
        <v>709</v>
      </c>
      <c r="E7" s="2" t="s">
        <v>630</v>
      </c>
      <c r="F7" t="s">
        <v>631</v>
      </c>
      <c r="G7" t="s">
        <v>10</v>
      </c>
      <c r="H7" s="3">
        <v>63.44</v>
      </c>
      <c r="I7">
        <v>0.4</v>
      </c>
      <c r="K7">
        <v>1</v>
      </c>
    </row>
    <row r="8" spans="1:11" x14ac:dyDescent="0.25">
      <c r="B8">
        <f>COUNTIF(Tableau1[RefProduit],Tableau1[[#This Row],[RefProduit]])</f>
        <v>4</v>
      </c>
      <c r="C8" t="str">
        <f>Tableau1[[#This Row],[CodeLydic]] &amp;"-" &amp; Tableau1[[#This Row],[ReférenceFournisseur]]</f>
        <v>B2EI-</v>
      </c>
      <c r="D8" t="s">
        <v>42</v>
      </c>
      <c r="E8" s="2"/>
      <c r="F8" t="s">
        <v>40</v>
      </c>
      <c r="G8" t="s">
        <v>41</v>
      </c>
      <c r="H8" s="3">
        <v>10560</v>
      </c>
      <c r="I8">
        <v>42</v>
      </c>
      <c r="J8" t="s">
        <v>43</v>
      </c>
      <c r="K8">
        <v>2</v>
      </c>
    </row>
    <row r="9" spans="1:11" x14ac:dyDescent="0.25">
      <c r="B9">
        <f>COUNTIF(Tableau1[RefProduit],Tableau1[[#This Row],[RefProduit]])</f>
        <v>4</v>
      </c>
      <c r="C9" t="str">
        <f>Tableau1[[#This Row],[CodeLydic]] &amp;"-" &amp; Tableau1[[#This Row],[ReférenceFournisseur]]</f>
        <v>B2EI-</v>
      </c>
      <c r="D9" t="s">
        <v>42</v>
      </c>
      <c r="E9" s="2"/>
      <c r="F9" t="s">
        <v>44</v>
      </c>
      <c r="G9" t="s">
        <v>41</v>
      </c>
      <c r="H9" s="3">
        <v>5946</v>
      </c>
      <c r="I9">
        <v>21</v>
      </c>
      <c r="J9" t="s">
        <v>45</v>
      </c>
      <c r="K9">
        <v>2</v>
      </c>
    </row>
    <row r="10" spans="1:11" x14ac:dyDescent="0.25">
      <c r="B10">
        <f>COUNTIF(Tableau1[RefProduit],Tableau1[[#This Row],[RefProduit]])</f>
        <v>4</v>
      </c>
      <c r="C10" t="str">
        <f>Tableau1[[#This Row],[CodeLydic]] &amp;"-" &amp; Tableau1[[#This Row],[ReférenceFournisseur]]</f>
        <v>B2EI-</v>
      </c>
      <c r="D10" t="s">
        <v>42</v>
      </c>
      <c r="E10" s="2"/>
      <c r="F10" t="s">
        <v>46</v>
      </c>
      <c r="G10" t="s">
        <v>41</v>
      </c>
      <c r="H10" s="3">
        <v>5955</v>
      </c>
      <c r="I10">
        <v>21</v>
      </c>
      <c r="J10" t="s">
        <v>47</v>
      </c>
      <c r="K10">
        <v>2</v>
      </c>
    </row>
    <row r="11" spans="1:11" x14ac:dyDescent="0.25">
      <c r="B11">
        <f>COUNTIF(Tableau1[RefProduit],Tableau1[[#This Row],[RefProduit]])</f>
        <v>4</v>
      </c>
      <c r="C11" t="str">
        <f>Tableau1[[#This Row],[CodeLydic]] &amp;"-" &amp; Tableau1[[#This Row],[ReférenceFournisseur]]</f>
        <v>B2EI-</v>
      </c>
      <c r="D11" t="s">
        <v>42</v>
      </c>
      <c r="E11" s="2"/>
      <c r="F11" t="s">
        <v>48</v>
      </c>
      <c r="G11" t="s">
        <v>41</v>
      </c>
      <c r="H11" s="3">
        <v>1612</v>
      </c>
      <c r="I11">
        <v>10</v>
      </c>
      <c r="J11" t="s">
        <v>48</v>
      </c>
      <c r="K11">
        <v>2</v>
      </c>
    </row>
    <row r="12" spans="1:11" x14ac:dyDescent="0.25">
      <c r="B12" s="4">
        <f>COUNTIF(Tableau1[RefProduit],Tableau1[[#This Row],[RefProduit]])</f>
        <v>1</v>
      </c>
      <c r="C12" s="4" t="str">
        <f>Tableau1[[#This Row],[CodeLydic]] &amp;"-" &amp; Tableau1[[#This Row],[ReférenceFournisseur]]</f>
        <v>BE-492580</v>
      </c>
      <c r="D12" t="s">
        <v>625</v>
      </c>
      <c r="E12" s="2" t="s">
        <v>626</v>
      </c>
      <c r="F12" t="s">
        <v>627</v>
      </c>
      <c r="G12" t="s">
        <v>10</v>
      </c>
      <c r="H12" s="3">
        <v>89.048389999999998</v>
      </c>
      <c r="I12">
        <v>0.3</v>
      </c>
      <c r="K12">
        <v>1</v>
      </c>
    </row>
    <row r="13" spans="1:11" x14ac:dyDescent="0.25">
      <c r="B13" s="4">
        <f>COUNTIF(Tableau1[RefProduit],Tableau1[[#This Row],[RefProduit]])</f>
        <v>1</v>
      </c>
      <c r="C13" s="4" t="str">
        <f>Tableau1[[#This Row],[CodeLydic]] &amp;"-" &amp; Tableau1[[#This Row],[ReférenceFournisseur]]</f>
        <v>BE-497002</v>
      </c>
      <c r="D13" t="s">
        <v>625</v>
      </c>
      <c r="E13" s="2" t="s">
        <v>702</v>
      </c>
      <c r="F13" t="s">
        <v>703</v>
      </c>
      <c r="G13" t="s">
        <v>10</v>
      </c>
      <c r="H13" s="3">
        <v>70</v>
      </c>
      <c r="I13">
        <v>0.4</v>
      </c>
      <c r="K13">
        <v>1</v>
      </c>
    </row>
    <row r="14" spans="1:11" x14ac:dyDescent="0.25">
      <c r="B14" s="4">
        <f>COUNTIF(Tableau1[RefProduit],Tableau1[[#This Row],[RefProduit]])</f>
        <v>1</v>
      </c>
      <c r="C14" s="4" t="str">
        <f>Tableau1[[#This Row],[CodeLydic]] &amp;"-" &amp; Tableau1[[#This Row],[ReférenceFournisseur]]</f>
        <v>BE-492196</v>
      </c>
      <c r="D14" t="s">
        <v>625</v>
      </c>
      <c r="E14" s="2" t="s">
        <v>704</v>
      </c>
      <c r="F14" t="s">
        <v>705</v>
      </c>
      <c r="G14" t="s">
        <v>10</v>
      </c>
      <c r="H14" s="3">
        <v>72.5</v>
      </c>
      <c r="I14">
        <v>0.4</v>
      </c>
      <c r="K14">
        <v>1</v>
      </c>
    </row>
    <row r="15" spans="1:11" x14ac:dyDescent="0.25">
      <c r="B15">
        <f>COUNTIF(Tableau1[RefProduit],Tableau1[[#This Row],[RefProduit]])</f>
        <v>1</v>
      </c>
      <c r="C15" t="str">
        <f>Tableau1[[#This Row],[CodeLydic]] &amp;"-" &amp; Tableau1[[#This Row],[ReférenceFournisseur]]</f>
        <v>BEGA-33058</v>
      </c>
      <c r="D15" t="s">
        <v>100</v>
      </c>
      <c r="E15" s="2" t="s">
        <v>101</v>
      </c>
      <c r="F15" t="s">
        <v>99</v>
      </c>
      <c r="G15" t="s">
        <v>10</v>
      </c>
      <c r="H15" s="3">
        <v>214.88</v>
      </c>
      <c r="I15">
        <v>0.5</v>
      </c>
      <c r="J15" t="s">
        <v>102</v>
      </c>
      <c r="K15">
        <v>1</v>
      </c>
    </row>
    <row r="16" spans="1:11" x14ac:dyDescent="0.25">
      <c r="B16">
        <f>COUNTIF(Tableau1[RefProduit],Tableau1[[#This Row],[RefProduit]])</f>
        <v>1</v>
      </c>
      <c r="C16" t="str">
        <f>Tableau1[[#This Row],[CodeLydic]] &amp;"-" &amp; Tableau1[[#This Row],[ReférenceFournisseur]]</f>
        <v>BEGA-10436</v>
      </c>
      <c r="D16" t="s">
        <v>100</v>
      </c>
      <c r="E16" s="2" t="s">
        <v>104</v>
      </c>
      <c r="F16" t="s">
        <v>103</v>
      </c>
      <c r="G16" t="s">
        <v>10</v>
      </c>
      <c r="H16" s="3">
        <v>43.66</v>
      </c>
      <c r="I16">
        <v>0.25</v>
      </c>
      <c r="J16" t="s">
        <v>102</v>
      </c>
      <c r="K16">
        <v>1</v>
      </c>
    </row>
    <row r="17" spans="2:11" x14ac:dyDescent="0.25">
      <c r="B17">
        <f>COUNTIF(Tableau1[RefProduit],Tableau1[[#This Row],[RefProduit]])</f>
        <v>1</v>
      </c>
      <c r="C17" t="str">
        <f>Tableau1[[#This Row],[CodeLydic]] &amp;"-" &amp; Tableau1[[#This Row],[ReférenceFournisseur]]</f>
        <v>BEGA-10036</v>
      </c>
      <c r="D17" t="s">
        <v>100</v>
      </c>
      <c r="E17" s="2" t="s">
        <v>106</v>
      </c>
      <c r="F17" t="s">
        <v>105</v>
      </c>
      <c r="G17" t="s">
        <v>10</v>
      </c>
      <c r="H17" s="3">
        <v>33.9</v>
      </c>
      <c r="I17">
        <v>0.2</v>
      </c>
      <c r="J17" t="s">
        <v>102</v>
      </c>
      <c r="K17">
        <v>1</v>
      </c>
    </row>
    <row r="18" spans="2:11" x14ac:dyDescent="0.25">
      <c r="B18">
        <f>COUNTIF(Tableau1[RefProduit],Tableau1[[#This Row],[RefProduit]])</f>
        <v>1</v>
      </c>
      <c r="C18" t="str">
        <f>Tableau1[[#This Row],[CodeLydic]] &amp;"-" &amp; Tableau1[[#This Row],[ReférenceFournisseur]]</f>
        <v>BEGA-55824</v>
      </c>
      <c r="D18" t="s">
        <v>100</v>
      </c>
      <c r="E18" s="2" t="s">
        <v>128</v>
      </c>
      <c r="F18" t="s">
        <v>127</v>
      </c>
      <c r="G18" t="s">
        <v>10</v>
      </c>
      <c r="H18" s="3">
        <v>130.37</v>
      </c>
      <c r="I18">
        <v>0.5</v>
      </c>
      <c r="J18" t="s">
        <v>129</v>
      </c>
      <c r="K18">
        <v>1</v>
      </c>
    </row>
    <row r="19" spans="2:11" x14ac:dyDescent="0.25">
      <c r="B19">
        <f>COUNTIF(Tableau1[RefProduit],Tableau1[[#This Row],[RefProduit]])</f>
        <v>1</v>
      </c>
      <c r="C19" t="str">
        <f>Tableau1[[#This Row],[CodeLydic]] &amp;"-" &amp; Tableau1[[#This Row],[ReférenceFournisseur]]</f>
        <v>BEGA-10510</v>
      </c>
      <c r="D19" t="s">
        <v>100</v>
      </c>
      <c r="E19" s="2" t="s">
        <v>131</v>
      </c>
      <c r="F19" t="s">
        <v>130</v>
      </c>
      <c r="G19" t="s">
        <v>10</v>
      </c>
      <c r="H19" s="3">
        <v>95.61</v>
      </c>
      <c r="I19">
        <v>0.3</v>
      </c>
      <c r="J19" t="s">
        <v>129</v>
      </c>
      <c r="K19">
        <v>1</v>
      </c>
    </row>
    <row r="20" spans="2:11" x14ac:dyDescent="0.25">
      <c r="B20">
        <f>COUNTIF(Tableau1[RefProduit],Tableau1[[#This Row],[RefProduit]])</f>
        <v>1</v>
      </c>
      <c r="C20" t="str">
        <f>Tableau1[[#This Row],[CodeLydic]] &amp;"-" &amp; Tableau1[[#This Row],[ReférenceFournisseur]]</f>
        <v>BEGA-55823</v>
      </c>
      <c r="D20" t="s">
        <v>100</v>
      </c>
      <c r="E20" s="2" t="s">
        <v>133</v>
      </c>
      <c r="F20" t="s">
        <v>132</v>
      </c>
      <c r="G20" t="s">
        <v>10</v>
      </c>
      <c r="H20" s="3">
        <v>130.37</v>
      </c>
      <c r="I20">
        <v>0.5</v>
      </c>
      <c r="J20" t="s">
        <v>129</v>
      </c>
      <c r="K20">
        <v>1</v>
      </c>
    </row>
    <row r="21" spans="2:11" x14ac:dyDescent="0.25">
      <c r="B21">
        <f>COUNTIF(Tableau1[RefProduit],Tableau1[[#This Row],[RefProduit]])</f>
        <v>1</v>
      </c>
      <c r="C21" t="str">
        <f>Tableau1[[#This Row],[CodeLydic]] &amp;"-" &amp; Tableau1[[#This Row],[ReférenceFournisseur]]</f>
        <v>BEGA-10440</v>
      </c>
      <c r="D21" t="s">
        <v>100</v>
      </c>
      <c r="E21" s="2" t="s">
        <v>135</v>
      </c>
      <c r="F21" t="s">
        <v>134</v>
      </c>
      <c r="G21" t="s">
        <v>10</v>
      </c>
      <c r="H21" s="3">
        <v>49.27</v>
      </c>
      <c r="I21">
        <v>0.3</v>
      </c>
      <c r="J21" t="s">
        <v>129</v>
      </c>
      <c r="K21">
        <v>1</v>
      </c>
    </row>
    <row r="22" spans="2:11" x14ac:dyDescent="0.25">
      <c r="B22">
        <f>COUNTIF(Tableau1[RefProduit],Tableau1[[#This Row],[RefProduit]])</f>
        <v>1</v>
      </c>
      <c r="C22" t="str">
        <f>Tableau1[[#This Row],[CodeLydic]] &amp;"-" &amp; Tableau1[[#This Row],[ReférenceFournisseur]]</f>
        <v>BEGA-66876</v>
      </c>
      <c r="D22" t="s">
        <v>100</v>
      </c>
      <c r="E22" s="2" t="s">
        <v>137</v>
      </c>
      <c r="F22" t="s">
        <v>136</v>
      </c>
      <c r="G22" t="s">
        <v>10</v>
      </c>
      <c r="H22" s="3">
        <v>241.22</v>
      </c>
      <c r="I22">
        <v>0.6</v>
      </c>
      <c r="J22" t="s">
        <v>138</v>
      </c>
      <c r="K22">
        <v>1</v>
      </c>
    </row>
    <row r="23" spans="2:11" x14ac:dyDescent="0.25">
      <c r="B23">
        <f>COUNTIF(Tableau1[RefProduit],Tableau1[[#This Row],[RefProduit]])</f>
        <v>1</v>
      </c>
      <c r="C23" t="str">
        <f>Tableau1[[#This Row],[CodeLydic]] &amp;"-" &amp; Tableau1[[#This Row],[ReférenceFournisseur]]</f>
        <v>BEGA-10486</v>
      </c>
      <c r="D23" t="s">
        <v>100</v>
      </c>
      <c r="E23" s="2" t="s">
        <v>139</v>
      </c>
      <c r="F23" t="s">
        <v>103</v>
      </c>
      <c r="G23" t="s">
        <v>10</v>
      </c>
      <c r="H23" s="3">
        <v>32.68</v>
      </c>
      <c r="I23">
        <v>0.25</v>
      </c>
      <c r="J23" t="s">
        <v>138</v>
      </c>
      <c r="K23">
        <v>1</v>
      </c>
    </row>
    <row r="24" spans="2:11" x14ac:dyDescent="0.25">
      <c r="B24" s="4">
        <f>COUNTIF(Tableau1[RefProduit],Tableau1[[#This Row],[RefProduit]])</f>
        <v>1</v>
      </c>
      <c r="C24" s="4" t="str">
        <f>Tableau1[[#This Row],[CodeLydic]] &amp;"-" &amp; Tableau1[[#This Row],[ReférenceFournisseur]]</f>
        <v>BEGA-10520</v>
      </c>
      <c r="D24" t="s">
        <v>100</v>
      </c>
      <c r="E24" s="2" t="s">
        <v>201</v>
      </c>
      <c r="F24" t="s">
        <v>202</v>
      </c>
      <c r="G24" t="s">
        <v>10</v>
      </c>
      <c r="H24" s="3">
        <v>104</v>
      </c>
      <c r="I24">
        <v>0.25</v>
      </c>
      <c r="J24" t="s">
        <v>129</v>
      </c>
      <c r="K24">
        <v>1</v>
      </c>
    </row>
    <row r="25" spans="2:11" x14ac:dyDescent="0.25">
      <c r="B25" s="4">
        <f>COUNTIF(Tableau1[RefProduit],Tableau1[[#This Row],[RefProduit]])</f>
        <v>1</v>
      </c>
      <c r="C25" s="4" t="str">
        <f>Tableau1[[#This Row],[CodeLydic]] &amp;"-" &amp; Tableau1[[#This Row],[ReférenceFournisseur]]</f>
        <v>BEGA-22378</v>
      </c>
      <c r="D25" t="s">
        <v>100</v>
      </c>
      <c r="E25" s="2" t="s">
        <v>209</v>
      </c>
      <c r="F25" t="s">
        <v>210</v>
      </c>
      <c r="G25" t="s">
        <v>10</v>
      </c>
      <c r="H25" s="3">
        <v>249.61</v>
      </c>
      <c r="I25">
        <v>0.6</v>
      </c>
      <c r="J25" t="s">
        <v>211</v>
      </c>
      <c r="K25">
        <v>1</v>
      </c>
    </row>
    <row r="26" spans="2:11" x14ac:dyDescent="0.25">
      <c r="B26" s="4">
        <f>COUNTIF(Tableau1[RefProduit],Tableau1[[#This Row],[RefProduit]])</f>
        <v>1</v>
      </c>
      <c r="C26" s="4" t="str">
        <f>Tableau1[[#This Row],[CodeLydic]] &amp;"-" &amp; Tableau1[[#This Row],[ReférenceFournisseur]]</f>
        <v>BEGA-10489</v>
      </c>
      <c r="D26" t="s">
        <v>100</v>
      </c>
      <c r="E26" s="2" t="s">
        <v>212</v>
      </c>
      <c r="F26" t="s">
        <v>213</v>
      </c>
      <c r="G26" t="s">
        <v>10</v>
      </c>
      <c r="H26" s="3">
        <v>46</v>
      </c>
      <c r="I26">
        <v>0.25</v>
      </c>
      <c r="J26" t="s">
        <v>211</v>
      </c>
      <c r="K26">
        <v>1</v>
      </c>
    </row>
    <row r="27" spans="2:11" x14ac:dyDescent="0.25">
      <c r="B27" s="4">
        <f>COUNTIF(Tableau1[RefProduit],Tableau1[[#This Row],[RefProduit]])</f>
        <v>1</v>
      </c>
      <c r="C27" s="4" t="str">
        <f>Tableau1[[#This Row],[CodeLydic]] &amp;"-" &amp; Tableau1[[#This Row],[ReférenceFournisseur]]</f>
        <v>BEGA-66452</v>
      </c>
      <c r="D27" t="s">
        <v>100</v>
      </c>
      <c r="E27" s="2" t="s">
        <v>214</v>
      </c>
      <c r="F27" t="s">
        <v>215</v>
      </c>
      <c r="G27" t="s">
        <v>10</v>
      </c>
      <c r="H27" s="3">
        <v>949.9</v>
      </c>
      <c r="I27">
        <v>0.6</v>
      </c>
      <c r="J27" t="s">
        <v>216</v>
      </c>
      <c r="K27">
        <v>1</v>
      </c>
    </row>
    <row r="28" spans="2:11" x14ac:dyDescent="0.25">
      <c r="B28" s="4">
        <f>COUNTIF(Tableau1[RefProduit],Tableau1[[#This Row],[RefProduit]])</f>
        <v>1</v>
      </c>
      <c r="C28" s="4" t="str">
        <f>Tableau1[[#This Row],[CodeLydic]] &amp;"-" &amp; Tableau1[[#This Row],[ReférenceFournisseur]]</f>
        <v>BEGA-99533</v>
      </c>
      <c r="D28" t="s">
        <v>100</v>
      </c>
      <c r="E28" s="2" t="s">
        <v>217</v>
      </c>
      <c r="F28" t="s">
        <v>218</v>
      </c>
      <c r="G28" t="s">
        <v>10</v>
      </c>
      <c r="H28" s="3">
        <v>1790</v>
      </c>
      <c r="I28">
        <v>1</v>
      </c>
      <c r="J28" t="s">
        <v>219</v>
      </c>
      <c r="K28">
        <v>1</v>
      </c>
    </row>
    <row r="29" spans="2:11" x14ac:dyDescent="0.25">
      <c r="B29" s="4">
        <f>COUNTIF(Tableau1[RefProduit],Tableau1[[#This Row],[RefProduit]])</f>
        <v>1</v>
      </c>
      <c r="C29" s="4" t="str">
        <f>Tableau1[[#This Row],[CodeLydic]] &amp;"-" &amp; Tableau1[[#This Row],[ReférenceFournisseur]]</f>
        <v>BEGA-55842</v>
      </c>
      <c r="D29" t="s">
        <v>100</v>
      </c>
      <c r="E29" s="2" t="s">
        <v>220</v>
      </c>
      <c r="F29" t="s">
        <v>221</v>
      </c>
      <c r="G29" t="s">
        <v>10</v>
      </c>
      <c r="H29" s="3">
        <v>164.9</v>
      </c>
      <c r="I29">
        <v>0.6</v>
      </c>
      <c r="J29" t="s">
        <v>222</v>
      </c>
      <c r="K29">
        <v>1</v>
      </c>
    </row>
    <row r="30" spans="2:11" x14ac:dyDescent="0.25">
      <c r="B30" s="4">
        <f>COUNTIF(Tableau1[RefProduit],Tableau1[[#This Row],[RefProduit]])</f>
        <v>1</v>
      </c>
      <c r="C30" s="4" t="str">
        <f>Tableau1[[#This Row],[CodeLydic]] &amp;"-" &amp; Tableau1[[#This Row],[ReférenceFournisseur]]</f>
        <v>BEGA-10441</v>
      </c>
      <c r="D30" t="s">
        <v>100</v>
      </c>
      <c r="E30" s="2" t="s">
        <v>223</v>
      </c>
      <c r="F30" t="s">
        <v>103</v>
      </c>
      <c r="G30" t="s">
        <v>10</v>
      </c>
      <c r="H30" s="3">
        <v>65.900000000000006</v>
      </c>
      <c r="I30">
        <v>0.25</v>
      </c>
      <c r="J30" t="s">
        <v>222</v>
      </c>
      <c r="K30">
        <v>1</v>
      </c>
    </row>
    <row r="31" spans="2:11" x14ac:dyDescent="0.25">
      <c r="B31" s="4">
        <f>COUNTIF(Tableau1[RefProduit],Tableau1[[#This Row],[RefProduit]])</f>
        <v>1</v>
      </c>
      <c r="C31" s="4" t="str">
        <f>Tableau1[[#This Row],[CodeLydic]] &amp;"-" &amp; Tableau1[[#This Row],[ReférenceFournisseur]]</f>
        <v>BEGA-70917</v>
      </c>
      <c r="D31" t="s">
        <v>100</v>
      </c>
      <c r="E31" s="2" t="s">
        <v>274</v>
      </c>
      <c r="F31" t="s">
        <v>275</v>
      </c>
      <c r="G31" t="s">
        <v>10</v>
      </c>
      <c r="H31" s="3">
        <v>1356</v>
      </c>
      <c r="I31">
        <v>2</v>
      </c>
      <c r="J31" t="s">
        <v>219</v>
      </c>
      <c r="K31">
        <v>1</v>
      </c>
    </row>
    <row r="32" spans="2:11" x14ac:dyDescent="0.25">
      <c r="B32" s="4">
        <f>COUNTIF(Tableau1[RefProduit],Tableau1[[#This Row],[RefProduit]])</f>
        <v>1</v>
      </c>
      <c r="C32" s="4" t="str">
        <f>Tableau1[[#This Row],[CodeLydic]] &amp;"-" &amp; Tableau1[[#This Row],[ReférenceFournisseur]]</f>
        <v>BEH-33402</v>
      </c>
      <c r="D32" t="s">
        <v>693</v>
      </c>
      <c r="E32" s="2" t="s">
        <v>694</v>
      </c>
      <c r="F32" t="s">
        <v>695</v>
      </c>
      <c r="G32" t="s">
        <v>10</v>
      </c>
      <c r="H32" s="3">
        <v>241.74</v>
      </c>
      <c r="I32">
        <v>0.9</v>
      </c>
      <c r="K32">
        <v>1</v>
      </c>
    </row>
    <row r="33" spans="2:11" x14ac:dyDescent="0.25">
      <c r="B33" s="4">
        <f>COUNTIF(Tableau1[RefProduit],Tableau1[[#This Row],[RefProduit]])</f>
        <v>1</v>
      </c>
      <c r="C33" s="4" t="str">
        <f>Tableau1[[#This Row],[CodeLydic]] &amp;"-" &amp; Tableau1[[#This Row],[ReférenceFournisseur]]</f>
        <v>BEH-33501</v>
      </c>
      <c r="D33" t="s">
        <v>693</v>
      </c>
      <c r="E33" s="2" t="s">
        <v>696</v>
      </c>
      <c r="F33" t="s">
        <v>697</v>
      </c>
      <c r="G33" t="s">
        <v>10</v>
      </c>
      <c r="H33" s="3">
        <v>55.08</v>
      </c>
      <c r="I33">
        <v>0.25</v>
      </c>
      <c r="K33">
        <v>1</v>
      </c>
    </row>
    <row r="34" spans="2:11" x14ac:dyDescent="0.25">
      <c r="B34" s="4">
        <f>COUNTIF(Tableau1[RefProduit],Tableau1[[#This Row],[RefProduit]])</f>
        <v>1</v>
      </c>
      <c r="C34" s="4" t="str">
        <f>Tableau1[[#This Row],[CodeLydic]] &amp;"-" &amp; Tableau1[[#This Row],[ReférenceFournisseur]]</f>
        <v>BEH-37897</v>
      </c>
      <c r="D34" t="s">
        <v>693</v>
      </c>
      <c r="E34" s="2" t="s">
        <v>698</v>
      </c>
      <c r="F34" t="s">
        <v>699</v>
      </c>
      <c r="G34" t="s">
        <v>10</v>
      </c>
      <c r="H34" s="3">
        <v>41.82</v>
      </c>
      <c r="I34">
        <v>0.4</v>
      </c>
      <c r="K34">
        <v>1</v>
      </c>
    </row>
    <row r="35" spans="2:11" x14ac:dyDescent="0.25">
      <c r="B35" s="4">
        <f>COUNTIF(Tableau1[RefProduit],Tableau1[[#This Row],[RefProduit]])</f>
        <v>1</v>
      </c>
      <c r="C35" s="4" t="str">
        <f>Tableau1[[#This Row],[CodeLydic]] &amp;"-" &amp; Tableau1[[#This Row],[ReférenceFournisseur]]</f>
        <v>BEH-33358</v>
      </c>
      <c r="D35" t="s">
        <v>693</v>
      </c>
      <c r="E35" s="2" t="s">
        <v>700</v>
      </c>
      <c r="F35" t="s">
        <v>701</v>
      </c>
      <c r="G35" t="s">
        <v>10</v>
      </c>
      <c r="H35" s="3">
        <v>11</v>
      </c>
      <c r="I35">
        <v>0.25</v>
      </c>
      <c r="K35">
        <v>1</v>
      </c>
    </row>
    <row r="36" spans="2:11" x14ac:dyDescent="0.25">
      <c r="B36" s="4">
        <f>COUNTIF(Tableau1[RefProduit],Tableau1[[#This Row],[RefProduit]])</f>
        <v>1</v>
      </c>
      <c r="C36" s="4" t="str">
        <f>Tableau1[[#This Row],[CodeLydic]] &amp;"-" &amp; Tableau1[[#This Row],[ReférenceFournisseur]]</f>
        <v>BIZ-710201</v>
      </c>
      <c r="D36" t="s">
        <v>707</v>
      </c>
      <c r="E36" s="2" t="s">
        <v>203</v>
      </c>
      <c r="F36" t="s">
        <v>204</v>
      </c>
      <c r="G36" t="s">
        <v>10</v>
      </c>
      <c r="H36" s="3">
        <v>0.87649999999999995</v>
      </c>
      <c r="I36">
        <v>0.01</v>
      </c>
      <c r="K36">
        <v>1</v>
      </c>
    </row>
    <row r="37" spans="2:11" x14ac:dyDescent="0.25">
      <c r="B37" s="4">
        <f>COUNTIF(Tableau1[RefProduit],Tableau1[[#This Row],[RefProduit]])</f>
        <v>1</v>
      </c>
      <c r="C37" s="4" t="str">
        <f>Tableau1[[#This Row],[CodeLydic]] &amp;"-" &amp; Tableau1[[#This Row],[ReférenceFournisseur]]</f>
        <v>BIZ-710200</v>
      </c>
      <c r="D37" t="s">
        <v>707</v>
      </c>
      <c r="E37" s="2" t="s">
        <v>329</v>
      </c>
      <c r="F37" t="s">
        <v>330</v>
      </c>
      <c r="G37" t="s">
        <v>10</v>
      </c>
      <c r="H37" s="3">
        <v>0.95425000000000004</v>
      </c>
      <c r="I37">
        <v>0.01</v>
      </c>
      <c r="K37">
        <v>1</v>
      </c>
    </row>
    <row r="38" spans="2:11" x14ac:dyDescent="0.25">
      <c r="B38" s="4">
        <f>COUNTIF(Tableau1[RefProduit],Tableau1[[#This Row],[RefProduit]])</f>
        <v>1</v>
      </c>
      <c r="C38" s="4" t="str">
        <f>Tableau1[[#This Row],[CodeLydic]] &amp;"-" &amp; Tableau1[[#This Row],[ReférenceFournisseur]]</f>
        <v>BIZ-770152</v>
      </c>
      <c r="D38" t="s">
        <v>707</v>
      </c>
      <c r="E38" s="2" t="s">
        <v>331</v>
      </c>
      <c r="F38" t="s">
        <v>332</v>
      </c>
      <c r="G38" t="s">
        <v>10</v>
      </c>
      <c r="H38" s="3">
        <v>17.93366</v>
      </c>
      <c r="I38">
        <v>0.3</v>
      </c>
      <c r="K38">
        <v>1</v>
      </c>
    </row>
    <row r="39" spans="2:11" x14ac:dyDescent="0.25">
      <c r="B39" s="4">
        <f>COUNTIF(Tableau1[RefProduit],Tableau1[[#This Row],[RefProduit]])</f>
        <v>1</v>
      </c>
      <c r="C39" s="4" t="str">
        <f>Tableau1[[#This Row],[CodeLydic]] &amp;"-" &amp; Tableau1[[#This Row],[ReférenceFournisseur]]</f>
        <v>BIZ-710287</v>
      </c>
      <c r="D39" t="s">
        <v>707</v>
      </c>
      <c r="E39" s="2" t="s">
        <v>370</v>
      </c>
      <c r="F39" t="s">
        <v>371</v>
      </c>
      <c r="G39" t="s">
        <v>10</v>
      </c>
      <c r="H39" s="3">
        <f>50.24162/30</f>
        <v>1.6747206666666665</v>
      </c>
      <c r="I39">
        <v>0.01</v>
      </c>
      <c r="K39">
        <v>1</v>
      </c>
    </row>
    <row r="40" spans="2:11" x14ac:dyDescent="0.25">
      <c r="B40" s="4">
        <f>COUNTIF(Tableau1[RefProduit],Tableau1[[#This Row],[RefProduit]])</f>
        <v>1</v>
      </c>
      <c r="C40" s="4" t="str">
        <f>Tableau1[[#This Row],[CodeLydic]] &amp;"-" &amp; Tableau1[[#This Row],[ReférenceFournisseur]]</f>
        <v>BIZ-300455</v>
      </c>
      <c r="D40" t="s">
        <v>707</v>
      </c>
      <c r="E40" s="2" t="s">
        <v>387</v>
      </c>
      <c r="F40" t="s">
        <v>388</v>
      </c>
      <c r="G40" t="s">
        <v>10</v>
      </c>
      <c r="H40" s="3">
        <v>7.68</v>
      </c>
      <c r="I40">
        <v>0.01</v>
      </c>
      <c r="J40" t="s">
        <v>389</v>
      </c>
      <c r="K40">
        <v>1</v>
      </c>
    </row>
    <row r="41" spans="2:11" x14ac:dyDescent="0.25">
      <c r="B41" s="4">
        <f>COUNTIF(Tableau1[RefProduit],Tableau1[[#This Row],[RefProduit]])</f>
        <v>1</v>
      </c>
      <c r="C41" s="4" t="str">
        <f>Tableau1[[#This Row],[CodeLydic]] &amp;"-" &amp; Tableau1[[#This Row],[ReférenceFournisseur]]</f>
        <v>BIZ-710801</v>
      </c>
      <c r="D41" t="s">
        <v>707</v>
      </c>
      <c r="E41" s="2" t="s">
        <v>561</v>
      </c>
      <c r="F41" t="s">
        <v>562</v>
      </c>
      <c r="G41" t="s">
        <v>10</v>
      </c>
      <c r="H41" s="3">
        <v>9.4617000000000004</v>
      </c>
      <c r="I41">
        <v>0.4</v>
      </c>
      <c r="K41">
        <v>1</v>
      </c>
    </row>
    <row r="42" spans="2:11" x14ac:dyDescent="0.25">
      <c r="B42" s="4">
        <f>COUNTIF(Tableau1[RefProduit],Tableau1[[#This Row],[RefProduit]])</f>
        <v>1</v>
      </c>
      <c r="C42" s="4" t="str">
        <f>Tableau1[[#This Row],[CodeLydic]] &amp;"-" &amp; Tableau1[[#This Row],[ReférenceFournisseur]]</f>
        <v>BIZ-10200</v>
      </c>
      <c r="D42" t="s">
        <v>707</v>
      </c>
      <c r="E42" s="2" t="s">
        <v>692</v>
      </c>
      <c r="F42" t="s">
        <v>330</v>
      </c>
      <c r="G42" t="s">
        <v>10</v>
      </c>
      <c r="H42" s="3">
        <v>0.97333999999999998</v>
      </c>
      <c r="I42">
        <v>0.01</v>
      </c>
      <c r="K42">
        <v>1</v>
      </c>
    </row>
    <row r="43" spans="2:11" x14ac:dyDescent="0.25">
      <c r="B43" s="4">
        <f>COUNTIF(Tableau1[RefProduit],Tableau1[[#This Row],[RefProduit]])</f>
        <v>1</v>
      </c>
      <c r="C43" s="4" t="str">
        <f>Tableau1[[#This Row],[CodeLydic]] &amp;"-" &amp; Tableau1[[#This Row],[ReférenceFournisseur]]</f>
        <v>CAB-CF54/100EZ</v>
      </c>
      <c r="D43" t="s">
        <v>714</v>
      </c>
      <c r="E43" s="2" t="s">
        <v>309</v>
      </c>
      <c r="F43" t="s">
        <v>310</v>
      </c>
      <c r="G43" t="s">
        <v>205</v>
      </c>
      <c r="H43" s="3">
        <v>11.376989999999999</v>
      </c>
      <c r="I43">
        <v>0.15</v>
      </c>
      <c r="J43" t="s">
        <v>311</v>
      </c>
      <c r="K43">
        <v>1</v>
      </c>
    </row>
    <row r="44" spans="2:11" x14ac:dyDescent="0.25">
      <c r="B44" s="4">
        <f>COUNTIF(Tableau1[RefProduit],Tableau1[[#This Row],[RefProduit]])</f>
        <v>1</v>
      </c>
      <c r="C44" s="4" t="str">
        <f>Tableau1[[#This Row],[CodeLydic]] &amp;"-" &amp; Tableau1[[#This Row],[ReférenceFournisseur]]</f>
        <v>CAB-CL150GS</v>
      </c>
      <c r="D44" t="s">
        <v>714</v>
      </c>
      <c r="E44" s="2" t="s">
        <v>312</v>
      </c>
      <c r="F44" t="s">
        <v>313</v>
      </c>
      <c r="G44" t="s">
        <v>10</v>
      </c>
      <c r="H44" s="3">
        <v>4.97</v>
      </c>
      <c r="I44">
        <v>0.05</v>
      </c>
      <c r="J44" t="s">
        <v>314</v>
      </c>
      <c r="K44">
        <v>1</v>
      </c>
    </row>
    <row r="45" spans="2:11" x14ac:dyDescent="0.25">
      <c r="B45" s="4">
        <f>COUNTIF(Tableau1[RefProduit],Tableau1[[#This Row],[RefProduit]])</f>
        <v>1</v>
      </c>
      <c r="C45" s="4" t="str">
        <f>Tableau1[[#This Row],[CodeLydic]] &amp;"-" &amp; Tableau1[[#This Row],[ReférenceFournisseur]]</f>
        <v>CAB-CF105/200EZ</v>
      </c>
      <c r="D45" t="s">
        <v>714</v>
      </c>
      <c r="E45" s="2" t="s">
        <v>315</v>
      </c>
      <c r="F45" t="s">
        <v>316</v>
      </c>
      <c r="G45" t="s">
        <v>205</v>
      </c>
      <c r="H45" s="3">
        <v>27.98</v>
      </c>
      <c r="I45">
        <v>0.15</v>
      </c>
      <c r="J45" t="s">
        <v>319</v>
      </c>
      <c r="K45">
        <v>1</v>
      </c>
    </row>
    <row r="46" spans="2:11" x14ac:dyDescent="0.25">
      <c r="B46" s="4">
        <f>COUNTIF(Tableau1[RefProduit],Tableau1[[#This Row],[RefProduit]])</f>
        <v>1</v>
      </c>
      <c r="C46" s="4" t="str">
        <f>Tableau1[[#This Row],[CodeLydic]] &amp;"-" &amp; Tableau1[[#This Row],[ReférenceFournisseur]]</f>
        <v>CAB-CF105/400EZ</v>
      </c>
      <c r="D46" t="s">
        <v>714</v>
      </c>
      <c r="E46" s="2" t="s">
        <v>317</v>
      </c>
      <c r="F46" t="s">
        <v>318</v>
      </c>
      <c r="G46" t="s">
        <v>205</v>
      </c>
      <c r="H46" s="3">
        <v>46.53</v>
      </c>
      <c r="I46">
        <v>0.15</v>
      </c>
      <c r="J46" t="s">
        <v>323</v>
      </c>
      <c r="K46">
        <v>1</v>
      </c>
    </row>
    <row r="47" spans="2:11" x14ac:dyDescent="0.25">
      <c r="B47" s="4">
        <f>COUNTIF(Tableau1[RefProduit],Tableau1[[#This Row],[RefProduit]])</f>
        <v>1</v>
      </c>
      <c r="C47" s="4" t="str">
        <f>Tableau1[[#This Row],[CodeLydic]] &amp;"-" &amp; Tableau1[[#This Row],[ReférenceFournisseur]]</f>
        <v>CAB-CF54/150EZ</v>
      </c>
      <c r="D47" t="s">
        <v>714</v>
      </c>
      <c r="E47" s="2" t="s">
        <v>320</v>
      </c>
      <c r="F47" t="s">
        <v>321</v>
      </c>
      <c r="G47" t="s">
        <v>205</v>
      </c>
      <c r="H47" s="3">
        <v>13.90706</v>
      </c>
      <c r="I47">
        <v>0.15</v>
      </c>
      <c r="J47" t="s">
        <v>322</v>
      </c>
      <c r="K47">
        <v>1</v>
      </c>
    </row>
    <row r="48" spans="2:11" x14ac:dyDescent="0.25">
      <c r="B48" s="4">
        <f>COUNTIF(Tableau1[RefProduit],Tableau1[[#This Row],[RefProduit]])</f>
        <v>1</v>
      </c>
      <c r="C48" s="4" t="str">
        <f>Tableau1[[#This Row],[CodeLydic]] &amp;"-" &amp; Tableau1[[#This Row],[ReférenceFournisseur]]</f>
        <v>CAB-CF54/300EZ</v>
      </c>
      <c r="D48" t="s">
        <v>714</v>
      </c>
      <c r="E48" s="2" t="s">
        <v>324</v>
      </c>
      <c r="F48" t="s">
        <v>325</v>
      </c>
      <c r="G48" t="s">
        <v>205</v>
      </c>
      <c r="H48" s="3">
        <v>22.545919999999999</v>
      </c>
      <c r="I48">
        <v>0.15</v>
      </c>
      <c r="J48" t="s">
        <v>326</v>
      </c>
      <c r="K48">
        <v>1</v>
      </c>
    </row>
    <row r="49" spans="2:11" x14ac:dyDescent="0.25">
      <c r="B49" s="4">
        <f>COUNTIF(Tableau1[RefProduit],Tableau1[[#This Row],[RefProduit]])</f>
        <v>1</v>
      </c>
      <c r="C49" s="4" t="str">
        <f>Tableau1[[#This Row],[CodeLydic]] &amp;"-" &amp; Tableau1[[#This Row],[ReférenceFournisseur]]</f>
        <v>CAB-AUTOCLICGS</v>
      </c>
      <c r="D49" t="s">
        <v>714</v>
      </c>
      <c r="E49" s="2" t="s">
        <v>327</v>
      </c>
      <c r="F49" t="s">
        <v>328</v>
      </c>
      <c r="G49" t="s">
        <v>10</v>
      </c>
      <c r="H49" s="3">
        <v>4.6500000000000004</v>
      </c>
      <c r="I49">
        <v>0.05</v>
      </c>
      <c r="K49">
        <v>1</v>
      </c>
    </row>
    <row r="50" spans="2:11" x14ac:dyDescent="0.25">
      <c r="B50" s="4">
        <f>COUNTIF(Tableau1[RefProduit],Tableau1[[#This Row],[RefProduit]])</f>
        <v>1</v>
      </c>
      <c r="C50" s="4" t="str">
        <f>Tableau1[[#This Row],[CodeLydic]] &amp;"-" &amp; Tableau1[[#This Row],[ReférenceFournisseur]]</f>
        <v>CAB-CP150GS</v>
      </c>
      <c r="D50" t="s">
        <v>714</v>
      </c>
      <c r="E50" s="2" t="s">
        <v>333</v>
      </c>
      <c r="F50" t="s">
        <v>334</v>
      </c>
      <c r="G50" t="s">
        <v>205</v>
      </c>
      <c r="H50" s="3">
        <v>15.48714</v>
      </c>
      <c r="I50">
        <v>0.1</v>
      </c>
      <c r="J50" t="s">
        <v>335</v>
      </c>
      <c r="K50">
        <v>1</v>
      </c>
    </row>
    <row r="51" spans="2:11" x14ac:dyDescent="0.25">
      <c r="B51" s="4">
        <f>COUNTIF(Tableau1[RefProduit],Tableau1[[#This Row],[RefProduit]])</f>
        <v>1</v>
      </c>
      <c r="C51" s="4" t="str">
        <f>Tableau1[[#This Row],[CodeLydic]] &amp;"-" &amp; Tableau1[[#This Row],[ReférenceFournisseur]]</f>
        <v>CAB-CP200GS</v>
      </c>
      <c r="D51" t="s">
        <v>714</v>
      </c>
      <c r="E51" s="2" t="s">
        <v>336</v>
      </c>
      <c r="F51" t="s">
        <v>337</v>
      </c>
      <c r="G51" t="s">
        <v>205</v>
      </c>
      <c r="H51" s="3">
        <v>18.381150000000002</v>
      </c>
      <c r="I51">
        <v>0.1</v>
      </c>
      <c r="J51" t="s">
        <v>338</v>
      </c>
      <c r="K51">
        <v>1</v>
      </c>
    </row>
    <row r="52" spans="2:11" x14ac:dyDescent="0.25">
      <c r="B52" s="4">
        <f>COUNTIF(Tableau1[RefProduit],Tableau1[[#This Row],[RefProduit]])</f>
        <v>1</v>
      </c>
      <c r="C52" s="4" t="str">
        <f>Tableau1[[#This Row],[CodeLydic]] &amp;"-" &amp; Tableau1[[#This Row],[ReférenceFournisseur]]</f>
        <v>CAB-CP300GS</v>
      </c>
      <c r="D52" t="s">
        <v>714</v>
      </c>
      <c r="E52" s="2" t="s">
        <v>339</v>
      </c>
      <c r="F52" t="s">
        <v>340</v>
      </c>
      <c r="G52" t="s">
        <v>205</v>
      </c>
      <c r="H52" s="3">
        <v>23.84</v>
      </c>
      <c r="I52">
        <v>0.1</v>
      </c>
      <c r="J52" t="s">
        <v>341</v>
      </c>
      <c r="K52">
        <v>1</v>
      </c>
    </row>
    <row r="53" spans="2:11" x14ac:dyDescent="0.25">
      <c r="B53" s="4">
        <f>COUNTIF(Tableau1[RefProduit],Tableau1[[#This Row],[RefProduit]])</f>
        <v>1</v>
      </c>
      <c r="C53" s="4" t="str">
        <f>Tableau1[[#This Row],[CodeLydic]] &amp;"-" &amp; Tableau1[[#This Row],[ReférenceFournisseur]]</f>
        <v>CAB-CP400GS</v>
      </c>
      <c r="D53" t="s">
        <v>714</v>
      </c>
      <c r="E53" s="2" t="s">
        <v>342</v>
      </c>
      <c r="F53" t="s">
        <v>343</v>
      </c>
      <c r="G53" t="s">
        <v>205</v>
      </c>
      <c r="H53" s="3">
        <v>34.987050000000004</v>
      </c>
      <c r="I53">
        <v>0.1</v>
      </c>
      <c r="J53" t="s">
        <v>344</v>
      </c>
      <c r="K53">
        <v>1</v>
      </c>
    </row>
    <row r="54" spans="2:11" x14ac:dyDescent="0.25">
      <c r="B54" s="4">
        <f>COUNTIF(Tableau1[RefProduit],Tableau1[[#This Row],[RefProduit]])</f>
        <v>1</v>
      </c>
      <c r="C54" s="4" t="str">
        <f>Tableau1[[#This Row],[CodeLydic]] &amp;"-" &amp; Tableau1[[#This Row],[ReférenceFournisseur]]</f>
        <v>CAB-000921</v>
      </c>
      <c r="D54" t="s">
        <v>714</v>
      </c>
      <c r="E54" s="2" t="s">
        <v>573</v>
      </c>
      <c r="F54" t="s">
        <v>574</v>
      </c>
      <c r="G54" t="s">
        <v>205</v>
      </c>
      <c r="H54" s="3">
        <v>39.950000000000003</v>
      </c>
      <c r="I54">
        <v>0.2</v>
      </c>
      <c r="J54" t="s">
        <v>577</v>
      </c>
      <c r="K54">
        <v>1</v>
      </c>
    </row>
    <row r="55" spans="2:11" x14ac:dyDescent="0.25">
      <c r="B55" s="4">
        <f>COUNTIF(Tableau1[RefProduit],Tableau1[[#This Row],[RefProduit]])</f>
        <v>1</v>
      </c>
      <c r="C55" s="4" t="str">
        <f>Tableau1[[#This Row],[CodeLydic]] &amp;"-" &amp; Tableau1[[#This Row],[ReférenceFournisseur]]</f>
        <v>CAB-000911</v>
      </c>
      <c r="D55" t="s">
        <v>714</v>
      </c>
      <c r="E55" s="2" t="s">
        <v>575</v>
      </c>
      <c r="F55" t="s">
        <v>576</v>
      </c>
      <c r="G55" t="s">
        <v>205</v>
      </c>
      <c r="H55" s="3">
        <v>27.097999999999999</v>
      </c>
      <c r="I55">
        <v>0.2</v>
      </c>
      <c r="J55" t="s">
        <v>319</v>
      </c>
      <c r="K55">
        <v>1</v>
      </c>
    </row>
    <row r="56" spans="2:11" x14ac:dyDescent="0.25">
      <c r="B56" s="4">
        <f>COUNTIF(Tableau1[RefProduit],Tableau1[[#This Row],[RefProduit]])</f>
        <v>1</v>
      </c>
      <c r="C56" s="4" t="str">
        <f>Tableau1[[#This Row],[CodeLydic]] &amp;"-" &amp; Tableau1[[#This Row],[ReférenceFournisseur]]</f>
        <v>CAB-558241</v>
      </c>
      <c r="D56" t="s">
        <v>714</v>
      </c>
      <c r="E56" s="2" t="s">
        <v>578</v>
      </c>
      <c r="F56" t="s">
        <v>579</v>
      </c>
      <c r="G56" t="s">
        <v>10</v>
      </c>
      <c r="H56" s="3">
        <v>5.2024600000000003</v>
      </c>
      <c r="I56">
        <v>0.05</v>
      </c>
      <c r="J56" t="s">
        <v>580</v>
      </c>
      <c r="K56">
        <v>1</v>
      </c>
    </row>
    <row r="57" spans="2:11" x14ac:dyDescent="0.25">
      <c r="B57" s="4">
        <f>COUNTIF(Tableau1[RefProduit],Tableau1[[#This Row],[RefProduit]])</f>
        <v>1</v>
      </c>
      <c r="C57" s="4" t="str">
        <f>Tableau1[[#This Row],[CodeLydic]] &amp;"-" &amp; Tableau1[[#This Row],[ReférenceFournisseur]]</f>
        <v>CAPRI-735700</v>
      </c>
      <c r="D57" t="s">
        <v>206</v>
      </c>
      <c r="E57" s="2" t="s">
        <v>207</v>
      </c>
      <c r="F57" t="s">
        <v>208</v>
      </c>
      <c r="G57" t="s">
        <v>10</v>
      </c>
      <c r="H57" s="3">
        <v>4.7476000000000003</v>
      </c>
      <c r="I57">
        <v>0.1</v>
      </c>
      <c r="K57">
        <v>1</v>
      </c>
    </row>
    <row r="58" spans="2:11" x14ac:dyDescent="0.25">
      <c r="B58" s="4">
        <f>COUNTIF(Tableau1[RefProduit],Tableau1[[#This Row],[RefProduit]])</f>
        <v>1</v>
      </c>
      <c r="C58" s="4" t="str">
        <f>Tableau1[[#This Row],[CodeLydic]] &amp;"-" &amp; Tableau1[[#This Row],[ReférenceFournisseur]]</f>
        <v>CES-001056</v>
      </c>
      <c r="D58" t="s">
        <v>686</v>
      </c>
      <c r="E58" s="2" t="s">
        <v>687</v>
      </c>
      <c r="F58" t="s">
        <v>688</v>
      </c>
      <c r="G58" t="s">
        <v>205</v>
      </c>
      <c r="H58" s="3">
        <v>17.473420000000001</v>
      </c>
      <c r="I58">
        <v>0.2</v>
      </c>
      <c r="J58" t="s">
        <v>689</v>
      </c>
      <c r="K58">
        <v>1</v>
      </c>
    </row>
    <row r="59" spans="2:11" x14ac:dyDescent="0.25">
      <c r="B59" s="4">
        <f>COUNTIF(Tableau1[RefProduit],Tableau1[[#This Row],[RefProduit]])</f>
        <v>1</v>
      </c>
      <c r="C59" s="4" t="str">
        <f>Tableau1[[#This Row],[CodeLydic]] &amp;"-" &amp; Tableau1[[#This Row],[ReférenceFournisseur]]</f>
        <v>CES-009201</v>
      </c>
      <c r="D59" t="s">
        <v>686</v>
      </c>
      <c r="E59" s="2" t="s">
        <v>690</v>
      </c>
      <c r="F59" t="s">
        <v>691</v>
      </c>
      <c r="G59" t="s">
        <v>10</v>
      </c>
      <c r="H59" s="3">
        <v>3.91561</v>
      </c>
      <c r="I59">
        <v>0.05</v>
      </c>
      <c r="K59">
        <v>1</v>
      </c>
    </row>
    <row r="60" spans="2:11" x14ac:dyDescent="0.25">
      <c r="B60">
        <f>COUNTIF(Tableau1[RefProduit],Tableau1[[#This Row],[RefProduit]])</f>
        <v>2</v>
      </c>
      <c r="C60" t="str">
        <f>Tableau1[[#This Row],[CodeLydic]] &amp;"-" &amp; Tableau1[[#This Row],[ReférenceFournisseur]]</f>
        <v>DC5-133005</v>
      </c>
      <c r="D60" t="s">
        <v>730</v>
      </c>
      <c r="E60" s="2" t="s">
        <v>90</v>
      </c>
      <c r="F60" t="s">
        <v>89</v>
      </c>
      <c r="G60" t="s">
        <v>10</v>
      </c>
      <c r="H60" s="3">
        <v>92</v>
      </c>
      <c r="I60">
        <v>0.3</v>
      </c>
      <c r="J60" t="s">
        <v>94</v>
      </c>
      <c r="K60">
        <v>1</v>
      </c>
    </row>
    <row r="61" spans="2:11" x14ac:dyDescent="0.25">
      <c r="B61" s="4">
        <f>COUNTIF(Tableau1[RefProduit],Tableau1[[#This Row],[RefProduit]])</f>
        <v>2</v>
      </c>
      <c r="C61" s="4" t="str">
        <f>Tableau1[[#This Row],[CodeLydic]] &amp;"-" &amp; Tableau1[[#This Row],[ReférenceFournisseur]]</f>
        <v>DC5-133005</v>
      </c>
      <c r="D61" t="s">
        <v>730</v>
      </c>
      <c r="E61" s="2" t="s">
        <v>90</v>
      </c>
      <c r="F61" t="s">
        <v>195</v>
      </c>
      <c r="G61" t="s">
        <v>10</v>
      </c>
      <c r="H61" s="3">
        <v>79.900000000000006</v>
      </c>
      <c r="I61">
        <v>0.3</v>
      </c>
      <c r="J61" t="s">
        <v>94</v>
      </c>
      <c r="K61">
        <v>1</v>
      </c>
    </row>
    <row r="62" spans="2:11" x14ac:dyDescent="0.25">
      <c r="B62" s="4">
        <f>COUNTIF(Tableau1[RefProduit],Tableau1[[#This Row],[RefProduit]])</f>
        <v>1</v>
      </c>
      <c r="C62" s="4" t="str">
        <f>Tableau1[[#This Row],[CodeLydic]] &amp;"-" &amp; Tableau1[[#This Row],[ReférenceFournisseur]]</f>
        <v>DELL-T1700</v>
      </c>
      <c r="D62" t="s">
        <v>546</v>
      </c>
      <c r="E62" s="2" t="s">
        <v>547</v>
      </c>
      <c r="F62" t="s">
        <v>548</v>
      </c>
      <c r="G62" t="s">
        <v>10</v>
      </c>
      <c r="H62" s="3">
        <v>1290.48</v>
      </c>
      <c r="I62">
        <v>0.25</v>
      </c>
      <c r="K62">
        <v>2</v>
      </c>
    </row>
    <row r="63" spans="2:11" x14ac:dyDescent="0.25">
      <c r="B63" s="4">
        <f>COUNTIF(Tableau1[RefProduit],Tableau1[[#This Row],[RefProduit]])</f>
        <v>1</v>
      </c>
      <c r="C63" s="4" t="str">
        <f>Tableau1[[#This Row],[CodeLydic]] &amp;"-" &amp; Tableau1[[#This Row],[ReférenceFournisseur]]</f>
        <v>DIV-2483</v>
      </c>
      <c r="D63" t="s">
        <v>718</v>
      </c>
      <c r="E63" s="2" t="s">
        <v>236</v>
      </c>
      <c r="F63" t="s">
        <v>237</v>
      </c>
      <c r="G63" t="s">
        <v>10</v>
      </c>
      <c r="H63" s="3">
        <v>0</v>
      </c>
      <c r="J63" t="s">
        <v>235</v>
      </c>
      <c r="K63">
        <v>1</v>
      </c>
    </row>
    <row r="64" spans="2:11" x14ac:dyDescent="0.25">
      <c r="B64" s="4">
        <f>COUNTIF(Tableau1[RefProduit],Tableau1[[#This Row],[RefProduit]])</f>
        <v>1</v>
      </c>
      <c r="C64" s="4" t="str">
        <f>Tableau1[[#This Row],[CodeLydic]] &amp;"-" &amp; Tableau1[[#This Row],[ReférenceFournisseur]]</f>
        <v>DIV-2883</v>
      </c>
      <c r="D64" t="s">
        <v>718</v>
      </c>
      <c r="E64" s="2" t="s">
        <v>241</v>
      </c>
      <c r="F64" t="s">
        <v>242</v>
      </c>
      <c r="G64" t="s">
        <v>10</v>
      </c>
      <c r="H64" s="3">
        <v>0</v>
      </c>
      <c r="J64" t="s">
        <v>240</v>
      </c>
      <c r="K64">
        <v>1</v>
      </c>
    </row>
    <row r="65" spans="2:11" x14ac:dyDescent="0.25">
      <c r="B65" s="4">
        <f>COUNTIF(Tableau1[RefProduit],Tableau1[[#This Row],[RefProduit]])</f>
        <v>1</v>
      </c>
      <c r="C65" s="4" t="str">
        <f>Tableau1[[#This Row],[CodeLydic]] &amp;"-" &amp; Tableau1[[#This Row],[ReférenceFournisseur]]</f>
        <v>DIV-012-1244</v>
      </c>
      <c r="D65" t="s">
        <v>718</v>
      </c>
      <c r="E65" s="2" t="s">
        <v>552</v>
      </c>
      <c r="F65" t="s">
        <v>553</v>
      </c>
      <c r="G65" t="s">
        <v>10</v>
      </c>
      <c r="H65" s="3">
        <v>46.9</v>
      </c>
      <c r="I65">
        <v>0.5</v>
      </c>
      <c r="K65">
        <v>2</v>
      </c>
    </row>
    <row r="66" spans="2:11" x14ac:dyDescent="0.25">
      <c r="B66" s="4">
        <f>COUNTIF(Tableau1[RefProduit],Tableau1[[#This Row],[RefProduit]])</f>
        <v>1</v>
      </c>
      <c r="C66" s="4" t="str">
        <f>Tableau1[[#This Row],[CodeLydic]] &amp;"-" &amp; Tableau1[[#This Row],[ReférenceFournisseur]]</f>
        <v>DRK-4C6FZHT5</v>
      </c>
      <c r="D66" t="s">
        <v>717</v>
      </c>
      <c r="E66" s="2" t="s">
        <v>596</v>
      </c>
      <c r="F66" t="s">
        <v>597</v>
      </c>
      <c r="G66" t="s">
        <v>205</v>
      </c>
      <c r="H66" s="3">
        <v>0.53371999999999997</v>
      </c>
      <c r="I66">
        <v>0.05</v>
      </c>
      <c r="K66">
        <v>1</v>
      </c>
    </row>
    <row r="67" spans="2:11" x14ac:dyDescent="0.25">
      <c r="B67" s="4">
        <f>COUNTIF(Tableau1[RefProduit],Tableau1[[#This Row],[RefProduit]])</f>
        <v>1</v>
      </c>
      <c r="C67" s="4" t="str">
        <f>Tableau1[[#This Row],[CodeLydic]] &amp;"-" &amp; Tableau1[[#This Row],[ReférenceFournisseur]]</f>
        <v>ECO-D3ERML54E</v>
      </c>
      <c r="D67" t="s">
        <v>198</v>
      </c>
      <c r="E67" s="2" t="s">
        <v>199</v>
      </c>
      <c r="F67" t="s">
        <v>200</v>
      </c>
      <c r="G67" t="s">
        <v>10</v>
      </c>
      <c r="H67" s="3">
        <v>0.12</v>
      </c>
      <c r="J67" t="s">
        <v>94</v>
      </c>
      <c r="K67">
        <v>1</v>
      </c>
    </row>
    <row r="68" spans="2:11" x14ac:dyDescent="0.25">
      <c r="B68">
        <f>COUNTIF(Tableau1[RefProduit],Tableau1[[#This Row],[RefProduit]])</f>
        <v>1</v>
      </c>
      <c r="C68" t="str">
        <f>Tableau1[[#This Row],[CodeLydic]] &amp;"-" &amp; Tableau1[[#This Row],[ReférenceFournisseur]]</f>
        <v>ELTALED-990422LDETCLIIW</v>
      </c>
      <c r="D68" t="s">
        <v>96</v>
      </c>
      <c r="E68" s="2" t="s">
        <v>97</v>
      </c>
      <c r="F68" t="s">
        <v>95</v>
      </c>
      <c r="G68" t="s">
        <v>10</v>
      </c>
      <c r="H68" s="3">
        <v>115</v>
      </c>
      <c r="I68">
        <v>0.3</v>
      </c>
      <c r="J68" t="s">
        <v>98</v>
      </c>
      <c r="K68">
        <v>1</v>
      </c>
    </row>
    <row r="69" spans="2:11" x14ac:dyDescent="0.25">
      <c r="B69" s="4">
        <f>COUNTIF(Tableau1[RefProduit],Tableau1[[#This Row],[RefProduit]])</f>
        <v>1</v>
      </c>
      <c r="C69" s="4" t="str">
        <f>Tableau1[[#This Row],[CodeLydic]] &amp;"-" &amp; Tableau1[[#This Row],[ReférenceFournisseur]]</f>
        <v>FIL-CUIVRENU35TGL</v>
      </c>
      <c r="D69" t="s">
        <v>345</v>
      </c>
      <c r="E69" s="2" t="s">
        <v>346</v>
      </c>
      <c r="F69" t="s">
        <v>347</v>
      </c>
      <c r="G69" t="s">
        <v>205</v>
      </c>
      <c r="H69" s="3">
        <v>4.6205600000000002</v>
      </c>
      <c r="I69">
        <v>0.02</v>
      </c>
      <c r="K69">
        <v>1</v>
      </c>
    </row>
    <row r="70" spans="2:11" x14ac:dyDescent="0.25">
      <c r="B70" s="4">
        <f>COUNTIF(Tableau1[RefProduit],Tableau1[[#This Row],[RefProduit]])</f>
        <v>1</v>
      </c>
      <c r="C70" s="4" t="str">
        <f>Tableau1[[#This Row],[CodeLydic]] &amp;"-" &amp; Tableau1[[#This Row],[ReférenceFournisseur]]</f>
        <v>FIL-H07VR35VJTGL</v>
      </c>
      <c r="D70" t="s">
        <v>345</v>
      </c>
      <c r="E70" s="2" t="s">
        <v>348</v>
      </c>
      <c r="F70" t="s">
        <v>349</v>
      </c>
      <c r="G70" t="s">
        <v>205</v>
      </c>
      <c r="H70" s="3">
        <v>4.3134800000000002</v>
      </c>
      <c r="I70">
        <v>0.04</v>
      </c>
      <c r="K70">
        <v>1</v>
      </c>
    </row>
    <row r="71" spans="2:11" x14ac:dyDescent="0.25">
      <c r="B71" s="4">
        <f>COUNTIF(Tableau1[RefProduit],Tableau1[[#This Row],[RefProduit]])</f>
        <v>1</v>
      </c>
      <c r="C71" s="4" t="str">
        <f>Tableau1[[#This Row],[CodeLydic]] &amp;"-" &amp; Tableau1[[#This Row],[ReférenceFournisseur]]</f>
        <v>FIL-R2V1X240TGL</v>
      </c>
      <c r="D71" t="s">
        <v>345</v>
      </c>
      <c r="E71" s="2" t="s">
        <v>350</v>
      </c>
      <c r="F71" t="s">
        <v>351</v>
      </c>
      <c r="G71" t="s">
        <v>205</v>
      </c>
      <c r="H71" s="3">
        <v>26.72569</v>
      </c>
      <c r="I71">
        <v>0.08</v>
      </c>
      <c r="K71">
        <v>1</v>
      </c>
    </row>
    <row r="72" spans="2:11" x14ac:dyDescent="0.25">
      <c r="B72" s="4">
        <f>COUNTIF(Tableau1[RefProduit],Tableau1[[#This Row],[RefProduit]])</f>
        <v>1</v>
      </c>
      <c r="C72" s="4" t="str">
        <f>Tableau1[[#This Row],[CodeLydic]] &amp;"-" &amp; Tableau1[[#This Row],[ReférenceFournisseur]]</f>
        <v>FIL-R2V3G1,5C100</v>
      </c>
      <c r="D72" t="s">
        <v>345</v>
      </c>
      <c r="E72" s="2" t="s">
        <v>352</v>
      </c>
      <c r="F72" t="s">
        <v>353</v>
      </c>
      <c r="G72" t="s">
        <v>205</v>
      </c>
      <c r="H72" s="3">
        <v>0.6</v>
      </c>
      <c r="I72">
        <v>0.05</v>
      </c>
      <c r="K72">
        <v>1</v>
      </c>
    </row>
    <row r="73" spans="2:11" x14ac:dyDescent="0.25">
      <c r="B73" s="4">
        <f>COUNTIF(Tableau1[RefProduit],Tableau1[[#This Row],[RefProduit]])</f>
        <v>1</v>
      </c>
      <c r="C73" s="4" t="str">
        <f>Tableau1[[#This Row],[CodeLydic]] &amp;"-" &amp; Tableau1[[#This Row],[ReférenceFournisseur]]</f>
        <v>FIL-R2V3G2,5C100</v>
      </c>
      <c r="D73" t="s">
        <v>345</v>
      </c>
      <c r="E73" s="2" t="s">
        <v>354</v>
      </c>
      <c r="F73" t="s">
        <v>355</v>
      </c>
      <c r="G73" t="s">
        <v>205</v>
      </c>
      <c r="H73" s="3">
        <v>0.94411999999999996</v>
      </c>
      <c r="I73">
        <v>0.05</v>
      </c>
      <c r="K73">
        <v>1</v>
      </c>
    </row>
    <row r="74" spans="2:11" x14ac:dyDescent="0.25">
      <c r="B74" s="4">
        <f>COUNTIF(Tableau1[RefProduit],Tableau1[[#This Row],[RefProduit]])</f>
        <v>1</v>
      </c>
      <c r="C74" s="4" t="str">
        <f>Tableau1[[#This Row],[CodeLydic]] &amp;"-" &amp; Tableau1[[#This Row],[ReférenceFournisseur]]</f>
        <v>FIL-R2V5G1,5C100</v>
      </c>
      <c r="D74" t="s">
        <v>345</v>
      </c>
      <c r="E74" s="2" t="s">
        <v>356</v>
      </c>
      <c r="F74" t="s">
        <v>357</v>
      </c>
      <c r="G74" t="s">
        <v>205</v>
      </c>
      <c r="H74" s="3">
        <v>1.01</v>
      </c>
      <c r="I74">
        <v>0.05</v>
      </c>
      <c r="K74">
        <v>1</v>
      </c>
    </row>
    <row r="75" spans="2:11" x14ac:dyDescent="0.25">
      <c r="B75" s="4">
        <f>COUNTIF(Tableau1[RefProduit],Tableau1[[#This Row],[RefProduit]])</f>
        <v>1</v>
      </c>
      <c r="C75" s="4" t="str">
        <f>Tableau1[[#This Row],[CodeLydic]] &amp;"-" &amp; Tableau1[[#This Row],[ReférenceFournisseur]]</f>
        <v>FIL-R2V5G2,5C100</v>
      </c>
      <c r="D75" t="s">
        <v>345</v>
      </c>
      <c r="E75" s="2" t="s">
        <v>358</v>
      </c>
      <c r="F75" t="s">
        <v>359</v>
      </c>
      <c r="G75" t="s">
        <v>205</v>
      </c>
      <c r="H75" s="3">
        <v>1.5523199999999999</v>
      </c>
      <c r="I75">
        <v>0.05</v>
      </c>
      <c r="K75">
        <v>1</v>
      </c>
    </row>
    <row r="76" spans="2:11" x14ac:dyDescent="0.25">
      <c r="B76" s="4">
        <f>COUNTIF(Tableau1[RefProduit],Tableau1[[#This Row],[RefProduit]])</f>
        <v>1</v>
      </c>
      <c r="C76" s="4" t="str">
        <f>Tableau1[[#This Row],[CodeLydic]] &amp;"-" &amp; Tableau1[[#This Row],[ReférenceFournisseur]]</f>
        <v>FIL-R2V5G6TGL</v>
      </c>
      <c r="D76" t="s">
        <v>345</v>
      </c>
      <c r="E76" s="2" t="s">
        <v>360</v>
      </c>
      <c r="F76" t="s">
        <v>361</v>
      </c>
      <c r="G76" t="s">
        <v>205</v>
      </c>
      <c r="H76" s="3">
        <v>3.4800800000000001</v>
      </c>
      <c r="I76">
        <v>0.05</v>
      </c>
      <c r="K76">
        <v>1</v>
      </c>
    </row>
    <row r="77" spans="2:11" x14ac:dyDescent="0.25">
      <c r="B77" s="4">
        <f>COUNTIF(Tableau1[RefProduit],Tableau1[[#This Row],[RefProduit]])</f>
        <v>1</v>
      </c>
      <c r="C77" s="4" t="str">
        <f>Tableau1[[#This Row],[CodeLydic]] &amp;"-" &amp; Tableau1[[#This Row],[ReférenceFournisseur]]</f>
        <v>FIL-R2V5G10TGL</v>
      </c>
      <c r="D77" t="s">
        <v>345</v>
      </c>
      <c r="E77" s="2" t="s">
        <v>362</v>
      </c>
      <c r="F77" t="s">
        <v>363</v>
      </c>
      <c r="G77" t="s">
        <v>205</v>
      </c>
      <c r="H77" s="3">
        <v>5.5848599999999999</v>
      </c>
      <c r="I77">
        <v>0.06</v>
      </c>
      <c r="K77">
        <v>1</v>
      </c>
    </row>
    <row r="78" spans="2:11" x14ac:dyDescent="0.25">
      <c r="B78" s="4">
        <f>COUNTIF(Tableau1[RefProduit],Tableau1[[#This Row],[RefProduit]])</f>
        <v>1</v>
      </c>
      <c r="C78" s="4" t="str">
        <f>Tableau1[[#This Row],[CodeLydic]] &amp;"-" &amp; Tableau1[[#This Row],[ReférenceFournisseur]]</f>
        <v>FIL-R2V5G25TGL</v>
      </c>
      <c r="D78" t="s">
        <v>345</v>
      </c>
      <c r="E78" s="2" t="s">
        <v>364</v>
      </c>
      <c r="F78" t="s">
        <v>365</v>
      </c>
      <c r="G78" t="s">
        <v>205</v>
      </c>
      <c r="H78" s="3">
        <v>13.568519999999999</v>
      </c>
      <c r="I78">
        <v>0.06</v>
      </c>
      <c r="K78">
        <v>1</v>
      </c>
    </row>
    <row r="79" spans="2:11" x14ac:dyDescent="0.25">
      <c r="B79" s="4">
        <f>COUNTIF(Tableau1[RefProduit],Tableau1[[#This Row],[RefProduit]])</f>
        <v>1</v>
      </c>
      <c r="C79" s="4" t="str">
        <f>Tableau1[[#This Row],[CodeLydic]] &amp;"-" &amp; Tableau1[[#This Row],[ReférenceFournisseur]]</f>
        <v>FIL-R2V5G50TGL</v>
      </c>
      <c r="D79" t="s">
        <v>345</v>
      </c>
      <c r="E79" s="2" t="s">
        <v>366</v>
      </c>
      <c r="F79" t="s">
        <v>367</v>
      </c>
      <c r="G79" t="s">
        <v>205</v>
      </c>
      <c r="H79" s="3">
        <v>31.410990000000002</v>
      </c>
      <c r="I79">
        <v>0.06</v>
      </c>
      <c r="K79">
        <v>1</v>
      </c>
    </row>
    <row r="80" spans="2:11" x14ac:dyDescent="0.25">
      <c r="B80" s="4">
        <f>COUNTIF(Tableau1[RefProduit],Tableau1[[#This Row],[RefProduit]])</f>
        <v>1</v>
      </c>
      <c r="C80" s="4" t="str">
        <f>Tableau1[[#This Row],[CodeLydic]] &amp;"-" &amp; Tableau1[[#This Row],[ReférenceFournisseur]]</f>
        <v>FIL-CUIVREDUR35TGL</v>
      </c>
      <c r="D80" t="s">
        <v>345</v>
      </c>
      <c r="E80" s="2" t="s">
        <v>556</v>
      </c>
      <c r="F80" t="s">
        <v>557</v>
      </c>
      <c r="G80" t="s">
        <v>205</v>
      </c>
      <c r="H80" s="3">
        <v>5.80715</v>
      </c>
      <c r="I80">
        <v>0.05</v>
      </c>
      <c r="K80">
        <v>1</v>
      </c>
    </row>
    <row r="81" spans="2:11" x14ac:dyDescent="0.25">
      <c r="B81" s="4">
        <f>COUNTIF(Tableau1[RefProduit],Tableau1[[#This Row],[RefProduit]])</f>
        <v>1</v>
      </c>
      <c r="C81" s="4" t="str">
        <f>Tableau1[[#This Row],[CodeLydic]] &amp;"-" &amp; Tableau1[[#This Row],[ReférenceFournisseur]]</f>
        <v>FIL-CUIVREDUR29C50</v>
      </c>
      <c r="D81" t="s">
        <v>345</v>
      </c>
      <c r="E81" s="2" t="s">
        <v>588</v>
      </c>
      <c r="F81" t="s">
        <v>589</v>
      </c>
      <c r="G81" t="s">
        <v>205</v>
      </c>
      <c r="H81" s="3">
        <v>5.15794</v>
      </c>
      <c r="I81">
        <v>0.02</v>
      </c>
      <c r="K81">
        <v>1</v>
      </c>
    </row>
    <row r="82" spans="2:11" x14ac:dyDescent="0.25">
      <c r="B82" s="4">
        <f>COUNTIF(Tableau1[RefProduit],Tableau1[[#This Row],[RefProduit]])</f>
        <v>1</v>
      </c>
      <c r="C82" s="4" t="str">
        <f>Tableau1[[#This Row],[CodeLydic]] &amp;"-" &amp; Tableau1[[#This Row],[ReférenceFournisseur]]</f>
        <v>FIL-R2V5G35TGL</v>
      </c>
      <c r="D82" t="s">
        <v>345</v>
      </c>
      <c r="E82" s="2" t="s">
        <v>590</v>
      </c>
      <c r="F82" t="s">
        <v>591</v>
      </c>
      <c r="G82" t="s">
        <v>205</v>
      </c>
      <c r="H82" s="3">
        <v>22.12688</v>
      </c>
      <c r="I82">
        <v>0.05</v>
      </c>
      <c r="K82">
        <v>1</v>
      </c>
    </row>
    <row r="83" spans="2:11" x14ac:dyDescent="0.25">
      <c r="B83" s="4">
        <f>COUNTIF(Tableau1[RefProduit],Tableau1[[#This Row],[RefProduit]])</f>
        <v>1</v>
      </c>
      <c r="C83" s="4" t="str">
        <f>Tableau1[[#This Row],[CodeLydic]] &amp;"-" &amp; Tableau1[[#This Row],[ReférenceFournisseur]]</f>
        <v>FIL-R2V5G70TGL</v>
      </c>
      <c r="D83" t="s">
        <v>345</v>
      </c>
      <c r="E83" s="2" t="s">
        <v>592</v>
      </c>
      <c r="F83" t="s">
        <v>593</v>
      </c>
      <c r="G83" t="s">
        <v>205</v>
      </c>
      <c r="H83" s="3">
        <v>45.925379999999997</v>
      </c>
      <c r="I83">
        <v>0.05</v>
      </c>
      <c r="K83">
        <v>1</v>
      </c>
    </row>
    <row r="84" spans="2:11" x14ac:dyDescent="0.25">
      <c r="B84" s="4">
        <f>COUNTIF(Tableau1[RefProduit],Tableau1[[#This Row],[RefProduit]])</f>
        <v>1</v>
      </c>
      <c r="C84" s="4" t="str">
        <f>Tableau1[[#This Row],[CodeLydic]] &amp;"-" &amp; Tableau1[[#This Row],[ReférenceFournisseur]]</f>
        <v>FIL-R2V5G95TGL</v>
      </c>
      <c r="D84" t="s">
        <v>345</v>
      </c>
      <c r="E84" s="2" t="s">
        <v>594</v>
      </c>
      <c r="F84" t="s">
        <v>595</v>
      </c>
      <c r="G84" t="s">
        <v>205</v>
      </c>
      <c r="H84" s="3">
        <v>71.424189999999996</v>
      </c>
      <c r="I84">
        <v>0.06</v>
      </c>
      <c r="K84">
        <v>1</v>
      </c>
    </row>
    <row r="85" spans="2:11" x14ac:dyDescent="0.25">
      <c r="B85" s="4">
        <f>COUNTIF(Tableau1[RefProduit],Tableau1[[#This Row],[RefProduit]])</f>
        <v>1</v>
      </c>
      <c r="C85" s="4" t="str">
        <f>Tableau1[[#This Row],[CodeLydic]] &amp;"-" &amp; Tableau1[[#This Row],[ReférenceFournisseur]]</f>
        <v>FIL-CR1C1NA2X1,5RONDC100</v>
      </c>
      <c r="D85" t="s">
        <v>345</v>
      </c>
      <c r="E85" s="2" t="s">
        <v>598</v>
      </c>
      <c r="F85" t="s">
        <v>599</v>
      </c>
      <c r="G85" t="s">
        <v>205</v>
      </c>
      <c r="H85" s="3">
        <v>0.61128000000000005</v>
      </c>
      <c r="I85">
        <v>0.05</v>
      </c>
      <c r="K85">
        <v>1</v>
      </c>
    </row>
    <row r="86" spans="2:11" x14ac:dyDescent="0.25">
      <c r="B86" s="4">
        <f>COUNTIF(Tableau1[RefProduit],Tableau1[[#This Row],[RefProduit]])</f>
        <v>1</v>
      </c>
      <c r="C86" s="4" t="str">
        <f>Tableau1[[#This Row],[CodeLydic]] &amp;"-" &amp; Tableau1[[#This Row],[ReférenceFournisseur]]</f>
        <v>FIL-CR1C1NA3G1,5RONDC100</v>
      </c>
      <c r="D86" t="s">
        <v>345</v>
      </c>
      <c r="E86" s="2" t="s">
        <v>600</v>
      </c>
      <c r="F86" t="s">
        <v>601</v>
      </c>
      <c r="G86" t="s">
        <v>205</v>
      </c>
      <c r="H86" s="3">
        <v>0.92581000000000002</v>
      </c>
      <c r="I86">
        <v>0.05</v>
      </c>
      <c r="K86">
        <v>1</v>
      </c>
    </row>
    <row r="87" spans="2:11" x14ac:dyDescent="0.25">
      <c r="B87" s="4">
        <f>COUNTIF(Tableau1[RefProduit],Tableau1[[#This Row],[RefProduit]])</f>
        <v>1</v>
      </c>
      <c r="C87" s="4" t="str">
        <f>Tableau1[[#This Row],[CodeLydic]] &amp;"-" &amp; Tableau1[[#This Row],[ReférenceFournisseur]]</f>
        <v>FIL-SYT12PAWG20RGAETGL</v>
      </c>
      <c r="D87" t="s">
        <v>345</v>
      </c>
      <c r="E87" s="2" t="s">
        <v>602</v>
      </c>
      <c r="F87" t="s">
        <v>603</v>
      </c>
      <c r="G87" t="s">
        <v>205</v>
      </c>
      <c r="H87" s="3">
        <v>0.41911999999999999</v>
      </c>
      <c r="I87">
        <v>0.05</v>
      </c>
      <c r="K87">
        <v>1</v>
      </c>
    </row>
    <row r="88" spans="2:11" x14ac:dyDescent="0.25">
      <c r="B88" s="4">
        <f>COUNTIF(Tableau1[RefProduit],Tableau1[[#This Row],[RefProduit]])</f>
        <v>1</v>
      </c>
      <c r="C88" s="4" t="str">
        <f>Tableau1[[#This Row],[CodeLydic]] &amp;"-" &amp; Tableau1[[#This Row],[ReférenceFournisseur]]</f>
        <v>FIL-H07VR35VJC100</v>
      </c>
      <c r="D88" t="s">
        <v>345</v>
      </c>
      <c r="E88" s="2" t="s">
        <v>732</v>
      </c>
      <c r="F88" t="s">
        <v>733</v>
      </c>
      <c r="G88" t="s">
        <v>205</v>
      </c>
      <c r="H88" s="3">
        <v>5.6531000000000002</v>
      </c>
      <c r="I88">
        <v>0.05</v>
      </c>
      <c r="K88">
        <v>1</v>
      </c>
    </row>
    <row r="89" spans="2:11" x14ac:dyDescent="0.25">
      <c r="B89" s="4">
        <f>COUNTIF(Tableau1[RefProduit],Tableau1[[#This Row],[RefProduit]])</f>
        <v>1</v>
      </c>
      <c r="C89" s="4" t="str">
        <f>Tableau1[[#This Row],[CodeLydic]] &amp;"-" &amp; Tableau1[[#This Row],[ReférenceFournisseur]]</f>
        <v>FIL-TELEREPARMEC100</v>
      </c>
      <c r="D89" t="s">
        <v>345</v>
      </c>
      <c r="E89" s="2" t="s">
        <v>734</v>
      </c>
      <c r="F89" t="s">
        <v>735</v>
      </c>
      <c r="G89" t="s">
        <v>205</v>
      </c>
      <c r="H89" s="3">
        <v>0.68830000000000002</v>
      </c>
      <c r="I89">
        <v>0.05</v>
      </c>
      <c r="K89">
        <v>1</v>
      </c>
    </row>
    <row r="90" spans="2:11" x14ac:dyDescent="0.25">
      <c r="B90" s="4">
        <f>COUNTIF(Tableau1[RefProduit],Tableau1[[#This Row],[RefProduit]])</f>
        <v>1</v>
      </c>
      <c r="C90" s="4" t="str">
        <f>Tableau1[[#This Row],[CodeLydic]] &amp;"-" &amp; Tableau1[[#This Row],[ReférenceFournisseur]]</f>
        <v>FIL-TELEREPNAC100</v>
      </c>
      <c r="D90" t="s">
        <v>345</v>
      </c>
      <c r="E90" s="2" t="s">
        <v>736</v>
      </c>
      <c r="F90" t="s">
        <v>737</v>
      </c>
      <c r="G90" t="s">
        <v>205</v>
      </c>
      <c r="H90" s="3">
        <v>0.2427</v>
      </c>
      <c r="I90">
        <v>0.05</v>
      </c>
      <c r="K90">
        <v>1</v>
      </c>
    </row>
    <row r="91" spans="2:11" x14ac:dyDescent="0.25">
      <c r="B91">
        <f>COUNTIF(Tableau1[RefProduit],Tableau1[[#This Row],[RefProduit]])</f>
        <v>2</v>
      </c>
      <c r="C91" t="str">
        <f>Tableau1[[#This Row],[CodeLydic]] &amp;"-" &amp; Tableau1[[#This Row],[ReférenceFournisseur]]</f>
        <v>GE-46315</v>
      </c>
      <c r="D91" t="s">
        <v>150</v>
      </c>
      <c r="E91" s="2" t="s">
        <v>120</v>
      </c>
      <c r="F91" t="s">
        <v>119</v>
      </c>
      <c r="G91" t="s">
        <v>10</v>
      </c>
      <c r="H91" s="3">
        <v>0</v>
      </c>
      <c r="J91" t="s">
        <v>118</v>
      </c>
      <c r="K91">
        <v>1</v>
      </c>
    </row>
    <row r="92" spans="2:11" x14ac:dyDescent="0.25">
      <c r="B92">
        <f>COUNTIF(Tableau1[RefProduit],Tableau1[[#This Row],[RefProduit]])</f>
        <v>1</v>
      </c>
      <c r="C92" t="str">
        <f>Tableau1[[#This Row],[CodeLydic]] &amp;"-" &amp; Tableau1[[#This Row],[ReférenceFournisseur]]</f>
        <v>GE-45201</v>
      </c>
      <c r="D92" t="s">
        <v>150</v>
      </c>
      <c r="E92" s="2" t="s">
        <v>124</v>
      </c>
      <c r="F92" t="s">
        <v>123</v>
      </c>
      <c r="G92" t="s">
        <v>10</v>
      </c>
      <c r="H92" s="3">
        <v>0</v>
      </c>
      <c r="J92" t="s">
        <v>118</v>
      </c>
      <c r="K92">
        <v>1</v>
      </c>
    </row>
    <row r="93" spans="2:11" x14ac:dyDescent="0.25">
      <c r="B93">
        <f>COUNTIF(Tableau1[RefProduit],Tableau1[[#This Row],[RefProduit]])</f>
        <v>2</v>
      </c>
      <c r="C93" t="str">
        <f>Tableau1[[#This Row],[CodeLydic]] &amp;"-" &amp; Tableau1[[#This Row],[ReférenceFournisseur]]</f>
        <v>GE-46315</v>
      </c>
      <c r="D93" t="s">
        <v>150</v>
      </c>
      <c r="E93" s="2" t="s">
        <v>120</v>
      </c>
      <c r="F93" t="s">
        <v>119</v>
      </c>
      <c r="G93" t="s">
        <v>10</v>
      </c>
      <c r="H93" s="3">
        <v>0</v>
      </c>
      <c r="J93" t="s">
        <v>118</v>
      </c>
      <c r="K93">
        <v>1</v>
      </c>
    </row>
    <row r="94" spans="2:11" x14ac:dyDescent="0.25">
      <c r="B94">
        <f>COUNTIF(Tableau1[RefProduit],Tableau1[[#This Row],[RefProduit]])</f>
        <v>1</v>
      </c>
      <c r="C94" t="str">
        <f>Tableau1[[#This Row],[CodeLydic]] &amp;"-" &amp; Tableau1[[#This Row],[ReférenceFournisseur]]</f>
        <v>GE-61122</v>
      </c>
      <c r="D94" t="s">
        <v>150</v>
      </c>
      <c r="E94" s="2" t="s">
        <v>145</v>
      </c>
      <c r="F94" t="s">
        <v>144</v>
      </c>
      <c r="G94" t="s">
        <v>10</v>
      </c>
      <c r="H94" s="3"/>
      <c r="J94" t="s">
        <v>143</v>
      </c>
      <c r="K94">
        <v>1</v>
      </c>
    </row>
    <row r="95" spans="2:11" x14ac:dyDescent="0.25">
      <c r="B95">
        <f>COUNTIF(Tableau1[RefProduit],Tableau1[[#This Row],[RefProduit]])</f>
        <v>1</v>
      </c>
      <c r="C95" t="str">
        <f>Tableau1[[#This Row],[CodeLydic]] &amp;"-" &amp; Tableau1[[#This Row],[ReférenceFournisseur]]</f>
        <v>GE-61102</v>
      </c>
      <c r="D95" t="s">
        <v>150</v>
      </c>
      <c r="E95" s="2" t="s">
        <v>151</v>
      </c>
      <c r="F95" t="s">
        <v>149</v>
      </c>
      <c r="G95" t="s">
        <v>10</v>
      </c>
      <c r="H95" s="3">
        <v>0</v>
      </c>
      <c r="J95" t="s">
        <v>148</v>
      </c>
      <c r="K95">
        <v>1</v>
      </c>
    </row>
    <row r="96" spans="2:11" x14ac:dyDescent="0.25">
      <c r="B96" s="4">
        <f>COUNTIF(Tableau1[RefProduit],Tableau1[[#This Row],[RefProduit]])</f>
        <v>1</v>
      </c>
      <c r="C96" s="4" t="str">
        <f>Tableau1[[#This Row],[CodeLydic]] &amp;"-" &amp; Tableau1[[#This Row],[ReférenceFournisseur]]</f>
        <v>GGME-L4266N</v>
      </c>
      <c r="D96" t="s">
        <v>633</v>
      </c>
      <c r="E96" s="2" t="s">
        <v>632</v>
      </c>
      <c r="F96" t="s">
        <v>634</v>
      </c>
      <c r="G96" t="s">
        <v>10</v>
      </c>
      <c r="H96" s="3">
        <v>429.55928999999998</v>
      </c>
      <c r="I96">
        <v>1.5</v>
      </c>
      <c r="J96" t="s">
        <v>642</v>
      </c>
      <c r="K96">
        <v>1</v>
      </c>
    </row>
    <row r="97" spans="2:11" x14ac:dyDescent="0.25">
      <c r="B97" s="4">
        <f>COUNTIF(Tableau1[RefProduit],Tableau1[[#This Row],[RefProduit]])</f>
        <v>1</v>
      </c>
      <c r="C97" s="4" t="str">
        <f>Tableau1[[#This Row],[CodeLydic]] &amp;"-" &amp; Tableau1[[#This Row],[ReférenceFournisseur]]</f>
        <v>GGME-LEF600N</v>
      </c>
      <c r="D97" t="s">
        <v>633</v>
      </c>
      <c r="E97" s="2" t="s">
        <v>635</v>
      </c>
      <c r="F97" t="s">
        <v>636</v>
      </c>
      <c r="G97" t="s">
        <v>10</v>
      </c>
      <c r="H97" s="3">
        <v>37.436880000000002</v>
      </c>
      <c r="I97">
        <v>0.25</v>
      </c>
      <c r="J97" t="s">
        <v>642</v>
      </c>
      <c r="K97">
        <v>1</v>
      </c>
    </row>
    <row r="98" spans="2:11" x14ac:dyDescent="0.25">
      <c r="B98" s="4">
        <f>COUNTIF(Tableau1[RefProduit],Tableau1[[#This Row],[RefProduit]])</f>
        <v>1</v>
      </c>
      <c r="C98" s="4" t="str">
        <f>Tableau1[[#This Row],[CodeLydic]] &amp;"-" &amp; Tableau1[[#This Row],[ReférenceFournisseur]]</f>
        <v>GGME-B9P</v>
      </c>
      <c r="D98" t="s">
        <v>633</v>
      </c>
      <c r="E98" s="2" t="s">
        <v>637</v>
      </c>
      <c r="F98" t="s">
        <v>638</v>
      </c>
      <c r="G98" t="s">
        <v>10</v>
      </c>
      <c r="H98" s="3">
        <v>31.90165</v>
      </c>
      <c r="I98">
        <v>0.3</v>
      </c>
      <c r="J98" t="s">
        <v>642</v>
      </c>
      <c r="K98">
        <v>1</v>
      </c>
    </row>
    <row r="99" spans="2:11" x14ac:dyDescent="0.25">
      <c r="B99" s="4">
        <f>COUNTIF(Tableau1[RefProduit],Tableau1[[#This Row],[RefProduit]])</f>
        <v>1</v>
      </c>
      <c r="C99" s="4" t="str">
        <f>Tableau1[[#This Row],[CodeLydic]] &amp;"-" &amp; Tableau1[[#This Row],[ReférenceFournisseur]]</f>
        <v>GGME-ER10095</v>
      </c>
      <c r="D99" t="s">
        <v>633</v>
      </c>
      <c r="E99" s="2" t="s">
        <v>639</v>
      </c>
      <c r="F99" t="s">
        <v>640</v>
      </c>
      <c r="G99" t="s">
        <v>10</v>
      </c>
      <c r="H99" s="3">
        <v>0.28241240000000001</v>
      </c>
      <c r="J99" t="s">
        <v>642</v>
      </c>
      <c r="K99">
        <v>1</v>
      </c>
    </row>
    <row r="100" spans="2:11" x14ac:dyDescent="0.25">
      <c r="B100" s="4">
        <f>COUNTIF(Tableau1[RefProduit],Tableau1[[#This Row],[RefProduit]])</f>
        <v>1</v>
      </c>
      <c r="C100" s="4" t="str">
        <f>Tableau1[[#This Row],[CodeLydic]] &amp;"-" &amp; Tableau1[[#This Row],[ReférenceFournisseur]]</f>
        <v>GGME-AL5ABV</v>
      </c>
      <c r="D100" t="s">
        <v>633</v>
      </c>
      <c r="E100" s="2" t="s">
        <v>646</v>
      </c>
      <c r="F100" t="s">
        <v>647</v>
      </c>
      <c r="G100" t="s">
        <v>10</v>
      </c>
      <c r="H100" s="3">
        <f>24.53242/5</f>
        <v>4.9064839999999998</v>
      </c>
      <c r="I100">
        <v>0.05</v>
      </c>
      <c r="K100">
        <v>1</v>
      </c>
    </row>
    <row r="101" spans="2:11" x14ac:dyDescent="0.25">
      <c r="B101" s="4">
        <f>COUNTIF(Tableau1[RefProduit],Tableau1[[#This Row],[RefProduit]])</f>
        <v>1</v>
      </c>
      <c r="C101" s="4" t="str">
        <f>Tableau1[[#This Row],[CodeLydic]] &amp;"-" &amp; Tableau1[[#This Row],[ReférenceFournisseur]]</f>
        <v>GGME-CAT6S2M</v>
      </c>
      <c r="D101" t="s">
        <v>633</v>
      </c>
      <c r="E101" s="2" t="s">
        <v>648</v>
      </c>
      <c r="F101" t="s">
        <v>649</v>
      </c>
      <c r="G101" t="s">
        <v>10</v>
      </c>
      <c r="H101" s="3">
        <v>6.2759600000000004</v>
      </c>
      <c r="I101">
        <v>0.05</v>
      </c>
      <c r="K101">
        <v>1</v>
      </c>
    </row>
    <row r="102" spans="2:11" x14ac:dyDescent="0.25">
      <c r="B102" s="4">
        <f>COUNTIF(Tableau1[RefProduit],Tableau1[[#This Row],[RefProduit]])</f>
        <v>1</v>
      </c>
      <c r="C102" s="4" t="str">
        <f>Tableau1[[#This Row],[CodeLydic]] &amp;"-" &amp; Tableau1[[#This Row],[ReférenceFournisseur]]</f>
        <v>IBO-04515</v>
      </c>
      <c r="D102" t="s">
        <v>715</v>
      </c>
      <c r="E102" s="2" t="s">
        <v>372</v>
      </c>
      <c r="F102" t="s">
        <v>373</v>
      </c>
      <c r="G102" t="s">
        <v>205</v>
      </c>
      <c r="H102" s="3">
        <v>38.302109999999999</v>
      </c>
      <c r="I102">
        <v>0.1</v>
      </c>
      <c r="J102" t="s">
        <v>374</v>
      </c>
      <c r="K102">
        <v>1</v>
      </c>
    </row>
    <row r="103" spans="2:11" x14ac:dyDescent="0.25">
      <c r="B103" s="4">
        <f>COUNTIF(Tableau1[RefProduit],Tableau1[[#This Row],[RefProduit]])</f>
        <v>1</v>
      </c>
      <c r="C103" s="4" t="str">
        <f>Tableau1[[#This Row],[CodeLydic]] &amp;"-" &amp; Tableau1[[#This Row],[ReférenceFournisseur]]</f>
        <v>IBO-04542</v>
      </c>
      <c r="D103" t="s">
        <v>715</v>
      </c>
      <c r="E103" s="2" t="s">
        <v>375</v>
      </c>
      <c r="F103" t="s">
        <v>376</v>
      </c>
      <c r="G103" t="s">
        <v>10</v>
      </c>
      <c r="H103" s="3">
        <v>20.802009999999999</v>
      </c>
      <c r="I103">
        <v>0.05</v>
      </c>
      <c r="J103" t="s">
        <v>377</v>
      </c>
      <c r="K103">
        <v>1</v>
      </c>
    </row>
    <row r="104" spans="2:11" x14ac:dyDescent="0.25">
      <c r="B104" s="4">
        <f>COUNTIF(Tableau1[RefProduit],Tableau1[[#This Row],[RefProduit]])</f>
        <v>1</v>
      </c>
      <c r="C104" s="4" t="str">
        <f>Tableau1[[#This Row],[CodeLydic]] &amp;"-" &amp; Tableau1[[#This Row],[ReférenceFournisseur]]</f>
        <v>IBO-04544</v>
      </c>
      <c r="D104" t="s">
        <v>715</v>
      </c>
      <c r="E104" s="2" t="s">
        <v>378</v>
      </c>
      <c r="F104" t="s">
        <v>379</v>
      </c>
      <c r="G104" t="s">
        <v>10</v>
      </c>
      <c r="H104" s="3">
        <v>20.957750000000001</v>
      </c>
      <c r="I104">
        <v>0.05</v>
      </c>
      <c r="J104" t="s">
        <v>380</v>
      </c>
      <c r="K104">
        <v>1</v>
      </c>
    </row>
    <row r="105" spans="2:11" x14ac:dyDescent="0.25">
      <c r="B105" s="4">
        <f>COUNTIF(Tableau1[RefProduit],Tableau1[[#This Row],[RefProduit]])</f>
        <v>1</v>
      </c>
      <c r="C105" s="4" t="str">
        <f>Tableau1[[#This Row],[CodeLydic]] &amp;"-" &amp; Tableau1[[#This Row],[ReférenceFournisseur]]</f>
        <v>IBO-28970</v>
      </c>
      <c r="D105" t="s">
        <v>715</v>
      </c>
      <c r="E105" s="2" t="s">
        <v>584</v>
      </c>
      <c r="F105" t="s">
        <v>585</v>
      </c>
      <c r="G105" t="s">
        <v>205</v>
      </c>
      <c r="H105" s="3">
        <v>0.67803000000000002</v>
      </c>
      <c r="I105">
        <v>0.05</v>
      </c>
      <c r="K105">
        <v>1</v>
      </c>
    </row>
    <row r="106" spans="2:11" x14ac:dyDescent="0.25">
      <c r="B106">
        <f>COUNTIF(Tableau1[RefProduit],Tableau1[[#This Row],[RefProduit]])</f>
        <v>1</v>
      </c>
      <c r="C106" t="str">
        <f>Tableau1[[#This Row],[CodeLydic]] &amp;"-" &amp; Tableau1[[#This Row],[ReférenceFournisseur]]</f>
        <v>IGU-3.BX60.774.0</v>
      </c>
      <c r="D106" t="s">
        <v>727</v>
      </c>
      <c r="E106" s="2" t="s">
        <v>108</v>
      </c>
      <c r="F106" t="s">
        <v>107</v>
      </c>
      <c r="G106" t="s">
        <v>10</v>
      </c>
      <c r="H106" s="3">
        <v>204.92</v>
      </c>
      <c r="I106">
        <v>0.8</v>
      </c>
      <c r="J106" t="s">
        <v>109</v>
      </c>
      <c r="K106">
        <v>1</v>
      </c>
    </row>
    <row r="107" spans="2:11" x14ac:dyDescent="0.25">
      <c r="B107">
        <f>COUNTIF(Tableau1[RefProduit],Tableau1[[#This Row],[RefProduit]])</f>
        <v>1</v>
      </c>
      <c r="C107" t="str">
        <f>Tableau1[[#This Row],[CodeLydic]] &amp;"-" &amp; Tableau1[[#This Row],[ReférenceFournisseur]]</f>
        <v>IGU-3.ME34.701.0</v>
      </c>
      <c r="D107" t="s">
        <v>727</v>
      </c>
      <c r="E107" s="2" t="s">
        <v>110</v>
      </c>
      <c r="F107" t="s">
        <v>769</v>
      </c>
      <c r="G107" t="s">
        <v>10</v>
      </c>
      <c r="H107" s="3">
        <v>155.88999999999999</v>
      </c>
      <c r="I107">
        <v>0.8</v>
      </c>
      <c r="J107" t="s">
        <v>111</v>
      </c>
      <c r="K107">
        <v>1</v>
      </c>
    </row>
    <row r="108" spans="2:11" x14ac:dyDescent="0.25">
      <c r="B108">
        <f>COUNTIF(Tableau1[RefProduit],Tableau1[[#This Row],[RefProduit]])</f>
        <v>1</v>
      </c>
      <c r="C108" t="str">
        <f>Tableau1[[#This Row],[CodeLydic]] &amp;"-" &amp; Tableau1[[#This Row],[ReférenceFournisseur]]</f>
        <v>IGU-3.MWF8.000.0</v>
      </c>
      <c r="D108" t="s">
        <v>727</v>
      </c>
      <c r="E108" s="2" t="s">
        <v>113</v>
      </c>
      <c r="F108" t="s">
        <v>112</v>
      </c>
      <c r="G108" t="s">
        <v>10</v>
      </c>
      <c r="H108" s="3">
        <v>75.319999999999993</v>
      </c>
      <c r="I108">
        <v>0.25</v>
      </c>
      <c r="J108" t="s">
        <v>111</v>
      </c>
      <c r="K108">
        <v>1</v>
      </c>
    </row>
    <row r="109" spans="2:11" x14ac:dyDescent="0.25">
      <c r="B109">
        <f>COUNTIF(Tableau1[RefProduit],Tableau1[[#This Row],[RefProduit]])</f>
        <v>1</v>
      </c>
      <c r="C109" t="str">
        <f>Tableau1[[#This Row],[CodeLydic]] &amp;"-" &amp; Tableau1[[#This Row],[ReférenceFournisseur]]</f>
        <v>IGU-3.MWP3.000.0</v>
      </c>
      <c r="D109" t="s">
        <v>727</v>
      </c>
      <c r="E109" s="2" t="s">
        <v>115</v>
      </c>
      <c r="F109" t="s">
        <v>114</v>
      </c>
      <c r="G109" t="s">
        <v>10</v>
      </c>
      <c r="H109" s="3">
        <v>91.37</v>
      </c>
      <c r="I109">
        <v>0.25</v>
      </c>
      <c r="J109" t="s">
        <v>111</v>
      </c>
      <c r="K109">
        <v>1</v>
      </c>
    </row>
    <row r="110" spans="2:11" x14ac:dyDescent="0.25">
      <c r="B110" s="4">
        <f>COUNTIF(Tableau1[RefProduit],Tableau1[[#This Row],[RefProduit]])</f>
        <v>1</v>
      </c>
      <c r="C110" s="4" t="str">
        <f>Tableau1[[#This Row],[CodeLydic]] &amp;"-" &amp; Tableau1[[#This Row],[ReférenceFournisseur]]</f>
        <v>ITRAS-700708</v>
      </c>
      <c r="D110" t="s">
        <v>194</v>
      </c>
      <c r="E110" s="2" t="s">
        <v>192</v>
      </c>
      <c r="F110" t="s">
        <v>193</v>
      </c>
      <c r="G110" t="s">
        <v>10</v>
      </c>
      <c r="H110" s="3">
        <v>25.28</v>
      </c>
      <c r="I110">
        <v>0.3</v>
      </c>
      <c r="J110" t="s">
        <v>177</v>
      </c>
      <c r="K110">
        <v>1</v>
      </c>
    </row>
    <row r="111" spans="2:11" x14ac:dyDescent="0.25">
      <c r="B111" s="4">
        <f>COUNTIF(Tableau1[RefProduit],Tableau1[[#This Row],[RefProduit]])</f>
        <v>1</v>
      </c>
      <c r="C111" s="4" t="str">
        <f>Tableau1[[#This Row],[CodeLydic]] &amp;"-" &amp; Tableau1[[#This Row],[ReférenceFournisseur]]</f>
        <v>JAN-7238</v>
      </c>
      <c r="D111" t="s">
        <v>305</v>
      </c>
      <c r="E111" s="2" t="s">
        <v>306</v>
      </c>
      <c r="F111" t="s">
        <v>307</v>
      </c>
      <c r="G111" t="s">
        <v>205</v>
      </c>
      <c r="H111" s="3">
        <f>235.48/25</f>
        <v>9.4192</v>
      </c>
      <c r="I111">
        <v>0.05</v>
      </c>
      <c r="J111" t="s">
        <v>308</v>
      </c>
      <c r="K111">
        <v>1</v>
      </c>
    </row>
    <row r="112" spans="2:11" x14ac:dyDescent="0.25">
      <c r="B112" s="4">
        <f>COUNTIF(Tableau1[RefProduit],Tableau1[[#This Row],[RefProduit]])</f>
        <v>1</v>
      </c>
      <c r="C112" s="4" t="str">
        <f>Tableau1[[#This Row],[CodeLydic]] &amp;"-" &amp; Tableau1[[#This Row],[ReférenceFournisseur]]</f>
        <v>LEG-030068</v>
      </c>
      <c r="D112" t="s">
        <v>706</v>
      </c>
      <c r="E112" s="2" t="s">
        <v>738</v>
      </c>
      <c r="F112" t="s">
        <v>739</v>
      </c>
      <c r="G112" t="s">
        <v>10</v>
      </c>
      <c r="H112" s="3">
        <v>140.24981</v>
      </c>
      <c r="I112">
        <v>2.5</v>
      </c>
      <c r="K112">
        <v>1</v>
      </c>
    </row>
    <row r="113" spans="2:11" x14ac:dyDescent="0.25">
      <c r="B113" s="4">
        <f>COUNTIF(Tableau1[RefProduit],Tableau1[[#This Row],[RefProduit]])</f>
        <v>1</v>
      </c>
      <c r="C113" s="4" t="str">
        <f>Tableau1[[#This Row],[CodeLydic]] &amp;"-" &amp; Tableau1[[#This Row],[ReférenceFournisseur]]</f>
        <v>LEG-034388</v>
      </c>
      <c r="D113" t="s">
        <v>706</v>
      </c>
      <c r="E113" s="2" t="s">
        <v>368</v>
      </c>
      <c r="F113" t="s">
        <v>369</v>
      </c>
      <c r="G113" t="s">
        <v>10</v>
      </c>
      <c r="H113" s="3">
        <v>19.402090000000001</v>
      </c>
      <c r="I113">
        <v>0.5</v>
      </c>
      <c r="K113">
        <v>1</v>
      </c>
    </row>
    <row r="114" spans="2:11" x14ac:dyDescent="0.25">
      <c r="B114" s="4">
        <f>COUNTIF(Tableau1[RefProduit],Tableau1[[#This Row],[RefProduit]])</f>
        <v>1</v>
      </c>
      <c r="C114" s="4" t="str">
        <f>Tableau1[[#This Row],[CodeLydic]] &amp;"-" &amp; Tableau1[[#This Row],[ReférenceFournisseur]]</f>
        <v>LEG-050299</v>
      </c>
      <c r="D114" t="s">
        <v>706</v>
      </c>
      <c r="E114" s="2" t="s">
        <v>424</v>
      </c>
      <c r="F114" t="s">
        <v>425</v>
      </c>
      <c r="G114" t="s">
        <v>10</v>
      </c>
      <c r="H114" s="3">
        <v>2.0331100000000002</v>
      </c>
      <c r="I114">
        <v>0.01</v>
      </c>
      <c r="K114">
        <v>1</v>
      </c>
    </row>
    <row r="115" spans="2:11" x14ac:dyDescent="0.25">
      <c r="B115" s="4">
        <f>COUNTIF(Tableau1[RefProduit],Tableau1[[#This Row],[RefProduit]])</f>
        <v>1</v>
      </c>
      <c r="C115" s="4" t="str">
        <f>Tableau1[[#This Row],[CodeLydic]] &amp;"-" &amp; Tableau1[[#This Row],[ReférenceFournisseur]]</f>
        <v>LEG-055872</v>
      </c>
      <c r="D115" t="s">
        <v>706</v>
      </c>
      <c r="E115" s="2" t="s">
        <v>611</v>
      </c>
      <c r="F115" t="s">
        <v>612</v>
      </c>
      <c r="G115" t="s">
        <v>10</v>
      </c>
      <c r="H115" s="3">
        <v>47.113010000000003</v>
      </c>
      <c r="I115">
        <v>0.25</v>
      </c>
      <c r="K115">
        <v>1</v>
      </c>
    </row>
    <row r="116" spans="2:11" x14ac:dyDescent="0.25">
      <c r="B116" s="4">
        <f>COUNTIF(Tableau1[RefProduit],Tableau1[[#This Row],[RefProduit]])</f>
        <v>1</v>
      </c>
      <c r="C116" s="4" t="str">
        <f>Tableau1[[#This Row],[CodeLydic]] &amp;"-" &amp; Tableau1[[#This Row],[ReférenceFournisseur]]</f>
        <v>LEG-060797</v>
      </c>
      <c r="D116" t="s">
        <v>706</v>
      </c>
      <c r="E116" s="2" t="s">
        <v>678</v>
      </c>
      <c r="F116" t="s">
        <v>679</v>
      </c>
      <c r="G116" t="s">
        <v>10</v>
      </c>
      <c r="H116" s="3">
        <v>126.01603</v>
      </c>
      <c r="I116">
        <v>0.25</v>
      </c>
      <c r="K116">
        <v>1</v>
      </c>
    </row>
    <row r="117" spans="2:11" x14ac:dyDescent="0.25">
      <c r="B117" s="4">
        <f>COUNTIF(Tableau1[RefProduit],Tableau1[[#This Row],[RefProduit]])</f>
        <v>1</v>
      </c>
      <c r="C117" s="4" t="str">
        <f>Tableau1[[#This Row],[CodeLydic]] &amp;"-" &amp; Tableau1[[#This Row],[ReférenceFournisseur]]</f>
        <v>LEG-062525</v>
      </c>
      <c r="D117" t="s">
        <v>706</v>
      </c>
      <c r="E117" s="2" t="s">
        <v>676</v>
      </c>
      <c r="F117" t="s">
        <v>677</v>
      </c>
      <c r="G117" t="s">
        <v>10</v>
      </c>
      <c r="H117" s="3">
        <v>140.54554999999999</v>
      </c>
      <c r="I117">
        <v>0.4</v>
      </c>
      <c r="K117">
        <v>1</v>
      </c>
    </row>
    <row r="118" spans="2:11" x14ac:dyDescent="0.25">
      <c r="B118" s="4">
        <f>COUNTIF(Tableau1[RefProduit],Tableau1[[#This Row],[RefProduit]])</f>
        <v>1</v>
      </c>
      <c r="C118" s="4" t="str">
        <f>Tableau1[[#This Row],[CodeLydic]] &amp;"-" &amp; Tableau1[[#This Row],[ReférenceFournisseur]]</f>
        <v>LEG-069713</v>
      </c>
      <c r="D118" t="s">
        <v>706</v>
      </c>
      <c r="E118" s="2" t="s">
        <v>390</v>
      </c>
      <c r="F118" t="s">
        <v>391</v>
      </c>
      <c r="G118" t="s">
        <v>10</v>
      </c>
      <c r="H118" s="3">
        <v>10.57</v>
      </c>
      <c r="I118">
        <v>0.15</v>
      </c>
      <c r="J118" t="s">
        <v>392</v>
      </c>
      <c r="K118">
        <v>1</v>
      </c>
    </row>
    <row r="119" spans="2:11" x14ac:dyDescent="0.25">
      <c r="B119" s="4">
        <f>COUNTIF(Tableau1[RefProduit],Tableau1[[#This Row],[RefProduit]])</f>
        <v>1</v>
      </c>
      <c r="C119" s="4" t="str">
        <f>Tableau1[[#This Row],[CodeLydic]] &amp;"-" &amp; Tableau1[[#This Row],[ReférenceFournisseur]]</f>
        <v>LEG-069720</v>
      </c>
      <c r="D119" t="s">
        <v>706</v>
      </c>
      <c r="E119" s="2" t="s">
        <v>623</v>
      </c>
      <c r="F119" t="s">
        <v>624</v>
      </c>
      <c r="G119" t="s">
        <v>10</v>
      </c>
      <c r="H119" s="3">
        <v>6.5822000000000003</v>
      </c>
      <c r="I119">
        <v>0.25</v>
      </c>
      <c r="K119">
        <v>1</v>
      </c>
    </row>
    <row r="120" spans="2:11" x14ac:dyDescent="0.25">
      <c r="B120" s="4">
        <f>COUNTIF(Tableau1[RefProduit],Tableau1[[#This Row],[RefProduit]])</f>
        <v>1</v>
      </c>
      <c r="C120" s="4" t="str">
        <f>Tableau1[[#This Row],[CodeLydic]] &amp;"-" &amp; Tableau1[[#This Row],[ReférenceFournisseur]]</f>
        <v>LEG-069722</v>
      </c>
      <c r="D120" t="s">
        <v>706</v>
      </c>
      <c r="E120" s="2" t="s">
        <v>393</v>
      </c>
      <c r="F120" t="s">
        <v>394</v>
      </c>
      <c r="G120" t="s">
        <v>10</v>
      </c>
      <c r="H120" s="3">
        <v>8.82</v>
      </c>
      <c r="I120">
        <v>0.15</v>
      </c>
      <c r="J120" t="s">
        <v>395</v>
      </c>
      <c r="K120">
        <v>1</v>
      </c>
    </row>
    <row r="121" spans="2:11" x14ac:dyDescent="0.25">
      <c r="B121" s="4">
        <f>COUNTIF(Tableau1[RefProduit],Tableau1[[#This Row],[RefProduit]])</f>
        <v>1</v>
      </c>
      <c r="C121" s="4" t="str">
        <f>Tableau1[[#This Row],[CodeLydic]] &amp;"-" &amp; Tableau1[[#This Row],[ReférenceFournisseur]]</f>
        <v>LEG-069731</v>
      </c>
      <c r="D121" t="s">
        <v>706</v>
      </c>
      <c r="E121" s="2" t="s">
        <v>396</v>
      </c>
      <c r="F121" t="s">
        <v>397</v>
      </c>
      <c r="G121" t="s">
        <v>10</v>
      </c>
      <c r="H121" s="3">
        <v>6.01973</v>
      </c>
      <c r="I121">
        <v>0.15</v>
      </c>
      <c r="J121" t="s">
        <v>398</v>
      </c>
      <c r="K121">
        <v>1</v>
      </c>
    </row>
    <row r="122" spans="2:11" x14ac:dyDescent="0.25">
      <c r="B122" s="4">
        <f>COUNTIF(Tableau1[RefProduit],Tableau1[[#This Row],[RefProduit]])</f>
        <v>1</v>
      </c>
      <c r="C122" s="4" t="str">
        <f>Tableau1[[#This Row],[CodeLydic]] &amp;"-" &amp; Tableau1[[#This Row],[ReférenceFournisseur]]</f>
        <v>LEG-069848</v>
      </c>
      <c r="D122" t="s">
        <v>706</v>
      </c>
      <c r="E122" s="2" t="s">
        <v>399</v>
      </c>
      <c r="F122" t="s">
        <v>400</v>
      </c>
      <c r="G122" t="s">
        <v>10</v>
      </c>
      <c r="H122" s="3">
        <v>15.11</v>
      </c>
      <c r="I122">
        <v>0.15</v>
      </c>
      <c r="J122" t="s">
        <v>401</v>
      </c>
      <c r="K122">
        <v>1</v>
      </c>
    </row>
    <row r="123" spans="2:11" x14ac:dyDescent="0.25">
      <c r="B123" s="4">
        <f>COUNTIF(Tableau1[RefProduit],Tableau1[[#This Row],[RefProduit]])</f>
        <v>1</v>
      </c>
      <c r="C123" s="4" t="str">
        <f>Tableau1[[#This Row],[CodeLydic]] &amp;"-" &amp; Tableau1[[#This Row],[ReférenceFournisseur]]</f>
        <v>LEG-076565</v>
      </c>
      <c r="D123" t="s">
        <v>706</v>
      </c>
      <c r="E123" s="2" t="s">
        <v>613</v>
      </c>
      <c r="F123" t="s">
        <v>614</v>
      </c>
      <c r="G123" t="s">
        <v>10</v>
      </c>
      <c r="H123" s="3">
        <v>8.6094000000000008</v>
      </c>
      <c r="I123">
        <v>0.15</v>
      </c>
      <c r="K123">
        <v>1</v>
      </c>
    </row>
    <row r="124" spans="2:11" x14ac:dyDescent="0.25">
      <c r="B124" s="4">
        <f>COUNTIF(Tableau1[RefProduit],Tableau1[[#This Row],[RefProduit]])</f>
        <v>1</v>
      </c>
      <c r="C124" s="4" t="str">
        <f>Tableau1[[#This Row],[CodeLydic]] &amp;"-" &amp; Tableau1[[#This Row],[ReférenceFournisseur]]</f>
        <v>LEG-077011</v>
      </c>
      <c r="D124" t="s">
        <v>706</v>
      </c>
      <c r="E124" s="2" t="s">
        <v>621</v>
      </c>
      <c r="F124" t="s">
        <v>622</v>
      </c>
      <c r="G124" t="s">
        <v>10</v>
      </c>
      <c r="H124" s="3">
        <v>3.9780099999999998</v>
      </c>
      <c r="I124">
        <v>0.15</v>
      </c>
      <c r="K124">
        <v>1</v>
      </c>
    </row>
    <row r="125" spans="2:11" x14ac:dyDescent="0.25">
      <c r="B125" s="4">
        <f>COUNTIF(Tableau1[RefProduit],Tableau1[[#This Row],[RefProduit]])</f>
        <v>1</v>
      </c>
      <c r="C125" s="4" t="str">
        <f>Tableau1[[#This Row],[CodeLydic]] &amp;"-" &amp; Tableau1[[#This Row],[ReférenceFournisseur]]</f>
        <v>LEG-077031</v>
      </c>
      <c r="D125" t="s">
        <v>706</v>
      </c>
      <c r="E125" s="2" t="s">
        <v>619</v>
      </c>
      <c r="F125" t="s">
        <v>620</v>
      </c>
      <c r="G125" t="s">
        <v>10</v>
      </c>
      <c r="H125" s="3">
        <v>7.2904799999999996</v>
      </c>
      <c r="I125">
        <v>0.15</v>
      </c>
      <c r="K125">
        <v>1</v>
      </c>
    </row>
    <row r="126" spans="2:11" x14ac:dyDescent="0.25">
      <c r="B126" s="4">
        <f>COUNTIF(Tableau1[RefProduit],Tableau1[[#This Row],[RefProduit]])</f>
        <v>1</v>
      </c>
      <c r="C126" s="4" t="str">
        <f>Tableau1[[#This Row],[CodeLydic]] &amp;"-" &amp; Tableau1[[#This Row],[ReférenceFournisseur]]</f>
        <v>LEG-077111</v>
      </c>
      <c r="D126" t="s">
        <v>706</v>
      </c>
      <c r="E126" s="2" t="s">
        <v>605</v>
      </c>
      <c r="F126" t="s">
        <v>606</v>
      </c>
      <c r="G126" t="s">
        <v>10</v>
      </c>
      <c r="H126" s="3">
        <v>30.0398</v>
      </c>
      <c r="I126">
        <v>0.1</v>
      </c>
      <c r="K126">
        <v>1</v>
      </c>
    </row>
    <row r="127" spans="2:11" x14ac:dyDescent="0.25">
      <c r="B127" s="4">
        <f>COUNTIF(Tableau1[RefProduit],Tableau1[[#This Row],[RefProduit]])</f>
        <v>1</v>
      </c>
      <c r="C127" s="4" t="str">
        <f>Tableau1[[#This Row],[CodeLydic]] &amp;"-" &amp; Tableau1[[#This Row],[ReférenceFournisseur]]</f>
        <v>LEG-077143</v>
      </c>
      <c r="D127" t="s">
        <v>706</v>
      </c>
      <c r="E127" s="2" t="s">
        <v>418</v>
      </c>
      <c r="F127" t="s">
        <v>419</v>
      </c>
      <c r="G127" t="s">
        <v>10</v>
      </c>
      <c r="H127" s="3">
        <v>13.61904</v>
      </c>
      <c r="I127">
        <v>0.15</v>
      </c>
      <c r="J127" t="s">
        <v>420</v>
      </c>
      <c r="K127">
        <v>1</v>
      </c>
    </row>
    <row r="128" spans="2:11" x14ac:dyDescent="0.25">
      <c r="B128" s="4">
        <f>COUNTIF(Tableau1[RefProduit],Tableau1[[#This Row],[RefProduit]])</f>
        <v>1</v>
      </c>
      <c r="C128" s="4" t="str">
        <f>Tableau1[[#This Row],[CodeLydic]] &amp;"-" &amp; Tableau1[[#This Row],[ReférenceFournisseur]]</f>
        <v>LEG-077153</v>
      </c>
      <c r="D128" t="s">
        <v>706</v>
      </c>
      <c r="E128" s="2" t="s">
        <v>421</v>
      </c>
      <c r="F128" t="s">
        <v>422</v>
      </c>
      <c r="G128" t="s">
        <v>10</v>
      </c>
      <c r="H128" s="3">
        <v>15.988899999999999</v>
      </c>
      <c r="I128">
        <v>0.15</v>
      </c>
      <c r="J128" t="s">
        <v>423</v>
      </c>
      <c r="K128">
        <v>1</v>
      </c>
    </row>
    <row r="129" spans="2:11" x14ac:dyDescent="0.25">
      <c r="B129" s="4">
        <f>COUNTIF(Tableau1[RefProduit],Tableau1[[#This Row],[RefProduit]])</f>
        <v>1</v>
      </c>
      <c r="C129" s="4" t="str">
        <f>Tableau1[[#This Row],[CodeLydic]] &amp;"-" &amp; Tableau1[[#This Row],[ReférenceFournisseur]]</f>
        <v>LEG-077811</v>
      </c>
      <c r="D129" t="s">
        <v>706</v>
      </c>
      <c r="E129" s="2" t="s">
        <v>409</v>
      </c>
      <c r="F129" t="s">
        <v>410</v>
      </c>
      <c r="G129" t="s">
        <v>10</v>
      </c>
      <c r="H129" s="3">
        <v>29.91</v>
      </c>
      <c r="I129">
        <v>0.15</v>
      </c>
      <c r="J129" t="s">
        <v>411</v>
      </c>
      <c r="K129">
        <v>1</v>
      </c>
    </row>
    <row r="130" spans="2:11" x14ac:dyDescent="0.25">
      <c r="B130" s="4">
        <f>COUNTIF(Tableau1[RefProduit],Tableau1[[#This Row],[RefProduit]])</f>
        <v>1</v>
      </c>
      <c r="C130" s="4" t="str">
        <f>Tableau1[[#This Row],[CodeLydic]] &amp;"-" &amp; Tableau1[[#This Row],[ReférenceFournisseur]]</f>
        <v>LEG-077831</v>
      </c>
      <c r="D130" t="s">
        <v>706</v>
      </c>
      <c r="E130" s="2" t="s">
        <v>412</v>
      </c>
      <c r="F130" t="s">
        <v>413</v>
      </c>
      <c r="G130" t="s">
        <v>10</v>
      </c>
      <c r="H130" s="3">
        <v>33.958840000000002</v>
      </c>
      <c r="I130">
        <v>0.15</v>
      </c>
      <c r="J130" t="s">
        <v>414</v>
      </c>
      <c r="K130">
        <v>1</v>
      </c>
    </row>
    <row r="131" spans="2:11" x14ac:dyDescent="0.25">
      <c r="B131" s="4">
        <f>COUNTIF(Tableau1[RefProduit],Tableau1[[#This Row],[RefProduit]])</f>
        <v>1</v>
      </c>
      <c r="C131" s="4" t="str">
        <f>Tableau1[[#This Row],[CodeLydic]] &amp;"-" &amp; Tableau1[[#This Row],[ReférenceFournisseur]]</f>
        <v>LEG-077841</v>
      </c>
      <c r="D131" t="s">
        <v>706</v>
      </c>
      <c r="E131" s="2" t="s">
        <v>415</v>
      </c>
      <c r="F131" t="s">
        <v>416</v>
      </c>
      <c r="G131" t="s">
        <v>10</v>
      </c>
      <c r="H131" s="3">
        <v>29.401084999999998</v>
      </c>
      <c r="I131">
        <v>0.15</v>
      </c>
      <c r="J131" t="s">
        <v>417</v>
      </c>
      <c r="K131">
        <v>1</v>
      </c>
    </row>
    <row r="132" spans="2:11" x14ac:dyDescent="0.25">
      <c r="B132" s="4">
        <f>COUNTIF(Tableau1[RefProduit],Tableau1[[#This Row],[RefProduit]])</f>
        <v>1</v>
      </c>
      <c r="C132" s="4" t="str">
        <f>Tableau1[[#This Row],[CodeLydic]] &amp;"-" &amp; Tableau1[[#This Row],[ReférenceFournisseur]]</f>
        <v>LEG-077842</v>
      </c>
      <c r="D132" t="s">
        <v>706</v>
      </c>
      <c r="E132" s="2" t="s">
        <v>406</v>
      </c>
      <c r="F132" t="s">
        <v>407</v>
      </c>
      <c r="G132" t="s">
        <v>10</v>
      </c>
      <c r="H132" s="3">
        <v>34.482410000000002</v>
      </c>
      <c r="I132">
        <v>0.15</v>
      </c>
      <c r="J132" t="s">
        <v>408</v>
      </c>
      <c r="K132">
        <v>1</v>
      </c>
    </row>
    <row r="133" spans="2:11" x14ac:dyDescent="0.25">
      <c r="B133" s="4">
        <f>COUNTIF(Tableau1[RefProduit],Tableau1[[#This Row],[RefProduit]])</f>
        <v>1</v>
      </c>
      <c r="C133" s="4" t="str">
        <f>Tableau1[[#This Row],[CodeLydic]] &amp;"-" &amp; Tableau1[[#This Row],[ReférenceFournisseur]]</f>
        <v>LEG-078738</v>
      </c>
      <c r="D133" t="s">
        <v>706</v>
      </c>
      <c r="E133" s="2" t="s">
        <v>617</v>
      </c>
      <c r="F133" t="s">
        <v>618</v>
      </c>
      <c r="G133" t="s">
        <v>10</v>
      </c>
      <c r="H133" s="3">
        <v>7.9976599999999998</v>
      </c>
      <c r="I133">
        <v>0.25</v>
      </c>
      <c r="K133">
        <v>1</v>
      </c>
    </row>
    <row r="134" spans="2:11" x14ac:dyDescent="0.25">
      <c r="B134" s="4">
        <f>COUNTIF(Tableau1[RefProduit],Tableau1[[#This Row],[RefProduit]])</f>
        <v>1</v>
      </c>
      <c r="C134" s="4" t="str">
        <f>Tableau1[[#This Row],[CodeLydic]] &amp;"-" &amp; Tableau1[[#This Row],[ReférenceFournisseur]]</f>
        <v>LEG-078802</v>
      </c>
      <c r="D134" t="s">
        <v>706</v>
      </c>
      <c r="E134" s="2" t="s">
        <v>607</v>
      </c>
      <c r="F134" t="s">
        <v>608</v>
      </c>
      <c r="G134" t="s">
        <v>10</v>
      </c>
      <c r="H134" s="3">
        <v>1.0829599999999999</v>
      </c>
      <c r="I134">
        <v>0.05</v>
      </c>
      <c r="K134">
        <v>1</v>
      </c>
    </row>
    <row r="135" spans="2:11" x14ac:dyDescent="0.25">
      <c r="B135" s="4">
        <f>COUNTIF(Tableau1[RefProduit],Tableau1[[#This Row],[RefProduit]])</f>
        <v>1</v>
      </c>
      <c r="C135" s="4" t="str">
        <f>Tableau1[[#This Row],[CodeLydic]] &amp;"-" &amp; Tableau1[[#This Row],[ReférenceFournisseur]]</f>
        <v>LEG-080041</v>
      </c>
      <c r="D135" t="s">
        <v>706</v>
      </c>
      <c r="E135" s="2" t="s">
        <v>674</v>
      </c>
      <c r="F135" t="s">
        <v>675</v>
      </c>
      <c r="G135" t="s">
        <v>10</v>
      </c>
      <c r="H135" s="3">
        <v>0.82155</v>
      </c>
      <c r="I135">
        <v>0.25</v>
      </c>
      <c r="K135">
        <v>1</v>
      </c>
    </row>
    <row r="136" spans="2:11" x14ac:dyDescent="0.25">
      <c r="B136" s="4">
        <f>COUNTIF(Tableau1[RefProduit],Tableau1[[#This Row],[RefProduit]])</f>
        <v>1</v>
      </c>
      <c r="C136" s="4" t="str">
        <f>Tableau1[[#This Row],[CodeLydic]] &amp;"-" &amp; Tableau1[[#This Row],[ReférenceFournisseur]]</f>
        <v>LEG-080251</v>
      </c>
      <c r="D136" t="s">
        <v>706</v>
      </c>
      <c r="E136" s="2" t="s">
        <v>609</v>
      </c>
      <c r="F136" t="s">
        <v>610</v>
      </c>
      <c r="G136" t="s">
        <v>10</v>
      </c>
      <c r="H136" s="3">
        <v>1.04454</v>
      </c>
      <c r="I136">
        <v>0.05</v>
      </c>
      <c r="K136">
        <v>1</v>
      </c>
    </row>
    <row r="137" spans="2:11" x14ac:dyDescent="0.25">
      <c r="B137" s="4">
        <f>COUNTIF(Tableau1[RefProduit],Tableau1[[#This Row],[RefProduit]])</f>
        <v>1</v>
      </c>
      <c r="C137" s="4" t="str">
        <f>Tableau1[[#This Row],[CodeLydic]] &amp;"-" &amp; Tableau1[[#This Row],[ReférenceFournisseur]]</f>
        <v>LEG-092012</v>
      </c>
      <c r="D137" t="s">
        <v>706</v>
      </c>
      <c r="E137" s="2" t="s">
        <v>381</v>
      </c>
      <c r="F137" t="s">
        <v>382</v>
      </c>
      <c r="G137" t="s">
        <v>10</v>
      </c>
      <c r="H137" s="3">
        <v>2</v>
      </c>
      <c r="I137">
        <v>0.15</v>
      </c>
      <c r="J137" t="s">
        <v>383</v>
      </c>
      <c r="K137">
        <v>1</v>
      </c>
    </row>
    <row r="138" spans="2:11" x14ac:dyDescent="0.25">
      <c r="B138" s="4">
        <f>COUNTIF(Tableau1[RefProduit],Tableau1[[#This Row],[RefProduit]])</f>
        <v>1</v>
      </c>
      <c r="C138" s="4" t="str">
        <f>Tableau1[[#This Row],[CodeLydic]] &amp;"-" &amp; Tableau1[[#This Row],[ReférenceFournisseur]]</f>
        <v>LEG-092022</v>
      </c>
      <c r="D138" t="s">
        <v>706</v>
      </c>
      <c r="E138" s="2" t="s">
        <v>384</v>
      </c>
      <c r="F138" t="s">
        <v>385</v>
      </c>
      <c r="G138" t="s">
        <v>10</v>
      </c>
      <c r="H138" s="3">
        <v>3.9</v>
      </c>
      <c r="I138">
        <v>0.15</v>
      </c>
      <c r="J138" t="s">
        <v>386</v>
      </c>
      <c r="K138">
        <v>1</v>
      </c>
    </row>
    <row r="139" spans="2:11" x14ac:dyDescent="0.25">
      <c r="B139" s="4">
        <f>COUNTIF(Tableau1[RefProduit],Tableau1[[#This Row],[RefProduit]])</f>
        <v>1</v>
      </c>
      <c r="C139" s="4" t="str">
        <f>Tableau1[[#This Row],[CodeLydic]] &amp;"-" &amp; Tableau1[[#This Row],[ReférenceFournisseur]]</f>
        <v>LEG-TMC T1</v>
      </c>
      <c r="D139" t="s">
        <v>706</v>
      </c>
      <c r="E139" s="2" t="s">
        <v>563</v>
      </c>
      <c r="F139" t="s">
        <v>565</v>
      </c>
      <c r="G139" t="s">
        <v>10</v>
      </c>
      <c r="H139" s="3">
        <v>149.91489999999999</v>
      </c>
      <c r="I139">
        <v>5</v>
      </c>
      <c r="K139">
        <v>2</v>
      </c>
    </row>
    <row r="140" spans="2:11" x14ac:dyDescent="0.25">
      <c r="B140" s="4">
        <f>COUNTIF(Tableau1[RefProduit],Tableau1[[#This Row],[RefProduit]])</f>
        <v>1</v>
      </c>
      <c r="C140" s="4" t="str">
        <f>Tableau1[[#This Row],[CodeLydic]] &amp;"-" &amp; Tableau1[[#This Row],[ReférenceFournisseur]]</f>
        <v>LEG-TMC T2</v>
      </c>
      <c r="D140" t="s">
        <v>706</v>
      </c>
      <c r="E140" s="2" t="s">
        <v>564</v>
      </c>
      <c r="F140" t="s">
        <v>566</v>
      </c>
      <c r="G140" t="s">
        <v>10</v>
      </c>
      <c r="H140" s="3">
        <v>178.10040000000001</v>
      </c>
      <c r="I140">
        <v>6</v>
      </c>
      <c r="K140">
        <v>2</v>
      </c>
    </row>
    <row r="141" spans="2:11" x14ac:dyDescent="0.25">
      <c r="B141" s="4">
        <f>COUNTIF(Tableau1[RefProduit],Tableau1[[#This Row],[RefProduit]])</f>
        <v>1</v>
      </c>
      <c r="C141" s="4" t="str">
        <f>Tableau1[[#This Row],[CodeLydic]] &amp;"-" &amp; Tableau1[[#This Row],[ReférenceFournisseur]]</f>
        <v>LEG-TMC T3</v>
      </c>
      <c r="D141" t="s">
        <v>706</v>
      </c>
      <c r="E141" s="2" t="s">
        <v>567</v>
      </c>
      <c r="F141" t="s">
        <v>568</v>
      </c>
      <c r="G141" t="s">
        <v>10</v>
      </c>
      <c r="H141" s="3">
        <v>188.61680000000001</v>
      </c>
      <c r="I141">
        <v>7</v>
      </c>
      <c r="K141">
        <v>2</v>
      </c>
    </row>
    <row r="142" spans="2:11" x14ac:dyDescent="0.25">
      <c r="B142" s="4">
        <f>COUNTIF(Tableau1[RefProduit],Tableau1[[#This Row],[RefProduit]])</f>
        <v>1</v>
      </c>
      <c r="C142" s="4" t="str">
        <f>Tableau1[[#This Row],[CodeLydic]] &amp;"-" &amp; Tableau1[[#This Row],[ReférenceFournisseur]]</f>
        <v>LEG-TMC T4</v>
      </c>
      <c r="D142" t="s">
        <v>706</v>
      </c>
      <c r="E142" s="2" t="s">
        <v>569</v>
      </c>
      <c r="F142" t="s">
        <v>570</v>
      </c>
      <c r="G142" t="s">
        <v>10</v>
      </c>
      <c r="H142" s="3">
        <v>213.3005</v>
      </c>
      <c r="I142">
        <v>8</v>
      </c>
      <c r="K142">
        <v>2</v>
      </c>
    </row>
    <row r="143" spans="2:11" x14ac:dyDescent="0.25">
      <c r="B143" s="4">
        <f>COUNTIF(Tableau1[RefProduit],Tableau1[[#This Row],[RefProduit]])</f>
        <v>1</v>
      </c>
      <c r="C143" s="4" t="str">
        <f>Tableau1[[#This Row],[CodeLydic]] &amp;"-" &amp; Tableau1[[#This Row],[ReférenceFournisseur]]</f>
        <v>LEG-TMC T5</v>
      </c>
      <c r="D143" t="s">
        <v>706</v>
      </c>
      <c r="E143" s="2" t="s">
        <v>571</v>
      </c>
      <c r="F143" t="s">
        <v>572</v>
      </c>
      <c r="G143" t="s">
        <v>10</v>
      </c>
      <c r="H143" s="3">
        <v>213.3005</v>
      </c>
      <c r="I143">
        <v>9</v>
      </c>
      <c r="K143">
        <v>2</v>
      </c>
    </row>
    <row r="144" spans="2:11" x14ac:dyDescent="0.25">
      <c r="B144">
        <f>COUNTIF(Tableau1[RefProduit],Tableau1[[#This Row],[RefProduit]])</f>
        <v>1</v>
      </c>
      <c r="C144" t="str">
        <f>Tableau1[[#This Row],[CodeLydic]] &amp;"-" &amp; Tableau1[[#This Row],[ReférenceFournisseur]]</f>
        <v>LIMB-56211.1</v>
      </c>
      <c r="D144" t="s">
        <v>725</v>
      </c>
      <c r="E144" s="2" t="s">
        <v>117</v>
      </c>
      <c r="F144" t="s">
        <v>116</v>
      </c>
      <c r="G144" t="s">
        <v>10</v>
      </c>
      <c r="H144" s="3">
        <v>245</v>
      </c>
      <c r="I144">
        <v>0.7</v>
      </c>
      <c r="J144" t="s">
        <v>118</v>
      </c>
      <c r="K144">
        <v>1</v>
      </c>
    </row>
    <row r="145" spans="2:11" x14ac:dyDescent="0.25">
      <c r="B145">
        <f>COUNTIF(Tableau1[RefProduit],Tableau1[[#This Row],[RefProduit]])</f>
        <v>1</v>
      </c>
      <c r="C145" t="str">
        <f>Tableau1[[#This Row],[CodeLydic]] &amp;"-" &amp; Tableau1[[#This Row],[ReférenceFournisseur]]</f>
        <v>LIMB-56212.1</v>
      </c>
      <c r="D145" t="s">
        <v>725</v>
      </c>
      <c r="E145" s="2" t="s">
        <v>122</v>
      </c>
      <c r="F145" t="s">
        <v>121</v>
      </c>
      <c r="G145" t="s">
        <v>10</v>
      </c>
      <c r="H145" s="3">
        <v>282</v>
      </c>
      <c r="I145">
        <v>0.7</v>
      </c>
      <c r="J145" t="s">
        <v>118</v>
      </c>
      <c r="K145">
        <v>1</v>
      </c>
    </row>
    <row r="146" spans="2:11" x14ac:dyDescent="0.25">
      <c r="B146">
        <f>COUNTIF(Tableau1[RefProduit],Tableau1[[#This Row],[RefProduit]])</f>
        <v>1</v>
      </c>
      <c r="C146" t="str">
        <f>Tableau1[[#This Row],[CodeLydic]] &amp;"-" &amp; Tableau1[[#This Row],[ReférenceFournisseur]]</f>
        <v>LIMB-56213.1</v>
      </c>
      <c r="D146" t="s">
        <v>725</v>
      </c>
      <c r="E146" s="2" t="s">
        <v>126</v>
      </c>
      <c r="F146" t="s">
        <v>125</v>
      </c>
      <c r="G146" t="s">
        <v>10</v>
      </c>
      <c r="H146" s="3">
        <v>410</v>
      </c>
      <c r="I146">
        <v>0.7</v>
      </c>
      <c r="J146" t="s">
        <v>118</v>
      </c>
      <c r="K146">
        <v>1</v>
      </c>
    </row>
    <row r="147" spans="2:11" x14ac:dyDescent="0.25">
      <c r="B147" s="4">
        <f>COUNTIF(Tableau1[RefProduit],Tableau1[[#This Row],[RefProduit]])</f>
        <v>2</v>
      </c>
      <c r="C147" s="4" t="str">
        <f>Tableau1[[#This Row],[CodeLydic]] &amp;"-" &amp; Tableau1[[#This Row],[ReférenceFournisseur]]</f>
        <v>LUM-16005</v>
      </c>
      <c r="D147" t="s">
        <v>710</v>
      </c>
      <c r="E147" s="2" t="s">
        <v>432</v>
      </c>
      <c r="F147" t="s">
        <v>433</v>
      </c>
      <c r="G147" t="s">
        <v>10</v>
      </c>
      <c r="H147" s="3">
        <v>35</v>
      </c>
      <c r="I147">
        <v>0.4</v>
      </c>
      <c r="K147">
        <v>1</v>
      </c>
    </row>
    <row r="148" spans="2:11" x14ac:dyDescent="0.25">
      <c r="B148" s="4">
        <f>COUNTIF(Tableau1[RefProduit],Tableau1[[#This Row],[RefProduit]])</f>
        <v>1</v>
      </c>
      <c r="C148" s="4" t="str">
        <f>Tableau1[[#This Row],[CodeLydic]] &amp;"-" &amp; Tableau1[[#This Row],[ReférenceFournisseur]]</f>
        <v>LUM-16025</v>
      </c>
      <c r="D148" t="s">
        <v>710</v>
      </c>
      <c r="E148" s="2" t="s">
        <v>434</v>
      </c>
      <c r="F148" t="s">
        <v>435</v>
      </c>
      <c r="G148" t="s">
        <v>10</v>
      </c>
      <c r="H148" s="3">
        <v>29</v>
      </c>
      <c r="I148">
        <v>0.4</v>
      </c>
      <c r="K148">
        <v>1</v>
      </c>
    </row>
    <row r="149" spans="2:11" x14ac:dyDescent="0.25">
      <c r="B149" s="4">
        <f>COUNTIF(Tableau1[RefProduit],Tableau1[[#This Row],[RefProduit]])</f>
        <v>1</v>
      </c>
      <c r="C149" s="4" t="str">
        <f>Tableau1[[#This Row],[CodeLydic]] &amp;"-" &amp; Tableau1[[#This Row],[ReférenceFournisseur]]</f>
        <v>LUM-16043</v>
      </c>
      <c r="D149" t="s">
        <v>710</v>
      </c>
      <c r="E149" s="2" t="s">
        <v>442</v>
      </c>
      <c r="F149" t="s">
        <v>443</v>
      </c>
      <c r="G149" t="s">
        <v>10</v>
      </c>
      <c r="H149" s="3">
        <v>72</v>
      </c>
      <c r="I149">
        <v>0.45</v>
      </c>
      <c r="K149">
        <v>1</v>
      </c>
    </row>
    <row r="150" spans="2:11" x14ac:dyDescent="0.25">
      <c r="B150" s="4">
        <f>COUNTIF(Tableau1[RefProduit],Tableau1[[#This Row],[RefProduit]])</f>
        <v>2</v>
      </c>
      <c r="C150" s="4" t="str">
        <f>Tableau1[[#This Row],[CodeLydic]] &amp;"-" &amp; Tableau1[[#This Row],[ReférenceFournisseur]]</f>
        <v>LUM-10312</v>
      </c>
      <c r="D150" t="s">
        <v>710</v>
      </c>
      <c r="E150" s="2" t="s">
        <v>444</v>
      </c>
      <c r="F150" t="s">
        <v>445</v>
      </c>
      <c r="G150" t="s">
        <v>10</v>
      </c>
      <c r="H150" s="3">
        <v>57</v>
      </c>
      <c r="I150">
        <v>0.5</v>
      </c>
      <c r="K150">
        <v>1</v>
      </c>
    </row>
    <row r="151" spans="2:11" x14ac:dyDescent="0.25">
      <c r="B151" s="4">
        <f>COUNTIF(Tableau1[RefProduit],Tableau1[[#This Row],[RefProduit]])</f>
        <v>1</v>
      </c>
      <c r="C151" s="4" t="str">
        <f>Tableau1[[#This Row],[CodeLydic]] &amp;"-" &amp; Tableau1[[#This Row],[ReférenceFournisseur]]</f>
        <v>LUM-10131</v>
      </c>
      <c r="D151" t="s">
        <v>710</v>
      </c>
      <c r="E151" s="2" t="s">
        <v>446</v>
      </c>
      <c r="F151" t="s">
        <v>447</v>
      </c>
      <c r="G151" t="s">
        <v>10</v>
      </c>
      <c r="H151" s="3">
        <v>50</v>
      </c>
      <c r="I151">
        <v>0.5</v>
      </c>
      <c r="K151">
        <v>1</v>
      </c>
    </row>
    <row r="152" spans="2:11" x14ac:dyDescent="0.25">
      <c r="B152" s="4">
        <f>COUNTIF(Tableau1[RefProduit],Tableau1[[#This Row],[RefProduit]])</f>
        <v>2</v>
      </c>
      <c r="C152" s="4" t="str">
        <f>Tableau1[[#This Row],[CodeLydic]] &amp;"-" &amp; Tableau1[[#This Row],[ReférenceFournisseur]]</f>
        <v>LUM-10312</v>
      </c>
      <c r="D152" t="s">
        <v>710</v>
      </c>
      <c r="E152" s="2" t="s">
        <v>444</v>
      </c>
      <c r="F152" t="s">
        <v>445</v>
      </c>
      <c r="G152" t="s">
        <v>10</v>
      </c>
      <c r="H152" s="3">
        <v>89</v>
      </c>
      <c r="I152">
        <v>0.5</v>
      </c>
      <c r="K152">
        <v>1</v>
      </c>
    </row>
    <row r="153" spans="2:11" x14ac:dyDescent="0.25">
      <c r="B153" s="4">
        <f>COUNTIF(Tableau1[RefProduit],Tableau1[[#This Row],[RefProduit]])</f>
        <v>1</v>
      </c>
      <c r="C153" s="4" t="str">
        <f>Tableau1[[#This Row],[CodeLydic]] &amp;"-" &amp; Tableau1[[#This Row],[ReférenceFournisseur]]</f>
        <v>LUM-16001</v>
      </c>
      <c r="D153" t="s">
        <v>710</v>
      </c>
      <c r="E153" s="2" t="s">
        <v>464</v>
      </c>
      <c r="F153" t="s">
        <v>711</v>
      </c>
      <c r="G153" t="s">
        <v>10</v>
      </c>
      <c r="H153" s="3">
        <v>99.44</v>
      </c>
      <c r="I153">
        <v>0.5</v>
      </c>
      <c r="K153">
        <v>1</v>
      </c>
    </row>
    <row r="154" spans="2:11" x14ac:dyDescent="0.25">
      <c r="B154" s="4">
        <f>COUNTIF(Tableau1[RefProduit],Tableau1[[#This Row],[RefProduit]])</f>
        <v>2</v>
      </c>
      <c r="C154" s="4" t="str">
        <f>Tableau1[[#This Row],[CodeLydic]] &amp;"-" &amp; Tableau1[[#This Row],[ReférenceFournisseur]]</f>
        <v>LUM-16005</v>
      </c>
      <c r="D154" t="s">
        <v>710</v>
      </c>
      <c r="E154" s="2" t="s">
        <v>432</v>
      </c>
      <c r="F154" t="s">
        <v>433</v>
      </c>
      <c r="G154" t="s">
        <v>10</v>
      </c>
      <c r="H154" s="3">
        <v>79.569999999999993</v>
      </c>
      <c r="I154">
        <v>0.5</v>
      </c>
      <c r="K154">
        <v>1</v>
      </c>
    </row>
    <row r="155" spans="2:11" x14ac:dyDescent="0.25">
      <c r="B155" s="4">
        <f>COUNTIF(Tableau1[RefProduit],Tableau1[[#This Row],[RefProduit]])</f>
        <v>1</v>
      </c>
      <c r="C155" s="4" t="str">
        <f>Tableau1[[#This Row],[CodeLydic]] &amp;"-" &amp; Tableau1[[#This Row],[ReférenceFournisseur]]</f>
        <v>LUM-16004</v>
      </c>
      <c r="D155" t="s">
        <v>710</v>
      </c>
      <c r="E155" s="2" t="s">
        <v>465</v>
      </c>
      <c r="F155" t="s">
        <v>466</v>
      </c>
      <c r="G155" t="s">
        <v>10</v>
      </c>
      <c r="H155" s="3">
        <v>97.12</v>
      </c>
      <c r="I155">
        <v>0.5</v>
      </c>
      <c r="K155">
        <v>1</v>
      </c>
    </row>
    <row r="156" spans="2:11" x14ac:dyDescent="0.25">
      <c r="B156" s="4">
        <f>COUNTIF(Tableau1[RefProduit],Tableau1[[#This Row],[RefProduit]])</f>
        <v>1</v>
      </c>
      <c r="C156" s="4" t="str">
        <f>Tableau1[[#This Row],[CodeLydic]] &amp;"-" &amp; Tableau1[[#This Row],[ReférenceFournisseur]]</f>
        <v>LUM-10418</v>
      </c>
      <c r="D156" t="s">
        <v>710</v>
      </c>
      <c r="E156" s="2" t="s">
        <v>467</v>
      </c>
      <c r="F156" t="s">
        <v>468</v>
      </c>
      <c r="G156" t="s">
        <v>10</v>
      </c>
      <c r="H156" s="3">
        <v>15.94</v>
      </c>
      <c r="I156">
        <v>0.25</v>
      </c>
      <c r="K156">
        <v>1</v>
      </c>
    </row>
    <row r="157" spans="2:11" x14ac:dyDescent="0.25">
      <c r="B157" s="4">
        <f>COUNTIF(Tableau1[RefProduit],Tableau1[[#This Row],[RefProduit]])</f>
        <v>1</v>
      </c>
      <c r="C157" s="4" t="str">
        <f>Tableau1[[#This Row],[CodeLydic]] &amp;"-" &amp; Tableau1[[#This Row],[ReférenceFournisseur]]</f>
        <v>LUM-16051</v>
      </c>
      <c r="D157" t="s">
        <v>710</v>
      </c>
      <c r="E157" s="2" t="s">
        <v>511</v>
      </c>
      <c r="F157" t="s">
        <v>512</v>
      </c>
      <c r="G157" t="s">
        <v>10</v>
      </c>
      <c r="H157" s="3">
        <v>68.150000000000006</v>
      </c>
      <c r="I157">
        <v>0.5</v>
      </c>
      <c r="K157">
        <v>1</v>
      </c>
    </row>
    <row r="158" spans="2:11" x14ac:dyDescent="0.25">
      <c r="B158" s="4">
        <f>COUNTIF(Tableau1[RefProduit],Tableau1[[#This Row],[RefProduit]])</f>
        <v>1</v>
      </c>
      <c r="C158" s="4" t="str">
        <f>Tableau1[[#This Row],[CodeLydic]] &amp;"-" &amp; Tableau1[[#This Row],[ReférenceFournisseur]]</f>
        <v>LUM-10102</v>
      </c>
      <c r="D158" t="s">
        <v>710</v>
      </c>
      <c r="E158" s="2" t="s">
        <v>615</v>
      </c>
      <c r="F158" t="s">
        <v>616</v>
      </c>
      <c r="G158" t="s">
        <v>10</v>
      </c>
      <c r="H158" s="3">
        <v>54.903269999999999</v>
      </c>
      <c r="I158">
        <v>0.4</v>
      </c>
      <c r="K158">
        <v>1</v>
      </c>
    </row>
    <row r="159" spans="2:11" x14ac:dyDescent="0.25">
      <c r="B159">
        <f>COUNTIF(Tableau1[RefProduit],Tableau1[[#This Row],[RefProduit]])</f>
        <v>1</v>
      </c>
      <c r="C159" t="str">
        <f>Tableau1[[#This Row],[CodeLydic]] &amp;"-" &amp; Tableau1[[#This Row],[ReférenceFournisseur]]</f>
        <v>MAEC-0180148</v>
      </c>
      <c r="D159" s="1" t="s">
        <v>50</v>
      </c>
      <c r="E159" s="2" t="s">
        <v>11</v>
      </c>
      <c r="F159" s="1" t="s">
        <v>9</v>
      </c>
      <c r="G159" s="1" t="s">
        <v>10</v>
      </c>
      <c r="H159" s="3">
        <v>24.74</v>
      </c>
      <c r="I159">
        <v>0.2</v>
      </c>
      <c r="J159" s="1"/>
      <c r="K159">
        <v>1</v>
      </c>
    </row>
    <row r="160" spans="2:11" x14ac:dyDescent="0.25">
      <c r="B160">
        <f>COUNTIF(Tableau1[RefProduit],Tableau1[[#This Row],[RefProduit]])</f>
        <v>1</v>
      </c>
      <c r="C160" t="str">
        <f>Tableau1[[#This Row],[CodeLydic]] &amp;"-" &amp; Tableau1[[#This Row],[ReférenceFournisseur]]</f>
        <v>MAEC-0180149</v>
      </c>
      <c r="D160" s="1" t="s">
        <v>50</v>
      </c>
      <c r="E160" s="2" t="s">
        <v>13</v>
      </c>
      <c r="F160" t="s">
        <v>12</v>
      </c>
      <c r="G160" t="s">
        <v>10</v>
      </c>
      <c r="H160" s="3">
        <v>34.270000000000003</v>
      </c>
      <c r="I160">
        <v>0.2</v>
      </c>
      <c r="K160">
        <v>1</v>
      </c>
    </row>
    <row r="161" spans="2:11" x14ac:dyDescent="0.25">
      <c r="B161">
        <f>COUNTIF(Tableau1[RefProduit],Tableau1[[#This Row],[RefProduit]])</f>
        <v>1</v>
      </c>
      <c r="C161" t="str">
        <f>Tableau1[[#This Row],[CodeLydic]] &amp;"-" &amp; Tableau1[[#This Row],[ReférenceFournisseur]]</f>
        <v>MAEC-0231034R13</v>
      </c>
      <c r="D161" s="1" t="s">
        <v>50</v>
      </c>
      <c r="E161" s="2" t="s">
        <v>15</v>
      </c>
      <c r="F161" t="s">
        <v>14</v>
      </c>
      <c r="G161" t="s">
        <v>10</v>
      </c>
      <c r="H161" s="3">
        <v>18.29</v>
      </c>
      <c r="I161">
        <v>0.05</v>
      </c>
      <c r="K161">
        <v>1</v>
      </c>
    </row>
    <row r="162" spans="2:11" x14ac:dyDescent="0.25">
      <c r="B162">
        <f>COUNTIF(Tableau1[RefProduit],Tableau1[[#This Row],[RefProduit]])</f>
        <v>1</v>
      </c>
      <c r="C162" t="str">
        <f>Tableau1[[#This Row],[CodeLydic]] &amp;"-" &amp; Tableau1[[#This Row],[ReférenceFournisseur]]</f>
        <v>MAEC-0231035R13</v>
      </c>
      <c r="D162" s="1" t="s">
        <v>50</v>
      </c>
      <c r="E162" s="2" t="s">
        <v>21</v>
      </c>
      <c r="F162" t="s">
        <v>16</v>
      </c>
      <c r="G162" t="s">
        <v>10</v>
      </c>
      <c r="H162" s="3">
        <v>18.29</v>
      </c>
      <c r="I162">
        <v>0.05</v>
      </c>
      <c r="K162">
        <v>1</v>
      </c>
    </row>
    <row r="163" spans="2:11" x14ac:dyDescent="0.25">
      <c r="B163">
        <f>COUNTIF(Tableau1[RefProduit],Tableau1[[#This Row],[RefProduit]])</f>
        <v>1</v>
      </c>
      <c r="C163" t="str">
        <f>Tableau1[[#This Row],[CodeLydic]] &amp;"-" &amp; Tableau1[[#This Row],[ReférenceFournisseur]]</f>
        <v>MAEC-0350400</v>
      </c>
      <c r="D163" s="1" t="s">
        <v>50</v>
      </c>
      <c r="E163" s="2" t="s">
        <v>20</v>
      </c>
      <c r="F163" t="s">
        <v>17</v>
      </c>
      <c r="G163" t="s">
        <v>10</v>
      </c>
      <c r="H163" s="3">
        <v>272.33999999999997</v>
      </c>
      <c r="I163">
        <v>1</v>
      </c>
      <c r="K163">
        <v>1</v>
      </c>
    </row>
    <row r="164" spans="2:11" x14ac:dyDescent="0.25">
      <c r="B164">
        <f>COUNTIF(Tableau1[RefProduit],Tableau1[[#This Row],[RefProduit]])</f>
        <v>1</v>
      </c>
      <c r="C164" t="str">
        <f>Tableau1[[#This Row],[CodeLydic]] &amp;"-" &amp; Tableau1[[#This Row],[ReférenceFournisseur]]</f>
        <v>MAEC-0350410</v>
      </c>
      <c r="D164" s="1" t="s">
        <v>50</v>
      </c>
      <c r="E164" s="2" t="s">
        <v>19</v>
      </c>
      <c r="F164" t="s">
        <v>18</v>
      </c>
      <c r="G164" t="s">
        <v>10</v>
      </c>
      <c r="H164" s="3">
        <v>324.02</v>
      </c>
      <c r="I164">
        <v>1</v>
      </c>
      <c r="K164">
        <v>1</v>
      </c>
    </row>
    <row r="165" spans="2:11" x14ac:dyDescent="0.25">
      <c r="B165">
        <f>COUNTIF(Tableau1[RefProduit],Tableau1[[#This Row],[RefProduit]])</f>
        <v>1</v>
      </c>
      <c r="C165" t="str">
        <f>Tableau1[[#This Row],[CodeLydic]] &amp;"-" &amp; Tableau1[[#This Row],[ReférenceFournisseur]]</f>
        <v>MAEC-0934015</v>
      </c>
      <c r="D165" s="1" t="s">
        <v>50</v>
      </c>
      <c r="E165" s="2" t="s">
        <v>23</v>
      </c>
      <c r="F165" t="s">
        <v>22</v>
      </c>
      <c r="G165" t="s">
        <v>10</v>
      </c>
      <c r="H165" s="3">
        <v>13.59</v>
      </c>
      <c r="I165">
        <v>0.5</v>
      </c>
      <c r="K165">
        <v>1</v>
      </c>
    </row>
    <row r="166" spans="2:11" x14ac:dyDescent="0.25">
      <c r="B166">
        <f>COUNTIF(Tableau1[RefProduit],Tableau1[[#This Row],[RefProduit]])</f>
        <v>1</v>
      </c>
      <c r="C166" t="str">
        <f>Tableau1[[#This Row],[CodeLydic]] &amp;"-" &amp; Tableau1[[#This Row],[ReférenceFournisseur]]</f>
        <v>MAEC-0935069</v>
      </c>
      <c r="D166" s="1" t="s">
        <v>50</v>
      </c>
      <c r="E166" s="2" t="s">
        <v>25</v>
      </c>
      <c r="F166" t="s">
        <v>24</v>
      </c>
      <c r="G166" t="s">
        <v>10</v>
      </c>
      <c r="H166" s="3">
        <v>15.1</v>
      </c>
      <c r="I166">
        <v>0.1</v>
      </c>
      <c r="K166">
        <v>1</v>
      </c>
    </row>
    <row r="167" spans="2:11" x14ac:dyDescent="0.25">
      <c r="B167">
        <f>COUNTIF(Tableau1[RefProduit],Tableau1[[#This Row],[RefProduit]])</f>
        <v>1</v>
      </c>
      <c r="C167" t="str">
        <f>Tableau1[[#This Row],[CodeLydic]] &amp;"-" &amp; Tableau1[[#This Row],[ReférenceFournisseur]]</f>
        <v>MAEC-0351051</v>
      </c>
      <c r="D167" s="1" t="s">
        <v>50</v>
      </c>
      <c r="E167" s="2" t="s">
        <v>27</v>
      </c>
      <c r="F167" t="s">
        <v>26</v>
      </c>
      <c r="G167" t="s">
        <v>10</v>
      </c>
      <c r="H167" s="3">
        <v>47.19</v>
      </c>
      <c r="I167">
        <v>0.25</v>
      </c>
      <c r="K167">
        <v>1</v>
      </c>
    </row>
    <row r="168" spans="2:11" x14ac:dyDescent="0.25">
      <c r="B168">
        <f>COUNTIF(Tableau1[RefProduit],Tableau1[[#This Row],[RefProduit]])</f>
        <v>1</v>
      </c>
      <c r="C168" t="str">
        <f>Tableau1[[#This Row],[CodeLydic]] &amp;"-" &amp; Tableau1[[#This Row],[ReférenceFournisseur]]</f>
        <v>MAEC-0351056</v>
      </c>
      <c r="D168" s="1" t="s">
        <v>50</v>
      </c>
      <c r="E168" s="2" t="s">
        <v>29</v>
      </c>
      <c r="F168" t="s">
        <v>28</v>
      </c>
      <c r="G168" t="s">
        <v>10</v>
      </c>
      <c r="H168" s="3">
        <v>77.849999999999994</v>
      </c>
      <c r="I168">
        <v>0.25</v>
      </c>
      <c r="K168">
        <v>1</v>
      </c>
    </row>
    <row r="169" spans="2:11" x14ac:dyDescent="0.25">
      <c r="B169">
        <f>COUNTIF(Tableau1[RefProduit],Tableau1[[#This Row],[RefProduit]])</f>
        <v>1</v>
      </c>
      <c r="C169" t="str">
        <f>Tableau1[[#This Row],[CodeLydic]] &amp;"-" &amp; Tableau1[[#This Row],[ReférenceFournisseur]]</f>
        <v>MAEC-0241003</v>
      </c>
      <c r="D169" s="1" t="s">
        <v>50</v>
      </c>
      <c r="E169" s="2" t="s">
        <v>31</v>
      </c>
      <c r="F169" t="s">
        <v>30</v>
      </c>
      <c r="G169" t="s">
        <v>10</v>
      </c>
      <c r="H169" s="3">
        <v>16.350000000000001</v>
      </c>
      <c r="I169">
        <v>0.05</v>
      </c>
      <c r="K169">
        <v>1</v>
      </c>
    </row>
    <row r="170" spans="2:11" x14ac:dyDescent="0.25">
      <c r="B170">
        <f>COUNTIF(Tableau1[RefProduit],Tableau1[[#This Row],[RefProduit]])</f>
        <v>1</v>
      </c>
      <c r="C170" t="str">
        <f>Tableau1[[#This Row],[CodeLydic]] &amp;"-" &amp; Tableau1[[#This Row],[ReférenceFournisseur]]</f>
        <v>MAEC-0241002</v>
      </c>
      <c r="D170" s="1" t="s">
        <v>50</v>
      </c>
      <c r="E170" s="2" t="s">
        <v>33</v>
      </c>
      <c r="F170" t="s">
        <v>32</v>
      </c>
      <c r="G170" t="s">
        <v>10</v>
      </c>
      <c r="H170" s="3">
        <v>16.350000000000001</v>
      </c>
      <c r="I170">
        <v>0.05</v>
      </c>
      <c r="K170">
        <v>1</v>
      </c>
    </row>
    <row r="171" spans="2:11" x14ac:dyDescent="0.25">
      <c r="B171">
        <f>COUNTIF(Tableau1[RefProduit],Tableau1[[#This Row],[RefProduit]])</f>
        <v>1</v>
      </c>
      <c r="C171" t="str">
        <f>Tableau1[[#This Row],[CodeLydic]] &amp;"-" &amp; Tableau1[[#This Row],[ReférenceFournisseur]]</f>
        <v>MAEC-0350250</v>
      </c>
      <c r="D171" s="1" t="s">
        <v>50</v>
      </c>
      <c r="E171" s="2" t="s">
        <v>35</v>
      </c>
      <c r="F171" t="s">
        <v>34</v>
      </c>
      <c r="G171" t="s">
        <v>10</v>
      </c>
      <c r="H171" s="3">
        <v>148.49</v>
      </c>
      <c r="I171">
        <v>1</v>
      </c>
      <c r="K171">
        <v>1</v>
      </c>
    </row>
    <row r="172" spans="2:11" x14ac:dyDescent="0.25">
      <c r="B172">
        <f>COUNTIF(Tableau1[RefProduit],Tableau1[[#This Row],[RefProduit]])</f>
        <v>1</v>
      </c>
      <c r="C172" t="str">
        <f>Tableau1[[#This Row],[CodeLydic]] &amp;"-" &amp; Tableau1[[#This Row],[ReférenceFournisseur]]</f>
        <v>MAEC-0350260</v>
      </c>
      <c r="D172" s="1" t="s">
        <v>50</v>
      </c>
      <c r="E172" s="2" t="s">
        <v>37</v>
      </c>
      <c r="F172" t="s">
        <v>36</v>
      </c>
      <c r="G172" t="s">
        <v>10</v>
      </c>
      <c r="H172" s="3">
        <v>164.14</v>
      </c>
      <c r="I172">
        <v>1</v>
      </c>
      <c r="K172">
        <v>1</v>
      </c>
    </row>
    <row r="173" spans="2:11" x14ac:dyDescent="0.25">
      <c r="B173">
        <f>COUNTIF(Tableau1[RefProduit],Tableau1[[#This Row],[RefProduit]])</f>
        <v>1</v>
      </c>
      <c r="C173" t="str">
        <f>Tableau1[[#This Row],[CodeLydic]] &amp;"-" &amp; Tableau1[[#This Row],[ReférenceFournisseur]]</f>
        <v>MAEC-0935054</v>
      </c>
      <c r="D173" s="1" t="s">
        <v>50</v>
      </c>
      <c r="E173" s="2" t="s">
        <v>39</v>
      </c>
      <c r="F173" t="s">
        <v>38</v>
      </c>
      <c r="G173" t="s">
        <v>10</v>
      </c>
      <c r="H173" s="3">
        <v>10.73</v>
      </c>
      <c r="I173">
        <v>0.25</v>
      </c>
      <c r="K173">
        <v>1</v>
      </c>
    </row>
    <row r="174" spans="2:11" x14ac:dyDescent="0.25">
      <c r="B174" s="4">
        <f>COUNTIF(Tableau1[RefProduit],Tableau1[[#This Row],[RefProduit]])</f>
        <v>1</v>
      </c>
      <c r="C174" s="4" t="str">
        <f>Tableau1[[#This Row],[CodeLydic]] &amp;"-" &amp; Tableau1[[#This Row],[ReférenceFournisseur]]</f>
        <v>MAEC-0980228R13</v>
      </c>
      <c r="D174" t="s">
        <v>50</v>
      </c>
      <c r="E174" s="2" t="s">
        <v>180</v>
      </c>
      <c r="F174" t="s">
        <v>181</v>
      </c>
      <c r="G174" t="s">
        <v>10</v>
      </c>
      <c r="H174" s="3">
        <v>405</v>
      </c>
      <c r="I174">
        <v>1.5</v>
      </c>
      <c r="K174">
        <v>2</v>
      </c>
    </row>
    <row r="175" spans="2:11" x14ac:dyDescent="0.25">
      <c r="B175" s="4">
        <f>COUNTIF(Tableau1[RefProduit],Tableau1[[#This Row],[RefProduit]])</f>
        <v>1</v>
      </c>
      <c r="C175" s="4" t="str">
        <f>Tableau1[[#This Row],[CodeLydic]] &amp;"-" &amp; Tableau1[[#This Row],[ReférenceFournisseur]]</f>
        <v>MAEC-0980357R13</v>
      </c>
      <c r="D175" t="s">
        <v>50</v>
      </c>
      <c r="E175" s="2" t="s">
        <v>182</v>
      </c>
      <c r="F175" t="s">
        <v>183</v>
      </c>
      <c r="G175" t="s">
        <v>10</v>
      </c>
      <c r="H175" s="3">
        <v>496.25</v>
      </c>
      <c r="I175">
        <v>1.5</v>
      </c>
      <c r="K175">
        <v>1</v>
      </c>
    </row>
    <row r="176" spans="2:11" x14ac:dyDescent="0.25">
      <c r="B176" s="4">
        <f>COUNTIF(Tableau1[RefProduit],Tableau1[[#This Row],[RefProduit]])</f>
        <v>1</v>
      </c>
      <c r="C176" s="4" t="str">
        <f>Tableau1[[#This Row],[CodeLydic]] &amp;"-" &amp; Tableau1[[#This Row],[ReférenceFournisseur]]</f>
        <v>MAEC-0980351R13</v>
      </c>
      <c r="D176" t="s">
        <v>50</v>
      </c>
      <c r="E176" s="2" t="s">
        <v>184</v>
      </c>
      <c r="F176" t="s">
        <v>185</v>
      </c>
      <c r="G176" t="s">
        <v>10</v>
      </c>
      <c r="H176" s="3">
        <v>213.75</v>
      </c>
      <c r="I176">
        <v>1.5</v>
      </c>
      <c r="K176">
        <v>1</v>
      </c>
    </row>
    <row r="177" spans="2:11" x14ac:dyDescent="0.25">
      <c r="B177" s="4">
        <f>COUNTIF(Tableau1[RefProduit],Tableau1[[#This Row],[RefProduit]])</f>
        <v>1</v>
      </c>
      <c r="C177" s="4" t="str">
        <f>Tableau1[[#This Row],[CodeLydic]] &amp;"-" &amp; Tableau1[[#This Row],[ReférenceFournisseur]]</f>
        <v>MAEC-0980322R13</v>
      </c>
      <c r="D177" t="s">
        <v>50</v>
      </c>
      <c r="E177" s="2" t="s">
        <v>186</v>
      </c>
      <c r="F177" t="s">
        <v>187</v>
      </c>
      <c r="G177" t="s">
        <v>10</v>
      </c>
      <c r="H177" s="3">
        <v>27.5</v>
      </c>
      <c r="I177">
        <v>0.5</v>
      </c>
      <c r="K177">
        <v>1</v>
      </c>
    </row>
    <row r="178" spans="2:11" x14ac:dyDescent="0.25">
      <c r="B178" s="4">
        <f>COUNTIF(Tableau1[RefProduit],Tableau1[[#This Row],[RefProduit]])</f>
        <v>1</v>
      </c>
      <c r="C178" s="4" t="str">
        <f>Tableau1[[#This Row],[CodeLydic]] &amp;"-" &amp; Tableau1[[#This Row],[ReférenceFournisseur]]</f>
        <v>MAEC-0980318R13</v>
      </c>
      <c r="D178" t="s">
        <v>50</v>
      </c>
      <c r="E178" s="2" t="s">
        <v>188</v>
      </c>
      <c r="F178" t="s">
        <v>189</v>
      </c>
      <c r="G178" t="s">
        <v>10</v>
      </c>
      <c r="H178" s="3">
        <v>44.75</v>
      </c>
      <c r="I178">
        <v>0.25</v>
      </c>
      <c r="K178">
        <v>1</v>
      </c>
    </row>
    <row r="179" spans="2:11" x14ac:dyDescent="0.25">
      <c r="B179" s="4">
        <f>COUNTIF(Tableau1[RefProduit],Tableau1[[#This Row],[RefProduit]])</f>
        <v>1</v>
      </c>
      <c r="C179" s="4" t="str">
        <f>Tableau1[[#This Row],[CodeLydic]] &amp;"-" &amp; Tableau1[[#This Row],[ReférenceFournisseur]]</f>
        <v>MAEC-0980331R13</v>
      </c>
      <c r="D179" t="s">
        <v>50</v>
      </c>
      <c r="E179" s="2" t="s">
        <v>190</v>
      </c>
      <c r="F179" t="s">
        <v>191</v>
      </c>
      <c r="G179" t="s">
        <v>10</v>
      </c>
      <c r="H179" s="3">
        <v>11.13</v>
      </c>
      <c r="I179">
        <v>0.05</v>
      </c>
      <c r="K179">
        <v>1</v>
      </c>
    </row>
    <row r="180" spans="2:11" x14ac:dyDescent="0.25">
      <c r="B180" s="4">
        <f>COUNTIF(Tableau1[RefProduit],Tableau1[[#This Row],[RefProduit]])</f>
        <v>1</v>
      </c>
      <c r="C180" s="4" t="str">
        <f>Tableau1[[#This Row],[CodeLydic]] &amp;"-" &amp; Tableau1[[#This Row],[ReférenceFournisseur]]</f>
        <v>MAEC-0980364R13</v>
      </c>
      <c r="D180" t="s">
        <v>50</v>
      </c>
      <c r="E180" s="2" t="s">
        <v>276</v>
      </c>
      <c r="F180" t="s">
        <v>277</v>
      </c>
      <c r="G180" t="s">
        <v>10</v>
      </c>
      <c r="H180" s="3">
        <v>758.75</v>
      </c>
      <c r="I180">
        <v>5</v>
      </c>
      <c r="K180">
        <v>1</v>
      </c>
    </row>
    <row r="181" spans="2:11" x14ac:dyDescent="0.25">
      <c r="B181" s="4">
        <f>COUNTIF(Tableau1[RefProduit],Tableau1[[#This Row],[RefProduit]])</f>
        <v>1</v>
      </c>
      <c r="C181" s="4" t="str">
        <f>Tableau1[[#This Row],[CodeLydic]] &amp;"-" &amp; Tableau1[[#This Row],[ReférenceFournisseur]]</f>
        <v>MAEC-0980317R13</v>
      </c>
      <c r="D181" t="s">
        <v>50</v>
      </c>
      <c r="E181" s="2" t="s">
        <v>278</v>
      </c>
      <c r="F181" t="s">
        <v>279</v>
      </c>
      <c r="G181" t="s">
        <v>10</v>
      </c>
      <c r="H181" s="3">
        <v>37.25</v>
      </c>
      <c r="I181">
        <v>0.75</v>
      </c>
      <c r="K181">
        <v>1</v>
      </c>
    </row>
    <row r="182" spans="2:11" x14ac:dyDescent="0.25">
      <c r="B182" s="4">
        <f>COUNTIF(Tableau1[RefProduit],Tableau1[[#This Row],[RefProduit]])</f>
        <v>1</v>
      </c>
      <c r="C182" s="4" t="str">
        <f>Tableau1[[#This Row],[CodeLydic]] &amp;"-" &amp; Tableau1[[#This Row],[ReférenceFournisseur]]</f>
        <v>MAEC-0980363R13</v>
      </c>
      <c r="D182" t="s">
        <v>50</v>
      </c>
      <c r="E182" s="2" t="s">
        <v>280</v>
      </c>
      <c r="F182" t="s">
        <v>281</v>
      </c>
      <c r="G182" t="s">
        <v>10</v>
      </c>
      <c r="H182" s="3">
        <v>417.5</v>
      </c>
      <c r="I182">
        <v>2.5</v>
      </c>
      <c r="K182">
        <v>1</v>
      </c>
    </row>
    <row r="183" spans="2:11" x14ac:dyDescent="0.25">
      <c r="B183" s="4">
        <f>COUNTIF(Tableau1[RefProduit],Tableau1[[#This Row],[RefProduit]])</f>
        <v>1</v>
      </c>
      <c r="C183" s="4" t="str">
        <f>Tableau1[[#This Row],[CodeLydic]] &amp;"-" &amp; Tableau1[[#This Row],[ReférenceFournisseur]]</f>
        <v>MAEC-0145022R13</v>
      </c>
      <c r="D183" t="s">
        <v>50</v>
      </c>
      <c r="E183" s="2" t="s">
        <v>282</v>
      </c>
      <c r="F183" t="s">
        <v>283</v>
      </c>
      <c r="G183" t="s">
        <v>10</v>
      </c>
      <c r="H183" s="3">
        <v>4237.5</v>
      </c>
      <c r="K183">
        <v>1</v>
      </c>
    </row>
    <row r="184" spans="2:11" x14ac:dyDescent="0.25">
      <c r="B184" s="4">
        <f>COUNTIF(Tableau1[RefProduit],Tableau1[[#This Row],[RefProduit]])</f>
        <v>1</v>
      </c>
      <c r="C184" s="4" t="str">
        <f>Tableau1[[#This Row],[CodeLydic]] &amp;"-" &amp; Tableau1[[#This Row],[ReférenceFournisseur]]</f>
        <v>MAEC-0980337R13</v>
      </c>
      <c r="D184" t="s">
        <v>50</v>
      </c>
      <c r="E184" s="2" t="s">
        <v>284</v>
      </c>
      <c r="F184" t="s">
        <v>285</v>
      </c>
      <c r="G184" t="s">
        <v>10</v>
      </c>
      <c r="H184" s="3">
        <v>238.5</v>
      </c>
      <c r="K184">
        <v>1</v>
      </c>
    </row>
    <row r="185" spans="2:11" x14ac:dyDescent="0.25">
      <c r="B185" s="4">
        <f>COUNTIF(Tableau1[RefProduit],Tableau1[[#This Row],[RefProduit]])</f>
        <v>1</v>
      </c>
      <c r="C185" s="4" t="str">
        <f>Tableau1[[#This Row],[CodeLydic]] &amp;"-" &amp; Tableau1[[#This Row],[ReférenceFournisseur]]</f>
        <v>MAEC-0980334R13</v>
      </c>
      <c r="D185" t="s">
        <v>50</v>
      </c>
      <c r="E185" s="2" t="s">
        <v>286</v>
      </c>
      <c r="F185" t="s">
        <v>287</v>
      </c>
      <c r="G185" t="s">
        <v>10</v>
      </c>
      <c r="H185" s="3">
        <v>179.63</v>
      </c>
      <c r="K185">
        <v>1</v>
      </c>
    </row>
    <row r="186" spans="2:11" x14ac:dyDescent="0.25">
      <c r="B186" s="4">
        <f>COUNTIF(Tableau1[RefProduit],Tableau1[[#This Row],[RefProduit]])</f>
        <v>1</v>
      </c>
      <c r="C186" s="4" t="str">
        <f>Tableau1[[#This Row],[CodeLydic]] &amp;"-" &amp; Tableau1[[#This Row],[ReférenceFournisseur]]</f>
        <v>MAEC-DDG P3G43 HPC43P</v>
      </c>
      <c r="D186" t="s">
        <v>50</v>
      </c>
      <c r="E186" s="2" t="s">
        <v>288</v>
      </c>
      <c r="F186" t="s">
        <v>289</v>
      </c>
      <c r="G186" t="s">
        <v>41</v>
      </c>
      <c r="H186" s="3">
        <v>13648</v>
      </c>
      <c r="I186">
        <v>15</v>
      </c>
      <c r="J186" t="s">
        <v>290</v>
      </c>
      <c r="K186">
        <v>2</v>
      </c>
    </row>
    <row r="187" spans="2:11" x14ac:dyDescent="0.25">
      <c r="B187" s="4">
        <f>COUNTIF(Tableau1[RefProduit],Tableau1[[#This Row],[RefProduit]])</f>
        <v>1</v>
      </c>
      <c r="C187" s="4" t="str">
        <f>Tableau1[[#This Row],[CodeLydic]] &amp;"-" &amp; Tableau1[[#This Row],[ReférenceFournisseur]]</f>
        <v>MAEC-TRANSFO 630 KVA</v>
      </c>
      <c r="D187" t="s">
        <v>50</v>
      </c>
      <c r="E187" s="2" t="s">
        <v>291</v>
      </c>
      <c r="F187" t="s">
        <v>292</v>
      </c>
      <c r="G187" t="s">
        <v>41</v>
      </c>
      <c r="H187" s="3">
        <v>9100</v>
      </c>
      <c r="I187">
        <v>15</v>
      </c>
      <c r="J187" t="s">
        <v>290</v>
      </c>
      <c r="K187">
        <v>2</v>
      </c>
    </row>
    <row r="188" spans="2:11" x14ac:dyDescent="0.25">
      <c r="B188" s="4">
        <f>COUNTIF(Tableau1[RefProduit],Tableau1[[#This Row],[RefProduit]])</f>
        <v>1</v>
      </c>
      <c r="C188" s="4" t="str">
        <f>Tableau1[[#This Row],[CodeLydic]] &amp;"-" &amp; Tableau1[[#This Row],[ReférenceFournisseur]]</f>
        <v>MAEC-RHS</v>
      </c>
      <c r="D188" t="s">
        <v>50</v>
      </c>
      <c r="E188" s="2" t="s">
        <v>293</v>
      </c>
      <c r="F188" t="s">
        <v>294</v>
      </c>
      <c r="G188" t="s">
        <v>10</v>
      </c>
      <c r="H188" s="3">
        <v>660</v>
      </c>
      <c r="I188">
        <v>2</v>
      </c>
      <c r="J188" t="s">
        <v>290</v>
      </c>
      <c r="K188">
        <v>2</v>
      </c>
    </row>
    <row r="189" spans="2:11" x14ac:dyDescent="0.25">
      <c r="B189" s="4">
        <f>COUNTIF(Tableau1[RefProduit],Tableau1[[#This Row],[RefProduit]])</f>
        <v>1</v>
      </c>
      <c r="C189" s="4" t="str">
        <f>Tableau1[[#This Row],[CodeLydic]] &amp;"-" &amp; Tableau1[[#This Row],[ReférenceFournisseur]]</f>
        <v>MAEC-ACC</v>
      </c>
      <c r="D189" t="s">
        <v>50</v>
      </c>
      <c r="E189" s="2" t="s">
        <v>295</v>
      </c>
      <c r="F189" t="s">
        <v>296</v>
      </c>
      <c r="G189" t="s">
        <v>10</v>
      </c>
      <c r="H189" s="3">
        <v>631</v>
      </c>
      <c r="I189">
        <v>1</v>
      </c>
      <c r="J189" t="s">
        <v>290</v>
      </c>
      <c r="K189">
        <v>2</v>
      </c>
    </row>
    <row r="190" spans="2:11" x14ac:dyDescent="0.25">
      <c r="B190" s="4">
        <f>COUNTIF(Tableau1[RefProduit],Tableau1[[#This Row],[RefProduit]])</f>
        <v>1</v>
      </c>
      <c r="C190" s="4" t="str">
        <f>Tableau1[[#This Row],[CodeLydic]] &amp;"-" &amp; Tableau1[[#This Row],[ReférenceFournisseur]]</f>
        <v>MAEC-EXTI</v>
      </c>
      <c r="D190" t="s">
        <v>50</v>
      </c>
      <c r="E190" s="2" t="s">
        <v>297</v>
      </c>
      <c r="F190" t="s">
        <v>298</v>
      </c>
      <c r="G190" t="s">
        <v>10</v>
      </c>
      <c r="H190" s="3">
        <v>192</v>
      </c>
      <c r="I190">
        <v>0.5</v>
      </c>
      <c r="J190" t="s">
        <v>290</v>
      </c>
      <c r="K190">
        <v>2</v>
      </c>
    </row>
    <row r="191" spans="2:11" x14ac:dyDescent="0.25">
      <c r="B191" s="4">
        <f>COUNTIF(Tableau1[RefProduit],Tableau1[[#This Row],[RefProduit]])</f>
        <v>1</v>
      </c>
      <c r="C191" s="4" t="str">
        <f>Tableau1[[#This Row],[CodeLydic]] &amp;"-" &amp; Tableau1[[#This Row],[ReférenceFournisseur]]</f>
        <v>MAEC-BAC</v>
      </c>
      <c r="D191" t="s">
        <v>50</v>
      </c>
      <c r="E191" s="2" t="s">
        <v>299</v>
      </c>
      <c r="F191" t="s">
        <v>300</v>
      </c>
      <c r="G191" t="s">
        <v>10</v>
      </c>
      <c r="H191" s="3">
        <v>689</v>
      </c>
      <c r="I191">
        <v>1</v>
      </c>
      <c r="J191" t="s">
        <v>290</v>
      </c>
      <c r="K191">
        <v>2</v>
      </c>
    </row>
    <row r="192" spans="2:11" x14ac:dyDescent="0.25">
      <c r="B192" s="4">
        <f>COUNTIF(Tableau1[RefProduit],Tableau1[[#This Row],[RefProduit]])</f>
        <v>1</v>
      </c>
      <c r="C192" s="4" t="str">
        <f>Tableau1[[#This Row],[CodeLydic]] &amp;"-" &amp; Tableau1[[#This Row],[ReférenceFournisseur]]</f>
        <v>MAEC-BRE</v>
      </c>
      <c r="D192" t="s">
        <v>50</v>
      </c>
      <c r="E192" s="2" t="s">
        <v>302</v>
      </c>
      <c r="F192" t="s">
        <v>301</v>
      </c>
      <c r="G192" t="s">
        <v>10</v>
      </c>
      <c r="H192" s="3">
        <v>497</v>
      </c>
      <c r="I192">
        <v>2</v>
      </c>
      <c r="J192" t="s">
        <v>290</v>
      </c>
      <c r="K192">
        <v>2</v>
      </c>
    </row>
    <row r="193" spans="2:11" x14ac:dyDescent="0.25">
      <c r="B193" s="4">
        <f>COUNTIF(Tableau1[RefProduit],Tableau1[[#This Row],[RefProduit]])</f>
        <v>1</v>
      </c>
      <c r="C193" s="4" t="str">
        <f>Tableau1[[#This Row],[CodeLydic]] &amp;"-" &amp; Tableau1[[#This Row],[ReférenceFournisseur]]</f>
        <v>MAEC-PLOTS</v>
      </c>
      <c r="D193" t="s">
        <v>50</v>
      </c>
      <c r="E193" s="2" t="s">
        <v>303</v>
      </c>
      <c r="F193" t="s">
        <v>304</v>
      </c>
      <c r="G193" t="s">
        <v>10</v>
      </c>
      <c r="H193" s="3">
        <v>550</v>
      </c>
      <c r="I193">
        <v>1</v>
      </c>
      <c r="J193" t="s">
        <v>290</v>
      </c>
      <c r="K193">
        <v>2</v>
      </c>
    </row>
    <row r="194" spans="2:11" x14ac:dyDescent="0.25">
      <c r="B194" s="4">
        <f>COUNTIF(Tableau1[RefProduit],Tableau1[[#This Row],[RefProduit]])</f>
        <v>1</v>
      </c>
      <c r="C194" s="4" t="str">
        <f>Tableau1[[#This Row],[CodeLydic]] &amp;"-" &amp; Tableau1[[#This Row],[ReférenceFournisseur]]</f>
        <v>NEOVO-L-W22</v>
      </c>
      <c r="D194" t="s">
        <v>551</v>
      </c>
      <c r="E194" s="2" t="s">
        <v>549</v>
      </c>
      <c r="F194" t="s">
        <v>550</v>
      </c>
      <c r="G194" t="s">
        <v>10</v>
      </c>
      <c r="H194" s="3">
        <v>145.75</v>
      </c>
      <c r="I194">
        <v>0.5</v>
      </c>
      <c r="K194">
        <v>2</v>
      </c>
    </row>
    <row r="195" spans="2:11" x14ac:dyDescent="0.25">
      <c r="B195" s="4">
        <f>COUNTIF(Tableau1[RefProduit],Tableau1[[#This Row],[RefProduit]])</f>
        <v>1</v>
      </c>
      <c r="C195" s="4" t="str">
        <f>Tableau1[[#This Row],[CodeLydic]] &amp;"-" &amp; Tableau1[[#This Row],[ReférenceFournisseur]]</f>
        <v>NEU-TT4-1B</v>
      </c>
      <c r="D195" t="s">
        <v>650</v>
      </c>
      <c r="E195" s="2" t="s">
        <v>651</v>
      </c>
      <c r="F195" t="s">
        <v>652</v>
      </c>
      <c r="G195" t="s">
        <v>10</v>
      </c>
      <c r="H195" s="3">
        <v>94.44</v>
      </c>
      <c r="I195">
        <v>2</v>
      </c>
      <c r="J195" t="s">
        <v>527</v>
      </c>
      <c r="K195">
        <v>2</v>
      </c>
    </row>
    <row r="196" spans="2:11" x14ac:dyDescent="0.25">
      <c r="B196" s="4">
        <f>COUNTIF(Tableau1[RefProduit],Tableau1[[#This Row],[RefProduit]])</f>
        <v>1</v>
      </c>
      <c r="C196" s="4" t="str">
        <f>Tableau1[[#This Row],[CodeLydic]] &amp;"-" &amp; Tableau1[[#This Row],[ReférenceFournisseur]]</f>
        <v>NEU-4710R1</v>
      </c>
      <c r="D196" t="s">
        <v>650</v>
      </c>
      <c r="E196" s="2" t="s">
        <v>653</v>
      </c>
      <c r="F196" t="s">
        <v>654</v>
      </c>
      <c r="G196" t="s">
        <v>10</v>
      </c>
      <c r="H196" s="3">
        <v>9.56</v>
      </c>
      <c r="I196">
        <v>0.4</v>
      </c>
      <c r="J196" t="s">
        <v>527</v>
      </c>
      <c r="K196">
        <v>2</v>
      </c>
    </row>
    <row r="197" spans="2:11" x14ac:dyDescent="0.25">
      <c r="B197" s="4">
        <f>COUNTIF(Tableau1[RefProduit],Tableau1[[#This Row],[RefProduit]])</f>
        <v>1</v>
      </c>
      <c r="C197" s="4" t="str">
        <f>Tableau1[[#This Row],[CodeLydic]] &amp;"-" &amp; Tableau1[[#This Row],[ReférenceFournisseur]]</f>
        <v>NEU-STILIC</v>
      </c>
      <c r="D197" t="s">
        <v>650</v>
      </c>
      <c r="E197" s="2" t="s">
        <v>655</v>
      </c>
      <c r="F197" t="s">
        <v>656</v>
      </c>
      <c r="G197" t="s">
        <v>10</v>
      </c>
      <c r="H197" s="3">
        <v>17.79</v>
      </c>
      <c r="I197">
        <v>0.4</v>
      </c>
      <c r="J197" t="s">
        <v>527</v>
      </c>
      <c r="K197">
        <v>2</v>
      </c>
    </row>
    <row r="198" spans="2:11" x14ac:dyDescent="0.25">
      <c r="B198" s="4">
        <f>COUNTIF(Tableau1[RefProduit],Tableau1[[#This Row],[RefProduit]])</f>
        <v>1</v>
      </c>
      <c r="C198" s="4" t="str">
        <f>Tableau1[[#This Row],[CodeLydic]] &amp;"-" &amp; Tableau1[[#This Row],[ReférenceFournisseur]]</f>
        <v>NEU-CDLED</v>
      </c>
      <c r="D198" t="s">
        <v>650</v>
      </c>
      <c r="E198" s="2" t="s">
        <v>657</v>
      </c>
      <c r="F198" t="s">
        <v>658</v>
      </c>
      <c r="G198" t="s">
        <v>10</v>
      </c>
      <c r="H198" s="3">
        <v>429.28</v>
      </c>
      <c r="I198">
        <v>2</v>
      </c>
      <c r="J198" t="s">
        <v>489</v>
      </c>
      <c r="K198">
        <v>2</v>
      </c>
    </row>
    <row r="199" spans="2:11" x14ac:dyDescent="0.25">
      <c r="B199" s="4">
        <f>COUNTIF(Tableau1[RefProduit],Tableau1[[#This Row],[RefProduit]])</f>
        <v>1</v>
      </c>
      <c r="C199" s="4" t="str">
        <f>Tableau1[[#This Row],[CodeLydic]] &amp;"-" &amp; Tableau1[[#This Row],[ReférenceFournisseur]]</f>
        <v>NEU-CDBELED</v>
      </c>
      <c r="D199" t="s">
        <v>650</v>
      </c>
      <c r="E199" s="2" t="s">
        <v>659</v>
      </c>
      <c r="F199" t="s">
        <v>660</v>
      </c>
      <c r="G199" t="s">
        <v>10</v>
      </c>
      <c r="H199" s="3">
        <v>67.459999999999994</v>
      </c>
      <c r="I199">
        <v>1</v>
      </c>
      <c r="J199" t="s">
        <v>489</v>
      </c>
      <c r="K199">
        <v>2</v>
      </c>
    </row>
    <row r="200" spans="2:11" x14ac:dyDescent="0.25">
      <c r="B200" s="4">
        <f>COUNTIF(Tableau1[RefProduit],Tableau1[[#This Row],[RefProduit]])</f>
        <v>1</v>
      </c>
      <c r="C200" s="4" t="str">
        <f>Tableau1[[#This Row],[CodeLydic]] &amp;"-" &amp; Tableau1[[#This Row],[ReférenceFournisseur]]</f>
        <v>NEU-OX-8_EN</v>
      </c>
      <c r="D200" t="s">
        <v>650</v>
      </c>
      <c r="E200" s="2" t="s">
        <v>661</v>
      </c>
      <c r="F200" t="s">
        <v>662</v>
      </c>
      <c r="G200" t="s">
        <v>10</v>
      </c>
      <c r="H200" s="3">
        <v>26.98</v>
      </c>
      <c r="I200">
        <v>0.4</v>
      </c>
      <c r="J200" t="s">
        <v>489</v>
      </c>
      <c r="K200">
        <v>2</v>
      </c>
    </row>
    <row r="201" spans="2:11" x14ac:dyDescent="0.25">
      <c r="B201" s="4">
        <f>COUNTIF(Tableau1[RefProduit],Tableau1[[#This Row],[RefProduit]])</f>
        <v>1</v>
      </c>
      <c r="C201" s="4" t="str">
        <f>Tableau1[[#This Row],[CodeLydic]] &amp;"-" &amp; Tableau1[[#This Row],[ReférenceFournisseur]]</f>
        <v>NEU-4710R2</v>
      </c>
      <c r="D201" t="s">
        <v>650</v>
      </c>
      <c r="E201" s="2" t="s">
        <v>663</v>
      </c>
      <c r="F201" t="s">
        <v>664</v>
      </c>
      <c r="G201" t="s">
        <v>10</v>
      </c>
      <c r="H201" s="3">
        <v>9.57</v>
      </c>
      <c r="I201">
        <v>0.4</v>
      </c>
      <c r="J201" t="s">
        <v>489</v>
      </c>
      <c r="K201">
        <v>2</v>
      </c>
    </row>
    <row r="202" spans="2:11" x14ac:dyDescent="0.25">
      <c r="B202" s="4">
        <f>COUNTIF(Tableau1[RefProduit],Tableau1[[#This Row],[RefProduit]])</f>
        <v>1</v>
      </c>
      <c r="C202" s="4" t="str">
        <f>Tableau1[[#This Row],[CodeLydic]] &amp;"-" &amp; Tableau1[[#This Row],[ReférenceFournisseur]]</f>
        <v>NEU-CDMODI</v>
      </c>
      <c r="D202" t="s">
        <v>650</v>
      </c>
      <c r="E202" s="2" t="s">
        <v>665</v>
      </c>
      <c r="F202" t="s">
        <v>666</v>
      </c>
      <c r="G202" t="s">
        <v>10</v>
      </c>
      <c r="H202" s="3">
        <v>4.66</v>
      </c>
      <c r="I202">
        <v>0.05</v>
      </c>
      <c r="J202" t="s">
        <v>489</v>
      </c>
      <c r="K202">
        <v>2</v>
      </c>
    </row>
    <row r="203" spans="2:11" x14ac:dyDescent="0.25">
      <c r="B203" s="4">
        <f>COUNTIF(Tableau1[RefProduit],Tableau1[[#This Row],[RefProduit]])</f>
        <v>1</v>
      </c>
      <c r="C203" s="4" t="str">
        <f>Tableau1[[#This Row],[CodeLydic]] &amp;"-" &amp; Tableau1[[#This Row],[ReférenceFournisseur]]</f>
        <v>NEU-AT48</v>
      </c>
      <c r="D203" t="s">
        <v>650</v>
      </c>
      <c r="E203" s="2" t="s">
        <v>667</v>
      </c>
      <c r="F203" t="s">
        <v>668</v>
      </c>
      <c r="G203" t="s">
        <v>10</v>
      </c>
      <c r="H203" s="3">
        <v>981.2</v>
      </c>
      <c r="I203">
        <v>2</v>
      </c>
      <c r="J203" t="s">
        <v>669</v>
      </c>
      <c r="K203">
        <v>2</v>
      </c>
    </row>
    <row r="204" spans="2:11" x14ac:dyDescent="0.25">
      <c r="B204" s="4">
        <f>COUNTIF(Tableau1[RefProduit],Tableau1[[#This Row],[RefProduit]])</f>
        <v>1</v>
      </c>
      <c r="C204" s="4" t="str">
        <f>Tableau1[[#This Row],[CodeLydic]] &amp;"-" &amp; Tableau1[[#This Row],[ReférenceFournisseur]]</f>
        <v>NEU-ATAD</v>
      </c>
      <c r="D204" t="s">
        <v>650</v>
      </c>
      <c r="E204" s="2" t="s">
        <v>670</v>
      </c>
      <c r="F204" t="s">
        <v>671</v>
      </c>
      <c r="G204" t="s">
        <v>10</v>
      </c>
      <c r="H204" s="3">
        <v>836.47</v>
      </c>
      <c r="I204">
        <v>2</v>
      </c>
      <c r="J204" t="s">
        <v>669</v>
      </c>
      <c r="K204">
        <v>2</v>
      </c>
    </row>
    <row r="205" spans="2:11" x14ac:dyDescent="0.25">
      <c r="B205" s="4">
        <f>COUNTIF(Tableau1[RefProduit],Tableau1[[#This Row],[RefProduit]])</f>
        <v>1</v>
      </c>
      <c r="C205" s="4" t="str">
        <f>Tableau1[[#This Row],[CodeLydic]] &amp;"-" &amp; Tableau1[[#This Row],[ReférenceFournisseur]]</f>
        <v>NEU-ATAD-E</v>
      </c>
      <c r="D205" t="s">
        <v>650</v>
      </c>
      <c r="E205" s="2" t="s">
        <v>672</v>
      </c>
      <c r="F205" t="s">
        <v>673</v>
      </c>
      <c r="G205" t="s">
        <v>10</v>
      </c>
      <c r="H205" s="3">
        <v>180.91</v>
      </c>
      <c r="I205">
        <v>0.25</v>
      </c>
      <c r="J205" t="s">
        <v>669</v>
      </c>
      <c r="K205">
        <v>2</v>
      </c>
    </row>
    <row r="206" spans="2:11" x14ac:dyDescent="0.25">
      <c r="B206">
        <f>COUNTIF(Tableau1[RefProduit],Tableau1[[#This Row],[RefProduit]])</f>
        <v>1</v>
      </c>
      <c r="C206" t="str">
        <f>Tableau1[[#This Row],[CodeLydic]] &amp;"-" &amp; Tableau1[[#This Row],[ReférenceFournisseur]]</f>
        <v>NOR-NPH300-BR</v>
      </c>
      <c r="D206" t="s">
        <v>728</v>
      </c>
      <c r="E206" s="2" t="s">
        <v>51</v>
      </c>
      <c r="F206" t="s">
        <v>49</v>
      </c>
      <c r="G206" t="s">
        <v>10</v>
      </c>
      <c r="H206" s="3">
        <v>892.5</v>
      </c>
      <c r="I206">
        <v>2</v>
      </c>
      <c r="K206">
        <v>2</v>
      </c>
    </row>
    <row r="207" spans="2:11" x14ac:dyDescent="0.25">
      <c r="B207">
        <f>COUNTIF(Tableau1[RefProduit],Tableau1[[#This Row],[RefProduit]])</f>
        <v>1</v>
      </c>
      <c r="C207" t="str">
        <f>Tableau1[[#This Row],[CodeLydic]] &amp;"-" &amp; Tableau1[[#This Row],[ReférenceFournisseur]]</f>
        <v>NOR-EVE196-X3</v>
      </c>
      <c r="D207" t="s">
        <v>728</v>
      </c>
      <c r="E207" s="2" t="s">
        <v>53</v>
      </c>
      <c r="F207" t="s">
        <v>52</v>
      </c>
      <c r="G207" t="s">
        <v>10</v>
      </c>
      <c r="H207" s="3">
        <v>115.5</v>
      </c>
      <c r="I207">
        <v>0.5</v>
      </c>
      <c r="K207">
        <v>2</v>
      </c>
    </row>
    <row r="208" spans="2:11" x14ac:dyDescent="0.25">
      <c r="B208">
        <f>COUNTIF(Tableau1[RefProduit],Tableau1[[#This Row],[RefProduit]])</f>
        <v>1</v>
      </c>
      <c r="C208" t="str">
        <f>Tableau1[[#This Row],[CodeLydic]] &amp;"-" &amp; Tableau1[[#This Row],[ReférenceFournisseur]]</f>
        <v>NOR-ARD122</v>
      </c>
      <c r="D208" t="s">
        <v>728</v>
      </c>
      <c r="E208" s="2" t="s">
        <v>55</v>
      </c>
      <c r="F208" t="s">
        <v>54</v>
      </c>
      <c r="G208" t="s">
        <v>10</v>
      </c>
      <c r="H208" s="3">
        <v>27.3</v>
      </c>
      <c r="I208">
        <v>0.25</v>
      </c>
      <c r="K208">
        <v>2</v>
      </c>
    </row>
    <row r="209" spans="2:11" x14ac:dyDescent="0.25">
      <c r="B209">
        <f>COUNTIF(Tableau1[RefProduit],Tableau1[[#This Row],[RefProduit]])</f>
        <v>1</v>
      </c>
      <c r="C209" t="str">
        <f>Tableau1[[#This Row],[CodeLydic]] &amp;"-" &amp; Tableau1[[#This Row],[ReférenceFournisseur]]</f>
        <v>NOR-NPIB02-EH</v>
      </c>
      <c r="D209" t="s">
        <v>728</v>
      </c>
      <c r="E209" s="2" t="s">
        <v>57</v>
      </c>
      <c r="F209" t="s">
        <v>56</v>
      </c>
      <c r="G209" t="s">
        <v>10</v>
      </c>
      <c r="H209" s="3">
        <v>48.3</v>
      </c>
      <c r="I209">
        <v>0.3</v>
      </c>
      <c r="K209">
        <v>2</v>
      </c>
    </row>
    <row r="210" spans="2:11" x14ac:dyDescent="0.25">
      <c r="B210">
        <f>COUNTIF(Tableau1[RefProduit],Tableau1[[#This Row],[RefProduit]])</f>
        <v>1</v>
      </c>
      <c r="C210" t="str">
        <f>Tableau1[[#This Row],[CodeLydic]] &amp;"-" &amp; Tableau1[[#This Row],[ReférenceFournisseur]]</f>
        <v>NOR-IGSMDATA32</v>
      </c>
      <c r="D210" t="s">
        <v>728</v>
      </c>
      <c r="E210" s="2" t="s">
        <v>59</v>
      </c>
      <c r="F210" t="s">
        <v>58</v>
      </c>
      <c r="G210" t="s">
        <v>10</v>
      </c>
      <c r="H210" s="3">
        <v>386.75</v>
      </c>
      <c r="I210">
        <v>0.25</v>
      </c>
      <c r="K210">
        <v>2</v>
      </c>
    </row>
    <row r="211" spans="2:11" x14ac:dyDescent="0.25">
      <c r="B211">
        <f>COUNTIF(Tableau1[RefProduit],Tableau1[[#This Row],[RefProduit]])</f>
        <v>1</v>
      </c>
      <c r="C211" t="str">
        <f>Tableau1[[#This Row],[CodeLydic]] &amp;"-" &amp; Tableau1[[#This Row],[ReférenceFournisseur]]</f>
        <v>NOR-AR125</v>
      </c>
      <c r="D211" t="s">
        <v>728</v>
      </c>
      <c r="E211" s="2" t="s">
        <v>61</v>
      </c>
      <c r="F211" t="s">
        <v>60</v>
      </c>
      <c r="G211" t="s">
        <v>10</v>
      </c>
      <c r="H211" s="3">
        <v>66.5</v>
      </c>
      <c r="I211">
        <v>0.25</v>
      </c>
      <c r="K211">
        <v>2</v>
      </c>
    </row>
    <row r="212" spans="2:11" x14ac:dyDescent="0.25">
      <c r="B212">
        <f>COUNTIF(Tableau1[RefProduit],Tableau1[[#This Row],[RefProduit]])</f>
        <v>1</v>
      </c>
      <c r="C212" t="str">
        <f>Tableau1[[#This Row],[CodeLydic]] &amp;"-" &amp; Tableau1[[#This Row],[ReférenceFournisseur]]</f>
        <v>NOR-.XA/301LR</v>
      </c>
      <c r="D212" t="s">
        <v>728</v>
      </c>
      <c r="E212" s="2" t="s">
        <v>63</v>
      </c>
      <c r="F212" t="s">
        <v>62</v>
      </c>
      <c r="G212" t="s">
        <v>10</v>
      </c>
      <c r="H212" s="3">
        <v>214.2</v>
      </c>
      <c r="I212">
        <v>0.25</v>
      </c>
      <c r="K212">
        <v>2</v>
      </c>
    </row>
    <row r="213" spans="2:11" x14ac:dyDescent="0.25">
      <c r="B213">
        <f>COUNTIF(Tableau1[RefProduit],Tableau1[[#This Row],[RefProduit]])</f>
        <v>1</v>
      </c>
      <c r="C213" t="str">
        <f>Tableau1[[#This Row],[CodeLydic]] &amp;"-" &amp; Tableau1[[#This Row],[ReférenceFournisseur]]</f>
        <v>NOR-.XAV/300</v>
      </c>
      <c r="D213" t="s">
        <v>728</v>
      </c>
      <c r="E213" s="2" t="s">
        <v>65</v>
      </c>
      <c r="F213" t="s">
        <v>64</v>
      </c>
      <c r="G213" t="s">
        <v>10</v>
      </c>
      <c r="H213" s="3">
        <v>238</v>
      </c>
      <c r="I213">
        <v>0.4</v>
      </c>
      <c r="K213">
        <v>2</v>
      </c>
    </row>
    <row r="214" spans="2:11" x14ac:dyDescent="0.25">
      <c r="B214">
        <f>COUNTIF(Tableau1[RefProduit],Tableau1[[#This Row],[RefProduit]])</f>
        <v>1</v>
      </c>
      <c r="C214" t="str">
        <f>Tableau1[[#This Row],[CodeLydic]] &amp;"-" &amp; Tableau1[[#This Row],[ReférenceFournisseur]]</f>
        <v>NOR-.VAS/100.20</v>
      </c>
      <c r="D214" t="s">
        <v>728</v>
      </c>
      <c r="E214" s="2" t="s">
        <v>67</v>
      </c>
      <c r="F214" t="s">
        <v>66</v>
      </c>
      <c r="G214" t="s">
        <v>10</v>
      </c>
      <c r="H214" s="3">
        <v>93.8</v>
      </c>
      <c r="I214">
        <v>0.25</v>
      </c>
      <c r="K214">
        <v>2</v>
      </c>
    </row>
    <row r="215" spans="2:11" x14ac:dyDescent="0.25">
      <c r="B215">
        <f>COUNTIF(Tableau1[RefProduit],Tableau1[[#This Row],[RefProduit]])</f>
        <v>1</v>
      </c>
      <c r="C215" t="str">
        <f>Tableau1[[#This Row],[CodeLydic]] &amp;"-" &amp; Tableau1[[#This Row],[ReférenceFournisseur]]</f>
        <v>NOR-.XDV/304</v>
      </c>
      <c r="D215" t="s">
        <v>728</v>
      </c>
      <c r="E215" s="2" t="s">
        <v>69</v>
      </c>
      <c r="F215" t="s">
        <v>68</v>
      </c>
      <c r="G215" t="s">
        <v>10</v>
      </c>
      <c r="H215" s="3">
        <v>39.200000000000003</v>
      </c>
      <c r="I215">
        <v>0.15</v>
      </c>
      <c r="K215">
        <v>2</v>
      </c>
    </row>
    <row r="216" spans="2:11" x14ac:dyDescent="0.25">
      <c r="B216">
        <f>COUNTIF(Tableau1[RefProduit],Tableau1[[#This Row],[RefProduit]])</f>
        <v>1</v>
      </c>
      <c r="C216" t="str">
        <f>Tableau1[[#This Row],[CodeLydic]] &amp;"-" &amp; Tableau1[[#This Row],[ReférenceFournisseur]]</f>
        <v>NOR-.XDV/300A</v>
      </c>
      <c r="D216" t="s">
        <v>728</v>
      </c>
      <c r="E216" s="2" t="s">
        <v>71</v>
      </c>
      <c r="F216" t="s">
        <v>70</v>
      </c>
      <c r="G216" t="s">
        <v>10</v>
      </c>
      <c r="H216" s="3">
        <v>59.5</v>
      </c>
      <c r="I216">
        <v>0.2</v>
      </c>
      <c r="K216">
        <v>2</v>
      </c>
    </row>
    <row r="217" spans="2:11" x14ac:dyDescent="0.25">
      <c r="B217">
        <f>COUNTIF(Tableau1[RefProduit],Tableau1[[#This Row],[RefProduit]])</f>
        <v>1</v>
      </c>
      <c r="C217" t="str">
        <f>Tableau1[[#This Row],[CodeLydic]] &amp;"-" &amp; Tableau1[[#This Row],[ReférenceFournisseur]]</f>
        <v>NOR-.PEV-BI</v>
      </c>
      <c r="D217" t="s">
        <v>728</v>
      </c>
      <c r="E217" s="2" t="s">
        <v>73</v>
      </c>
      <c r="F217" t="s">
        <v>72</v>
      </c>
      <c r="G217" t="s">
        <v>10</v>
      </c>
      <c r="H217" s="3">
        <v>177.8</v>
      </c>
      <c r="I217">
        <v>0.4</v>
      </c>
      <c r="K217">
        <v>2</v>
      </c>
    </row>
    <row r="218" spans="2:11" x14ac:dyDescent="0.25">
      <c r="B218">
        <f>COUNTIF(Tableau1[RefProduit],Tableau1[[#This Row],[RefProduit]])</f>
        <v>1</v>
      </c>
      <c r="C218" t="str">
        <f>Tableau1[[#This Row],[CodeLydic]] &amp;"-" &amp; Tableau1[[#This Row],[ReférenceFournisseur]]</f>
        <v>NOR-.PN/80</v>
      </c>
      <c r="D218" t="s">
        <v>728</v>
      </c>
      <c r="E218" s="2" t="s">
        <v>75</v>
      </c>
      <c r="F218" t="s">
        <v>74</v>
      </c>
      <c r="G218" t="s">
        <v>10</v>
      </c>
      <c r="H218" s="3">
        <v>5.67</v>
      </c>
      <c r="I218">
        <v>0.5</v>
      </c>
      <c r="K218">
        <v>2</v>
      </c>
    </row>
    <row r="219" spans="2:11" x14ac:dyDescent="0.25">
      <c r="B219">
        <f>COUNTIF(Tableau1[RefProduit],Tableau1[[#This Row],[RefProduit]])</f>
        <v>1</v>
      </c>
      <c r="C219" t="str">
        <f>Tableau1[[#This Row],[CodeLydic]] &amp;"-" &amp; Tableau1[[#This Row],[ReférenceFournisseur]]</f>
        <v>NOR-DEVE196-XMBE</v>
      </c>
      <c r="D219" t="s">
        <v>728</v>
      </c>
      <c r="E219" s="2" t="s">
        <v>77</v>
      </c>
      <c r="F219" t="s">
        <v>76</v>
      </c>
      <c r="G219" t="s">
        <v>10</v>
      </c>
      <c r="H219" s="3">
        <v>196</v>
      </c>
      <c r="I219">
        <v>0.5</v>
      </c>
      <c r="K219">
        <v>2</v>
      </c>
    </row>
    <row r="220" spans="2:11" x14ac:dyDescent="0.25">
      <c r="B220">
        <f>COUNTIF(Tableau1[RefProduit],Tableau1[[#This Row],[RefProduit]])</f>
        <v>1</v>
      </c>
      <c r="C220" t="str">
        <f>Tableau1[[#This Row],[CodeLydic]] &amp;"-" &amp; Tableau1[[#This Row],[ReférenceFournisseur]]</f>
        <v>NOR-DGSMLHF-1</v>
      </c>
      <c r="D220" t="s">
        <v>728</v>
      </c>
      <c r="E220" s="2" t="s">
        <v>79</v>
      </c>
      <c r="F220" t="s">
        <v>78</v>
      </c>
      <c r="G220" t="s">
        <v>10</v>
      </c>
      <c r="H220" s="3">
        <v>199</v>
      </c>
      <c r="I220">
        <v>0.4</v>
      </c>
      <c r="K220">
        <v>2</v>
      </c>
    </row>
    <row r="221" spans="2:11" x14ac:dyDescent="0.25">
      <c r="B221">
        <f>COUNTIF(Tableau1[RefProduit],Tableau1[[#This Row],[RefProduit]])</f>
        <v>1</v>
      </c>
      <c r="C221" t="str">
        <f>Tableau1[[#This Row],[CodeLydic]] &amp;"-" &amp; Tableau1[[#This Row],[ReférenceFournisseur]]</f>
        <v>NOR-TELP868-8</v>
      </c>
      <c r="D221" t="s">
        <v>728</v>
      </c>
      <c r="E221" s="2" t="s">
        <v>81</v>
      </c>
      <c r="F221" t="s">
        <v>80</v>
      </c>
      <c r="G221" t="s">
        <v>10</v>
      </c>
      <c r="H221" s="3">
        <v>13.9</v>
      </c>
      <c r="K221">
        <v>2</v>
      </c>
    </row>
    <row r="222" spans="2:11" x14ac:dyDescent="0.25">
      <c r="B222">
        <f>COUNTIF(Tableau1[RefProduit],Tableau1[[#This Row],[RefProduit]])</f>
        <v>1</v>
      </c>
      <c r="C222" t="str">
        <f>Tableau1[[#This Row],[CodeLydic]] &amp;"-" &amp; Tableau1[[#This Row],[ReférenceFournisseur]]</f>
        <v>NOR-KCP8000</v>
      </c>
      <c r="D222" t="s">
        <v>728</v>
      </c>
      <c r="E222" s="2" t="s">
        <v>83</v>
      </c>
      <c r="F222" t="s">
        <v>82</v>
      </c>
      <c r="G222" t="s">
        <v>10</v>
      </c>
      <c r="H222" s="3">
        <v>3.2</v>
      </c>
      <c r="I222">
        <v>0.02</v>
      </c>
      <c r="K222">
        <v>2</v>
      </c>
    </row>
    <row r="223" spans="2:11" x14ac:dyDescent="0.25">
      <c r="B223">
        <f>COUNTIF(Tableau1[RefProduit],Tableau1[[#This Row],[RefProduit]])</f>
        <v>1</v>
      </c>
      <c r="C223" t="str">
        <f>Tableau1[[#This Row],[CodeLydic]] &amp;"-" &amp; Tableau1[[#This Row],[ReférenceFournisseur]]</f>
        <v>NOR-UCAMPI01</v>
      </c>
      <c r="D223" t="s">
        <v>728</v>
      </c>
      <c r="E223" s="2" t="s">
        <v>85</v>
      </c>
      <c r="F223" t="s">
        <v>84</v>
      </c>
      <c r="G223" t="s">
        <v>41</v>
      </c>
      <c r="H223" s="3">
        <v>490</v>
      </c>
      <c r="J223" t="s">
        <v>86</v>
      </c>
    </row>
    <row r="224" spans="2:11" x14ac:dyDescent="0.25">
      <c r="B224" s="4">
        <f>COUNTIF(Tableau1[RefProduit],Tableau1[[#This Row],[RefProduit]])</f>
        <v>1</v>
      </c>
      <c r="C224" s="4" t="str">
        <f>Tableau1[[#This Row],[CodeLydic]] &amp;"-" &amp; Tableau1[[#This Row],[ReférenceFournisseur]]</f>
        <v>NUG-32070</v>
      </c>
      <c r="D224" t="s">
        <v>708</v>
      </c>
      <c r="E224" s="2" t="s">
        <v>456</v>
      </c>
      <c r="F224" t="s">
        <v>457</v>
      </c>
      <c r="G224" t="s">
        <v>10</v>
      </c>
      <c r="H224" s="3">
        <v>1237.04</v>
      </c>
      <c r="I224">
        <v>2</v>
      </c>
      <c r="K224">
        <v>2</v>
      </c>
    </row>
    <row r="225" spans="2:11" x14ac:dyDescent="0.25">
      <c r="B225" s="4">
        <f>COUNTIF(Tableau1[RefProduit],Tableau1[[#This Row],[RefProduit]])</f>
        <v>1</v>
      </c>
      <c r="C225" s="4" t="str">
        <f>Tableau1[[#This Row],[CodeLydic]] &amp;"-" &amp; Tableau1[[#This Row],[ReférenceFournisseur]]</f>
        <v>NUG-32075</v>
      </c>
      <c r="D225" t="s">
        <v>708</v>
      </c>
      <c r="E225" s="2" t="s">
        <v>458</v>
      </c>
      <c r="F225" t="s">
        <v>459</v>
      </c>
      <c r="G225" t="s">
        <v>10</v>
      </c>
      <c r="H225" s="3">
        <v>296.92</v>
      </c>
      <c r="I225">
        <v>1.5</v>
      </c>
      <c r="K225">
        <v>2</v>
      </c>
    </row>
    <row r="226" spans="2:11" x14ac:dyDescent="0.25">
      <c r="B226" s="4">
        <f>COUNTIF(Tableau1[RefProduit],Tableau1[[#This Row],[RefProduit]])</f>
        <v>1</v>
      </c>
      <c r="C226" s="4" t="str">
        <f>Tableau1[[#This Row],[CodeLydic]] &amp;"-" &amp; Tableau1[[#This Row],[ReférenceFournisseur]]</f>
        <v>NUG-32077</v>
      </c>
      <c r="D226" t="s">
        <v>708</v>
      </c>
      <c r="E226" s="2" t="s">
        <v>460</v>
      </c>
      <c r="F226" t="s">
        <v>461</v>
      </c>
      <c r="G226" t="s">
        <v>10</v>
      </c>
      <c r="H226" s="3">
        <v>361.99</v>
      </c>
      <c r="I226">
        <v>0.5</v>
      </c>
      <c r="K226">
        <v>2</v>
      </c>
    </row>
    <row r="227" spans="2:11" x14ac:dyDescent="0.25">
      <c r="B227" s="4">
        <f>COUNTIF(Tableau1[RefProduit],Tableau1[[#This Row],[RefProduit]])</f>
        <v>1</v>
      </c>
      <c r="C227" s="4" t="str">
        <f>Tableau1[[#This Row],[CodeLydic]] &amp;"-" &amp; Tableau1[[#This Row],[ReférenceFournisseur]]</f>
        <v>NUG-32045</v>
      </c>
      <c r="D227" t="s">
        <v>708</v>
      </c>
      <c r="E227" s="2" t="s">
        <v>462</v>
      </c>
      <c r="F227" t="s">
        <v>463</v>
      </c>
      <c r="G227" t="s">
        <v>10</v>
      </c>
      <c r="H227" s="3">
        <v>236.19</v>
      </c>
      <c r="I227">
        <v>1.5</v>
      </c>
      <c r="K227">
        <v>2</v>
      </c>
    </row>
    <row r="228" spans="2:11" x14ac:dyDescent="0.25">
      <c r="B228" s="4">
        <f>COUNTIF(Tableau1[RefProduit],Tableau1[[#This Row],[RefProduit]])</f>
        <v>1</v>
      </c>
      <c r="C228" s="4" t="str">
        <f>Tableau1[[#This Row],[CodeLydic]] &amp;"-" &amp; Tableau1[[#This Row],[ReférenceFournisseur]]</f>
        <v>NUG-35150</v>
      </c>
      <c r="D228" t="s">
        <v>708</v>
      </c>
      <c r="E228" s="2" t="s">
        <v>469</v>
      </c>
      <c r="F228" t="s">
        <v>470</v>
      </c>
      <c r="G228" t="s">
        <v>10</v>
      </c>
      <c r="H228" s="3">
        <v>763.72</v>
      </c>
      <c r="I228">
        <v>2</v>
      </c>
      <c r="J228" t="s">
        <v>489</v>
      </c>
      <c r="K228">
        <v>2</v>
      </c>
    </row>
    <row r="229" spans="2:11" x14ac:dyDescent="0.25">
      <c r="B229" s="4">
        <f>COUNTIF(Tableau1[RefProduit],Tableau1[[#This Row],[RefProduit]])</f>
        <v>1</v>
      </c>
      <c r="C229" s="4" t="str">
        <f>Tableau1[[#This Row],[CodeLydic]] &amp;"-" &amp; Tableau1[[#This Row],[ReférenceFournisseur]]</f>
        <v>NUG-34064</v>
      </c>
      <c r="D229" t="s">
        <v>708</v>
      </c>
      <c r="E229" s="2" t="s">
        <v>471</v>
      </c>
      <c r="F229" t="s">
        <v>472</v>
      </c>
      <c r="G229" t="s">
        <v>10</v>
      </c>
      <c r="H229" s="3">
        <v>876.87</v>
      </c>
      <c r="I229">
        <v>1</v>
      </c>
      <c r="J229" t="s">
        <v>489</v>
      </c>
      <c r="K229">
        <v>2</v>
      </c>
    </row>
    <row r="230" spans="2:11" x14ac:dyDescent="0.25">
      <c r="B230" s="4">
        <f>COUNTIF(Tableau1[RefProduit],Tableau1[[#This Row],[RefProduit]])</f>
        <v>1</v>
      </c>
      <c r="C230" s="4" t="str">
        <f>Tableau1[[#This Row],[CodeLydic]] &amp;"-" &amp; Tableau1[[#This Row],[ReférenceFournisseur]]</f>
        <v>NUG-35151</v>
      </c>
      <c r="D230" t="s">
        <v>708</v>
      </c>
      <c r="E230" s="2" t="s">
        <v>473</v>
      </c>
      <c r="F230" t="s">
        <v>474</v>
      </c>
      <c r="G230" t="s">
        <v>10</v>
      </c>
      <c r="H230" s="3">
        <v>152.74</v>
      </c>
      <c r="I230">
        <v>1</v>
      </c>
      <c r="J230" t="s">
        <v>489</v>
      </c>
      <c r="K230">
        <v>2</v>
      </c>
    </row>
    <row r="231" spans="2:11" x14ac:dyDescent="0.25">
      <c r="B231" s="4">
        <f>COUNTIF(Tableau1[RefProduit],Tableau1[[#This Row],[RefProduit]])</f>
        <v>1</v>
      </c>
      <c r="C231" s="4" t="str">
        <f>Tableau1[[#This Row],[CodeLydic]] &amp;"-" &amp; Tableau1[[#This Row],[ReférenceFournisseur]]</f>
        <v>NUG-35154</v>
      </c>
      <c r="D231" t="s">
        <v>708</v>
      </c>
      <c r="E231" s="2" t="s">
        <v>475</v>
      </c>
      <c r="F231" t="s">
        <v>476</v>
      </c>
      <c r="G231" t="s">
        <v>10</v>
      </c>
      <c r="H231" s="3">
        <f>28.56/5</f>
        <v>5.7119999999999997</v>
      </c>
      <c r="I231">
        <v>0.25</v>
      </c>
      <c r="J231" t="s">
        <v>489</v>
      </c>
      <c r="K231">
        <v>2</v>
      </c>
    </row>
    <row r="232" spans="2:11" x14ac:dyDescent="0.25">
      <c r="B232" s="4">
        <f>COUNTIF(Tableau1[RefProduit],Tableau1[[#This Row],[RefProduit]])</f>
        <v>1</v>
      </c>
      <c r="C232" s="4" t="str">
        <f>Tableau1[[#This Row],[CodeLydic]] &amp;"-" &amp; Tableau1[[#This Row],[ReférenceFournisseur]]</f>
        <v>NUG-30246</v>
      </c>
      <c r="D232" t="s">
        <v>708</v>
      </c>
      <c r="E232" s="2" t="s">
        <v>477</v>
      </c>
      <c r="F232" t="s">
        <v>478</v>
      </c>
      <c r="G232" t="s">
        <v>10</v>
      </c>
      <c r="H232" s="3">
        <v>67.349999999999994</v>
      </c>
      <c r="I232">
        <v>0.5</v>
      </c>
      <c r="J232" t="s">
        <v>489</v>
      </c>
      <c r="K232">
        <v>2</v>
      </c>
    </row>
    <row r="233" spans="2:11" x14ac:dyDescent="0.25">
      <c r="B233" s="4">
        <f>COUNTIF(Tableau1[RefProduit],Tableau1[[#This Row],[RefProduit]])</f>
        <v>1</v>
      </c>
      <c r="C233" s="4" t="str">
        <f>Tableau1[[#This Row],[CodeLydic]] &amp;"-" &amp; Tableau1[[#This Row],[ReférenceFournisseur]]</f>
        <v>NUG-30255</v>
      </c>
      <c r="D233" t="s">
        <v>708</v>
      </c>
      <c r="E233" s="2" t="s">
        <v>479</v>
      </c>
      <c r="F233" t="s">
        <v>480</v>
      </c>
      <c r="G233" t="s">
        <v>10</v>
      </c>
      <c r="H233" s="3">
        <v>8.3000000000000007</v>
      </c>
      <c r="I233">
        <v>0.1</v>
      </c>
      <c r="J233" t="s">
        <v>489</v>
      </c>
      <c r="K233">
        <v>2</v>
      </c>
    </row>
    <row r="234" spans="2:11" x14ac:dyDescent="0.25">
      <c r="B234" s="4">
        <f>COUNTIF(Tableau1[RefProduit],Tableau1[[#This Row],[RefProduit]])</f>
        <v>1</v>
      </c>
      <c r="C234" s="4" t="str">
        <f>Tableau1[[#This Row],[CodeLydic]] &amp;"-" &amp; Tableau1[[#This Row],[ReférenceFournisseur]]</f>
        <v>NUG-30342A</v>
      </c>
      <c r="D234" t="s">
        <v>708</v>
      </c>
      <c r="E234" s="2" t="s">
        <v>481</v>
      </c>
      <c r="F234" t="s">
        <v>482</v>
      </c>
      <c r="G234" t="s">
        <v>10</v>
      </c>
      <c r="H234" s="3">
        <v>28.6</v>
      </c>
      <c r="I234">
        <v>0.4</v>
      </c>
      <c r="J234" t="s">
        <v>489</v>
      </c>
      <c r="K234">
        <v>2</v>
      </c>
    </row>
    <row r="235" spans="2:11" x14ac:dyDescent="0.25">
      <c r="B235" s="4">
        <f>COUNTIF(Tableau1[RefProduit],Tableau1[[#This Row],[RefProduit]])</f>
        <v>1</v>
      </c>
      <c r="C235" s="4" t="str">
        <f>Tableau1[[#This Row],[CodeLydic]] &amp;"-" &amp; Tableau1[[#This Row],[ReférenceFournisseur]]</f>
        <v>NUG-30081</v>
      </c>
      <c r="D235" t="s">
        <v>708</v>
      </c>
      <c r="E235" s="2" t="s">
        <v>483</v>
      </c>
      <c r="F235" t="s">
        <v>484</v>
      </c>
      <c r="G235" t="s">
        <v>10</v>
      </c>
      <c r="H235" s="3">
        <v>6.44</v>
      </c>
      <c r="I235">
        <v>0.1</v>
      </c>
      <c r="J235" t="s">
        <v>489</v>
      </c>
      <c r="K235">
        <v>2</v>
      </c>
    </row>
    <row r="236" spans="2:11" x14ac:dyDescent="0.25">
      <c r="B236" s="4">
        <f>COUNTIF(Tableau1[RefProduit],Tableau1[[#This Row],[RefProduit]])</f>
        <v>1</v>
      </c>
      <c r="C236" s="4" t="str">
        <f>Tableau1[[#This Row],[CodeLydic]] &amp;"-" &amp; Tableau1[[#This Row],[ReférenceFournisseur]]</f>
        <v>NUG-35153</v>
      </c>
      <c r="D236" t="s">
        <v>708</v>
      </c>
      <c r="E236" s="2" t="s">
        <v>485</v>
      </c>
      <c r="F236" t="s">
        <v>486</v>
      </c>
      <c r="G236" t="s">
        <v>10</v>
      </c>
      <c r="H236" s="3">
        <v>352.5</v>
      </c>
      <c r="I236">
        <v>1</v>
      </c>
      <c r="J236" t="s">
        <v>489</v>
      </c>
      <c r="K236">
        <v>2</v>
      </c>
    </row>
    <row r="237" spans="2:11" x14ac:dyDescent="0.25">
      <c r="B237" s="4">
        <f>COUNTIF(Tableau1[RefProduit],Tableau1[[#This Row],[RefProduit]])</f>
        <v>1</v>
      </c>
      <c r="C237" s="4" t="str">
        <f>Tableau1[[#This Row],[CodeLydic]] &amp;"-" &amp; Tableau1[[#This Row],[ReférenceFournisseur]]</f>
        <v>NUG-SER81201</v>
      </c>
      <c r="D237" t="s">
        <v>708</v>
      </c>
      <c r="E237" s="2" t="s">
        <v>487</v>
      </c>
      <c r="F237" t="s">
        <v>488</v>
      </c>
      <c r="G237" t="s">
        <v>10</v>
      </c>
      <c r="H237" s="3">
        <v>820.93</v>
      </c>
      <c r="J237" t="s">
        <v>489</v>
      </c>
      <c r="K237">
        <v>2</v>
      </c>
    </row>
    <row r="238" spans="2:11" x14ac:dyDescent="0.25">
      <c r="B238" s="4">
        <f>COUNTIF(Tableau1[RefProduit],Tableau1[[#This Row],[RefProduit]])</f>
        <v>1</v>
      </c>
      <c r="C238" s="4" t="str">
        <f>Tableau1[[#This Row],[CodeLydic]] &amp;"-" &amp; Tableau1[[#This Row],[ReférenceFournisseur]]</f>
        <v>NUG-SENSEA</v>
      </c>
      <c r="D238" t="s">
        <v>708</v>
      </c>
      <c r="E238" s="2" t="s">
        <v>490</v>
      </c>
      <c r="F238" t="s">
        <v>491</v>
      </c>
      <c r="G238" t="s">
        <v>10</v>
      </c>
      <c r="H238" s="3">
        <v>9732.48</v>
      </c>
      <c r="I238">
        <v>14</v>
      </c>
      <c r="J238" t="s">
        <v>492</v>
      </c>
      <c r="K238">
        <v>2</v>
      </c>
    </row>
    <row r="239" spans="2:11" x14ac:dyDescent="0.25">
      <c r="B239" s="4">
        <f>COUNTIF(Tableau1[RefProduit],Tableau1[[#This Row],[RefProduit]])</f>
        <v>1</v>
      </c>
      <c r="C239" s="4" t="str">
        <f>Tableau1[[#This Row],[CodeLydic]] &amp;"-" &amp; Tableau1[[#This Row],[ReférenceFournisseur]]</f>
        <v>NUG-30252</v>
      </c>
      <c r="D239" t="s">
        <v>708</v>
      </c>
      <c r="E239" s="2" t="s">
        <v>493</v>
      </c>
      <c r="F239" t="s">
        <v>494</v>
      </c>
      <c r="G239" t="s">
        <v>10</v>
      </c>
      <c r="H239" s="3">
        <v>102.4</v>
      </c>
      <c r="I239">
        <v>0.5</v>
      </c>
      <c r="J239" t="s">
        <v>492</v>
      </c>
      <c r="K239">
        <v>2</v>
      </c>
    </row>
    <row r="240" spans="2:11" x14ac:dyDescent="0.25">
      <c r="B240" s="4">
        <f>COUNTIF(Tableau1[RefProduit],Tableau1[[#This Row],[RefProduit]])</f>
        <v>1</v>
      </c>
      <c r="C240" s="4" t="str">
        <f>Tableau1[[#This Row],[CodeLydic]] &amp;"-" &amp; Tableau1[[#This Row],[ReférenceFournisseur]]</f>
        <v>NUG-30256</v>
      </c>
      <c r="D240" t="s">
        <v>708</v>
      </c>
      <c r="E240" s="2" t="s">
        <v>495</v>
      </c>
      <c r="F240" t="s">
        <v>496</v>
      </c>
      <c r="G240" t="s">
        <v>10</v>
      </c>
      <c r="H240" s="3">
        <v>8.5500000000000007</v>
      </c>
      <c r="I240">
        <v>0.1</v>
      </c>
      <c r="J240" t="s">
        <v>492</v>
      </c>
      <c r="K240">
        <v>2</v>
      </c>
    </row>
    <row r="241" spans="2:11" x14ac:dyDescent="0.25">
      <c r="B241" s="4">
        <f>COUNTIF(Tableau1[RefProduit],Tableau1[[#This Row],[RefProduit]])</f>
        <v>1</v>
      </c>
      <c r="C241" s="4" t="str">
        <f>Tableau1[[#This Row],[CodeLydic]] &amp;"-" &amp; Tableau1[[#This Row],[ReférenceFournisseur]]</f>
        <v>NUG-30349</v>
      </c>
      <c r="D241" t="s">
        <v>708</v>
      </c>
      <c r="E241" s="2" t="s">
        <v>497</v>
      </c>
      <c r="F241" t="s">
        <v>498</v>
      </c>
      <c r="G241" t="s">
        <v>10</v>
      </c>
      <c r="H241" s="3">
        <v>76.52</v>
      </c>
      <c r="I241">
        <v>0.4</v>
      </c>
      <c r="J241" t="s">
        <v>492</v>
      </c>
      <c r="K241">
        <v>2</v>
      </c>
    </row>
    <row r="242" spans="2:11" x14ac:dyDescent="0.25">
      <c r="B242" s="4">
        <f>COUNTIF(Tableau1[RefProduit],Tableau1[[#This Row],[RefProduit]])</f>
        <v>1</v>
      </c>
      <c r="C242" s="4" t="str">
        <f>Tableau1[[#This Row],[CodeLydic]] &amp;"-" &amp; Tableau1[[#This Row],[ReférenceFournisseur]]</f>
        <v>NUG-30496</v>
      </c>
      <c r="D242" t="s">
        <v>708</v>
      </c>
      <c r="E242" s="2" t="s">
        <v>499</v>
      </c>
      <c r="F242" t="s">
        <v>500</v>
      </c>
      <c r="G242" t="s">
        <v>10</v>
      </c>
      <c r="H242" s="3">
        <v>84.15</v>
      </c>
      <c r="I242">
        <v>0.5</v>
      </c>
      <c r="J242" t="s">
        <v>492</v>
      </c>
      <c r="K242">
        <v>2</v>
      </c>
    </row>
    <row r="243" spans="2:11" x14ac:dyDescent="0.25">
      <c r="B243" s="4">
        <f>COUNTIF(Tableau1[RefProduit],Tableau1[[#This Row],[RefProduit]])</f>
        <v>1</v>
      </c>
      <c r="C243" s="4" t="str">
        <f>Tableau1[[#This Row],[CodeLydic]] &amp;"-" &amp; Tableau1[[#This Row],[ReférenceFournisseur]]</f>
        <v>NUG-30492</v>
      </c>
      <c r="D243" t="s">
        <v>708</v>
      </c>
      <c r="E243" s="2" t="s">
        <v>501</v>
      </c>
      <c r="F243" t="s">
        <v>502</v>
      </c>
      <c r="G243" t="s">
        <v>10</v>
      </c>
      <c r="H243" s="3">
        <v>54.06</v>
      </c>
      <c r="I243">
        <v>0.5</v>
      </c>
      <c r="J243" t="s">
        <v>492</v>
      </c>
      <c r="K243">
        <v>2</v>
      </c>
    </row>
    <row r="244" spans="2:11" x14ac:dyDescent="0.25">
      <c r="B244" s="4">
        <f>COUNTIF(Tableau1[RefProduit],Tableau1[[#This Row],[RefProduit]])</f>
        <v>1</v>
      </c>
      <c r="C244" s="4" t="str">
        <f>Tableau1[[#This Row],[CodeLydic]] &amp;"-" &amp; Tableau1[[#This Row],[ReférenceFournisseur]]</f>
        <v>NUG-SER81214</v>
      </c>
      <c r="D244" t="s">
        <v>708</v>
      </c>
      <c r="E244" s="2" t="s">
        <v>503</v>
      </c>
      <c r="F244" t="s">
        <v>504</v>
      </c>
      <c r="G244" t="s">
        <v>10</v>
      </c>
      <c r="H244" s="3">
        <v>1663.74</v>
      </c>
      <c r="J244" t="s">
        <v>492</v>
      </c>
      <c r="K244">
        <v>2</v>
      </c>
    </row>
    <row r="245" spans="2:11" x14ac:dyDescent="0.25">
      <c r="B245" s="4">
        <f>COUNTIF(Tableau1[RefProduit],Tableau1[[#This Row],[RefProduit]])</f>
        <v>1</v>
      </c>
      <c r="C245" s="4" t="str">
        <f>Tableau1[[#This Row],[CodeLydic]] &amp;"-" &amp; Tableau1[[#This Row],[ReférenceFournisseur]]</f>
        <v>NUG-SER83040</v>
      </c>
      <c r="D245" t="s">
        <v>708</v>
      </c>
      <c r="E245" s="2" t="s">
        <v>505</v>
      </c>
      <c r="F245" t="s">
        <v>506</v>
      </c>
      <c r="G245" t="s">
        <v>10</v>
      </c>
      <c r="H245" s="3">
        <v>150</v>
      </c>
      <c r="J245" t="s">
        <v>492</v>
      </c>
      <c r="K245">
        <v>2</v>
      </c>
    </row>
    <row r="246" spans="2:11" x14ac:dyDescent="0.25">
      <c r="B246" s="4">
        <f>COUNTIF(Tableau1[RefProduit],Tableau1[[#This Row],[RefProduit]])</f>
        <v>1</v>
      </c>
      <c r="C246" s="4" t="str">
        <f>Tableau1[[#This Row],[CodeLydic]] &amp;"-" &amp; Tableau1[[#This Row],[ReférenceFournisseur]]</f>
        <v>NUG-SER81208</v>
      </c>
      <c r="D246" t="s">
        <v>708</v>
      </c>
      <c r="E246" s="2" t="s">
        <v>507</v>
      </c>
      <c r="F246" t="s">
        <v>508</v>
      </c>
      <c r="G246" t="s">
        <v>10</v>
      </c>
      <c r="H246" s="3">
        <v>250</v>
      </c>
      <c r="J246" t="s">
        <v>492</v>
      </c>
      <c r="K246">
        <v>2</v>
      </c>
    </row>
    <row r="247" spans="2:11" x14ac:dyDescent="0.25">
      <c r="B247" s="4">
        <f>COUNTIF(Tableau1[RefProduit],Tableau1[[#This Row],[RefProduit]])</f>
        <v>1</v>
      </c>
      <c r="C247" s="4" t="str">
        <f>Tableau1[[#This Row],[CodeLydic]] &amp;"-" &amp; Tableau1[[#This Row],[ReférenceFournisseur]]</f>
        <v>NUG-SER81240</v>
      </c>
      <c r="D247" t="s">
        <v>708</v>
      </c>
      <c r="E247" s="2" t="s">
        <v>509</v>
      </c>
      <c r="F247" t="s">
        <v>510</v>
      </c>
      <c r="G247" t="s">
        <v>10</v>
      </c>
      <c r="H247" s="3">
        <v>213</v>
      </c>
      <c r="J247" t="s">
        <v>492</v>
      </c>
      <c r="K247">
        <v>2</v>
      </c>
    </row>
    <row r="248" spans="2:11" x14ac:dyDescent="0.25">
      <c r="B248" s="4">
        <f>COUNTIF(Tableau1[RefProduit],Tableau1[[#This Row],[RefProduit]])</f>
        <v>1</v>
      </c>
      <c r="C248" s="4" t="str">
        <f>Tableau1[[#This Row],[CodeLydic]] &amp;"-" &amp; Tableau1[[#This Row],[ReférenceFournisseur]]</f>
        <v>NUG-32064</v>
      </c>
      <c r="D248" t="s">
        <v>708</v>
      </c>
      <c r="E248" s="2" t="s">
        <v>513</v>
      </c>
      <c r="F248" t="s">
        <v>514</v>
      </c>
      <c r="G248" t="s">
        <v>10</v>
      </c>
      <c r="H248" s="3">
        <v>456.34</v>
      </c>
      <c r="I248">
        <v>3</v>
      </c>
      <c r="J248" t="s">
        <v>515</v>
      </c>
      <c r="K248">
        <v>2</v>
      </c>
    </row>
    <row r="249" spans="2:11" x14ac:dyDescent="0.25">
      <c r="B249" s="4">
        <f>COUNTIF(Tableau1[RefProduit],Tableau1[[#This Row],[RefProduit]])</f>
        <v>1</v>
      </c>
      <c r="C249" s="4" t="str">
        <f>Tableau1[[#This Row],[CodeLydic]] &amp;"-" &amp; Tableau1[[#This Row],[ReférenceFournisseur]]</f>
        <v>NUG-TSD2-CEN</v>
      </c>
      <c r="D249" t="s">
        <v>708</v>
      </c>
      <c r="E249" s="2" t="s">
        <v>516</v>
      </c>
      <c r="F249" t="s">
        <v>517</v>
      </c>
      <c r="G249" t="s">
        <v>10</v>
      </c>
      <c r="H249" s="3">
        <v>180.03</v>
      </c>
      <c r="I249">
        <v>1</v>
      </c>
      <c r="J249" t="s">
        <v>515</v>
      </c>
      <c r="K249">
        <v>2</v>
      </c>
    </row>
    <row r="250" spans="2:11" x14ac:dyDescent="0.25">
      <c r="B250" s="4">
        <f>COUNTIF(Tableau1[RefProduit],Tableau1[[#This Row],[RefProduit]])</f>
        <v>1</v>
      </c>
      <c r="C250" s="4" t="str">
        <f>Tableau1[[#This Row],[CodeLydic]] &amp;"-" &amp; Tableau1[[#This Row],[ReférenceFournisseur]]</f>
        <v>NUG-AL-01</v>
      </c>
      <c r="D250" t="s">
        <v>708</v>
      </c>
      <c r="E250" s="2" t="s">
        <v>518</v>
      </c>
      <c r="F250" t="s">
        <v>519</v>
      </c>
      <c r="G250" t="s">
        <v>10</v>
      </c>
      <c r="H250" s="3">
        <v>87.8</v>
      </c>
      <c r="I250">
        <v>0.25</v>
      </c>
      <c r="J250" t="s">
        <v>515</v>
      </c>
      <c r="K250">
        <v>2</v>
      </c>
    </row>
    <row r="251" spans="2:11" x14ac:dyDescent="0.25">
      <c r="B251" s="4">
        <f>COUNTIF(Tableau1[RefProduit],Tableau1[[#This Row],[RefProduit]])</f>
        <v>1</v>
      </c>
      <c r="C251" s="4" t="str">
        <f>Tableau1[[#This Row],[CodeLydic]] &amp;"-" &amp; Tableau1[[#This Row],[ReférenceFournisseur]]</f>
        <v>NUG-SCA00001</v>
      </c>
      <c r="D251" t="s">
        <v>708</v>
      </c>
      <c r="E251" s="2" t="s">
        <v>520</v>
      </c>
      <c r="F251" t="s">
        <v>521</v>
      </c>
      <c r="G251" t="s">
        <v>10</v>
      </c>
      <c r="H251" s="3">
        <v>18.91</v>
      </c>
      <c r="I251">
        <v>0.25</v>
      </c>
      <c r="J251" t="s">
        <v>515</v>
      </c>
      <c r="K251">
        <v>2</v>
      </c>
    </row>
    <row r="252" spans="2:11" x14ac:dyDescent="0.25">
      <c r="B252" s="4">
        <f>COUNTIF(Tableau1[RefProduit],Tableau1[[#This Row],[RefProduit]])</f>
        <v>1</v>
      </c>
      <c r="C252" s="4" t="str">
        <f>Tableau1[[#This Row],[CodeLydic]] &amp;"-" &amp; Tableau1[[#This Row],[ReférenceFournisseur]]</f>
        <v>NUG-35152</v>
      </c>
      <c r="D252" t="s">
        <v>708</v>
      </c>
      <c r="E252" s="2" t="s">
        <v>522</v>
      </c>
      <c r="F252" t="s">
        <v>523</v>
      </c>
      <c r="G252" t="s">
        <v>10</v>
      </c>
      <c r="H252" s="3">
        <v>262.27999999999997</v>
      </c>
      <c r="I252">
        <v>1</v>
      </c>
      <c r="J252" t="s">
        <v>489</v>
      </c>
      <c r="K252">
        <v>2</v>
      </c>
    </row>
    <row r="253" spans="2:11" x14ac:dyDescent="0.25">
      <c r="B253" s="4">
        <f>COUNTIF(Tableau1[RefProduit],Tableau1[[#This Row],[RefProduit]])</f>
        <v>1</v>
      </c>
      <c r="C253" s="4" t="str">
        <f>Tableau1[[#This Row],[CodeLydic]] &amp;"-" &amp; Tableau1[[#This Row],[ReférenceFournisseur]]</f>
        <v>NUG-32041</v>
      </c>
      <c r="D253" t="s">
        <v>708</v>
      </c>
      <c r="E253" s="2" t="s">
        <v>524</v>
      </c>
      <c r="F253" t="s">
        <v>525</v>
      </c>
      <c r="G253" t="s">
        <v>10</v>
      </c>
      <c r="H253" s="3">
        <v>180.03</v>
      </c>
      <c r="I253">
        <v>1</v>
      </c>
      <c r="J253" t="s">
        <v>515</v>
      </c>
      <c r="K253">
        <v>2</v>
      </c>
    </row>
    <row r="254" spans="2:11" x14ac:dyDescent="0.25">
      <c r="B254" s="4">
        <f>COUNTIF(Tableau1[RefProduit],Tableau1[[#This Row],[RefProduit]])</f>
        <v>1</v>
      </c>
      <c r="C254" s="4" t="str">
        <f>Tableau1[[#This Row],[CodeLydic]] &amp;"-" &amp; Tableau1[[#This Row],[ReférenceFournisseur]]</f>
        <v>NUG-31221</v>
      </c>
      <c r="D254" t="s">
        <v>708</v>
      </c>
      <c r="E254" s="2" t="s">
        <v>526</v>
      </c>
      <c r="F254" t="s">
        <v>712</v>
      </c>
      <c r="G254" t="s">
        <v>10</v>
      </c>
      <c r="H254" s="3">
        <v>316.20999999999998</v>
      </c>
      <c r="I254">
        <v>1.5</v>
      </c>
      <c r="J254" t="s">
        <v>527</v>
      </c>
      <c r="K254">
        <v>2</v>
      </c>
    </row>
    <row r="255" spans="2:11" x14ac:dyDescent="0.25">
      <c r="B255" s="4">
        <f>COUNTIF(Tableau1[RefProduit],Tableau1[[#This Row],[RefProduit]])</f>
        <v>1</v>
      </c>
      <c r="C255" s="4" t="str">
        <f>Tableau1[[#This Row],[CodeLydic]] &amp;"-" &amp; Tableau1[[#This Row],[ReférenceFournisseur]]</f>
        <v>NUG-30325</v>
      </c>
      <c r="D255" t="s">
        <v>708</v>
      </c>
      <c r="E255" s="2" t="s">
        <v>528</v>
      </c>
      <c r="F255" t="s">
        <v>529</v>
      </c>
      <c r="G255" t="s">
        <v>10</v>
      </c>
      <c r="H255" s="3">
        <v>33.200000000000003</v>
      </c>
      <c r="I255">
        <v>1</v>
      </c>
      <c r="J255" t="s">
        <v>527</v>
      </c>
      <c r="K255">
        <v>2</v>
      </c>
    </row>
    <row r="256" spans="2:11" x14ac:dyDescent="0.25">
      <c r="B256" s="4">
        <f>COUNTIF(Tableau1[RefProduit],Tableau1[[#This Row],[RefProduit]])</f>
        <v>1</v>
      </c>
      <c r="C256" s="4" t="str">
        <f>Tableau1[[#This Row],[CodeLydic]] &amp;"-" &amp; Tableau1[[#This Row],[ReférenceFournisseur]]</f>
        <v>NUG-30450</v>
      </c>
      <c r="D256" t="s">
        <v>708</v>
      </c>
      <c r="E256" s="2" t="s">
        <v>530</v>
      </c>
      <c r="F256" t="s">
        <v>531</v>
      </c>
      <c r="G256" t="s">
        <v>10</v>
      </c>
      <c r="H256" s="3">
        <v>37.369999999999997</v>
      </c>
      <c r="I256">
        <v>0.5</v>
      </c>
      <c r="J256" t="s">
        <v>527</v>
      </c>
      <c r="K256">
        <v>2</v>
      </c>
    </row>
    <row r="257" spans="2:11" x14ac:dyDescent="0.25">
      <c r="B257" s="4">
        <f>COUNTIF(Tableau1[RefProduit],Tableau1[[#This Row],[RefProduit]])</f>
        <v>1</v>
      </c>
      <c r="C257" s="4" t="str">
        <f>Tableau1[[#This Row],[CodeLydic]] &amp;"-" &amp; Tableau1[[#This Row],[ReférenceFournisseur]]</f>
        <v>NUG-31071</v>
      </c>
      <c r="D257" t="s">
        <v>708</v>
      </c>
      <c r="E257" s="2" t="s">
        <v>680</v>
      </c>
      <c r="F257" t="s">
        <v>681</v>
      </c>
      <c r="G257" t="s">
        <v>10</v>
      </c>
      <c r="H257" s="3">
        <v>2081.1777499999998</v>
      </c>
      <c r="I257">
        <v>4</v>
      </c>
      <c r="J257" t="s">
        <v>527</v>
      </c>
      <c r="K257">
        <v>2</v>
      </c>
    </row>
    <row r="258" spans="2:11" x14ac:dyDescent="0.25">
      <c r="B258" s="4">
        <f>COUNTIF(Tableau1[RefProduit],Tableau1[[#This Row],[RefProduit]])</f>
        <v>1</v>
      </c>
      <c r="C258" s="4" t="str">
        <f>Tableau1[[#This Row],[CodeLydic]] &amp;"-" &amp; Tableau1[[#This Row],[ReférenceFournisseur]]</f>
        <v>NUG-30316</v>
      </c>
      <c r="D258" t="s">
        <v>708</v>
      </c>
      <c r="E258" s="2" t="s">
        <v>682</v>
      </c>
      <c r="F258" t="s">
        <v>683</v>
      </c>
      <c r="G258" t="s">
        <v>10</v>
      </c>
      <c r="H258" s="3">
        <v>21.76164</v>
      </c>
      <c r="I258">
        <v>0.4</v>
      </c>
      <c r="J258" t="s">
        <v>527</v>
      </c>
      <c r="K258">
        <v>2</v>
      </c>
    </row>
    <row r="259" spans="2:11" x14ac:dyDescent="0.25">
      <c r="B259" s="4">
        <f>COUNTIF(Tableau1[RefProduit],Tableau1[[#This Row],[RefProduit]])</f>
        <v>1</v>
      </c>
      <c r="C259" s="4" t="str">
        <f>Tableau1[[#This Row],[CodeLydic]] &amp;"-" &amp; Tableau1[[#This Row],[ReférenceFournisseur]]</f>
        <v>NUG-30250</v>
      </c>
      <c r="D259" t="s">
        <v>708</v>
      </c>
      <c r="E259" s="2" t="s">
        <v>684</v>
      </c>
      <c r="F259" t="s">
        <v>685</v>
      </c>
      <c r="G259" t="s">
        <v>10</v>
      </c>
      <c r="H259" s="3">
        <v>41.97025</v>
      </c>
      <c r="I259">
        <v>0.4</v>
      </c>
      <c r="J259" t="s">
        <v>527</v>
      </c>
      <c r="K259">
        <v>2</v>
      </c>
    </row>
    <row r="260" spans="2:11" x14ac:dyDescent="0.25">
      <c r="B260" s="4">
        <f>COUNTIF(Tableau1[RefProduit],Tableau1[[#This Row],[RefProduit]])</f>
        <v>1</v>
      </c>
      <c r="C260" s="4" t="str">
        <f>Tableau1[[#This Row],[CodeLydic]] &amp;"-" &amp; Tableau1[[#This Row],[ReférenceFournisseur]]</f>
        <v>OML-42600.25</v>
      </c>
      <c r="D260" t="s">
        <v>721</v>
      </c>
      <c r="E260" s="2" t="s">
        <v>233</v>
      </c>
      <c r="F260" t="s">
        <v>234</v>
      </c>
      <c r="G260" t="s">
        <v>10</v>
      </c>
      <c r="H260" s="3">
        <v>72</v>
      </c>
      <c r="I260">
        <v>0.5</v>
      </c>
      <c r="J260" t="s">
        <v>235</v>
      </c>
      <c r="K260">
        <v>1</v>
      </c>
    </row>
    <row r="261" spans="2:11" x14ac:dyDescent="0.25">
      <c r="B261" s="4">
        <f>COUNTIF(Tableau1[RefProduit],Tableau1[[#This Row],[RefProduit]])</f>
        <v>1</v>
      </c>
      <c r="C261" s="4" t="str">
        <f>Tableau1[[#This Row],[CodeLydic]] &amp;"-" &amp; Tableau1[[#This Row],[ReférenceFournisseur]]</f>
        <v>OML-42660.25</v>
      </c>
      <c r="D261" t="s">
        <v>721</v>
      </c>
      <c r="E261" s="2" t="s">
        <v>238</v>
      </c>
      <c r="F261" t="s">
        <v>239</v>
      </c>
      <c r="G261" t="s">
        <v>10</v>
      </c>
      <c r="H261" s="3">
        <v>82</v>
      </c>
      <c r="I261">
        <v>0.5</v>
      </c>
      <c r="J261" t="s">
        <v>240</v>
      </c>
      <c r="K261">
        <v>1</v>
      </c>
    </row>
    <row r="262" spans="2:11" x14ac:dyDescent="0.25">
      <c r="B262" s="4">
        <f>COUNTIF(Tableau1[RefProduit],Tableau1[[#This Row],[RefProduit]])</f>
        <v>1</v>
      </c>
      <c r="C262" s="4" t="str">
        <f>Tableau1[[#This Row],[CodeLydic]] &amp;"-" &amp; Tableau1[[#This Row],[ReférenceFournisseur]]</f>
        <v>OML-42661.25</v>
      </c>
      <c r="D262" t="s">
        <v>721</v>
      </c>
      <c r="E262" s="2" t="s">
        <v>243</v>
      </c>
      <c r="F262" t="s">
        <v>244</v>
      </c>
      <c r="G262" t="s">
        <v>10</v>
      </c>
      <c r="H262" s="3">
        <v>98.5</v>
      </c>
      <c r="I262">
        <v>0.5</v>
      </c>
      <c r="J262" t="s">
        <v>245</v>
      </c>
      <c r="K262">
        <v>1</v>
      </c>
    </row>
    <row r="263" spans="2:11" x14ac:dyDescent="0.25">
      <c r="B263" s="4">
        <f>COUNTIF(Tableau1[RefProduit],Tableau1[[#This Row],[RefProduit]])</f>
        <v>1</v>
      </c>
      <c r="C263" s="4" t="str">
        <f>Tableau1[[#This Row],[CodeLydic]] &amp;"-" &amp; Tableau1[[#This Row],[ReférenceFournisseur]]</f>
        <v>OML-42245.25</v>
      </c>
      <c r="D263" t="s">
        <v>721</v>
      </c>
      <c r="E263" s="2" t="s">
        <v>246</v>
      </c>
      <c r="F263" t="s">
        <v>247</v>
      </c>
      <c r="G263" t="s">
        <v>10</v>
      </c>
      <c r="H263" s="3">
        <v>168.5</v>
      </c>
      <c r="I263">
        <v>0.5</v>
      </c>
      <c r="J263" t="s">
        <v>248</v>
      </c>
      <c r="K263">
        <v>1</v>
      </c>
    </row>
    <row r="264" spans="2:11" x14ac:dyDescent="0.25">
      <c r="B264" s="4">
        <f>COUNTIF(Tableau1[RefProduit],Tableau1[[#This Row],[RefProduit]])</f>
        <v>1</v>
      </c>
      <c r="C264" s="4" t="str">
        <f>Tableau1[[#This Row],[CodeLydic]] &amp;"-" &amp; Tableau1[[#This Row],[ReférenceFournisseur]]</f>
        <v>OML-42316.25</v>
      </c>
      <c r="D264" t="s">
        <v>721</v>
      </c>
      <c r="E264" s="2" t="s">
        <v>249</v>
      </c>
      <c r="F264" t="s">
        <v>250</v>
      </c>
      <c r="G264" t="s">
        <v>10</v>
      </c>
      <c r="H264" s="3">
        <v>136.5</v>
      </c>
      <c r="I264">
        <v>0.5</v>
      </c>
      <c r="J264" t="s">
        <v>251</v>
      </c>
      <c r="K264">
        <v>1</v>
      </c>
    </row>
    <row r="265" spans="2:11" x14ac:dyDescent="0.25">
      <c r="B265" s="4">
        <f>COUNTIF(Tableau1[RefProduit],Tableau1[[#This Row],[RefProduit]])</f>
        <v>1</v>
      </c>
      <c r="C265" s="4" t="str">
        <f>Tableau1[[#This Row],[CodeLydic]] &amp;"-" &amp; Tableau1[[#This Row],[ReférenceFournisseur]]</f>
        <v>OML-32228.10</v>
      </c>
      <c r="D265" t="s">
        <v>721</v>
      </c>
      <c r="E265" s="2" t="s">
        <v>252</v>
      </c>
      <c r="F265" t="s">
        <v>253</v>
      </c>
      <c r="G265" t="s">
        <v>10</v>
      </c>
      <c r="H265" s="3">
        <v>199</v>
      </c>
      <c r="I265">
        <v>0.5</v>
      </c>
      <c r="J265" t="s">
        <v>254</v>
      </c>
      <c r="K265">
        <v>1</v>
      </c>
    </row>
    <row r="266" spans="2:11" x14ac:dyDescent="0.25">
      <c r="B266" s="4">
        <f>COUNTIF(Tableau1[RefProduit],Tableau1[[#This Row],[RefProduit]])</f>
        <v>1</v>
      </c>
      <c r="C266" s="4" t="str">
        <f>Tableau1[[#This Row],[CodeLydic]] &amp;"-" &amp; Tableau1[[#This Row],[ReférenceFournisseur]]</f>
        <v>OML-32227.10</v>
      </c>
      <c r="D266" t="s">
        <v>721</v>
      </c>
      <c r="E266" s="2" t="s">
        <v>255</v>
      </c>
      <c r="F266" t="s">
        <v>256</v>
      </c>
      <c r="G266" t="s">
        <v>10</v>
      </c>
      <c r="H266" s="3">
        <v>223</v>
      </c>
      <c r="I266">
        <v>0.5</v>
      </c>
      <c r="J266" t="s">
        <v>257</v>
      </c>
      <c r="K266">
        <v>1</v>
      </c>
    </row>
    <row r="267" spans="2:11" x14ac:dyDescent="0.25">
      <c r="B267" s="4">
        <f>COUNTIF(Tableau1[RefProduit],Tableau1[[#This Row],[RefProduit]])</f>
        <v>1</v>
      </c>
      <c r="C267" s="4" t="str">
        <f>Tableau1[[#This Row],[CodeLydic]] &amp;"-" &amp; Tableau1[[#This Row],[ReférenceFournisseur]]</f>
        <v>OML-32287.10</v>
      </c>
      <c r="D267" t="s">
        <v>721</v>
      </c>
      <c r="E267" s="2" t="s">
        <v>258</v>
      </c>
      <c r="F267" t="s">
        <v>259</v>
      </c>
      <c r="G267" t="s">
        <v>10</v>
      </c>
      <c r="H267" s="3">
        <v>228</v>
      </c>
      <c r="I267">
        <v>0.5</v>
      </c>
      <c r="J267" t="s">
        <v>260</v>
      </c>
      <c r="K267">
        <v>1</v>
      </c>
    </row>
    <row r="268" spans="2:11" x14ac:dyDescent="0.25">
      <c r="B268" s="4">
        <f>COUNTIF(Tableau1[RefProduit],Tableau1[[#This Row],[RefProduit]])</f>
        <v>1</v>
      </c>
      <c r="C268" s="4" t="str">
        <f>Tableau1[[#This Row],[CodeLydic]] &amp;"-" &amp; Tableau1[[#This Row],[ReférenceFournisseur]]</f>
        <v>OML-32308.10</v>
      </c>
      <c r="D268" t="s">
        <v>721</v>
      </c>
      <c r="E268" s="2" t="s">
        <v>261</v>
      </c>
      <c r="F268" t="s">
        <v>262</v>
      </c>
      <c r="G268" t="s">
        <v>10</v>
      </c>
      <c r="H268" s="3">
        <v>298</v>
      </c>
      <c r="I268">
        <v>0.5</v>
      </c>
      <c r="J268" t="s">
        <v>263</v>
      </c>
      <c r="K268">
        <v>1</v>
      </c>
    </row>
    <row r="269" spans="2:11" x14ac:dyDescent="0.25">
      <c r="B269">
        <f>COUNTIF(Tableau1[RefProduit],Tableau1[[#This Row],[RefProduit]])</f>
        <v>1</v>
      </c>
      <c r="C269" t="str">
        <f>Tableau1[[#This Row],[CodeLydic]] &amp;"-" &amp; Tableau1[[#This Row],[ReférenceFournisseur]]</f>
        <v>OSR-927254</v>
      </c>
      <c r="D269" t="s">
        <v>729</v>
      </c>
      <c r="E269" s="2" t="s">
        <v>88</v>
      </c>
      <c r="F269" t="s">
        <v>87</v>
      </c>
      <c r="G269" t="s">
        <v>10</v>
      </c>
      <c r="H269" s="3">
        <v>64</v>
      </c>
      <c r="I269">
        <v>0.3</v>
      </c>
      <c r="J269" t="s">
        <v>93</v>
      </c>
      <c r="K269">
        <v>1</v>
      </c>
    </row>
    <row r="270" spans="2:11" x14ac:dyDescent="0.25">
      <c r="B270">
        <f>COUNTIF(Tableau1[RefProduit],Tableau1[[#This Row],[RefProduit]])</f>
        <v>1</v>
      </c>
      <c r="C270" t="str">
        <f>Tableau1[[#This Row],[CodeLydic]] &amp;"-" &amp; Tableau1[[#This Row],[ReférenceFournisseur]]</f>
        <v>OSR-299085</v>
      </c>
      <c r="D270" t="s">
        <v>729</v>
      </c>
      <c r="E270" s="2" t="s">
        <v>92</v>
      </c>
      <c r="F270" t="s">
        <v>91</v>
      </c>
      <c r="G270" t="s">
        <v>10</v>
      </c>
      <c r="H270" s="3">
        <v>0</v>
      </c>
      <c r="K270">
        <v>1</v>
      </c>
    </row>
    <row r="271" spans="2:11" x14ac:dyDescent="0.25">
      <c r="B271" s="4">
        <f>COUNTIF(Tableau1[RefProduit],Tableau1[[#This Row],[RefProduit]])</f>
        <v>1</v>
      </c>
      <c r="C271" s="4" t="str">
        <f>Tableau1[[#This Row],[CodeLydic]] &amp;"-" &amp; Tableau1[[#This Row],[ReférenceFournisseur]]</f>
        <v>PAR-AMESVIDEO</v>
      </c>
      <c r="D271" t="s">
        <v>716</v>
      </c>
      <c r="E271" s="2" t="s">
        <v>554</v>
      </c>
      <c r="F271" t="s">
        <v>555</v>
      </c>
      <c r="G271" t="s">
        <v>10</v>
      </c>
      <c r="H271" s="3">
        <v>800</v>
      </c>
      <c r="K271">
        <v>2</v>
      </c>
    </row>
    <row r="272" spans="2:11" x14ac:dyDescent="0.25">
      <c r="B272" s="4">
        <f>COUNTIF(Tableau1[RefProduit],Tableau1[[#This Row],[RefProduit]])</f>
        <v>1</v>
      </c>
      <c r="C272" s="4" t="str">
        <f>Tableau1[[#This Row],[CodeLydic]] &amp;"-" &amp; Tableau1[[#This Row],[ReférenceFournisseur]]</f>
        <v>PHI-571066 00</v>
      </c>
      <c r="D272" t="s">
        <v>722</v>
      </c>
      <c r="E272" s="2" t="s">
        <v>170</v>
      </c>
      <c r="F272" t="s">
        <v>171</v>
      </c>
      <c r="G272" t="s">
        <v>10</v>
      </c>
      <c r="H272" s="3">
        <v>44.3</v>
      </c>
      <c r="I272">
        <v>0.3</v>
      </c>
      <c r="J272" t="s">
        <v>172</v>
      </c>
      <c r="K272">
        <v>1</v>
      </c>
    </row>
    <row r="273" spans="2:11" x14ac:dyDescent="0.25">
      <c r="B273" s="4">
        <f>COUNTIF(Tableau1[RefProduit],Tableau1[[#This Row],[RefProduit]])</f>
        <v>1</v>
      </c>
      <c r="C273" s="4" t="str">
        <f>Tableau1[[#This Row],[CodeLydic]] &amp;"-" &amp; Tableau1[[#This Row],[ReférenceFournisseur]]</f>
        <v>PHI-638707 00</v>
      </c>
      <c r="D273" t="s">
        <v>722</v>
      </c>
      <c r="E273" s="2" t="s">
        <v>173</v>
      </c>
      <c r="F273" t="s">
        <v>174</v>
      </c>
      <c r="G273" t="s">
        <v>10</v>
      </c>
      <c r="H273" s="3">
        <f>30.56+2.12*2</f>
        <v>34.799999999999997</v>
      </c>
      <c r="I273">
        <v>0.3</v>
      </c>
      <c r="J273" t="s">
        <v>148</v>
      </c>
      <c r="K273">
        <v>1</v>
      </c>
    </row>
    <row r="274" spans="2:11" x14ac:dyDescent="0.25">
      <c r="B274" s="4">
        <f>COUNTIF(Tableau1[RefProduit],Tableau1[[#This Row],[RefProduit]])</f>
        <v>1</v>
      </c>
      <c r="C274" s="4" t="str">
        <f>Tableau1[[#This Row],[CodeLydic]] &amp;"-" &amp; Tableau1[[#This Row],[ReférenceFournisseur]]</f>
        <v>PHI-068984 99</v>
      </c>
      <c r="D274" t="s">
        <v>722</v>
      </c>
      <c r="E274" s="2" t="s">
        <v>175</v>
      </c>
      <c r="F274" t="s">
        <v>176</v>
      </c>
      <c r="G274" t="s">
        <v>10</v>
      </c>
      <c r="H274" s="3">
        <v>25.56</v>
      </c>
      <c r="I274">
        <v>0.3</v>
      </c>
      <c r="J274" t="s">
        <v>177</v>
      </c>
      <c r="K274">
        <v>1</v>
      </c>
    </row>
    <row r="275" spans="2:11" x14ac:dyDescent="0.25">
      <c r="B275" s="4">
        <f>COUNTIF(Tableau1[RefProduit],Tableau1[[#This Row],[RefProduit]])</f>
        <v>1</v>
      </c>
      <c r="C275" s="4" t="str">
        <f>Tableau1[[#This Row],[CodeLydic]] &amp;"-" &amp; Tableau1[[#This Row],[ReférenceFournisseur]]</f>
        <v>PHI-241172 00</v>
      </c>
      <c r="D275" t="s">
        <v>722</v>
      </c>
      <c r="E275" s="2" t="s">
        <v>178</v>
      </c>
      <c r="F275" t="s">
        <v>179</v>
      </c>
      <c r="G275" t="s">
        <v>10</v>
      </c>
      <c r="H275" s="3">
        <v>105.65</v>
      </c>
      <c r="I275">
        <v>0.3</v>
      </c>
      <c r="J275" t="s">
        <v>98</v>
      </c>
      <c r="K275">
        <v>1</v>
      </c>
    </row>
    <row r="276" spans="2:11" x14ac:dyDescent="0.25">
      <c r="B276" s="4">
        <f>COUNTIF(Tableau1[RefProduit],Tableau1[[#This Row],[RefProduit]])</f>
        <v>1</v>
      </c>
      <c r="C276" s="4" t="str">
        <f>Tableau1[[#This Row],[CodeLydic]] &amp;"-" &amp; Tableau1[[#This Row],[ReférenceFournisseur]]</f>
        <v>PHI-497548</v>
      </c>
      <c r="D276" t="s">
        <v>722</v>
      </c>
      <c r="E276" s="2" t="s">
        <v>196</v>
      </c>
      <c r="F276" t="s">
        <v>197</v>
      </c>
      <c r="G276" t="s">
        <v>10</v>
      </c>
      <c r="H276" s="3">
        <v>6.4</v>
      </c>
      <c r="I276">
        <v>0.01</v>
      </c>
      <c r="J276" t="s">
        <v>94</v>
      </c>
      <c r="K276">
        <v>1</v>
      </c>
    </row>
    <row r="277" spans="2:11" x14ac:dyDescent="0.25">
      <c r="B277" s="4">
        <f>COUNTIF(Tableau1[RefProduit],Tableau1[[#This Row],[RefProduit]])</f>
        <v>1</v>
      </c>
      <c r="C277" s="4" t="str">
        <f>Tableau1[[#This Row],[CodeLydic]] &amp;"-" &amp; Tableau1[[#This Row],[ReférenceFournisseur]]</f>
        <v>PLW-32619</v>
      </c>
      <c r="D277" t="s">
        <v>713</v>
      </c>
      <c r="E277" s="2" t="s">
        <v>604</v>
      </c>
      <c r="F277" t="s">
        <v>641</v>
      </c>
      <c r="G277" t="s">
        <v>205</v>
      </c>
      <c r="H277" s="3">
        <v>73.168369999999996</v>
      </c>
      <c r="I277">
        <v>0.2</v>
      </c>
      <c r="K277">
        <v>1</v>
      </c>
    </row>
    <row r="278" spans="2:11" x14ac:dyDescent="0.25">
      <c r="B278" s="4">
        <f>COUNTIF(Tableau1[RefProduit],Tableau1[[#This Row],[RefProduit]])</f>
        <v>1</v>
      </c>
      <c r="C278" s="4" t="str">
        <f>Tableau1[[#This Row],[CodeLydic]] &amp;"-" &amp; Tableau1[[#This Row],[ReférenceFournisseur]]</f>
        <v>POU-VOLSPK16</v>
      </c>
      <c r="D278" t="s">
        <v>643</v>
      </c>
      <c r="E278" s="2" t="s">
        <v>644</v>
      </c>
      <c r="F278" t="s">
        <v>645</v>
      </c>
      <c r="G278" t="s">
        <v>10</v>
      </c>
      <c r="H278" s="3">
        <v>41.395150000000001</v>
      </c>
      <c r="I278">
        <v>1.5</v>
      </c>
      <c r="K278">
        <v>1</v>
      </c>
    </row>
    <row r="279" spans="2:11" x14ac:dyDescent="0.25">
      <c r="B279" s="4">
        <f>COUNTIF(Tableau1[RefProduit],Tableau1[[#This Row],[RefProduit]])</f>
        <v>1</v>
      </c>
      <c r="C279" s="4" t="str">
        <f>Tableau1[[#This Row],[CodeLydic]] &amp;"-" &amp; Tableau1[[#This Row],[ReférenceFournisseur]]</f>
        <v>REGG-0BC0C0NN BLANC</v>
      </c>
      <c r="D279" t="s">
        <v>720</v>
      </c>
      <c r="E279" s="2" t="s">
        <v>437</v>
      </c>
      <c r="F279" t="s">
        <v>436</v>
      </c>
      <c r="G279" t="s">
        <v>10</v>
      </c>
      <c r="H279" s="3">
        <v>113.4</v>
      </c>
      <c r="I279">
        <v>0.45</v>
      </c>
      <c r="J279" t="s">
        <v>440</v>
      </c>
      <c r="K279">
        <v>1</v>
      </c>
    </row>
    <row r="280" spans="2:11" x14ac:dyDescent="0.25">
      <c r="B280" s="4">
        <f>COUNTIF(Tableau1[RefProduit],Tableau1[[#This Row],[RefProduit]])</f>
        <v>1</v>
      </c>
      <c r="C280" s="4" t="str">
        <f>Tableau1[[#This Row],[CodeLydic]] &amp;"-" &amp; Tableau1[[#This Row],[ReférenceFournisseur]]</f>
        <v>REGG-0BC0C0NN NOIR</v>
      </c>
      <c r="D280" t="s">
        <v>720</v>
      </c>
      <c r="E280" s="2" t="s">
        <v>438</v>
      </c>
      <c r="F280" t="s">
        <v>439</v>
      </c>
      <c r="G280" t="s">
        <v>10</v>
      </c>
      <c r="H280" s="3">
        <v>113.4</v>
      </c>
      <c r="I280">
        <v>0.45</v>
      </c>
      <c r="J280" t="s">
        <v>441</v>
      </c>
      <c r="K280">
        <v>1</v>
      </c>
    </row>
    <row r="281" spans="2:11" x14ac:dyDescent="0.25">
      <c r="B281">
        <f>COUNTIF(Tableau1[RefProduit],Tableau1[[#This Row],[RefProduit]])</f>
        <v>1</v>
      </c>
      <c r="C281" t="str">
        <f>Tableau1[[#This Row],[CodeLydic]] &amp;"-" &amp; Tableau1[[#This Row],[ReférenceFournisseur]]</f>
        <v>RES-850525</v>
      </c>
      <c r="D281" t="s">
        <v>726</v>
      </c>
      <c r="E281" s="2" t="s">
        <v>154</v>
      </c>
      <c r="F281" t="s">
        <v>155</v>
      </c>
      <c r="G281" t="s">
        <v>10</v>
      </c>
      <c r="H281" s="3">
        <v>76.45</v>
      </c>
      <c r="I281">
        <v>0.3</v>
      </c>
      <c r="J281" t="s">
        <v>156</v>
      </c>
      <c r="K281">
        <v>1</v>
      </c>
    </row>
    <row r="282" spans="2:11" x14ac:dyDescent="0.25">
      <c r="B282" s="4">
        <f>COUNTIF(Tableau1[RefProduit],Tableau1[[#This Row],[RefProduit]])</f>
        <v>1</v>
      </c>
      <c r="C282" s="4" t="str">
        <f>Tableau1[[#This Row],[CodeLydic]] &amp;"-" &amp; Tableau1[[#This Row],[ReférenceFournisseur]]</f>
        <v>RIDI-0660408</v>
      </c>
      <c r="D282" t="s">
        <v>157</v>
      </c>
      <c r="E282" s="2" t="s">
        <v>158</v>
      </c>
      <c r="F282" t="s">
        <v>159</v>
      </c>
      <c r="G282" t="s">
        <v>10</v>
      </c>
      <c r="H282" s="3">
        <v>232.16</v>
      </c>
      <c r="I282">
        <v>0.6</v>
      </c>
      <c r="J282" t="s">
        <v>160</v>
      </c>
      <c r="K282">
        <v>1</v>
      </c>
    </row>
    <row r="283" spans="2:11" x14ac:dyDescent="0.25">
      <c r="B283" s="4">
        <f>COUNTIF(Tableau1[RefProduit],Tableau1[[#This Row],[RefProduit]])</f>
        <v>1</v>
      </c>
      <c r="C283" s="4" t="str">
        <f>Tableau1[[#This Row],[CodeLydic]] &amp;"-" &amp; Tableau1[[#This Row],[ReférenceFournisseur]]</f>
        <v>RIDI-0206601GD</v>
      </c>
      <c r="D283" t="s">
        <v>157</v>
      </c>
      <c r="E283" s="2" t="s">
        <v>161</v>
      </c>
      <c r="F283" t="s">
        <v>162</v>
      </c>
      <c r="G283" t="s">
        <v>10</v>
      </c>
      <c r="H283" s="3">
        <v>0</v>
      </c>
      <c r="J283" t="s">
        <v>160</v>
      </c>
      <c r="K283">
        <v>1</v>
      </c>
    </row>
    <row r="284" spans="2:11" x14ac:dyDescent="0.25">
      <c r="B284" s="4">
        <f>COUNTIF(Tableau1[RefProduit],Tableau1[[#This Row],[RefProduit]])</f>
        <v>1</v>
      </c>
      <c r="C284" s="4" t="str">
        <f>Tableau1[[#This Row],[CodeLydic]] &amp;"-" &amp; Tableau1[[#This Row],[ReférenceFournisseur]]</f>
        <v>RIDI-0203779</v>
      </c>
      <c r="D284" t="s">
        <v>157</v>
      </c>
      <c r="E284" s="2" t="s">
        <v>163</v>
      </c>
      <c r="F284" t="s">
        <v>164</v>
      </c>
      <c r="G284" t="s">
        <v>10</v>
      </c>
      <c r="H284" s="3">
        <v>0</v>
      </c>
      <c r="J284" t="s">
        <v>160</v>
      </c>
      <c r="K284">
        <v>1</v>
      </c>
    </row>
    <row r="285" spans="2:11" x14ac:dyDescent="0.25">
      <c r="B285" s="4">
        <f>COUNTIF(Tableau1[RefProduit],Tableau1[[#This Row],[RefProduit]])</f>
        <v>1</v>
      </c>
      <c r="C285" s="4" t="str">
        <f>Tableau1[[#This Row],[CodeLydic]] &amp;"-" &amp; Tableau1[[#This Row],[ReférenceFournisseur]]</f>
        <v>RIDI-0201239</v>
      </c>
      <c r="D285" t="s">
        <v>157</v>
      </c>
      <c r="E285" s="2" t="s">
        <v>165</v>
      </c>
      <c r="F285" t="s">
        <v>166</v>
      </c>
      <c r="G285" t="s">
        <v>10</v>
      </c>
      <c r="H285" s="3">
        <v>0</v>
      </c>
      <c r="J285" t="s">
        <v>160</v>
      </c>
      <c r="K285">
        <v>1</v>
      </c>
    </row>
    <row r="286" spans="2:11" x14ac:dyDescent="0.25">
      <c r="B286" s="4">
        <f>COUNTIF(Tableau1[RefProduit],Tableau1[[#This Row],[RefProduit]])</f>
        <v>1</v>
      </c>
      <c r="C286" s="4" t="str">
        <f>Tableau1[[#This Row],[CodeLydic]] &amp;"-" &amp; Tableau1[[#This Row],[ReférenceFournisseur]]</f>
        <v>RVE-TRV5</v>
      </c>
      <c r="D286" t="s">
        <v>402</v>
      </c>
      <c r="E286" s="2" t="s">
        <v>403</v>
      </c>
      <c r="F286" t="s">
        <v>404</v>
      </c>
      <c r="G286" t="s">
        <v>10</v>
      </c>
      <c r="H286" s="3">
        <v>177.81120000000001</v>
      </c>
      <c r="I286">
        <v>0.25</v>
      </c>
      <c r="J286" t="s">
        <v>405</v>
      </c>
      <c r="K286">
        <v>1</v>
      </c>
    </row>
    <row r="287" spans="2:11" x14ac:dyDescent="0.25">
      <c r="B287" s="4">
        <f>COUNTIF(Tableau1[RefProduit],Tableau1[[#This Row],[RefProduit]])</f>
        <v>1</v>
      </c>
      <c r="C287" s="4" t="str">
        <f>Tableau1[[#This Row],[CodeLydic]] &amp;"-" &amp; Tableau1[[#This Row],[ReférenceFournisseur]]</f>
        <v>SAM-SRN-1000</v>
      </c>
      <c r="D287" t="s">
        <v>535</v>
      </c>
      <c r="E287" s="2" t="s">
        <v>532</v>
      </c>
      <c r="F287" t="s">
        <v>533</v>
      </c>
      <c r="G287" t="s">
        <v>10</v>
      </c>
      <c r="H287" s="3">
        <v>1229.25</v>
      </c>
      <c r="I287">
        <v>2</v>
      </c>
      <c r="J287" t="s">
        <v>534</v>
      </c>
      <c r="K287">
        <v>2</v>
      </c>
    </row>
    <row r="288" spans="2:11" x14ac:dyDescent="0.25">
      <c r="B288" s="4">
        <f>COUNTIF(Tableau1[RefProduit],Tableau1[[#This Row],[RefProduit]])</f>
        <v>1</v>
      </c>
      <c r="C288" s="4" t="str">
        <f>Tableau1[[#This Row],[CodeLydic]] &amp;"-" &amp; Tableau1[[#This Row],[ReférenceFournisseur]]</f>
        <v>SAM-HDD-3000-SATA</v>
      </c>
      <c r="D288" t="s">
        <v>535</v>
      </c>
      <c r="E288" s="2" t="s">
        <v>536</v>
      </c>
      <c r="F288" t="s">
        <v>537</v>
      </c>
      <c r="G288" t="s">
        <v>10</v>
      </c>
      <c r="H288" s="3">
        <v>129.80000000000001</v>
      </c>
      <c r="K288">
        <v>2</v>
      </c>
    </row>
    <row r="289" spans="2:11" x14ac:dyDescent="0.25">
      <c r="B289" s="4">
        <f>COUNTIF(Tableau1[RefProduit],Tableau1[[#This Row],[RefProduit]])</f>
        <v>1</v>
      </c>
      <c r="C289" s="4" t="str">
        <f>Tableau1[[#This Row],[CodeLydic]] &amp;"-" &amp; Tableau1[[#This Row],[ReférenceFournisseur]]</f>
        <v>SAM-HDD-INSTALLATION</v>
      </c>
      <c r="D289" t="s">
        <v>535</v>
      </c>
      <c r="E289" s="2" t="s">
        <v>538</v>
      </c>
      <c r="F289" t="s">
        <v>539</v>
      </c>
      <c r="G289" t="s">
        <v>10</v>
      </c>
      <c r="H289" s="3">
        <v>20.72</v>
      </c>
      <c r="K289">
        <v>2</v>
      </c>
    </row>
    <row r="290" spans="2:11" x14ac:dyDescent="0.25">
      <c r="B290" s="4">
        <f>COUNTIF(Tableau1[RefProduit],Tableau1[[#This Row],[RefProduit]])</f>
        <v>1</v>
      </c>
      <c r="C290" s="4" t="str">
        <f>Tableau1[[#This Row],[CodeLydic]] &amp;"-" &amp; Tableau1[[#This Row],[ReférenceFournisseur]]</f>
        <v>SAM-SND-L6083R</v>
      </c>
      <c r="D290" t="s">
        <v>535</v>
      </c>
      <c r="E290" s="2" t="s">
        <v>540</v>
      </c>
      <c r="F290" t="s">
        <v>541</v>
      </c>
      <c r="G290" t="s">
        <v>10</v>
      </c>
      <c r="H290" s="3">
        <v>225.25</v>
      </c>
      <c r="I290">
        <v>0.5</v>
      </c>
      <c r="K290">
        <v>2</v>
      </c>
    </row>
    <row r="291" spans="2:11" x14ac:dyDescent="0.25">
      <c r="B291" s="4">
        <f>COUNTIF(Tableau1[RefProduit],Tableau1[[#This Row],[RefProduit]])</f>
        <v>1</v>
      </c>
      <c r="C291" s="4" t="str">
        <f>Tableau1[[#This Row],[CodeLydic]] &amp;"-" &amp; Tableau1[[#This Row],[ReférenceFournisseur]]</f>
        <v>SAM-SHD-3000F2</v>
      </c>
      <c r="D291" t="s">
        <v>535</v>
      </c>
      <c r="E291" s="2" t="s">
        <v>542</v>
      </c>
      <c r="F291" t="s">
        <v>543</v>
      </c>
      <c r="G291" t="s">
        <v>10</v>
      </c>
      <c r="H291" s="3">
        <v>46.75</v>
      </c>
      <c r="I291">
        <v>0.25</v>
      </c>
      <c r="K291">
        <v>2</v>
      </c>
    </row>
    <row r="292" spans="2:11" x14ac:dyDescent="0.25">
      <c r="B292" s="4">
        <f>COUNTIF(Tableau1[RefProduit],Tableau1[[#This Row],[RefProduit]])</f>
        <v>1</v>
      </c>
      <c r="C292" s="4" t="str">
        <f>Tableau1[[#This Row],[CodeLydic]] &amp;"-" &amp; Tableau1[[#This Row],[ReférenceFournisseur]]</f>
        <v>SAM-NS3702-24P-4S</v>
      </c>
      <c r="D292" t="s">
        <v>535</v>
      </c>
      <c r="E292" s="2" t="s">
        <v>545</v>
      </c>
      <c r="F292" t="s">
        <v>544</v>
      </c>
      <c r="G292" t="s">
        <v>10</v>
      </c>
      <c r="H292" s="3">
        <v>611.6</v>
      </c>
      <c r="I292">
        <v>1.5</v>
      </c>
      <c r="K292">
        <v>2</v>
      </c>
    </row>
    <row r="293" spans="2:11" x14ac:dyDescent="0.25">
      <c r="B293" s="4">
        <f>COUNTIF(Tableau1[RefProduit],Tableau1[[#This Row],[RefProduit]])</f>
        <v>1</v>
      </c>
      <c r="C293" s="4" t="str">
        <f>Tableau1[[#This Row],[CodeLydic]] &amp;"-" &amp; Tableau1[[#This Row],[ReférenceFournisseur]]</f>
        <v>SAMM-14935013</v>
      </c>
      <c r="D293" t="s">
        <v>723</v>
      </c>
      <c r="E293" s="2" t="s">
        <v>167</v>
      </c>
      <c r="F293" t="s">
        <v>168</v>
      </c>
      <c r="G293" t="s">
        <v>10</v>
      </c>
      <c r="H293" s="3">
        <v>202.5</v>
      </c>
      <c r="I293">
        <v>0.7</v>
      </c>
      <c r="J293" t="s">
        <v>169</v>
      </c>
      <c r="K293">
        <v>1</v>
      </c>
    </row>
    <row r="294" spans="2:11" x14ac:dyDescent="0.25">
      <c r="B294" s="4">
        <f>COUNTIF(Tableau1[RefProduit],Tableau1[[#This Row],[RefProduit]])</f>
        <v>1</v>
      </c>
      <c r="C294" s="4" t="str">
        <f>Tableau1[[#This Row],[CodeLydic]] &amp;"-" &amp; Tableau1[[#This Row],[ReférenceFournisseur]]</f>
        <v>SCH-GALAXY 5500 100</v>
      </c>
      <c r="D294" t="s">
        <v>719</v>
      </c>
      <c r="E294" s="2" t="s">
        <v>429</v>
      </c>
      <c r="F294" t="s">
        <v>430</v>
      </c>
      <c r="G294" t="s">
        <v>10</v>
      </c>
      <c r="H294" s="3">
        <v>14700</v>
      </c>
      <c r="I294">
        <v>2.5</v>
      </c>
      <c r="J294" t="s">
        <v>426</v>
      </c>
      <c r="K294">
        <v>2</v>
      </c>
    </row>
    <row r="295" spans="2:11" x14ac:dyDescent="0.25">
      <c r="B295" s="4">
        <f>COUNTIF(Tableau1[RefProduit],Tableau1[[#This Row],[RefProduit]])</f>
        <v>1</v>
      </c>
      <c r="C295" s="4" t="str">
        <f>Tableau1[[#This Row],[CodeLydic]] &amp;"-" &amp; Tableau1[[#This Row],[ReférenceFournisseur]]</f>
        <v>SCH-GALAXY 5500 60</v>
      </c>
      <c r="D295" t="s">
        <v>719</v>
      </c>
      <c r="E295" s="2" t="s">
        <v>427</v>
      </c>
      <c r="F295" t="s">
        <v>431</v>
      </c>
      <c r="G295" t="s">
        <v>10</v>
      </c>
      <c r="H295" s="3">
        <v>11800</v>
      </c>
      <c r="I295">
        <v>2.5</v>
      </c>
      <c r="J295" t="s">
        <v>428</v>
      </c>
      <c r="K295">
        <v>2</v>
      </c>
    </row>
    <row r="296" spans="2:11" x14ac:dyDescent="0.25">
      <c r="B296" s="4">
        <f>COUNTIF(Tableau1[RefProduit],Tableau1[[#This Row],[RefProduit]])</f>
        <v>1</v>
      </c>
      <c r="C296" s="4" t="str">
        <f>Tableau1[[#This Row],[CodeLydic]] &amp;"-" &amp; Tableau1[[#This Row],[ReférenceFournisseur]]</f>
        <v>SCH-TRANSFO 630 KVA</v>
      </c>
      <c r="D296" t="s">
        <v>719</v>
      </c>
      <c r="E296" s="2" t="s">
        <v>291</v>
      </c>
      <c r="F296" t="s">
        <v>448</v>
      </c>
      <c r="G296" t="s">
        <v>10</v>
      </c>
      <c r="H296" s="3">
        <v>10880</v>
      </c>
      <c r="I296">
        <v>15</v>
      </c>
      <c r="K296">
        <v>2</v>
      </c>
    </row>
    <row r="297" spans="2:11" x14ac:dyDescent="0.25">
      <c r="B297" s="4">
        <f>COUNTIF(Tableau1[RefProduit],Tableau1[[#This Row],[RefProduit]])</f>
        <v>1</v>
      </c>
      <c r="C297" s="4" t="str">
        <f>Tableau1[[#This Row],[CodeLydic]] &amp;"-" &amp; Tableau1[[#This Row],[ReférenceFournisseur]]</f>
        <v>SCH-POSTE HT/BT</v>
      </c>
      <c r="D297" t="s">
        <v>719</v>
      </c>
      <c r="E297" s="2" t="s">
        <v>290</v>
      </c>
      <c r="F297" t="s">
        <v>449</v>
      </c>
      <c r="G297" t="s">
        <v>10</v>
      </c>
      <c r="H297" s="3">
        <v>14940</v>
      </c>
      <c r="I297">
        <v>15</v>
      </c>
      <c r="K297">
        <v>2</v>
      </c>
    </row>
    <row r="298" spans="2:11" x14ac:dyDescent="0.25">
      <c r="B298" s="4">
        <f>COUNTIF(Tableau1[RefProduit],Tableau1[[#This Row],[RefProduit]])</f>
        <v>1</v>
      </c>
      <c r="C298" s="4" t="str">
        <f>Tableau1[[#This Row],[CodeLydic]] &amp;"-" &amp; Tableau1[[#This Row],[ReférenceFournisseur]]</f>
        <v>SCH-ACC</v>
      </c>
      <c r="D298" t="s">
        <v>719</v>
      </c>
      <c r="E298" s="2" t="s">
        <v>295</v>
      </c>
      <c r="F298" t="s">
        <v>450</v>
      </c>
      <c r="G298" t="s">
        <v>10</v>
      </c>
      <c r="H298" s="3">
        <v>710</v>
      </c>
      <c r="I298">
        <v>1</v>
      </c>
      <c r="K298">
        <v>2</v>
      </c>
    </row>
    <row r="299" spans="2:11" x14ac:dyDescent="0.25">
      <c r="B299" s="4">
        <f>COUNTIF(Tableau1[RefProduit],Tableau1[[#This Row],[RefProduit]])</f>
        <v>1</v>
      </c>
      <c r="C299" s="4" t="str">
        <f>Tableau1[[#This Row],[CodeLydic]] &amp;"-" &amp; Tableau1[[#This Row],[ReférenceFournisseur]]</f>
        <v>SCH-LIAISON</v>
      </c>
      <c r="D299" t="s">
        <v>719</v>
      </c>
      <c r="E299" s="2" t="s">
        <v>451</v>
      </c>
      <c r="F299" t="s">
        <v>452</v>
      </c>
      <c r="G299" t="s">
        <v>10</v>
      </c>
      <c r="H299" s="3">
        <v>610</v>
      </c>
      <c r="I299">
        <v>2</v>
      </c>
      <c r="K299">
        <v>2</v>
      </c>
    </row>
    <row r="300" spans="2:11" x14ac:dyDescent="0.25">
      <c r="B300" s="4">
        <f>COUNTIF(Tableau1[RefProduit],Tableau1[[#This Row],[RefProduit]])</f>
        <v>1</v>
      </c>
      <c r="C300" s="4" t="str">
        <f>Tableau1[[#This Row],[CodeLydic]] &amp;"-" &amp; Tableau1[[#This Row],[ReférenceFournisseur]]</f>
        <v>SCH-SABOT</v>
      </c>
      <c r="D300" t="s">
        <v>719</v>
      </c>
      <c r="E300" s="2" t="s">
        <v>453</v>
      </c>
      <c r="F300" t="s">
        <v>454</v>
      </c>
      <c r="G300" t="s">
        <v>10</v>
      </c>
      <c r="H300" s="3">
        <v>280</v>
      </c>
      <c r="I300">
        <v>0.5</v>
      </c>
      <c r="K300">
        <v>2</v>
      </c>
    </row>
    <row r="301" spans="2:11" x14ac:dyDescent="0.25">
      <c r="B301" s="4">
        <f>COUNTIF(Tableau1[RefProduit],Tableau1[[#This Row],[RefProduit]])</f>
        <v>1</v>
      </c>
      <c r="C301" s="4" t="str">
        <f>Tableau1[[#This Row],[CodeLydic]] &amp;"-" &amp; Tableau1[[#This Row],[ReférenceFournisseur]]</f>
        <v>SCH-BAC</v>
      </c>
      <c r="D301" t="s">
        <v>719</v>
      </c>
      <c r="E301" s="2" t="s">
        <v>299</v>
      </c>
      <c r="F301" t="s">
        <v>455</v>
      </c>
      <c r="G301" t="s">
        <v>10</v>
      </c>
      <c r="H301" s="3">
        <v>450</v>
      </c>
      <c r="I301">
        <v>1</v>
      </c>
      <c r="K301">
        <v>2</v>
      </c>
    </row>
    <row r="302" spans="2:11" x14ac:dyDescent="0.25">
      <c r="B302" s="4">
        <f>COUNTIF(Tableau1[RefProduit],Tableau1[[#This Row],[RefProduit]])</f>
        <v>1</v>
      </c>
      <c r="C302" s="4" t="str">
        <f>Tableau1[[#This Row],[CodeLydic]] &amp;"-" &amp; Tableau1[[#This Row],[ReférenceFournisseur]]</f>
        <v>SCH-13100</v>
      </c>
      <c r="D302" t="s">
        <v>719</v>
      </c>
      <c r="E302" s="2" t="s">
        <v>740</v>
      </c>
      <c r="F302" t="s">
        <v>741</v>
      </c>
      <c r="G302" t="s">
        <v>10</v>
      </c>
      <c r="H302" s="3">
        <v>52.448920000000001</v>
      </c>
      <c r="I302">
        <v>0.5</v>
      </c>
      <c r="K302">
        <v>1</v>
      </c>
    </row>
    <row r="303" spans="2:11" x14ac:dyDescent="0.25">
      <c r="B303" s="4">
        <f>COUNTIF(Tableau1[RefProduit],Tableau1[[#This Row],[RefProduit]])</f>
        <v>1</v>
      </c>
      <c r="C303" s="4" t="str">
        <f>Tableau1[[#This Row],[CodeLydic]] &amp;"-" &amp; Tableau1[[#This Row],[ReférenceFournisseur]]</f>
        <v>SCH-13123</v>
      </c>
      <c r="D303" t="s">
        <v>719</v>
      </c>
      <c r="E303" s="2" t="s">
        <v>742</v>
      </c>
      <c r="F303" t="s">
        <v>743</v>
      </c>
      <c r="G303" t="s">
        <v>10</v>
      </c>
      <c r="H303" s="3">
        <v>173.91144</v>
      </c>
      <c r="I303">
        <v>0.5</v>
      </c>
      <c r="K303">
        <v>1</v>
      </c>
    </row>
    <row r="304" spans="2:11" x14ac:dyDescent="0.25">
      <c r="B304" s="4">
        <f>COUNTIF(Tableau1[RefProduit],Tableau1[[#This Row],[RefProduit]])</f>
        <v>1</v>
      </c>
      <c r="C304" s="4" t="str">
        <f>Tableau1[[#This Row],[CodeLydic]] &amp;"-" &amp; Tableau1[[#This Row],[ReférenceFournisseur]]</f>
        <v>SCH-CCT15368</v>
      </c>
      <c r="D304" t="s">
        <v>719</v>
      </c>
      <c r="E304" s="2" t="s">
        <v>744</v>
      </c>
      <c r="F304" t="s">
        <v>745</v>
      </c>
      <c r="G304" t="s">
        <v>10</v>
      </c>
      <c r="H304" s="3">
        <v>180.06379999999999</v>
      </c>
      <c r="I304">
        <v>0.75</v>
      </c>
      <c r="K304">
        <v>1</v>
      </c>
    </row>
    <row r="305" spans="2:11" x14ac:dyDescent="0.25">
      <c r="B305" s="4">
        <f>COUNTIF(Tableau1[RefProduit],Tableau1[[#This Row],[RefProduit]])</f>
        <v>1</v>
      </c>
      <c r="C305" s="4" t="str">
        <f>Tableau1[[#This Row],[CodeLydic]] &amp;"-" &amp; Tableau1[[#This Row],[ReférenceFournisseur]]</f>
        <v>SCH-15483</v>
      </c>
      <c r="D305" t="s">
        <v>719</v>
      </c>
      <c r="E305" s="2" t="s">
        <v>746</v>
      </c>
      <c r="F305" t="s">
        <v>747</v>
      </c>
      <c r="G305" t="s">
        <v>10</v>
      </c>
      <c r="H305" s="3">
        <v>333.66514000000001</v>
      </c>
      <c r="I305">
        <v>0.75</v>
      </c>
      <c r="K305">
        <v>1</v>
      </c>
    </row>
    <row r="306" spans="2:11" x14ac:dyDescent="0.25">
      <c r="B306">
        <f>COUNTIF(Tableau1[RefProduit],Tableau1[[#This Row],[RefProduit]])</f>
        <v>1</v>
      </c>
      <c r="C306" t="str">
        <f>Tableau1[[#This Row],[CodeLydic]] &amp;"-" &amp; Tableau1[[#This Row],[ReférenceFournisseur]]</f>
        <v>SFEL-TUM149B1</v>
      </c>
      <c r="D306" t="s">
        <v>141</v>
      </c>
      <c r="E306" s="2" t="s">
        <v>142</v>
      </c>
      <c r="F306" t="s">
        <v>140</v>
      </c>
      <c r="G306" t="s">
        <v>10</v>
      </c>
      <c r="H306" s="3">
        <v>129</v>
      </c>
      <c r="I306">
        <v>0.4</v>
      </c>
      <c r="J306" t="s">
        <v>143</v>
      </c>
      <c r="K306">
        <v>1</v>
      </c>
    </row>
    <row r="307" spans="2:11" x14ac:dyDescent="0.25">
      <c r="B307">
        <f>COUNTIF(Tableau1[RefProduit],Tableau1[[#This Row],[RefProduit]])</f>
        <v>1</v>
      </c>
      <c r="C307" t="str">
        <f>Tableau1[[#This Row],[CodeLydic]] &amp;"-" &amp; Tableau1[[#This Row],[ReférenceFournisseur]]</f>
        <v>SYL-0042503</v>
      </c>
      <c r="D307" t="s">
        <v>724</v>
      </c>
      <c r="E307" s="2" t="s">
        <v>147</v>
      </c>
      <c r="F307" t="s">
        <v>146</v>
      </c>
      <c r="G307" t="s">
        <v>10</v>
      </c>
      <c r="H307" s="3">
        <v>29</v>
      </c>
      <c r="I307">
        <v>0.4</v>
      </c>
      <c r="J307" t="s">
        <v>148</v>
      </c>
      <c r="K307">
        <v>1</v>
      </c>
    </row>
    <row r="308" spans="2:11" x14ac:dyDescent="0.25">
      <c r="B308" s="4">
        <f>COUNTIF(Tableau1[RefProduit],Tableau1[[#This Row],[RefProduit]])</f>
        <v>1</v>
      </c>
      <c r="C308" s="4" t="str">
        <f>Tableau1[[#This Row],[CodeLydic]] &amp;"-" &amp; Tableau1[[#This Row],[ReférenceFournisseur]]</f>
        <v>TRN-96236888</v>
      </c>
      <c r="D308" t="s">
        <v>731</v>
      </c>
      <c r="E308" s="2" t="s">
        <v>225</v>
      </c>
      <c r="F308" t="s">
        <v>224</v>
      </c>
      <c r="G308" t="s">
        <v>10</v>
      </c>
      <c r="H308" s="3">
        <v>28.1</v>
      </c>
      <c r="I308">
        <v>0.2</v>
      </c>
      <c r="J308" t="s">
        <v>226</v>
      </c>
      <c r="K308">
        <v>1</v>
      </c>
    </row>
    <row r="309" spans="2:11" x14ac:dyDescent="0.25">
      <c r="B309" s="4">
        <f>COUNTIF(Tableau1[RefProduit],Tableau1[[#This Row],[RefProduit]])</f>
        <v>1</v>
      </c>
      <c r="C309" s="4" t="str">
        <f>Tableau1[[#This Row],[CodeLydic]] &amp;"-" &amp; Tableau1[[#This Row],[ReférenceFournisseur]]</f>
        <v>TRN-96236887</v>
      </c>
      <c r="D309" t="s">
        <v>731</v>
      </c>
      <c r="E309" s="2" t="s">
        <v>227</v>
      </c>
      <c r="F309" t="s">
        <v>228</v>
      </c>
      <c r="G309" t="s">
        <v>10</v>
      </c>
      <c r="H309" s="3">
        <v>29</v>
      </c>
      <c r="I309">
        <v>0.2</v>
      </c>
      <c r="J309" t="s">
        <v>229</v>
      </c>
      <c r="K309">
        <v>1</v>
      </c>
    </row>
    <row r="310" spans="2:11" x14ac:dyDescent="0.25">
      <c r="B310" s="4">
        <f>COUNTIF(Tableau1[RefProduit],Tableau1[[#This Row],[RefProduit]])</f>
        <v>1</v>
      </c>
      <c r="C310" s="4" t="str">
        <f>Tableau1[[#This Row],[CodeLydic]] &amp;"-" &amp; Tableau1[[#This Row],[ReférenceFournisseur]]</f>
        <v>TRN-96236882</v>
      </c>
      <c r="D310" t="s">
        <v>731</v>
      </c>
      <c r="E310" s="2" t="s">
        <v>230</v>
      </c>
      <c r="F310" t="s">
        <v>231</v>
      </c>
      <c r="G310" t="s">
        <v>10</v>
      </c>
      <c r="H310" s="3">
        <v>23.5</v>
      </c>
      <c r="I310">
        <v>0.2</v>
      </c>
      <c r="J310" t="s">
        <v>232</v>
      </c>
      <c r="K310">
        <v>1</v>
      </c>
    </row>
    <row r="311" spans="2:11" x14ac:dyDescent="0.25">
      <c r="B311" s="4">
        <f>COUNTIF(Tableau1[RefProduit],Tableau1[[#This Row],[RefProduit]])</f>
        <v>1</v>
      </c>
      <c r="C311" s="4" t="str">
        <f>Tableau1[[#This Row],[CodeLydic]] &amp;"-" &amp; Tableau1[[#This Row],[ReférenceFournisseur]]</f>
        <v>TUE-204140</v>
      </c>
      <c r="D311" t="s">
        <v>558</v>
      </c>
      <c r="E311" s="2" t="s">
        <v>559</v>
      </c>
      <c r="F311" t="s">
        <v>560</v>
      </c>
      <c r="G311" t="s">
        <v>205</v>
      </c>
      <c r="H311" s="3">
        <v>0.12964999999999999</v>
      </c>
      <c r="I311">
        <v>5.0000000000000001E-3</v>
      </c>
      <c r="K311">
        <v>1</v>
      </c>
    </row>
    <row r="312" spans="2:11" x14ac:dyDescent="0.25">
      <c r="B312" s="4">
        <f>COUNTIF(Tableau1[RefProduit],Tableau1[[#This Row],[RefProduit]])</f>
        <v>1</v>
      </c>
      <c r="C312" s="4" t="str">
        <f>Tableau1[[#This Row],[CodeLydic]] &amp;"-" &amp; Tableau1[[#This Row],[ReférenceFournisseur]]</f>
        <v>TUE-300002</v>
      </c>
      <c r="D312" t="s">
        <v>558</v>
      </c>
      <c r="E312" s="2" t="s">
        <v>581</v>
      </c>
      <c r="F312" t="s">
        <v>582</v>
      </c>
      <c r="G312" t="s">
        <v>205</v>
      </c>
      <c r="H312" s="3">
        <v>1.21855</v>
      </c>
      <c r="I312">
        <v>0.03</v>
      </c>
      <c r="J312" t="s">
        <v>583</v>
      </c>
      <c r="K312">
        <v>1</v>
      </c>
    </row>
    <row r="313" spans="2:11" x14ac:dyDescent="0.25">
      <c r="B313" s="4">
        <f>COUNTIF(Tableau1[RefProduit],Tableau1[[#This Row],[RefProduit]])</f>
        <v>1</v>
      </c>
      <c r="C313" s="4" t="str">
        <f>Tableau1[[#This Row],[CodeLydic]] &amp;"-" &amp; Tableau1[[#This Row],[ReférenceFournisseur]]</f>
        <v>TUE-214379</v>
      </c>
      <c r="D313" t="s">
        <v>558</v>
      </c>
      <c r="E313" s="2" t="s">
        <v>586</v>
      </c>
      <c r="F313" t="s">
        <v>587</v>
      </c>
      <c r="G313" t="s">
        <v>205</v>
      </c>
      <c r="H313" s="3">
        <v>0.57033</v>
      </c>
      <c r="I313">
        <v>0.02</v>
      </c>
      <c r="K313">
        <v>1</v>
      </c>
    </row>
    <row r="314" spans="2:11" x14ac:dyDescent="0.25">
      <c r="B314" s="4">
        <f>COUNTIF(Tableau1[RefProduit],Tableau1[[#This Row],[RefProduit]])</f>
        <v>1</v>
      </c>
      <c r="C314" s="4" t="str">
        <f>Tableau1[[#This Row],[CodeLydic]] &amp;"-" &amp; Tableau1[[#This Row],[ReférenceFournisseur]]</f>
        <v>SOC-48503013</v>
      </c>
      <c r="D314" t="s">
        <v>748</v>
      </c>
      <c r="E314" s="2" t="s">
        <v>749</v>
      </c>
      <c r="F314" t="s">
        <v>750</v>
      </c>
      <c r="G314" t="s">
        <v>10</v>
      </c>
      <c r="H314" s="3">
        <v>232.5</v>
      </c>
      <c r="I314">
        <v>0.75</v>
      </c>
      <c r="K314">
        <v>1</v>
      </c>
    </row>
    <row r="315" spans="2:11" x14ac:dyDescent="0.25">
      <c r="B315" s="4">
        <f>COUNTIF(Tableau1[RefProduit],Tableau1[[#This Row],[RefProduit]])</f>
        <v>1</v>
      </c>
      <c r="C315" s="4" t="str">
        <f>Tableau1[[#This Row],[CodeLydic]] &amp;"-" &amp; Tableau1[[#This Row],[ReférenceFournisseur]]</f>
        <v>ZUB-IF325341</v>
      </c>
      <c r="D315" t="s">
        <v>751</v>
      </c>
      <c r="E315" s="2" t="s">
        <v>752</v>
      </c>
      <c r="F315" t="s">
        <v>753</v>
      </c>
      <c r="G315" t="s">
        <v>10</v>
      </c>
      <c r="H315" s="3">
        <v>89.25</v>
      </c>
      <c r="I315">
        <v>0.5</v>
      </c>
      <c r="K315">
        <v>1</v>
      </c>
    </row>
    <row r="316" spans="2:11" x14ac:dyDescent="0.25">
      <c r="B316" s="4">
        <f>COUNTIF(Tableau1[RefProduit],Tableau1[[#This Row],[RefProduit]])</f>
        <v>1</v>
      </c>
      <c r="C316" s="4" t="str">
        <f>Tableau1[[#This Row],[CodeLydic]] &amp;"-" &amp; Tableau1[[#This Row],[ReférenceFournisseur]]</f>
        <v>ZUB-IF325340</v>
      </c>
      <c r="D316" t="s">
        <v>751</v>
      </c>
      <c r="E316" s="2" t="s">
        <v>754</v>
      </c>
      <c r="F316" t="s">
        <v>755</v>
      </c>
      <c r="G316" t="s">
        <v>10</v>
      </c>
      <c r="H316" s="3">
        <v>89.25</v>
      </c>
      <c r="I316">
        <v>0.5</v>
      </c>
      <c r="K316">
        <v>1</v>
      </c>
    </row>
    <row r="317" spans="2:11" x14ac:dyDescent="0.25">
      <c r="B317" s="4">
        <f>COUNTIF(Tableau1[RefProduit],Tableau1[[#This Row],[RefProduit]])</f>
        <v>1</v>
      </c>
      <c r="C317" s="4" t="str">
        <f>Tableau1[[#This Row],[CodeLydic]] &amp;"-" &amp; Tableau1[[#This Row],[ReférenceFournisseur]]</f>
        <v>TRAFF-168647</v>
      </c>
      <c r="D317" t="s">
        <v>756</v>
      </c>
      <c r="E317">
        <v>168647</v>
      </c>
      <c r="F317" t="s">
        <v>757</v>
      </c>
      <c r="G317" t="s">
        <v>10</v>
      </c>
      <c r="H317" s="3">
        <f>1480*0.55/2</f>
        <v>407.00000000000006</v>
      </c>
      <c r="I317">
        <v>1</v>
      </c>
      <c r="K317">
        <v>1</v>
      </c>
    </row>
    <row r="318" spans="2:11" x14ac:dyDescent="0.25">
      <c r="B318" s="4">
        <f>COUNTIF(Tableau1[RefProduit],Tableau1[[#This Row],[RefProduit]])</f>
        <v>1</v>
      </c>
      <c r="C318" s="4" t="str">
        <f>Tableau1[[#This Row],[CodeLydic]] &amp;"-" &amp; Tableau1[[#This Row],[ReférenceFournisseur]]</f>
        <v>LEG-048806</v>
      </c>
      <c r="D318" t="s">
        <v>706</v>
      </c>
      <c r="E318" s="2" t="s">
        <v>758</v>
      </c>
      <c r="F318" t="s">
        <v>759</v>
      </c>
      <c r="G318" t="s">
        <v>10</v>
      </c>
      <c r="H318" s="3">
        <v>81.19</v>
      </c>
      <c r="I318">
        <v>0.5</v>
      </c>
      <c r="K318">
        <v>1</v>
      </c>
    </row>
    <row r="319" spans="2:11" x14ac:dyDescent="0.25">
      <c r="B319" s="4">
        <f>COUNTIF(Tableau1[RefProduit],Tableau1[[#This Row],[RefProduit]])</f>
        <v>1</v>
      </c>
      <c r="C319" s="4" t="str">
        <f>Tableau1[[#This Row],[CodeLydic]] &amp;"-" &amp; Tableau1[[#This Row],[ReférenceFournisseur]]</f>
        <v>LEG-048875</v>
      </c>
      <c r="D319" t="s">
        <v>706</v>
      </c>
      <c r="E319" s="2" t="s">
        <v>760</v>
      </c>
      <c r="F319" t="s">
        <v>761</v>
      </c>
      <c r="G319" t="s">
        <v>10</v>
      </c>
      <c r="H319" s="3">
        <v>7.31</v>
      </c>
      <c r="I319">
        <v>0.1</v>
      </c>
      <c r="K319">
        <v>1</v>
      </c>
    </row>
    <row r="320" spans="2:11" x14ac:dyDescent="0.25">
      <c r="B320" s="4">
        <f>COUNTIF(Tableau1[RefProduit],Tableau1[[#This Row],[RefProduit]])</f>
        <v>1</v>
      </c>
      <c r="C320" s="4" t="str">
        <f>Tableau1[[#This Row],[CodeLydic]] &amp;"-" &amp; Tableau1[[#This Row],[ReférenceFournisseur]]</f>
        <v>KREN-TGBT TV 630 KVA</v>
      </c>
      <c r="D320" t="s">
        <v>762</v>
      </c>
      <c r="E320" s="2" t="s">
        <v>763</v>
      </c>
      <c r="F320" t="s">
        <v>764</v>
      </c>
      <c r="G320" t="s">
        <v>10</v>
      </c>
      <c r="H320" s="3">
        <v>49221</v>
      </c>
      <c r="I320">
        <v>60</v>
      </c>
      <c r="K320">
        <v>2</v>
      </c>
    </row>
    <row r="321" spans="2:11" x14ac:dyDescent="0.25">
      <c r="B321" s="4">
        <f>COUNTIF(Tableau1[RefProduit],Tableau1[[#This Row],[RefProduit]])</f>
        <v>1</v>
      </c>
      <c r="C321" s="4" t="str">
        <f>Tableau1[[#This Row],[CodeLydic]] &amp;"-" &amp; Tableau1[[#This Row],[ReférenceFournisseur]]</f>
        <v>KREN-TGS</v>
      </c>
      <c r="D321" t="s">
        <v>762</v>
      </c>
      <c r="E321" s="2" t="s">
        <v>765</v>
      </c>
      <c r="F321" t="s">
        <v>766</v>
      </c>
      <c r="G321" t="s">
        <v>10</v>
      </c>
      <c r="H321" s="3">
        <v>6482</v>
      </c>
      <c r="I321">
        <v>7</v>
      </c>
      <c r="K321">
        <v>2</v>
      </c>
    </row>
    <row r="322" spans="2:11" x14ac:dyDescent="0.25">
      <c r="B322" s="4">
        <f>COUNTIF(Tableau1[RefProduit],Tableau1[[#This Row],[RefProduit]])</f>
        <v>1</v>
      </c>
      <c r="C322" s="4" t="str">
        <f>Tableau1[[#This Row],[CodeLydic]] &amp;"-" &amp; Tableau1[[#This Row],[ReférenceFournisseur]]</f>
        <v>KREN-TD C13100</v>
      </c>
      <c r="D322" t="s">
        <v>762</v>
      </c>
      <c r="E322" s="2" t="s">
        <v>767</v>
      </c>
      <c r="F322" t="s">
        <v>768</v>
      </c>
      <c r="G322" t="s">
        <v>10</v>
      </c>
      <c r="H322" s="3">
        <v>12825</v>
      </c>
      <c r="I322">
        <v>12</v>
      </c>
      <c r="K322">
        <v>2</v>
      </c>
    </row>
    <row r="323" spans="2:11" x14ac:dyDescent="0.25">
      <c r="B323" s="4">
        <f>COUNTIF(Tableau1[RefProduit],Tableau1[[#This Row],[RefProduit]])</f>
        <v>1</v>
      </c>
      <c r="C323" s="4" t="str">
        <f>Tableau1[[#This Row],[CodeLydic]] &amp;"-" &amp; Tableau1[[#This Row],[ReférenceFournisseur]]</f>
        <v>MOD-MTAD029Z01</v>
      </c>
      <c r="D323" t="s">
        <v>770</v>
      </c>
      <c r="E323" s="2" t="s">
        <v>771</v>
      </c>
      <c r="F323" t="s">
        <v>772</v>
      </c>
      <c r="G323" t="s">
        <v>10</v>
      </c>
      <c r="H323" s="3">
        <f>207/1.2*0.9</f>
        <v>155.25</v>
      </c>
      <c r="I323">
        <v>0.5</v>
      </c>
      <c r="K323">
        <v>1</v>
      </c>
    </row>
    <row r="324" spans="2:11" x14ac:dyDescent="0.25">
      <c r="B324" s="4">
        <f>COUNTIF(Tableau1[RefProduit],Tableau1[[#This Row],[RefProduit]])</f>
        <v>1</v>
      </c>
      <c r="C324" s="4" t="str">
        <f>Tableau1[[#This Row],[CodeLydic]] &amp;"-" &amp; Tableau1[[#This Row],[ReférenceFournisseur]]</f>
        <v>ROS-RHG7210IN</v>
      </c>
      <c r="D324" t="s">
        <v>773</v>
      </c>
      <c r="E324" s="2" t="s">
        <v>774</v>
      </c>
      <c r="F324" t="s">
        <v>775</v>
      </c>
      <c r="G324" t="s">
        <v>10</v>
      </c>
      <c r="H324" s="3">
        <f>235/1.2*0.9</f>
        <v>176.25</v>
      </c>
      <c r="I324">
        <v>0.75</v>
      </c>
      <c r="K324">
        <v>1</v>
      </c>
    </row>
    <row r="325" spans="2:11" x14ac:dyDescent="0.25">
      <c r="B325" s="4">
        <f>COUNTIF(Tableau1[RefProduit],Tableau1[[#This Row],[RefProduit]])</f>
        <v>1</v>
      </c>
      <c r="C325" s="4" t="str">
        <f>Tableau1[[#This Row],[CodeLydic]] &amp;"-" &amp; Tableau1[[#This Row],[ReférenceFournisseur]]</f>
        <v>SCH-VLVAF4P03512AA</v>
      </c>
      <c r="D325" t="s">
        <v>719</v>
      </c>
      <c r="E325" s="2" t="s">
        <v>776</v>
      </c>
      <c r="F325" t="s">
        <v>777</v>
      </c>
      <c r="G325" t="s">
        <v>10</v>
      </c>
      <c r="H325" s="3">
        <v>18719</v>
      </c>
      <c r="I325">
        <v>4</v>
      </c>
      <c r="K325">
        <v>1</v>
      </c>
    </row>
    <row r="326" spans="2:11" x14ac:dyDescent="0.25">
      <c r="B326" s="4">
        <f>COUNTIF(Tableau1[RefProduit],Tableau1[[#This Row],[RefProduit]])</f>
        <v>1</v>
      </c>
      <c r="C326" s="4" t="str">
        <f>Tableau1[[#This Row],[CodeLydic]] &amp;"-" &amp; Tableau1[[#This Row],[ReférenceFournisseur]]</f>
        <v>TEL-149902</v>
      </c>
      <c r="D326" t="s">
        <v>778</v>
      </c>
      <c r="E326" s="2" t="s">
        <v>779</v>
      </c>
      <c r="F326" t="s">
        <v>780</v>
      </c>
      <c r="G326" t="s">
        <v>10</v>
      </c>
      <c r="H326" s="3">
        <v>38.9</v>
      </c>
      <c r="I326">
        <v>1</v>
      </c>
      <c r="J326" t="s">
        <v>811</v>
      </c>
      <c r="K326">
        <v>1</v>
      </c>
    </row>
    <row r="327" spans="2:11" x14ac:dyDescent="0.25">
      <c r="B327" s="4">
        <f>COUNTIF(Tableau1[RefProduit],Tableau1[[#This Row],[RefProduit]])</f>
        <v>1</v>
      </c>
      <c r="C327" s="4" t="str">
        <f>Tableau1[[#This Row],[CodeLydic]] &amp;"-" &amp; Tableau1[[#This Row],[ReférenceFournisseur]]</f>
        <v>TEL-1201</v>
      </c>
      <c r="D327" t="s">
        <v>778</v>
      </c>
      <c r="E327" s="2" t="s">
        <v>781</v>
      </c>
      <c r="F327" t="s">
        <v>782</v>
      </c>
      <c r="G327" t="s">
        <v>10</v>
      </c>
      <c r="H327" s="3">
        <v>19.2</v>
      </c>
      <c r="I327">
        <v>0.5</v>
      </c>
      <c r="J327" t="s">
        <v>811</v>
      </c>
      <c r="K327">
        <v>1</v>
      </c>
    </row>
    <row r="328" spans="2:11" x14ac:dyDescent="0.25">
      <c r="B328" s="4">
        <f>COUNTIF(Tableau1[RefProduit],Tableau1[[#This Row],[RefProduit]])</f>
        <v>1</v>
      </c>
      <c r="C328" s="4" t="str">
        <f>Tableau1[[#This Row],[CodeLydic]] &amp;"-" &amp; Tableau1[[#This Row],[ReférenceFournisseur]]</f>
        <v>TEL-404001</v>
      </c>
      <c r="D328" t="s">
        <v>778</v>
      </c>
      <c r="E328" s="2" t="s">
        <v>783</v>
      </c>
      <c r="F328" t="s">
        <v>784</v>
      </c>
      <c r="G328" t="s">
        <v>10</v>
      </c>
      <c r="H328" s="3">
        <v>9.8800000000000008</v>
      </c>
      <c r="I328">
        <v>0.25</v>
      </c>
      <c r="J328" t="s">
        <v>811</v>
      </c>
      <c r="K328">
        <v>1</v>
      </c>
    </row>
    <row r="329" spans="2:11" x14ac:dyDescent="0.25">
      <c r="B329" s="4">
        <f>COUNTIF(Tableau1[RefProduit],Tableau1[[#This Row],[RefProduit]])</f>
        <v>1</v>
      </c>
      <c r="C329" s="4" t="str">
        <f>Tableau1[[#This Row],[CodeLydic]] &amp;"-" &amp; Tableau1[[#This Row],[ReférenceFournisseur]]</f>
        <v>TEL-532940</v>
      </c>
      <c r="D329" t="s">
        <v>778</v>
      </c>
      <c r="E329" s="2" t="s">
        <v>785</v>
      </c>
      <c r="F329" t="s">
        <v>786</v>
      </c>
      <c r="G329" t="s">
        <v>10</v>
      </c>
      <c r="H329" s="3">
        <v>212</v>
      </c>
      <c r="I329">
        <v>0.75</v>
      </c>
      <c r="J329" t="s">
        <v>811</v>
      </c>
      <c r="K329">
        <v>1</v>
      </c>
    </row>
    <row r="330" spans="2:11" x14ac:dyDescent="0.25">
      <c r="B330" s="4">
        <f>COUNTIF(Tableau1[RefProduit],Tableau1[[#This Row],[RefProduit]])</f>
        <v>1</v>
      </c>
      <c r="C330" s="4" t="str">
        <f>Tableau1[[#This Row],[CodeLydic]] &amp;"-" &amp; Tableau1[[#This Row],[ReférenceFournisseur]]</f>
        <v>TEL-7234</v>
      </c>
      <c r="D330" t="s">
        <v>778</v>
      </c>
      <c r="E330" s="2" t="s">
        <v>787</v>
      </c>
      <c r="F330" t="s">
        <v>788</v>
      </c>
      <c r="G330" t="s">
        <v>10</v>
      </c>
      <c r="H330" s="3">
        <v>82.24</v>
      </c>
      <c r="J330" t="s">
        <v>811</v>
      </c>
      <c r="K330">
        <v>1</v>
      </c>
    </row>
    <row r="331" spans="2:11" x14ac:dyDescent="0.25">
      <c r="B331" s="4">
        <f>COUNTIF(Tableau1[RefProduit],Tableau1[[#This Row],[RefProduit]])</f>
        <v>1</v>
      </c>
      <c r="C331" s="4" t="str">
        <f>Tableau1[[#This Row],[CodeLydic]] &amp;"-" &amp; Tableau1[[#This Row],[ReférenceFournisseur]]</f>
        <v>ERA-800842</v>
      </c>
      <c r="D331" t="s">
        <v>789</v>
      </c>
      <c r="E331" s="2" t="s">
        <v>790</v>
      </c>
      <c r="F331" t="s">
        <v>792</v>
      </c>
      <c r="G331" t="s">
        <v>10</v>
      </c>
      <c r="H331" s="3">
        <v>8.25</v>
      </c>
      <c r="I331">
        <v>0.3</v>
      </c>
      <c r="J331" t="s">
        <v>811</v>
      </c>
      <c r="K331">
        <v>1</v>
      </c>
    </row>
    <row r="332" spans="2:11" x14ac:dyDescent="0.25">
      <c r="B332" s="4">
        <f>COUNTIF(Tableau1[RefProduit],Tableau1[[#This Row],[RefProduit]])</f>
        <v>1</v>
      </c>
      <c r="C332" s="4" t="str">
        <f>Tableau1[[#This Row],[CodeLydic]] &amp;"-" &amp; Tableau1[[#This Row],[ReférenceFournisseur]]</f>
        <v>ERA-802040</v>
      </c>
      <c r="D332" t="s">
        <v>789</v>
      </c>
      <c r="E332" s="2" t="s">
        <v>791</v>
      </c>
      <c r="F332" t="s">
        <v>793</v>
      </c>
      <c r="G332" t="s">
        <v>10</v>
      </c>
      <c r="H332" s="3">
        <v>11.55</v>
      </c>
      <c r="I332">
        <v>0.1</v>
      </c>
      <c r="J332" t="s">
        <v>811</v>
      </c>
      <c r="K332">
        <v>1</v>
      </c>
    </row>
    <row r="333" spans="2:11" x14ac:dyDescent="0.25">
      <c r="B333" s="4">
        <f>COUNTIF(Tableau1[RefProduit],Tableau1[[#This Row],[RefProduit]])</f>
        <v>1</v>
      </c>
      <c r="C333" s="4" t="str">
        <f>Tableau1[[#This Row],[CodeLydic]] &amp;"-" &amp; Tableau1[[#This Row],[ReférenceFournisseur]]</f>
        <v>OPT-700085</v>
      </c>
      <c r="D333" t="s">
        <v>794</v>
      </c>
      <c r="E333" s="2" t="s">
        <v>795</v>
      </c>
      <c r="F333" t="s">
        <v>796</v>
      </c>
      <c r="G333" t="s">
        <v>10</v>
      </c>
      <c r="H333" s="3">
        <v>59.33</v>
      </c>
      <c r="I333">
        <v>0.25</v>
      </c>
      <c r="J333" t="s">
        <v>811</v>
      </c>
      <c r="K333">
        <v>1</v>
      </c>
    </row>
    <row r="334" spans="2:11" x14ac:dyDescent="0.25">
      <c r="B334" s="4">
        <f>COUNTIF(Tableau1[RefProduit],Tableau1[[#This Row],[RefProduit]])</f>
        <v>1</v>
      </c>
      <c r="C334" s="4" t="str">
        <f>Tableau1[[#This Row],[CodeLydic]] &amp;"-" &amp; Tableau1[[#This Row],[ReférenceFournisseur]]</f>
        <v>ERA-802602</v>
      </c>
      <c r="D334" t="s">
        <v>789</v>
      </c>
      <c r="E334" s="2" t="s">
        <v>797</v>
      </c>
      <c r="F334" t="s">
        <v>798</v>
      </c>
      <c r="G334" t="s">
        <v>10</v>
      </c>
      <c r="H334" s="3">
        <v>24</v>
      </c>
      <c r="I334">
        <v>0.3</v>
      </c>
      <c r="J334" t="s">
        <v>811</v>
      </c>
      <c r="K334">
        <v>1</v>
      </c>
    </row>
    <row r="335" spans="2:11" x14ac:dyDescent="0.25">
      <c r="B335" s="4">
        <f>COUNTIF(Tableau1[RefProduit],Tableau1[[#This Row],[RefProduit]])</f>
        <v>1</v>
      </c>
      <c r="C335" s="4" t="str">
        <f>Tableau1[[#This Row],[CodeLydic]] &amp;"-" &amp; Tableau1[[#This Row],[ReférenceFournisseur]]</f>
        <v>TEL-747702</v>
      </c>
      <c r="D335" t="s">
        <v>778</v>
      </c>
      <c r="E335" s="2" t="s">
        <v>799</v>
      </c>
      <c r="F335" t="s">
        <v>800</v>
      </c>
      <c r="G335" t="s">
        <v>10</v>
      </c>
      <c r="H335" s="3">
        <v>9.75</v>
      </c>
      <c r="I335">
        <v>0.25</v>
      </c>
      <c r="J335" t="s">
        <v>811</v>
      </c>
      <c r="K335">
        <v>1</v>
      </c>
    </row>
    <row r="336" spans="2:11" x14ac:dyDescent="0.25">
      <c r="B336" s="4">
        <f>COUNTIF(Tableau1[RefProduit],Tableau1[[#This Row],[RefProduit]])</f>
        <v>1</v>
      </c>
      <c r="C336" s="4" t="str">
        <f>Tableau1[[#This Row],[CodeLydic]] &amp;"-" &amp; Tableau1[[#This Row],[ReférenceFournisseur]]</f>
        <v>TEL-714609</v>
      </c>
      <c r="D336" t="s">
        <v>778</v>
      </c>
      <c r="E336" s="2" t="s">
        <v>801</v>
      </c>
      <c r="F336" t="s">
        <v>802</v>
      </c>
      <c r="G336" t="s">
        <v>10</v>
      </c>
      <c r="H336" s="3">
        <v>104</v>
      </c>
      <c r="I336">
        <v>1</v>
      </c>
      <c r="J336" t="s">
        <v>811</v>
      </c>
      <c r="K336">
        <v>1</v>
      </c>
    </row>
    <row r="337" spans="2:11" x14ac:dyDescent="0.25">
      <c r="B337" s="4">
        <f>COUNTIF(Tableau1[RefProduit],Tableau1[[#This Row],[RefProduit]])</f>
        <v>1</v>
      </c>
      <c r="C337" s="4" t="str">
        <f>Tableau1[[#This Row],[CodeLydic]] &amp;"-" &amp; Tableau1[[#This Row],[ReférenceFournisseur]]</f>
        <v>TEL-732190</v>
      </c>
      <c r="D337" t="s">
        <v>778</v>
      </c>
      <c r="E337" s="2" t="s">
        <v>803</v>
      </c>
      <c r="F337" t="s">
        <v>804</v>
      </c>
      <c r="G337" t="s">
        <v>10</v>
      </c>
      <c r="H337" s="3">
        <v>15.2</v>
      </c>
      <c r="I337">
        <v>0.15</v>
      </c>
      <c r="J337" t="s">
        <v>811</v>
      </c>
      <c r="K337">
        <v>1</v>
      </c>
    </row>
    <row r="338" spans="2:11" x14ac:dyDescent="0.25">
      <c r="B338" s="4">
        <f>COUNTIF(Tableau1[RefProduit],Tableau1[[#This Row],[RefProduit]])</f>
        <v>1</v>
      </c>
      <c r="C338" s="4" t="str">
        <f>Tableau1[[#This Row],[CodeLydic]] &amp;"-" &amp; Tableau1[[#This Row],[ReférenceFournisseur]]</f>
        <v>TEL-714601</v>
      </c>
      <c r="D338" t="s">
        <v>778</v>
      </c>
      <c r="E338" s="2" t="s">
        <v>805</v>
      </c>
      <c r="F338" t="s">
        <v>806</v>
      </c>
      <c r="G338" t="s">
        <v>10</v>
      </c>
      <c r="H338" s="3">
        <v>80.8</v>
      </c>
      <c r="I338">
        <v>0.5</v>
      </c>
      <c r="J338" t="s">
        <v>811</v>
      </c>
      <c r="K338">
        <v>1</v>
      </c>
    </row>
    <row r="339" spans="2:11" x14ac:dyDescent="0.25">
      <c r="B339" s="4">
        <f>COUNTIF(Tableau1[RefProduit],Tableau1[[#This Row],[RefProduit]])</f>
        <v>1</v>
      </c>
      <c r="C339" s="4" t="str">
        <f>Tableau1[[#This Row],[CodeLydic]] &amp;"-" &amp; Tableau1[[#This Row],[ReférenceFournisseur]]</f>
        <v>CAB-99909644</v>
      </c>
      <c r="D339" t="s">
        <v>714</v>
      </c>
      <c r="E339" s="2" t="s">
        <v>807</v>
      </c>
      <c r="F339" t="s">
        <v>808</v>
      </c>
      <c r="G339" t="s">
        <v>10</v>
      </c>
      <c r="H339" s="3">
        <v>0.31</v>
      </c>
      <c r="I339">
        <v>0.01</v>
      </c>
      <c r="J339" t="s">
        <v>811</v>
      </c>
      <c r="K339">
        <v>1</v>
      </c>
    </row>
    <row r="340" spans="2:11" x14ac:dyDescent="0.25">
      <c r="B340" s="4">
        <f>COUNTIF(Tableau1[RefProduit],Tableau1[[#This Row],[RefProduit]])</f>
        <v>1</v>
      </c>
      <c r="C340" s="4" t="str">
        <f>Tableau1[[#This Row],[CodeLydic]] &amp;"-" &amp; Tableau1[[#This Row],[ReférenceFournisseur]]</f>
        <v>FIL-COA17VATCA1</v>
      </c>
      <c r="D340" t="s">
        <v>345</v>
      </c>
      <c r="E340" s="2" t="s">
        <v>809</v>
      </c>
      <c r="F340" t="s">
        <v>810</v>
      </c>
      <c r="G340" t="s">
        <v>205</v>
      </c>
      <c r="H340" s="3">
        <v>0.20799999999999999</v>
      </c>
      <c r="I340">
        <v>0.05</v>
      </c>
      <c r="J340" t="s">
        <v>811</v>
      </c>
      <c r="K340">
        <v>1</v>
      </c>
    </row>
    <row r="341" spans="2:11" x14ac:dyDescent="0.25">
      <c r="B341" s="4">
        <f>COUNTIF(Tableau1[RefProduit],Tableau1[[#This Row],[RefProduit]])</f>
        <v>1</v>
      </c>
      <c r="C341" s="4" t="str">
        <f>Tableau1[[#This Row],[CodeLydic]] &amp;"-" &amp; Tableau1[[#This Row],[ReférenceFournisseur]]</f>
        <v>FIL-H07RNF2X25TGL</v>
      </c>
      <c r="D341" t="s">
        <v>345</v>
      </c>
      <c r="E341" s="6" t="s">
        <v>813</v>
      </c>
      <c r="F341" t="s">
        <v>812</v>
      </c>
      <c r="G341" t="s">
        <v>205</v>
      </c>
      <c r="H341" s="3">
        <v>10.89</v>
      </c>
      <c r="I341">
        <v>0.05</v>
      </c>
      <c r="K341">
        <v>1</v>
      </c>
    </row>
    <row r="342" spans="2:11" x14ac:dyDescent="0.25">
      <c r="B342" s="4">
        <f>COUNTIF(Tableau1[RefProduit],Tableau1[[#This Row],[RefProduit]])</f>
        <v>1</v>
      </c>
      <c r="C342" s="4" t="str">
        <f>Tableau1[[#This Row],[CodeLydic]] &amp;"-" &amp; Tableau1[[#This Row],[ReférenceFournisseur]]</f>
        <v>FIL-H07RNF2X16TGL</v>
      </c>
      <c r="D342" t="s">
        <v>345</v>
      </c>
      <c r="E342" s="6" t="s">
        <v>814</v>
      </c>
      <c r="F342" t="s">
        <v>815</v>
      </c>
      <c r="G342" t="s">
        <v>205</v>
      </c>
      <c r="H342" s="3">
        <v>7.28</v>
      </c>
      <c r="I342">
        <v>0.05</v>
      </c>
      <c r="K342">
        <v>1</v>
      </c>
    </row>
    <row r="343" spans="2:11" x14ac:dyDescent="0.25">
      <c r="B343" s="4">
        <f>COUNTIF(Tableau1[RefProduit],Tableau1[[#This Row],[RefProduit]])</f>
        <v>1</v>
      </c>
      <c r="C343" s="4" t="str">
        <f>Tableau1[[#This Row],[CodeLydic]] &amp;"-" &amp; Tableau1[[#This Row],[ReférenceFournisseur]]</f>
        <v>FIL-H07RNF2X10TGL</v>
      </c>
      <c r="D343" t="s">
        <v>345</v>
      </c>
      <c r="E343" s="6" t="s">
        <v>816</v>
      </c>
      <c r="F343" t="s">
        <v>817</v>
      </c>
      <c r="G343" t="s">
        <v>205</v>
      </c>
      <c r="H343" s="3">
        <v>5</v>
      </c>
      <c r="I343">
        <v>0.05</v>
      </c>
      <c r="K343">
        <v>1</v>
      </c>
    </row>
    <row r="344" spans="2:11" x14ac:dyDescent="0.25">
      <c r="B344" s="4">
        <f>COUNTIF(Tableau1[RefProduit],Tableau1[[#This Row],[RefProduit]])</f>
        <v>1</v>
      </c>
      <c r="C344" s="4" t="str">
        <f>Tableau1[[#This Row],[CodeLydic]] &amp;"-" &amp; Tableau1[[#This Row],[ReférenceFournisseur]]</f>
        <v>AIP-200050 -GTDMV</v>
      </c>
      <c r="D344" t="s">
        <v>818</v>
      </c>
      <c r="E344" s="2" t="s">
        <v>819</v>
      </c>
      <c r="F344" t="s">
        <v>820</v>
      </c>
      <c r="G344" t="s">
        <v>10</v>
      </c>
      <c r="H344" s="3">
        <v>788.84</v>
      </c>
      <c r="I344">
        <v>2.5</v>
      </c>
      <c r="K344">
        <v>1</v>
      </c>
    </row>
    <row r="345" spans="2:11" x14ac:dyDescent="0.25">
      <c r="B345" s="4">
        <f>COUNTIF(Tableau1[RefProduit],Tableau1[[#This Row],[RefProduit]])</f>
        <v>1</v>
      </c>
      <c r="C345" s="4" t="str">
        <f>Tableau1[[#This Row],[CodeLydic]] &amp;"-" &amp; Tableau1[[#This Row],[ReférenceFournisseur]]</f>
        <v>AIP-200052 -GTBE</v>
      </c>
      <c r="D345" t="s">
        <v>818</v>
      </c>
      <c r="E345" s="2" t="s">
        <v>821</v>
      </c>
      <c r="F345" t="s">
        <v>822</v>
      </c>
      <c r="G345" t="s">
        <v>10</v>
      </c>
      <c r="H345" s="3">
        <v>40.04</v>
      </c>
      <c r="I345">
        <v>0.25</v>
      </c>
      <c r="K345">
        <v>1</v>
      </c>
    </row>
    <row r="346" spans="2:11" x14ac:dyDescent="0.25">
      <c r="B346" s="4">
        <f>COUNTIF(Tableau1[RefProduit],Tableau1[[#This Row],[RefProduit]])</f>
        <v>1</v>
      </c>
      <c r="C346" s="4" t="str">
        <f>Tableau1[[#This Row],[CodeLydic]] &amp;"-" &amp; Tableau1[[#This Row],[ReférenceFournisseur]]</f>
        <v>AIP-200020 -GTBC</v>
      </c>
      <c r="D346" t="s">
        <v>818</v>
      </c>
      <c r="E346" s="2" t="s">
        <v>823</v>
      </c>
      <c r="F346" t="s">
        <v>824</v>
      </c>
      <c r="G346" t="s">
        <v>10</v>
      </c>
      <c r="H346" s="3">
        <v>24.96</v>
      </c>
      <c r="I346">
        <v>0.25</v>
      </c>
      <c r="K346">
        <v>1</v>
      </c>
    </row>
    <row r="347" spans="2:11" x14ac:dyDescent="0.25">
      <c r="B347" s="4">
        <f>COUNTIF(Tableau1[RefProduit],Tableau1[[#This Row],[RefProduit]])</f>
        <v>1</v>
      </c>
      <c r="C347" s="4" t="str">
        <f>Tableau1[[#This Row],[CodeLydic]] &amp;"-" &amp; Tableau1[[#This Row],[ReférenceFournisseur]]</f>
        <v>AIP-120021 - GFC</v>
      </c>
      <c r="D347" t="s">
        <v>818</v>
      </c>
      <c r="E347" s="2" t="s">
        <v>825</v>
      </c>
      <c r="F347" t="s">
        <v>826</v>
      </c>
      <c r="G347" t="s">
        <v>10</v>
      </c>
      <c r="H347" s="3">
        <v>13.52</v>
      </c>
      <c r="I347">
        <v>0.25</v>
      </c>
      <c r="K347">
        <v>1</v>
      </c>
    </row>
    <row r="348" spans="2:11" x14ac:dyDescent="0.25">
      <c r="B348" s="4">
        <f>COUNTIF(Tableau1[RefProduit],Tableau1[[#This Row],[RefProduit]])</f>
        <v>1</v>
      </c>
      <c r="C348" s="4" t="str">
        <f>Tableau1[[#This Row],[CodeLydic]] &amp;"-" &amp; Tableau1[[#This Row],[ReférenceFournisseur]]</f>
        <v>AIP-200021 - GTVBC</v>
      </c>
      <c r="D348" t="s">
        <v>818</v>
      </c>
      <c r="E348" s="2" t="s">
        <v>827</v>
      </c>
      <c r="F348" t="s">
        <v>828</v>
      </c>
      <c r="G348" t="s">
        <v>10</v>
      </c>
      <c r="H348" s="3">
        <v>133.63999999999999</v>
      </c>
      <c r="I348">
        <v>0.3</v>
      </c>
      <c r="K348">
        <v>1</v>
      </c>
    </row>
    <row r="349" spans="2:11" x14ac:dyDescent="0.25">
      <c r="B349" s="4">
        <f>COUNTIF(Tableau1[RefProduit],Tableau1[[#This Row],[RefProduit]])</f>
        <v>1</v>
      </c>
      <c r="C349" s="4" t="str">
        <f>Tableau1[[#This Row],[CodeLydic]] &amp;"-" &amp; Tableau1[[#This Row],[ReférenceFournisseur]]</f>
        <v>AIP-200023 -GTBCX</v>
      </c>
      <c r="D349" t="s">
        <v>818</v>
      </c>
      <c r="E349" s="2" t="s">
        <v>829</v>
      </c>
      <c r="F349" t="s">
        <v>830</v>
      </c>
      <c r="G349" t="s">
        <v>10</v>
      </c>
      <c r="H349" s="3">
        <v>202.28</v>
      </c>
      <c r="I349">
        <v>0.25</v>
      </c>
      <c r="K349">
        <v>1</v>
      </c>
    </row>
    <row r="350" spans="2:11" x14ac:dyDescent="0.25">
      <c r="B350" s="4">
        <f>COUNTIF(Tableau1[RefProduit],Tableau1[[#This Row],[RefProduit]])</f>
        <v>1</v>
      </c>
      <c r="C350" s="4" t="str">
        <f>Tableau1[[#This Row],[CodeLydic]] &amp;"-" &amp; Tableau1[[#This Row],[ReférenceFournisseur]]</f>
        <v>AIP-200024 -GTVBX</v>
      </c>
      <c r="D350" t="s">
        <v>818</v>
      </c>
      <c r="E350" s="2" t="s">
        <v>831</v>
      </c>
      <c r="F350" t="s">
        <v>832</v>
      </c>
      <c r="G350" t="s">
        <v>10</v>
      </c>
      <c r="H350" s="3">
        <v>172.64</v>
      </c>
      <c r="I350">
        <v>0.25</v>
      </c>
      <c r="K350">
        <v>1</v>
      </c>
    </row>
    <row r="351" spans="2:11" x14ac:dyDescent="0.25">
      <c r="B351" s="4">
        <f>COUNTIF(Tableau1[RefProduit],Tableau1[[#This Row],[RefProduit]])</f>
        <v>1</v>
      </c>
      <c r="C351" s="4" t="str">
        <f>Tableau1[[#This Row],[CodeLydic]] &amp;"-" &amp; Tableau1[[#This Row],[ReférenceFournisseur]]</f>
        <v>AIP-110912 - PS2420D</v>
      </c>
      <c r="D351" t="s">
        <v>818</v>
      </c>
      <c r="E351" s="2" t="s">
        <v>833</v>
      </c>
      <c r="F351" t="s">
        <v>834</v>
      </c>
      <c r="G351" t="s">
        <v>10</v>
      </c>
      <c r="H351" s="3">
        <v>69.16</v>
      </c>
      <c r="I351">
        <v>0.25</v>
      </c>
      <c r="K351">
        <v>1</v>
      </c>
    </row>
    <row r="352" spans="2:11" x14ac:dyDescent="0.25">
      <c r="B352" s="4">
        <f>COUNTIF(Tableau1[RefProduit],Tableau1[[#This Row],[RefProduit]])</f>
        <v>1</v>
      </c>
      <c r="C352" s="4" t="str">
        <f>Tableau1[[#This Row],[CodeLydic]] &amp;"-" &amp; Tableau1[[#This Row],[ReférenceFournisseur]]</f>
        <v>AIP-200022 - GT4Z</v>
      </c>
      <c r="D352" t="s">
        <v>818</v>
      </c>
      <c r="E352" s="2" t="s">
        <v>835</v>
      </c>
      <c r="F352" t="s">
        <v>836</v>
      </c>
      <c r="G352" t="s">
        <v>10</v>
      </c>
      <c r="H352" s="3">
        <v>27.56</v>
      </c>
      <c r="I352">
        <v>0.25</v>
      </c>
      <c r="K352">
        <v>1</v>
      </c>
    </row>
    <row r="353" spans="2:11" x14ac:dyDescent="0.25">
      <c r="B353" s="4">
        <f>COUNTIF(Tableau1[RefProduit],Tableau1[[#This Row],[RefProduit]])</f>
        <v>1</v>
      </c>
      <c r="C353" s="4" t="str">
        <f>Tableau1[[#This Row],[CodeLydic]] &amp;"-" &amp; Tableau1[[#This Row],[ReférenceFournisseur]]</f>
        <v>AIP-200003 -GT1CL</v>
      </c>
      <c r="D353" t="s">
        <v>818</v>
      </c>
      <c r="E353" s="2" t="s">
        <v>837</v>
      </c>
      <c r="F353" t="s">
        <v>838</v>
      </c>
      <c r="G353" t="s">
        <v>10</v>
      </c>
      <c r="H353" s="3">
        <v>155</v>
      </c>
      <c r="I353">
        <v>0.5</v>
      </c>
      <c r="K353">
        <v>1</v>
      </c>
    </row>
    <row r="354" spans="2:11" x14ac:dyDescent="0.25">
      <c r="B354" s="4">
        <f>COUNTIF(Tableau1[RefProduit],Tableau1[[#This Row],[RefProduit]])</f>
        <v>1</v>
      </c>
      <c r="C354" s="4" t="str">
        <f>Tableau1[[#This Row],[CodeLydic]] &amp;"-" &amp; Tableau1[[#This Row],[ReférenceFournisseur]]</f>
        <v>AIP-200007 -GTMK</v>
      </c>
      <c r="D354" t="s">
        <v>818</v>
      </c>
      <c r="E354" s="2" t="s">
        <v>839</v>
      </c>
      <c r="F354" t="s">
        <v>840</v>
      </c>
      <c r="G354" t="s">
        <v>10</v>
      </c>
      <c r="H354" s="3">
        <v>298.48</v>
      </c>
      <c r="I354">
        <v>0.5</v>
      </c>
      <c r="K354">
        <v>1</v>
      </c>
    </row>
    <row r="355" spans="2:11" x14ac:dyDescent="0.25">
      <c r="B355" s="4">
        <f>COUNTIF(Tableau1[RefProduit],Tableau1[[#This Row],[RefProduit]])</f>
        <v>1</v>
      </c>
      <c r="C355" s="4" t="str">
        <f>Tableau1[[#This Row],[CodeLydic]] &amp;"-" &amp; Tableau1[[#This Row],[ReférenceFournisseur]]</f>
        <v>AIP-120102 - VBET25</v>
      </c>
      <c r="D355" t="s">
        <v>818</v>
      </c>
      <c r="E355" s="2" t="s">
        <v>841</v>
      </c>
      <c r="F355" t="s">
        <v>842</v>
      </c>
      <c r="G355" t="s">
        <v>10</v>
      </c>
      <c r="H355" s="3">
        <v>47.32</v>
      </c>
      <c r="I355">
        <v>0.25</v>
      </c>
      <c r="K355">
        <v>1</v>
      </c>
    </row>
    <row r="356" spans="2:11" x14ac:dyDescent="0.25">
      <c r="B356" s="4">
        <f>COUNTIF(Tableau1[RefProduit],Tableau1[[#This Row],[RefProduit]])</f>
        <v>1</v>
      </c>
      <c r="C356" s="4" t="str">
        <f>Tableau1[[#This Row],[CodeLydic]] &amp;"-" &amp; Tableau1[[#This Row],[ReférenceFournisseur]]</f>
        <v>AIP-122007 -UGVBT</v>
      </c>
      <c r="D356" t="s">
        <v>818</v>
      </c>
      <c r="E356" s="2" t="s">
        <v>843</v>
      </c>
      <c r="F356" t="s">
        <v>844</v>
      </c>
      <c r="G356" t="s">
        <v>10</v>
      </c>
      <c r="H356" s="3">
        <v>172.64</v>
      </c>
      <c r="I356">
        <v>1</v>
      </c>
      <c r="K356">
        <v>1</v>
      </c>
    </row>
    <row r="357" spans="2:11" x14ac:dyDescent="0.25">
      <c r="B357" s="4">
        <f>COUNTIF(Tableau1[RefProduit],Tableau1[[#This Row],[RefProduit]])</f>
        <v>1</v>
      </c>
      <c r="C357" s="4" t="str">
        <f>Tableau1[[#This Row],[CodeLydic]] &amp;"-" &amp; Tableau1[[#This Row],[ReférenceFournisseur]]</f>
        <v>AIP-120180 - VBR5</v>
      </c>
      <c r="D357" t="s">
        <v>818</v>
      </c>
      <c r="E357" s="2" t="s">
        <v>845</v>
      </c>
      <c r="F357" t="s">
        <v>846</v>
      </c>
      <c r="G357" t="s">
        <v>10</v>
      </c>
      <c r="H357" s="3">
        <f>23.4/5</f>
        <v>4.68</v>
      </c>
      <c r="I357">
        <v>0.01</v>
      </c>
      <c r="K357">
        <v>1</v>
      </c>
    </row>
    <row r="358" spans="2:11" x14ac:dyDescent="0.25">
      <c r="B358" s="4">
        <f>COUNTIF(Tableau1[RefProduit],Tableau1[[#This Row],[RefProduit]])</f>
        <v>1</v>
      </c>
      <c r="C358" s="4" t="str">
        <f>Tableau1[[#This Row],[CodeLydic]] &amp;"-" &amp; Tableau1[[#This Row],[ReférenceFournisseur]]</f>
        <v>AIP-122008 -UGIP</v>
      </c>
      <c r="D358" t="s">
        <v>818</v>
      </c>
      <c r="E358" s="2" t="s">
        <v>847</v>
      </c>
      <c r="F358" t="s">
        <v>848</v>
      </c>
      <c r="G358" t="s">
        <v>10</v>
      </c>
      <c r="H358" s="3">
        <v>227.76</v>
      </c>
      <c r="I358">
        <v>0.25</v>
      </c>
      <c r="K358">
        <v>1</v>
      </c>
    </row>
    <row r="359" spans="2:11" x14ac:dyDescent="0.25">
      <c r="B359" s="4">
        <f>COUNTIF(Tableau1[RefProduit],Tableau1[[#This Row],[RefProduit]])</f>
        <v>1</v>
      </c>
      <c r="C359" s="4" t="str">
        <f>Tableau1[[#This Row],[CodeLydic]] &amp;"-" &amp; Tableau1[[#This Row],[ReférenceFournisseur]]</f>
        <v>AIP-120171 -UGRL</v>
      </c>
      <c r="D359" t="s">
        <v>818</v>
      </c>
      <c r="E359" s="2" t="s">
        <v>849</v>
      </c>
      <c r="F359" t="s">
        <v>850</v>
      </c>
      <c r="G359" t="s">
        <v>10</v>
      </c>
      <c r="H359" s="3">
        <v>189.8</v>
      </c>
      <c r="I359">
        <v>0.5</v>
      </c>
      <c r="K359">
        <v>1</v>
      </c>
    </row>
    <row r="360" spans="2:11" x14ac:dyDescent="0.25">
      <c r="B360" s="4">
        <f>COUNTIF(Tableau1[RefProduit],Tableau1[[#This Row],[RefProduit]])</f>
        <v>1</v>
      </c>
      <c r="C360" s="4" t="str">
        <f>Tableau1[[#This Row],[CodeLydic]] &amp;"-" &amp; Tableau1[[#This Row],[ReférenceFournisseur]]</f>
        <v>AIP-120179 -ANT868</v>
      </c>
      <c r="D360" t="s">
        <v>818</v>
      </c>
      <c r="E360" s="2" t="s">
        <v>851</v>
      </c>
      <c r="F360" t="s">
        <v>852</v>
      </c>
      <c r="G360" t="s">
        <v>10</v>
      </c>
      <c r="H360" s="3">
        <v>26</v>
      </c>
      <c r="I360">
        <v>0.2</v>
      </c>
      <c r="K360">
        <v>1</v>
      </c>
    </row>
    <row r="361" spans="2:11" x14ac:dyDescent="0.25">
      <c r="B361" s="4">
        <f>COUNTIF(Tableau1[RefProduit],Tableau1[[#This Row],[RefProduit]])</f>
        <v>1</v>
      </c>
      <c r="C361" s="4" t="str">
        <f>Tableau1[[#This Row],[CodeLydic]] &amp;"-" &amp; Tableau1[[#This Row],[ReférenceFournisseur]]</f>
        <v>AIP-120178 -VBHFP</v>
      </c>
      <c r="D361" t="s">
        <v>818</v>
      </c>
      <c r="E361" s="2" t="s">
        <v>853</v>
      </c>
      <c r="F361" t="s">
        <v>854</v>
      </c>
      <c r="G361" t="s">
        <v>10</v>
      </c>
      <c r="H361" s="3">
        <v>22.36</v>
      </c>
      <c r="I361">
        <v>0.01</v>
      </c>
      <c r="K361">
        <v>1</v>
      </c>
    </row>
    <row r="362" spans="2:11" x14ac:dyDescent="0.25">
      <c r="B362" s="4">
        <f>COUNTIF(Tableau1[RefProduit],Tableau1[[#This Row],[RefProduit]])</f>
        <v>1</v>
      </c>
      <c r="C362" s="4" t="str">
        <f>Tableau1[[#This Row],[CodeLydic]] &amp;"-" &amp; Tableau1[[#This Row],[ReférenceFournisseur]]</f>
        <v>AIP-120186 -BPNONF60CV</v>
      </c>
      <c r="D362" t="s">
        <v>818</v>
      </c>
      <c r="E362" s="2" t="s">
        <v>855</v>
      </c>
      <c r="F362" t="s">
        <v>856</v>
      </c>
      <c r="G362" t="s">
        <v>10</v>
      </c>
      <c r="H362" s="3">
        <v>67.08</v>
      </c>
      <c r="I362">
        <v>0.75</v>
      </c>
      <c r="K362">
        <v>1</v>
      </c>
    </row>
    <row r="363" spans="2:11" x14ac:dyDescent="0.25">
      <c r="B363" s="4">
        <f>COUNTIF(Tableau1[RefProduit],Tableau1[[#This Row],[RefProduit]])</f>
        <v>1</v>
      </c>
      <c r="C363" s="4" t="str">
        <f>Tableau1[[#This Row],[CodeLydic]] &amp;"-" &amp; Tableau1[[#This Row],[ReférenceFournisseur]]</f>
        <v>AIP-110909 -PS1250DIN</v>
      </c>
      <c r="D363" t="s">
        <v>818</v>
      </c>
      <c r="E363" s="2" t="s">
        <v>857</v>
      </c>
      <c r="F363" t="s">
        <v>858</v>
      </c>
      <c r="G363" t="s">
        <v>10</v>
      </c>
      <c r="H363" s="3">
        <v>70.72</v>
      </c>
      <c r="I363">
        <v>0.35</v>
      </c>
      <c r="K363">
        <v>1</v>
      </c>
    </row>
    <row r="364" spans="2:11" x14ac:dyDescent="0.25">
      <c r="B364" s="4">
        <f>COUNTIF(Tableau1[RefProduit],Tableau1[[#This Row],[RefProduit]])</f>
        <v>1</v>
      </c>
      <c r="C364" s="4" t="str">
        <f>Tableau1[[#This Row],[CodeLydic]] &amp;"-" &amp; Tableau1[[#This Row],[ReférenceFournisseur]]</f>
        <v>AIP-120124 -ENCODUSB</v>
      </c>
      <c r="D364" t="s">
        <v>818</v>
      </c>
      <c r="E364" s="2" t="s">
        <v>859</v>
      </c>
      <c r="F364" t="s">
        <v>860</v>
      </c>
      <c r="G364" t="s">
        <v>10</v>
      </c>
      <c r="H364" s="3">
        <v>241.28</v>
      </c>
      <c r="K364">
        <v>1</v>
      </c>
    </row>
    <row r="365" spans="2:11" x14ac:dyDescent="0.25">
      <c r="B365" s="4">
        <f>COUNTIF(Tableau1[RefProduit],Tableau1[[#This Row],[RefProduit]])</f>
        <v>1</v>
      </c>
      <c r="C365" s="4" t="str">
        <f>Tableau1[[#This Row],[CodeLydic]] &amp;"-" &amp; Tableau1[[#This Row],[ReférenceFournisseur]]</f>
        <v>AIP-122003 -PACKCP4K</v>
      </c>
      <c r="D365" t="s">
        <v>818</v>
      </c>
      <c r="E365" s="2" t="s">
        <v>861</v>
      </c>
      <c r="F365" t="s">
        <v>862</v>
      </c>
      <c r="G365" t="s">
        <v>10</v>
      </c>
      <c r="H365" s="3">
        <v>76.44</v>
      </c>
      <c r="I365">
        <v>0.25</v>
      </c>
      <c r="K365">
        <v>1</v>
      </c>
    </row>
    <row r="366" spans="2:11" x14ac:dyDescent="0.25">
      <c r="B366" s="4">
        <f>COUNTIF(Tableau1[RefProduit],Tableau1[[#This Row],[RefProduit]])</f>
        <v>1</v>
      </c>
      <c r="C366" s="4" t="str">
        <f>Tableau1[[#This Row],[CodeLydic]] &amp;"-" &amp; Tableau1[[#This Row],[ReférenceFournisseur]]</f>
        <v>AIP-120123 -KEY3</v>
      </c>
      <c r="D366" t="s">
        <v>818</v>
      </c>
      <c r="E366" s="2" t="s">
        <v>863</v>
      </c>
      <c r="F366" t="s">
        <v>864</v>
      </c>
      <c r="G366" t="s">
        <v>10</v>
      </c>
      <c r="H366" s="3">
        <v>4.333333333333333</v>
      </c>
      <c r="I366">
        <v>0.01</v>
      </c>
      <c r="K366">
        <v>1</v>
      </c>
    </row>
    <row r="367" spans="2:11" x14ac:dyDescent="0.25">
      <c r="B367" s="4">
        <f>COUNTIF(Tableau1[RefProduit],Tableau1[[#This Row],[RefProduit]])</f>
        <v>1</v>
      </c>
      <c r="C367" s="4" t="str">
        <f>Tableau1[[#This Row],[CodeLydic]] &amp;"-" &amp; Tableau1[[#This Row],[ReférenceFournisseur]]</f>
        <v>AIP-120188 -KEY5</v>
      </c>
      <c r="D367" t="s">
        <v>818</v>
      </c>
      <c r="E367" s="2" t="s">
        <v>865</v>
      </c>
      <c r="F367" t="s">
        <v>866</v>
      </c>
      <c r="G367" t="s">
        <v>10</v>
      </c>
      <c r="H367" s="3">
        <v>23.4</v>
      </c>
      <c r="I367">
        <v>0.01</v>
      </c>
      <c r="K367">
        <v>1</v>
      </c>
    </row>
    <row r="368" spans="2:11" x14ac:dyDescent="0.25">
      <c r="B368" s="4">
        <f>COUNTIF(Tableau1[RefProduit],Tableau1[[#This Row],[RefProduit]])</f>
        <v>1</v>
      </c>
      <c r="C368" s="4" t="str">
        <f>Tableau1[[#This Row],[CodeLydic]] &amp;"-" &amp; Tableau1[[#This Row],[ReférenceFournisseur]]</f>
        <v>-</v>
      </c>
      <c r="E368" s="2"/>
      <c r="H368" s="3"/>
    </row>
  </sheetData>
  <conditionalFormatting sqref="A110:D110 G110:K110 A3:K109">
    <cfRule type="expression" dxfId="6" priority="3">
      <formula>$B3&gt;1</formula>
    </cfRule>
  </conditionalFormatting>
  <conditionalFormatting sqref="E110">
    <cfRule type="expression" dxfId="5" priority="2">
      <formula>$B110&gt;1</formula>
    </cfRule>
  </conditionalFormatting>
  <conditionalFormatting sqref="E111:E112">
    <cfRule type="expression" dxfId="4" priority="1">
      <formula>$B111&gt;1</formula>
    </cfRule>
  </conditionalFormatting>
  <dataValidations count="4">
    <dataValidation type="list" allowBlank="1" showInputMessage="1" showErrorMessage="1" sqref="G3:G368">
      <formula1>"U,ML,Ens"</formula1>
    </dataValidation>
    <dataValidation type="list" allowBlank="1" showInputMessage="1" showErrorMessage="1" sqref="K3:K368">
      <formula1>"1,2"</formula1>
    </dataValidation>
    <dataValidation type="decimal" allowBlank="1" showInputMessage="1" showErrorMessage="1" sqref="H3:H368">
      <formula1>-1000000</formula1>
      <formula2>1000000</formula2>
    </dataValidation>
    <dataValidation type="decimal" allowBlank="1" showInputMessage="1" showErrorMessage="1" sqref="I3:I368">
      <formula1>-1000</formula1>
      <formula2>1000</formula2>
    </dataValidation>
  </dataValidations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 - Perso</dc:creator>
  <cp:lastModifiedBy>Abate Fred Bureau</cp:lastModifiedBy>
  <dcterms:created xsi:type="dcterms:W3CDTF">2016-07-10T11:13:43Z</dcterms:created>
  <dcterms:modified xsi:type="dcterms:W3CDTF">2016-07-13T14:36:15Z</dcterms:modified>
</cp:coreProperties>
</file>