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ate Fred Bureau\Documents\EIE\EIEx\"/>
    </mc:Choice>
  </mc:AlternateContent>
  <bookViews>
    <workbookView xWindow="0" yWindow="0" windowWidth="28800" windowHeight="1422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4" i="1" l="1"/>
  <c r="H128" i="1"/>
  <c r="C179" i="1" l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H74" i="1"/>
  <c r="C74" i="1"/>
  <c r="C73" i="1"/>
  <c r="C72" i="1"/>
  <c r="C71" i="1"/>
  <c r="C70" i="1"/>
  <c r="C69" i="1"/>
  <c r="C68" i="1"/>
  <c r="C3" i="1" l="1"/>
  <c r="B179" i="1" s="1"/>
  <c r="C4" i="1"/>
  <c r="C5" i="1"/>
  <c r="C6" i="1"/>
  <c r="C7" i="1"/>
  <c r="C8" i="1"/>
  <c r="B176" i="1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B177" i="1" l="1"/>
  <c r="B178" i="1"/>
  <c r="B175" i="1"/>
  <c r="B174" i="1"/>
  <c r="B173" i="1"/>
  <c r="B171" i="1"/>
  <c r="B172" i="1"/>
  <c r="B170" i="1"/>
  <c r="B168" i="1"/>
  <c r="B169" i="1"/>
  <c r="B167" i="1"/>
  <c r="B166" i="1"/>
  <c r="B165" i="1"/>
  <c r="B164" i="1"/>
  <c r="B161" i="1"/>
  <c r="B162" i="1"/>
  <c r="B163" i="1"/>
  <c r="B157" i="1"/>
  <c r="B159" i="1"/>
  <c r="B160" i="1"/>
  <c r="B156" i="1"/>
  <c r="B158" i="1"/>
  <c r="B154" i="1"/>
  <c r="B155" i="1"/>
  <c r="B152" i="1"/>
  <c r="B153" i="1"/>
  <c r="B150" i="1"/>
  <c r="B151" i="1"/>
  <c r="B149" i="1"/>
  <c r="B148" i="1"/>
  <c r="B147" i="1"/>
  <c r="B146" i="1"/>
  <c r="B145" i="1"/>
  <c r="B143" i="1"/>
  <c r="B144" i="1"/>
  <c r="B142" i="1"/>
  <c r="B140" i="1"/>
  <c r="B141" i="1"/>
  <c r="B139" i="1"/>
  <c r="B127" i="1"/>
  <c r="B137" i="1"/>
  <c r="B138" i="1"/>
  <c r="B135" i="1"/>
  <c r="B136" i="1"/>
  <c r="B134" i="1"/>
  <c r="B132" i="1"/>
  <c r="B133" i="1"/>
  <c r="B131" i="1"/>
  <c r="B130" i="1"/>
  <c r="B128" i="1"/>
  <c r="B129" i="1"/>
  <c r="B126" i="1"/>
  <c r="B124" i="1"/>
  <c r="B125" i="1"/>
  <c r="B122" i="1"/>
  <c r="B123" i="1"/>
  <c r="B121" i="1"/>
  <c r="B120" i="1"/>
  <c r="B119" i="1"/>
  <c r="B118" i="1"/>
  <c r="B116" i="1"/>
  <c r="B117" i="1"/>
  <c r="B115" i="1"/>
  <c r="B114" i="1"/>
  <c r="B113" i="1"/>
  <c r="B111" i="1"/>
  <c r="B112" i="1"/>
  <c r="B109" i="1"/>
  <c r="B110" i="1"/>
  <c r="B107" i="1"/>
  <c r="B108" i="1"/>
  <c r="B105" i="1"/>
  <c r="B106" i="1"/>
  <c r="B102" i="1"/>
  <c r="B104" i="1"/>
  <c r="B103" i="1"/>
  <c r="B101" i="1"/>
  <c r="B100" i="1"/>
  <c r="B99" i="1"/>
  <c r="B98" i="1"/>
  <c r="B97" i="1"/>
  <c r="B96" i="1"/>
  <c r="B91" i="1"/>
  <c r="B94" i="1"/>
  <c r="B95" i="1"/>
  <c r="B92" i="1"/>
  <c r="B93" i="1"/>
  <c r="B88" i="1"/>
  <c r="B89" i="1"/>
  <c r="B90" i="1"/>
  <c r="B87" i="1"/>
  <c r="B85" i="1"/>
  <c r="B86" i="1"/>
  <c r="B83" i="1"/>
  <c r="B84" i="1"/>
  <c r="B82" i="1"/>
  <c r="B78" i="1"/>
  <c r="B81" i="1"/>
  <c r="B80" i="1"/>
  <c r="B79" i="1"/>
  <c r="B76" i="1"/>
  <c r="B77" i="1"/>
  <c r="B74" i="1"/>
  <c r="B75" i="1"/>
  <c r="B72" i="1"/>
  <c r="B71" i="1"/>
  <c r="B73" i="1"/>
  <c r="B68" i="1"/>
  <c r="B69" i="1"/>
  <c r="B70" i="1"/>
  <c r="B66" i="1"/>
  <c r="B50" i="1"/>
  <c r="B34" i="1"/>
  <c r="B3" i="1"/>
  <c r="B18" i="1"/>
  <c r="B62" i="1"/>
  <c r="B46" i="1"/>
  <c r="B30" i="1"/>
  <c r="B14" i="1"/>
  <c r="B58" i="1"/>
  <c r="B42" i="1"/>
  <c r="B26" i="1"/>
  <c r="B10" i="1"/>
  <c r="B54" i="1"/>
  <c r="B38" i="1"/>
  <c r="B22" i="1"/>
  <c r="B6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B56" i="1"/>
  <c r="B52" i="1"/>
  <c r="B48" i="1"/>
  <c r="B44" i="1"/>
  <c r="B40" i="1"/>
  <c r="B36" i="1"/>
  <c r="B32" i="1"/>
  <c r="B28" i="1"/>
  <c r="B24" i="1"/>
  <c r="B20" i="1"/>
  <c r="B16" i="1"/>
  <c r="B12" i="1"/>
  <c r="B8" i="1"/>
  <c r="B4" i="1"/>
  <c r="B64" i="1"/>
  <c r="B60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B11" i="1"/>
  <c r="B7" i="1"/>
</calcChain>
</file>

<file path=xl/sharedStrings.xml><?xml version="1.0" encoding="utf-8"?>
<sst xmlns="http://schemas.openxmlformats.org/spreadsheetml/2006/main" count="821" uniqueCount="462">
  <si>
    <t>Id</t>
  </si>
  <si>
    <t>Nom</t>
  </si>
  <si>
    <t>Unité</t>
  </si>
  <si>
    <t>Prix</t>
  </si>
  <si>
    <t>CodeLydic</t>
  </si>
  <si>
    <t>ReférenceFournisseur</t>
  </si>
  <si>
    <t>TempsDePauseUnitaire</t>
  </si>
  <si>
    <t>string</t>
  </si>
  <si>
    <t>FamilleId</t>
  </si>
  <si>
    <t>Boitier dériv. 4D</t>
  </si>
  <si>
    <t>U</t>
  </si>
  <si>
    <t>0180148</t>
  </si>
  <si>
    <t>Boitier dériv. 8D</t>
  </si>
  <si>
    <t>0180149</t>
  </si>
  <si>
    <t>CCPI MIXT NA CPF 60A</t>
  </si>
  <si>
    <t>0231034R13</t>
  </si>
  <si>
    <t>CCPI MIXT PH CPF 60A</t>
  </si>
  <si>
    <t>DISTRIBUTEUR NIVEAU 400A</t>
  </si>
  <si>
    <t>DISTRI. D'ARRIVEE 400A PIED DE COLONNE 400A</t>
  </si>
  <si>
    <t>0350410</t>
  </si>
  <si>
    <t>0350400</t>
  </si>
  <si>
    <t>0231035R13</t>
  </si>
  <si>
    <t>REPARTITEUR DE TERRE</t>
  </si>
  <si>
    <t>0934015</t>
  </si>
  <si>
    <t>CORNET LONG D'EPANOUISSE C/C 200A IPXXB+DIST</t>
  </si>
  <si>
    <t>0935069</t>
  </si>
  <si>
    <t>PAN MONO TYPE A SANS HABILLAGE</t>
  </si>
  <si>
    <t>0351051</t>
  </si>
  <si>
    <t>PAN TRIPHASE TYPE F</t>
  </si>
  <si>
    <t>0351056</t>
  </si>
  <si>
    <t>CPF 60A PHASE CAHORS POUR FUSIBLE SECT. ISOL</t>
  </si>
  <si>
    <t>0241003</t>
  </si>
  <si>
    <t>CPF 60A NEUTRE CAHORS POUR BARRETTE SECT. ISOL</t>
  </si>
  <si>
    <t>0241002</t>
  </si>
  <si>
    <t>DISTRIBUTEUR NIV200A CPF</t>
  </si>
  <si>
    <t>0350250</t>
  </si>
  <si>
    <t>DISTRIBUTEUR ARR200A CPF</t>
  </si>
  <si>
    <t>0350260</t>
  </si>
  <si>
    <t>CORNET D'EPANOUISSEMENT DISTRIB 200/400 A</t>
  </si>
  <si>
    <t>0935054</t>
  </si>
  <si>
    <t>TGBT PARKING</t>
  </si>
  <si>
    <t>Ens</t>
  </si>
  <si>
    <t>B2EI</t>
  </si>
  <si>
    <t>TGBT PARKING CHAPELLE LOT G</t>
  </si>
  <si>
    <t>TGBT SG BAT G1</t>
  </si>
  <si>
    <t>TGBT SG CHAPELLE G1</t>
  </si>
  <si>
    <t>TGBT SG BAT G2</t>
  </si>
  <si>
    <t>TGBT SG CHAPELLE G2</t>
  </si>
  <si>
    <t>TD COMMERCES</t>
  </si>
  <si>
    <t>PLAQ INOX BROS ENC. AVEC CAMERA /HP/ VIGIK CLAVIER</t>
  </si>
  <si>
    <t>NORALSY</t>
  </si>
  <si>
    <t>MAEC</t>
  </si>
  <si>
    <t>NPH300-BR</t>
  </si>
  <si>
    <t>CENTRALE VIGIK PROVIC ONE X3 85X52X20 VER 9.6</t>
  </si>
  <si>
    <t>EVE196-X3</t>
  </si>
  <si>
    <t>ALIM. REDRESSE FILTRE 220V - 12V/2A /DIN</t>
  </si>
  <si>
    <t>ARD122</t>
  </si>
  <si>
    <t>BP DE SORTIE INOX 1 BP (NO/OFF)80X80 "PORTE" HANDY</t>
  </si>
  <si>
    <t>NPIB02-EH</t>
  </si>
  <si>
    <t>MODEM GSM DATA POUR GEST. 32 EQUI. VIA BATI V9.02</t>
  </si>
  <si>
    <t>IGSMDATA32</t>
  </si>
  <si>
    <t>ALIM. REGULEE 12V/5A /DIN 4 MODULES</t>
  </si>
  <si>
    <t>AR125</t>
  </si>
  <si>
    <t>ALIMENTATION PRINCIPALE S300 BPT 120VA</t>
  </si>
  <si>
    <t>.XA/301LR</t>
  </si>
  <si>
    <t>UNITE DE MODULATION VIDEO SERIE 300</t>
  </si>
  <si>
    <t>.XAV/300</t>
  </si>
  <si>
    <t>VAS /100.30 ALIM.SUPL. 230V,60VA,17,5Vcc 6270-3300</t>
  </si>
  <si>
    <t>.VAS/100.20</t>
  </si>
  <si>
    <t>CARTE DE DISTRIBUTION 4 V. VIDEO SYSTEME 300</t>
  </si>
  <si>
    <t>.XDV/304</t>
  </si>
  <si>
    <t>AMPLIFICATEUR VIDEO MINIATURISE POUR INSTALLATIONS</t>
  </si>
  <si>
    <t>.XDV/300A</t>
  </si>
  <si>
    <t>MONIT.3.5" PERLA BLANC AVEC BOUCLE REF 62100230</t>
  </si>
  <si>
    <t>.PEV-BI</t>
  </si>
  <si>
    <t>BP INTERIEUR SAILLIE</t>
  </si>
  <si>
    <t>.PN/80</t>
  </si>
  <si>
    <t>KIT VIGIK® PROVIC ONE X3. DEVE196-M+MPI01E ENCAST</t>
  </si>
  <si>
    <t>DEVE196-XMBE</t>
  </si>
  <si>
    <t>KIT MODEM GSM+ LHF868-RS-1</t>
  </si>
  <si>
    <t>DGSMLHF-1</t>
  </si>
  <si>
    <t>TELEC. HF PROGRAM 4 CANAUX 868MHZ+PROX MIFARE KCP8</t>
  </si>
  <si>
    <t>TELP868-8</t>
  </si>
  <si>
    <t>CLE PROX 13,56M PR V2014 NOIR COD SIT FIXE(PAR 20)</t>
  </si>
  <si>
    <t>KCP8000</t>
  </si>
  <si>
    <t>FORFAIT JOURNEE MISE EN SERVICE PARIS &amp; COURONNE</t>
  </si>
  <si>
    <t>UCAMPI01</t>
  </si>
  <si>
    <t>MISE EN SERVICE CHAPELLE G</t>
  </si>
  <si>
    <t>ENCASTRE LEDVANCE M LED 10.3W 3000°K 36° IP44 CL2</t>
  </si>
  <si>
    <t>OSRAM</t>
  </si>
  <si>
    <t>927254</t>
  </si>
  <si>
    <t>SUSPENSION PARA CON 20 ALU BROSSE 1X60WE27 CL1</t>
  </si>
  <si>
    <t>DECLIC</t>
  </si>
  <si>
    <t>133005</t>
  </si>
  <si>
    <t>LAMPE PARATHOM CLASSIC A LED 8W 2700°K E27 806 LUMENS NON GRADABLE 15 000H</t>
  </si>
  <si>
    <t>299085</t>
  </si>
  <si>
    <t>TYPE 1</t>
  </si>
  <si>
    <t>TYPE 2</t>
  </si>
  <si>
    <t>HUBLOT ANTIVANDALE PHOBOS LED CORPS POLYCARBONAYE BLANC LED 19.7W 4000°K 1600 LUMENS DIAMETRE 340MM + DETECTEUR HF IP65 IK10 CLASSE 2 850°</t>
  </si>
  <si>
    <t>ELTALED</t>
  </si>
  <si>
    <t>990422LDETCLIIW</t>
  </si>
  <si>
    <t>TYPE 3 BIS</t>
  </si>
  <si>
    <t>ENCASTRE GRAPHITE ASYMETRIQUE LED 14.8W 3000°K 1101 LUMENS IP65 IK10 CL1</t>
  </si>
  <si>
    <t>BEGA</t>
  </si>
  <si>
    <t>33058</t>
  </si>
  <si>
    <t>TYPE 5</t>
  </si>
  <si>
    <t>BOITIER D'ENCASTREMENT</t>
  </si>
  <si>
    <t>10436</t>
  </si>
  <si>
    <t>CADRE D'ENCASTREMENT BEGA</t>
  </si>
  <si>
    <t>10036</t>
  </si>
  <si>
    <t>ENCASTRE LASER BLADE INOUT HIGH CONTRAST FRAME COLLERETTE GRISE AVEC INTÉRIEUR NOIR LED 10W 3000°K 950 LUMENS IRC83 AVEC OPTIQUE 46° &amp; UGR&lt;19 - AVEC CONVERTISSEUR INCLUS - IP65 IK06 CLASSE 2</t>
  </si>
  <si>
    <t>IGUZZINI</t>
  </si>
  <si>
    <t>3.BX60.774.0</t>
  </si>
  <si>
    <t>TYPE 6</t>
  </si>
  <si>
    <t>Strip LED TUBE HI POWER 9.6W/M 940LM/W 4000K 12V L=5000
CL3 IP65</t>
  </si>
  <si>
    <t>3.ME34.701.0</t>
  </si>
  <si>
    <t>TYPE 7</t>
  </si>
  <si>
    <t>Ledstrip - Convertisseur électronique 70 W - Vin 220-240Vac Vout 12Vdc Iout 6,8A -</t>
  </si>
  <si>
    <t>3.MWF8.000.0</t>
  </si>
  <si>
    <t>X26 - interface pour variation de lumière DALI 120W 24V OU 50W 12V</t>
  </si>
  <si>
    <t>3.MWP3.000.0</t>
  </si>
  <si>
    <t>SUSPENSION LA BOULE VERRE OPALE DIAM350mm 1X42W GX24Q-3/4 AVEC FILIN D'ACIER CLI</t>
  </si>
  <si>
    <t>LIMBURG</t>
  </si>
  <si>
    <t>56211.1</t>
  </si>
  <si>
    <t>TYPE 8</t>
  </si>
  <si>
    <t>LAMPE FLUO COMPACT BIAX T/E 42W GX24Q4 840 GE</t>
  </si>
  <si>
    <t>46315</t>
  </si>
  <si>
    <t>SUSPENSION LA BOULE VERRE OPALE DIAM400mm 1X57WGX24Q-5 + CABLE D'ACIER CL1</t>
  </si>
  <si>
    <t>56212.1</t>
  </si>
  <si>
    <t>LAMPE FLUO COMPACT 57W/840 GX24Q-5 GE</t>
  </si>
  <si>
    <t>45201</t>
  </si>
  <si>
    <t>SUSPENSION LA BOULE VERRE OPALE DIAM450mm 2X42WGX24Q3/4 + CABLE D'ACIER CL1</t>
  </si>
  <si>
    <t>56213.1</t>
  </si>
  <si>
    <t>ENCASTRER A REPARTITION LUMINEUSE EXTENSIVE LED 12W 3000°K 1515 LUMENS IP65 IK10 CLIII</t>
  </si>
  <si>
    <t>55824</t>
  </si>
  <si>
    <t>TYPE 9</t>
  </si>
  <si>
    <t>BLOC ALIMENTATION 7-20W 350mA GRADABLE 1/10V IP65 CL2</t>
  </si>
  <si>
    <t>10510</t>
  </si>
  <si>
    <t>ENCASTRER A REPARTION LUMINEUSE INTENSIVE LED 12W 3000°K 1515 LUMENS IP65 IK10 CLIII</t>
  </si>
  <si>
    <t>55823</t>
  </si>
  <si>
    <t>BOITIER D'ENCASTREMENT AVEC OUVERTURE 98mm</t>
  </si>
  <si>
    <t>10440</t>
  </si>
  <si>
    <t>ENCASTRER A REPARTITION LUMINEUSE SYMETRIQUE LED 10.5W 3000°K 1230 LUMENS IP65 CL1</t>
  </si>
  <si>
    <t>66876</t>
  </si>
  <si>
    <t>TYPE 10</t>
  </si>
  <si>
    <t>10486</t>
  </si>
  <si>
    <t>LUMINAIRE ETANCHE TUMO DIAMETRE 70MM 1X49W T 5 POLYCARBONATE CLAIR EMBOUTS INOX BRILLANT FIXATION PAR COLLIERS INOX L:1604 T5 IP68 IK10 850°C</t>
  </si>
  <si>
    <t>SFEL</t>
  </si>
  <si>
    <t>TUM149B1</t>
  </si>
  <si>
    <t>TYPE 11 BIS</t>
  </si>
  <si>
    <t>FluoT5 LL HO 49W 840 GE</t>
  </si>
  <si>
    <t>61122</t>
  </si>
  <si>
    <t>ETANCHE START WATERPROOF PC 2X28W T5 CLIPS INOX IP65 IK08 CLASSE 1 SLI</t>
  </si>
  <si>
    <t>SYLVANIA</t>
  </si>
  <si>
    <t>0042503</t>
  </si>
  <si>
    <t>TYPE 12 BIS</t>
  </si>
  <si>
    <t>FluoT5 LL HE 28W 840 2900 LUMENS LONG 1149MM GE</t>
  </si>
  <si>
    <t>GE</t>
  </si>
  <si>
    <t>61102</t>
  </si>
  <si>
    <t>RefProduit</t>
  </si>
  <si>
    <t>Nb</t>
  </si>
  <si>
    <t>RESISTEX</t>
  </si>
  <si>
    <t>850525</t>
  </si>
  <si>
    <t>OMEGALED 16W DET 840 BLC</t>
  </si>
  <si>
    <t>TYPE 3</t>
  </si>
  <si>
    <t>RIDI</t>
  </si>
  <si>
    <t>0660408</t>
  </si>
  <si>
    <t>AL-R1X115/30DA-SM</t>
  </si>
  <si>
    <t>TYPE 4</t>
  </si>
  <si>
    <t>0206601GD</t>
  </si>
  <si>
    <t>R-TUBE 115/30W 440M840 GD</t>
  </si>
  <si>
    <t>0203779</t>
  </si>
  <si>
    <t>AL-E EMBOUT AL T5</t>
  </si>
  <si>
    <t>0201239</t>
  </si>
  <si>
    <t>ZUSP SUSPENSION A CABLE 1,5M</t>
  </si>
  <si>
    <t>SAMMODE</t>
  </si>
  <si>
    <t>14935013</t>
  </si>
  <si>
    <t>PUR70 149E G5 PO 113LN RE BCV</t>
  </si>
  <si>
    <t>TYPE 11</t>
  </si>
  <si>
    <t>PHILIPS</t>
  </si>
  <si>
    <t>571066 00</t>
  </si>
  <si>
    <t>TCW216 - PACIFIC</t>
  </si>
  <si>
    <t>TYPE 12</t>
  </si>
  <si>
    <t>638707 00</t>
  </si>
  <si>
    <t>TCW060 - TCW060 AVEC MASTER TL5 HE 28W/840 1SL/20 639486 05</t>
  </si>
  <si>
    <t>068984 99</t>
  </si>
  <si>
    <t>CORELINE FIXED</t>
  </si>
  <si>
    <t>TYPE 1 BIS</t>
  </si>
  <si>
    <t>241172 00</t>
  </si>
  <si>
    <t>WL120V - CoreLine Wall-mounted</t>
  </si>
  <si>
    <t>0980228R13</t>
  </si>
  <si>
    <t>MOD OPER 48 EQUIP</t>
  </si>
  <si>
    <t>0980357R13</t>
  </si>
  <si>
    <t>Câble CCM riser 144 FO MODULO4 50M</t>
  </si>
  <si>
    <t>0980351R13</t>
  </si>
  <si>
    <t>Câble CCM riser 24 FO MODULO4 50M</t>
  </si>
  <si>
    <t>0980322R13</t>
  </si>
  <si>
    <t>PBO 32 épissure (4x8) 12 EL MAX</t>
  </si>
  <si>
    <t>0980318R13</t>
  </si>
  <si>
    <t>PTO 4FO μGAINE 1/2 PRECO DEVIDOIR 30M</t>
  </si>
  <si>
    <t>0980331R13</t>
  </si>
  <si>
    <t>MANCH THERMO EPISSURE D3 LONGUEUR 40MM D3</t>
  </si>
  <si>
    <t>700708</t>
  </si>
  <si>
    <t>BREST LED COB 10W B BC</t>
  </si>
  <si>
    <t>ITRAS</t>
  </si>
  <si>
    <t>PARA CONE 20 SUSPENSION, RONDE, ALU BROSSE, E27 MAX. 60W</t>
  </si>
  <si>
    <t>497548</t>
  </si>
  <si>
    <t>COREPRO LEDBULB 9.5-60W 830 E27</t>
  </si>
  <si>
    <t>ECO</t>
  </si>
  <si>
    <t>D3ERML54E</t>
  </si>
  <si>
    <t>LAMPES, TUBES ET MODULES A LED</t>
  </si>
  <si>
    <t>10520</t>
  </si>
  <si>
    <t>BLOC D'ALIMENTATION</t>
  </si>
  <si>
    <t>BIZLINE</t>
  </si>
  <si>
    <t>710201</t>
  </si>
  <si>
    <t>1M DE TIGE FILETEE 8MM</t>
  </si>
  <si>
    <t>ML</t>
  </si>
  <si>
    <t>CAPRI</t>
  </si>
  <si>
    <t>735700</t>
  </si>
  <si>
    <t>CAPRIBOX POINT DE CENTRE DCL</t>
  </si>
  <si>
    <t>22378</t>
  </si>
  <si>
    <t>LUMINAIRE A ENCASTRER</t>
  </si>
  <si>
    <t>TYPE H1</t>
  </si>
  <si>
    <t>10489</t>
  </si>
  <si>
    <t>BOITIER A ENCASTRER</t>
  </si>
  <si>
    <t>66452</t>
  </si>
  <si>
    <t>APPLIQUE</t>
  </si>
  <si>
    <t>TYPE I1</t>
  </si>
  <si>
    <t>99533</t>
  </si>
  <si>
    <t>E-LUMINAIRE TETE DE MAT</t>
  </si>
  <si>
    <t>TYPE J1</t>
  </si>
  <si>
    <t>55842</t>
  </si>
  <si>
    <t>PLAFONNIER A ENCASTRER</t>
  </si>
  <si>
    <t>TYPE K1</t>
  </si>
  <si>
    <t>10441</t>
  </si>
  <si>
    <t>THORN</t>
  </si>
  <si>
    <t>AQUAF2 2x49W T16 HF L000</t>
  </si>
  <si>
    <t>96236888</t>
  </si>
  <si>
    <t>TYPE A1</t>
  </si>
  <si>
    <t>96236887</t>
  </si>
  <si>
    <t>AQUAF2 2x35W T16 HF L000</t>
  </si>
  <si>
    <t>TYPE A2</t>
  </si>
  <si>
    <t>96236882</t>
  </si>
  <si>
    <t>AQUAF2 1x28W T16 HF L000</t>
  </si>
  <si>
    <t>TYPE B1</t>
  </si>
  <si>
    <t>OM LIGHT</t>
  </si>
  <si>
    <t>42600.25</t>
  </si>
  <si>
    <t>TUBO 50 FROSTED surface, 1x14/24w T5, non dimmable, 632mm, IP67, IK08</t>
  </si>
  <si>
    <t>TYPE C1</t>
  </si>
  <si>
    <t>DIVERS</t>
  </si>
  <si>
    <t>2483</t>
  </si>
  <si>
    <t>Tube fluorescent TL5 24w/830</t>
  </si>
  <si>
    <t>42660.25</t>
  </si>
  <si>
    <t>TUBO 50 FROSTED surface, 1x28/54w T5, non dimmable, 1232mm, IP67, IK08</t>
  </si>
  <si>
    <t>TYPE C2</t>
  </si>
  <si>
    <t>2883</t>
  </si>
  <si>
    <t>Tube fluorescent TL5 28w/830</t>
  </si>
  <si>
    <t>42661.25</t>
  </si>
  <si>
    <t>TUBO 50 FROSTED suspendu, 1x28/54w T5, non dimmable, 1232mm, IP67, IK08</t>
  </si>
  <si>
    <t>TYPE D1</t>
  </si>
  <si>
    <t>42245.25</t>
  </si>
  <si>
    <t>TUBO 50 FROSTED suspendu, 16w LED, 4000°k, DALI, 1233mm, IP67, K08</t>
  </si>
  <si>
    <t>TYPE D2</t>
  </si>
  <si>
    <t>42316.25</t>
  </si>
  <si>
    <t>TUBO 50 FROSTED suspendu, 16w LED, 4000°k, non dimmable, 1233mm, IP67, IK08</t>
  </si>
  <si>
    <t>TYPE D3</t>
  </si>
  <si>
    <t>32228.10</t>
  </si>
  <si>
    <t>Module U60 plafond, 43w LED, 4000°K, non dimmable, 1710mm, PC opale, gris anodis</t>
  </si>
  <si>
    <t>TYPE G1</t>
  </si>
  <si>
    <t>32227.10</t>
  </si>
  <si>
    <t>Module U60 plafond, 43w LED, 4000°K, DALI, 1710mm, PC opale, gris anodis</t>
  </si>
  <si>
    <t>TYPE G2</t>
  </si>
  <si>
    <t>32287.10</t>
  </si>
  <si>
    <t>Module U60 suspendu, 43w LED, 4000°K, DALI, 1710mm, PC opale, gris anodis</t>
  </si>
  <si>
    <t>TYPE G3</t>
  </si>
  <si>
    <t>32308.10</t>
  </si>
  <si>
    <t>Module U60 suspendu, 58w LED, 4000°k, non dim, 2270mm, PC opale, gris anodisé</t>
  </si>
  <si>
    <t>TYPE G4</t>
  </si>
  <si>
    <t>ATEA</t>
  </si>
  <si>
    <t>A519.252K.10GHE.05</t>
  </si>
  <si>
    <t xml:space="preserve">X370 ROUND DIRECT LED-MODUL 1X20W EVG IP40 OPAL 1760LM NOIR D370X70MM </t>
  </si>
  <si>
    <t>TYPE F1</t>
  </si>
  <si>
    <t>A519.250K.1060E.05</t>
  </si>
  <si>
    <t xml:space="preserve">X450 ROUND DIRECT 1X60W TFC 2GX13 EVG IP40 OPAL NOIR D450x70MM </t>
  </si>
  <si>
    <t>TYPE F2</t>
  </si>
  <si>
    <t>A519.252K.10GIE.05</t>
  </si>
  <si>
    <t>X450 ROUND DIRECT LED-MODUL 1X30W EVG 2650LM IP40 OPAL D450X70MM</t>
  </si>
  <si>
    <t>TYPE F3</t>
  </si>
  <si>
    <t>70917</t>
  </si>
  <si>
    <t>MAT EN ALUMINIUM A ENTERRER 7 M</t>
  </si>
  <si>
    <t>0980364R13</t>
  </si>
  <si>
    <t>Câble CCM riser 96 FO MODULO4 100M</t>
  </si>
  <si>
    <t>0980317R13</t>
  </si>
  <si>
    <t>PTO 4FO μGAINE 1/2 PRECO DEVIDOIR 15M</t>
  </si>
  <si>
    <t>0980363R13</t>
  </si>
  <si>
    <t>Câble CCM riser 96 FO MODULO4 50M</t>
  </si>
  <si>
    <t>0145022R13</t>
  </si>
  <si>
    <t>SOUDEUSE SWIFT F1</t>
  </si>
  <si>
    <t>0980337R13</t>
  </si>
  <si>
    <t>TROUSSE EQUIPEE FO</t>
  </si>
  <si>
    <t>0980334R13</t>
  </si>
  <si>
    <t>OUTIL OUVERTURE CABLE COLONNE MONTANTE</t>
  </si>
  <si>
    <t>DDG P3G43 HPC43P</t>
  </si>
  <si>
    <t>UF double dérivation avec PASA / U.F. interrupteur fusibles combinés HPC 43A / Râtelier avec 3 HPC 43A à percuteur</t>
  </si>
  <si>
    <t>POSTE HT/BT</t>
  </si>
  <si>
    <t>TRANSFO 630 KVA</t>
  </si>
  <si>
    <t>630 kVA - IMMERGE HUILE NF - Pertes AoCk Ecodesign 20 kV - 410V Réglage +ou- 5% Capot BT - Relais de protection - Verrouillage</t>
  </si>
  <si>
    <t>RHS</t>
  </si>
  <si>
    <t>Réhausse hauteur 400 mm (sous réserve validation ERDF)</t>
  </si>
  <si>
    <t>ACC</t>
  </si>
  <si>
    <t>Ensemble d'accessoires de sécurité (suivant descriptif joint)</t>
  </si>
  <si>
    <t>EXTI</t>
  </si>
  <si>
    <t>Extincteur 2,5 Kg</t>
  </si>
  <si>
    <t>BAC</t>
  </si>
  <si>
    <t>Bac de rétention à façade détachable pour 630 kVA</t>
  </si>
  <si>
    <t>Jeu de 3 liaisons PMD / 8m 50² alu / EUIC</t>
  </si>
  <si>
    <t>BRE</t>
  </si>
  <si>
    <t>PLOTS</t>
  </si>
  <si>
    <t>Jeu de 4 plots antivibratoire</t>
  </si>
  <si>
    <t>JAN</t>
  </si>
  <si>
    <t>7238</t>
  </si>
  <si>
    <t>CONDUIT 3522 NBG 110/25M</t>
  </si>
  <si>
    <t>TPC 110</t>
  </si>
  <si>
    <t>CABLOFIL</t>
  </si>
  <si>
    <t>CF54/100EZ</t>
  </si>
  <si>
    <t>000071 CF 54/100 BS EZ AU METRE</t>
  </si>
  <si>
    <t>CC 100X54</t>
  </si>
  <si>
    <t>CL150GS</t>
  </si>
  <si>
    <t>522140 CONSOLE CL 150 GS</t>
  </si>
  <si>
    <t>CONSOLE 150</t>
  </si>
  <si>
    <t>CF105/200EZ</t>
  </si>
  <si>
    <t>000911 CF 105/200 BS EZ AU METRE</t>
  </si>
  <si>
    <t>CF105/400EZ</t>
  </si>
  <si>
    <t>000931 CF 105/400 BS EZ AU METRE</t>
  </si>
  <si>
    <t>CC 200X105</t>
  </si>
  <si>
    <t>CF54/150EZ</t>
  </si>
  <si>
    <t>000081 CF 54/150 BS EZ AU METRE</t>
  </si>
  <si>
    <t>CC 150X54</t>
  </si>
  <si>
    <t>CC 400X105</t>
  </si>
  <si>
    <t>CF54/300EZ</t>
  </si>
  <si>
    <t>000101 CF 54/300 BS EZ AU METRE</t>
  </si>
  <si>
    <t>CC 300X54</t>
  </si>
  <si>
    <t>AUTOCLICGS</t>
  </si>
  <si>
    <t>558280 ECLISSE AUTOCLIC GS</t>
  </si>
  <si>
    <t>710200</t>
  </si>
  <si>
    <t>1M DE TIGE FILETEE 6MM</t>
  </si>
  <si>
    <t>770152</t>
  </si>
  <si>
    <t>BOULON POELIER TETE RONDE LARGE M6 X 20 MM (X 100)</t>
  </si>
  <si>
    <t>CP150GS</t>
  </si>
  <si>
    <t>646030 COUV FIL CP150 2M GS AU METRE</t>
  </si>
  <si>
    <t>COUVERCLE 150</t>
  </si>
  <si>
    <t>CP200GS</t>
  </si>
  <si>
    <t>646040 COUV FIL CP200 2M GS AU METRE</t>
  </si>
  <si>
    <t>COUVERCLE 200</t>
  </si>
  <si>
    <t>CP300GS</t>
  </si>
  <si>
    <t>646050 COUV FIL CP300 2M GS AU METRE</t>
  </si>
  <si>
    <t>COUVERCLE 300</t>
  </si>
  <si>
    <t>CP400GS</t>
  </si>
  <si>
    <t>646060 COUV FIL CP400 2M GS AU METRE</t>
  </si>
  <si>
    <t>COUVERCLE 400</t>
  </si>
  <si>
    <t>FIL</t>
  </si>
  <si>
    <t>CUIVRENU35TGL</t>
  </si>
  <si>
    <t>CUIVRE NU 35 TGL</t>
  </si>
  <si>
    <t>H07VR35VJTGL</t>
  </si>
  <si>
    <t>H07VR 35 VERT/JNE TGL</t>
  </si>
  <si>
    <t>R2V1X240TGL</t>
  </si>
  <si>
    <t>R2V CU 1X240 TGL</t>
  </si>
  <si>
    <t>R2V3G1,5C100</t>
  </si>
  <si>
    <t>R2V CU 3G1,5 C100M</t>
  </si>
  <si>
    <t>R2V3G2,5C100</t>
  </si>
  <si>
    <t>R2V CU 3G2,5 C100M</t>
  </si>
  <si>
    <t>R2V5G1,5C100</t>
  </si>
  <si>
    <t>R2V CU 5G1,5 C100M</t>
  </si>
  <si>
    <t>R2V5G2,5C100</t>
  </si>
  <si>
    <t>R2V CU 5G2,5 C100M</t>
  </si>
  <si>
    <t>R2V5G6TGL</t>
  </si>
  <si>
    <t>R2V CU 5G6 TGL</t>
  </si>
  <si>
    <t>R2V5G10TGL</t>
  </si>
  <si>
    <t>R2V CU 5G10 TGL</t>
  </si>
  <si>
    <t>R2V5G25TGL</t>
  </si>
  <si>
    <t>R2V CU 5G25 TGL</t>
  </si>
  <si>
    <t>R2V5G50TGL</t>
  </si>
  <si>
    <t>R2V CU 5G50 TGL</t>
  </si>
  <si>
    <t>LEGRAND</t>
  </si>
  <si>
    <t>034388</t>
  </si>
  <si>
    <t>BARRETTE TERRE COSGA</t>
  </si>
  <si>
    <t>710287</t>
  </si>
  <si>
    <t>BORNE DE MISE A LA TERRE 6X25 (X30)</t>
  </si>
  <si>
    <t>IBOCO</t>
  </si>
  <si>
    <t>04515</t>
  </si>
  <si>
    <t>TA-C45 164/2X55 W0 GOULOTTE TA-C45 AU METRE</t>
  </si>
  <si>
    <t>DLP DOUBLE COMPARTIEMENT</t>
  </si>
  <si>
    <t>04542</t>
  </si>
  <si>
    <t>NIAV 164X55 W0 ANGLE INT TA-C45</t>
  </si>
  <si>
    <t>DLP ANGLE EXT</t>
  </si>
  <si>
    <t>04544</t>
  </si>
  <si>
    <t>NPAN 164X55 W0 ANGLE PLAT TA-C45</t>
  </si>
  <si>
    <t>DLP ANGLE PLAT</t>
  </si>
  <si>
    <t>092012</t>
  </si>
  <si>
    <t>BOITE DERIVATION 80X80+EMBOUTS</t>
  </si>
  <si>
    <t>BOITE 80</t>
  </si>
  <si>
    <t>092022</t>
  </si>
  <si>
    <t>BOITE DERIVATION 105X105 PLEXO</t>
  </si>
  <si>
    <t>BOITE 105</t>
  </si>
  <si>
    <t>300455</t>
  </si>
  <si>
    <t>CHRISTA'L 5 ENTREES X 50</t>
  </si>
  <si>
    <t>CONNECTEUR 5 ENTREE</t>
  </si>
  <si>
    <t>069713</t>
  </si>
  <si>
    <t>VV LUMINEUX GRIS SAILLIE</t>
  </si>
  <si>
    <t>VV PLEXO LUMINEUX</t>
  </si>
  <si>
    <t>069722</t>
  </si>
  <si>
    <t>POUS. NO LUMINEUX GRIS SAILLIE</t>
  </si>
  <si>
    <t>BP PLEXO LUMINEUX</t>
  </si>
  <si>
    <t>069731</t>
  </si>
  <si>
    <t>2P+T F/B GRIS SAILLIE</t>
  </si>
  <si>
    <t>PC PLEXO</t>
  </si>
  <si>
    <t>069848</t>
  </si>
  <si>
    <t>SORTIE CABLES 20A GRIS ENCAST.</t>
  </si>
  <si>
    <t>SC PLEXO</t>
  </si>
  <si>
    <t>RVE</t>
  </si>
  <si>
    <t>TRV5</t>
  </si>
  <si>
    <t>VARIAT.MOD.1000W HAL/INC/TBT F</t>
  </si>
  <si>
    <t>VARIATEUR MODULAIRE 1000 W</t>
  </si>
  <si>
    <t>077842</t>
  </si>
  <si>
    <t>POUSSOIR INVERSEUR LUMINEUX 6A</t>
  </si>
  <si>
    <t>BP MOSAIC LUMINEUX</t>
  </si>
  <si>
    <t>077811</t>
  </si>
  <si>
    <t>VA ET VIENT 10AX</t>
  </si>
  <si>
    <t>VV MOSAIC LUMINEUX</t>
  </si>
  <si>
    <t>077831</t>
  </si>
  <si>
    <t>2P+T FB BORNES AUTO</t>
  </si>
  <si>
    <t>PC MOSAIC AUTO</t>
  </si>
  <si>
    <t>077841</t>
  </si>
  <si>
    <t>POUSSOIR INVERSEUR 6A</t>
  </si>
  <si>
    <t>BP MOSAIC</t>
  </si>
  <si>
    <t>077143</t>
  </si>
  <si>
    <t>PRMOSAIC 3X2P+T F/B 45</t>
  </si>
  <si>
    <t>BLOC 3 PC</t>
  </si>
  <si>
    <t>077153</t>
  </si>
  <si>
    <t>PRMOSAIC 3X2P+T F/B DETR 45</t>
  </si>
  <si>
    <t>BLOC 3 PC DETROMPEUR</t>
  </si>
  <si>
    <t>050299</t>
  </si>
  <si>
    <t>DETROMPEUR POUR FICHE 2P 2P+T</t>
  </si>
  <si>
    <t>SCHNEIDER</t>
  </si>
  <si>
    <t>ONDULEUR 100 KVA</t>
  </si>
  <si>
    <t>GALAXY 5500 60</t>
  </si>
  <si>
    <t>ONDULEUR 60 KVA</t>
  </si>
  <si>
    <t>GALAXY 5500 100</t>
  </si>
  <si>
    <t>Galaxy 5500 100 Kva Batterie en armoire 100 kVA 10minutes d’autonomie Carte de communication SNMP AP9635</t>
  </si>
  <si>
    <t>Galaxy 5500 60 Kva Batterie en armoire 60 kVA 10minutes d’autonomie Carte de communication SNMP AP9635</t>
  </si>
  <si>
    <t>LUMINOX</t>
  </si>
  <si>
    <t>16005</t>
  </si>
  <si>
    <t>ULTRALED 45 ES B.A.E.S SATI - Bloc d'évacuation étanche Non permanent - Totalement à LED Flux 45 lms - IP66/IK08</t>
  </si>
  <si>
    <t>16025</t>
  </si>
  <si>
    <t>ULTRALED 45 B.A.E.S. SATI - Bloc d'évacuation Non permanent - Totalement à LEDs Flux 45 lms - IP43/IK08</t>
  </si>
  <si>
    <t>REGGIANI</t>
  </si>
  <si>
    <t>TRYBECA ROND 75MM LED8W 975LM 4000K IRC80 IP44</t>
  </si>
  <si>
    <t>0BC0C0NN BLANC</t>
  </si>
  <si>
    <t>0BC0C0NN NOIR</t>
  </si>
  <si>
    <t xml:space="preserve">TRYBECA ROND 75MM LED8W 975LM 4000K IRC80 IP44 </t>
  </si>
  <si>
    <t>TYPE E1</t>
  </si>
  <si>
    <t>TYPE 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</si>
</sst>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numFmt numFmtId="4" formatCode="#,##0.00"/>
    </dxf>
    <dxf>
      <numFmt numFmtId="30" formatCode="@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i="http://www.w3.org/2001/XMLSchema-instance" xmlns:xsd="http://www.w3.org/2001/XMLSchema" xmlns:xs="http://www.w3.org/2001/XMLSchema" xmlns="" attributeFormDefault="unqualified" elementFormDefault="qualified">
      <xsd:element name="Référentiel_DAO">
        <xsd:complexType>
          <xsd:sequence>
            <xsd:element name="DateModif" type="xsd:dateTime"/>
            <xsd:element name="Produits">
              <xsd:complexType>
                <xsd:sequence>
                  <xsd:element maxOccurs="unbounded" name="Produit_DAO">
                    <xsd:complexType>
                      <xsd:sequence>
                        <xsd:element name="TempsDePauseUnitaire" type="xsd:decimal"/>
                        <xsd:element name="MotsClés">
                          <xsd:complexType>
                            <xsd:sequence>
                              <xsd:element maxOccurs="unbounded" name="string" type="xsd:string"/>
                            </xsd:sequence>
                          </xsd:complexType>
                        </xsd:element>
                        <xsd:element name="FamilleId" type="xsd:unsignedByte"/>
                      </xsd:sequence>
                      <xsd:attribute name="Id" type="xs:unsignedInt" use="required"/>
                      <xsd:attribute name="Nom" type="xsd:string" use="required"/>
                      <xsd:attribute name="Unité" type="xsd:string" use="required"/>
                      <xsd:attribute name="Prix" type="xsd:decimal" use="required"/>
                      <xsd:attribute name="CodeLydic" type="xsd:string" use="required"/>
                      <xsd:attribute name="ReférenceFournisseur" type="xsd:unsignedShort" use="required"/>
                    </xsd:complexType>
                  </xsd:element>
                </xsd:sequence>
              </xsd:complexType>
            </xsd:element>
            <xsd:element name="FamillesDeProduit">
              <xsd:complexType>
                <xsd:sequence>
                  <xsd:element maxOccurs="unbounded" name="FamilleDeProduit_DAO">
                    <xsd:complexType>
                      <xsd:sequence>
                        <xsd:element name="Marge" type="xsd:unsignedByte"/>
                      </xsd:sequence>
                      <xsd:attribute name="Nom" type="xsd:string" use="required"/>
                      <xsd:attribute name="Id" type="xsd:unsignedByte" use="required"/>
                    </xsd:complexType>
                  </xsd:element>
                </xsd:sequence>
              </xsd:complexType>
            </xsd:element>
            <xsd:element name="PatronsDOuvrage">
              <xsd:complexType>
                <xsd:sequence>
                  <xsd:element maxOccurs="unbounded" name="PatronDOuvrage_DAO">
                    <xsd:complexType>
                      <xsd:sequence>
                        <xsd:element name="Libellés">
                          <xsd:complexType>
                            <xsd:sequence>
                              <xsd:element maxOccurs="unbounded" name="string" type="xsd:string"/>
                            </xsd:sequence>
                          </xsd:complexType>
                        </xsd:element>
                        <xsd:element name="UsagesDeProduit">
                          <xsd:complexType>
                            <xsd:sequence>
                              <xsd:element maxOccurs="unbounded" name="UsageDeProduit_DAO">
                                <xsd:complexType>
                                  <xsd:sequence>
                                    <xsd:element name="ProduitId" type="xsd:unsignedByte"/>
                                  </xsd:sequence>
                                  <xsd:attribute name="ParentId" type="xsd:unsignedByte" use="required"/>
                                  <xsd:attribute name="Nombre" type="xsd:unsignedByte" use="required"/>
                                </xsd:complexType>
                              </xsd:element>
                            </xsd:sequence>
                          </xsd:complexType>
                        </xsd:element>
                        <xsd:element name="MotsClés"/>
                        <xsd:element name="TempsDePauseUnitaire" type="xsd:unsignedByte"/>
                        <xsd:element name="PrixUnitaire" type="xsd:unsignedByte"/>
                      </xsd:sequence>
                      <xsd:attribute name="Nom" type="xsd:string" use="required"/>
                      <xsd:attribute name="Id" type="xsd:unsignedByte" use="required"/>
                    </xsd:complexType>
                  </xsd:element>
                </xsd:sequence>
              </xsd:complexType>
            </xsd:element>
          </xsd:sequence>
        </xsd:complexType>
      </xsd:element>
    </xs:schema>
  </Schema>
  <Map ID="1" Name="Référentiel_DAO_Mappage" RootElement="Référentiel_DAO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2:K179" tableType="xml" totalsRowShown="0">
  <autoFilter ref="A2:K179"/>
  <tableColumns count="11">
    <tableColumn id="1" uniqueName="Id" name="Id">
      <xmlColumnPr mapId="1" xpath="/Référentiel_DAO/Produits/Produit_DAO/@Id" xmlDataType="unsignedInt"/>
    </tableColumn>
    <tableColumn id="11" uniqueName="11" name="Nb" dataDxfId="6">
      <calculatedColumnFormula>COUNTIF(Tableau1[RefProduit],Tableau1[[#This Row],[RefProduit]])</calculatedColumnFormula>
    </tableColumn>
    <tableColumn id="10" uniqueName="10" name="RefProduit" dataDxfId="5">
      <calculatedColumnFormula>Tableau1[[#This Row],[CodeLydic]] &amp;"-" &amp; Tableau1[[#This Row],[ReférenceFournisseur]]</calculatedColumnFormula>
    </tableColumn>
    <tableColumn id="5" uniqueName="CodeLydic" name="CodeLydic">
      <xmlColumnPr mapId="1" xpath="/Référentiel_DAO/Produits/Produit_DAO/@CodeLydic" xmlDataType="string"/>
    </tableColumn>
    <tableColumn id="6" uniqueName="ReférenceFournisseur" name="ReférenceFournisseur" dataDxfId="4">
      <xmlColumnPr mapId="1" xpath="/Référentiel_DAO/Produits/Produit_DAO/@ReférenceFournisseur" xmlDataType="unsignedShort"/>
    </tableColumn>
    <tableColumn id="2" uniqueName="Nom" name="Nom">
      <xmlColumnPr mapId="1" xpath="/Référentiel_DAO/Produits/Produit_DAO/@Nom" xmlDataType="string"/>
    </tableColumn>
    <tableColumn id="3" uniqueName="Unité" name="Unité">
      <xmlColumnPr mapId="1" xpath="/Référentiel_DAO/Produits/Produit_DAO/@Unité" xmlDataType="string"/>
    </tableColumn>
    <tableColumn id="4" uniqueName="Prix" name="Prix" dataDxfId="3">
      <xmlColumnPr mapId="1" xpath="/Référentiel_DAO/Produits/Produit_DAO/@Prix" xmlDataType="decimal"/>
    </tableColumn>
    <tableColumn id="7" uniqueName="TempsDePauseUnitaire" name="TempsDePauseUnitaire">
      <xmlColumnPr mapId="1" xpath="/Référentiel_DAO/Produits/Produit_DAO/TempsDePauseUnitaire" xmlDataType="decimal"/>
    </tableColumn>
    <tableColumn id="8" uniqueName="string" name="string">
      <xmlColumnPr mapId="1" xpath="/Référentiel_DAO/Produits/Produit_DAO/MotsClés/string" xmlDataType="string"/>
    </tableColumn>
    <tableColumn id="9" uniqueName="FamilleId" name="FamilleId">
      <xmlColumnPr mapId="1" xpath="/Référentiel_DAO/Produits/Produit_DAO/FamilleId" xmlDataType="unsignedByte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9"/>
  <sheetViews>
    <sheetView tabSelected="1" topLeftCell="A124" zoomScale="80" zoomScaleNormal="80" workbookViewId="0">
      <selection activeCell="I179" sqref="I179"/>
    </sheetView>
  </sheetViews>
  <sheetFormatPr baseColWidth="10" defaultRowHeight="15" x14ac:dyDescent="0.25"/>
  <cols>
    <col min="1" max="1" width="4.7109375" bestFit="1" customWidth="1"/>
    <col min="2" max="2" width="5.42578125" bestFit="1" customWidth="1"/>
    <col min="3" max="3" width="22.85546875" hidden="1" customWidth="1"/>
    <col min="4" max="4" width="11.42578125" bestFit="1" customWidth="1"/>
    <col min="5" max="5" width="21.42578125" bestFit="1" customWidth="1"/>
    <col min="6" max="6" width="53.85546875" customWidth="1"/>
    <col min="9" max="9" width="9.140625" customWidth="1"/>
    <col min="10" max="10" width="14.5703125" customWidth="1"/>
    <col min="13" max="13" width="22.7109375" bestFit="1" customWidth="1"/>
    <col min="14" max="14" width="15.42578125" customWidth="1"/>
    <col min="15" max="15" width="15.28515625" customWidth="1"/>
  </cols>
  <sheetData>
    <row r="2" spans="1:11" x14ac:dyDescent="0.25">
      <c r="A2" t="s">
        <v>0</v>
      </c>
      <c r="B2" t="s">
        <v>160</v>
      </c>
      <c r="C2" t="s">
        <v>159</v>
      </c>
      <c r="D2" t="s">
        <v>4</v>
      </c>
      <c r="E2" t="s">
        <v>5</v>
      </c>
      <c r="F2" t="s">
        <v>1</v>
      </c>
      <c r="G2" t="s">
        <v>2</v>
      </c>
      <c r="H2" t="s">
        <v>3</v>
      </c>
      <c r="I2" t="s">
        <v>6</v>
      </c>
      <c r="J2" t="s">
        <v>7</v>
      </c>
      <c r="K2" t="s">
        <v>8</v>
      </c>
    </row>
    <row r="3" spans="1:11" x14ac:dyDescent="0.25">
      <c r="B3">
        <f>COUNTIF(Tableau1[RefProduit],Tableau1[[#This Row],[RefProduit]])</f>
        <v>1</v>
      </c>
      <c r="C3" t="str">
        <f>Tableau1[[#This Row],[CodeLydic]] &amp;"-" &amp; Tableau1[[#This Row],[ReférenceFournisseur]]</f>
        <v>MAEC-0180148</v>
      </c>
      <c r="D3" s="1" t="s">
        <v>51</v>
      </c>
      <c r="E3" s="2" t="s">
        <v>11</v>
      </c>
      <c r="F3" s="1" t="s">
        <v>9</v>
      </c>
      <c r="G3" s="1" t="s">
        <v>10</v>
      </c>
      <c r="H3" s="3">
        <v>24.74</v>
      </c>
      <c r="I3">
        <v>0.2</v>
      </c>
      <c r="J3" s="1"/>
      <c r="K3">
        <v>1</v>
      </c>
    </row>
    <row r="4" spans="1:11" x14ac:dyDescent="0.25">
      <c r="B4">
        <f>COUNTIF(Tableau1[RefProduit],Tableau1[[#This Row],[RefProduit]])</f>
        <v>1</v>
      </c>
      <c r="C4" t="str">
        <f>Tableau1[[#This Row],[CodeLydic]] &amp;"-" &amp; Tableau1[[#This Row],[ReférenceFournisseur]]</f>
        <v>MAEC-0180149</v>
      </c>
      <c r="D4" s="1" t="s">
        <v>51</v>
      </c>
      <c r="E4" s="2" t="s">
        <v>13</v>
      </c>
      <c r="F4" t="s">
        <v>12</v>
      </c>
      <c r="G4" t="s">
        <v>10</v>
      </c>
      <c r="H4" s="3">
        <v>34.270000000000003</v>
      </c>
      <c r="I4">
        <v>0.2</v>
      </c>
      <c r="K4">
        <v>1</v>
      </c>
    </row>
    <row r="5" spans="1:11" x14ac:dyDescent="0.25">
      <c r="B5">
        <f>COUNTIF(Tableau1[RefProduit],Tableau1[[#This Row],[RefProduit]])</f>
        <v>1</v>
      </c>
      <c r="C5" t="str">
        <f>Tableau1[[#This Row],[CodeLydic]] &amp;"-" &amp; Tableau1[[#This Row],[ReférenceFournisseur]]</f>
        <v>MAEC-0231034R13</v>
      </c>
      <c r="D5" s="1" t="s">
        <v>51</v>
      </c>
      <c r="E5" s="2" t="s">
        <v>15</v>
      </c>
      <c r="F5" t="s">
        <v>14</v>
      </c>
      <c r="G5" t="s">
        <v>10</v>
      </c>
      <c r="H5" s="3">
        <v>18.29</v>
      </c>
      <c r="I5">
        <v>0.05</v>
      </c>
      <c r="K5">
        <v>1</v>
      </c>
    </row>
    <row r="6" spans="1:11" x14ac:dyDescent="0.25">
      <c r="B6">
        <f>COUNTIF(Tableau1[RefProduit],Tableau1[[#This Row],[RefProduit]])</f>
        <v>1</v>
      </c>
      <c r="C6" t="str">
        <f>Tableau1[[#This Row],[CodeLydic]] &amp;"-" &amp; Tableau1[[#This Row],[ReférenceFournisseur]]</f>
        <v>MAEC-0231035R13</v>
      </c>
      <c r="D6" s="1" t="s">
        <v>51</v>
      </c>
      <c r="E6" s="2" t="s">
        <v>21</v>
      </c>
      <c r="F6" t="s">
        <v>16</v>
      </c>
      <c r="G6" t="s">
        <v>10</v>
      </c>
      <c r="H6" s="3">
        <v>18.29</v>
      </c>
      <c r="I6">
        <v>0.05</v>
      </c>
      <c r="K6">
        <v>1</v>
      </c>
    </row>
    <row r="7" spans="1:11" x14ac:dyDescent="0.25">
      <c r="B7">
        <f>COUNTIF(Tableau1[RefProduit],Tableau1[[#This Row],[RefProduit]])</f>
        <v>1</v>
      </c>
      <c r="C7" t="str">
        <f>Tableau1[[#This Row],[CodeLydic]] &amp;"-" &amp; Tableau1[[#This Row],[ReférenceFournisseur]]</f>
        <v>MAEC-0350400</v>
      </c>
      <c r="D7" s="1" t="s">
        <v>51</v>
      </c>
      <c r="E7" s="2" t="s">
        <v>20</v>
      </c>
      <c r="F7" t="s">
        <v>17</v>
      </c>
      <c r="G7" t="s">
        <v>10</v>
      </c>
      <c r="H7" s="3">
        <v>272.33999999999997</v>
      </c>
      <c r="I7">
        <v>1</v>
      </c>
      <c r="K7">
        <v>1</v>
      </c>
    </row>
    <row r="8" spans="1:11" x14ac:dyDescent="0.25">
      <c r="B8">
        <f>COUNTIF(Tableau1[RefProduit],Tableau1[[#This Row],[RefProduit]])</f>
        <v>1</v>
      </c>
      <c r="C8" t="str">
        <f>Tableau1[[#This Row],[CodeLydic]] &amp;"-" &amp; Tableau1[[#This Row],[ReférenceFournisseur]]</f>
        <v>MAEC-0350410</v>
      </c>
      <c r="D8" s="1" t="s">
        <v>51</v>
      </c>
      <c r="E8" s="2" t="s">
        <v>19</v>
      </c>
      <c r="F8" t="s">
        <v>18</v>
      </c>
      <c r="G8" t="s">
        <v>10</v>
      </c>
      <c r="H8" s="3">
        <v>324.02</v>
      </c>
      <c r="I8">
        <v>1</v>
      </c>
      <c r="K8">
        <v>1</v>
      </c>
    </row>
    <row r="9" spans="1:11" x14ac:dyDescent="0.25">
      <c r="B9">
        <f>COUNTIF(Tableau1[RefProduit],Tableau1[[#This Row],[RefProduit]])</f>
        <v>1</v>
      </c>
      <c r="C9" t="str">
        <f>Tableau1[[#This Row],[CodeLydic]] &amp;"-" &amp; Tableau1[[#This Row],[ReférenceFournisseur]]</f>
        <v>MAEC-0934015</v>
      </c>
      <c r="D9" s="1" t="s">
        <v>51</v>
      </c>
      <c r="E9" s="2" t="s">
        <v>23</v>
      </c>
      <c r="F9" t="s">
        <v>22</v>
      </c>
      <c r="G9" t="s">
        <v>10</v>
      </c>
      <c r="H9" s="3">
        <v>13.59</v>
      </c>
      <c r="I9">
        <v>0.5</v>
      </c>
      <c r="K9">
        <v>1</v>
      </c>
    </row>
    <row r="10" spans="1:11" x14ac:dyDescent="0.25">
      <c r="B10">
        <f>COUNTIF(Tableau1[RefProduit],Tableau1[[#This Row],[RefProduit]])</f>
        <v>1</v>
      </c>
      <c r="C10" t="str">
        <f>Tableau1[[#This Row],[CodeLydic]] &amp;"-" &amp; Tableau1[[#This Row],[ReférenceFournisseur]]</f>
        <v>MAEC-0935069</v>
      </c>
      <c r="D10" s="1" t="s">
        <v>51</v>
      </c>
      <c r="E10" s="2" t="s">
        <v>25</v>
      </c>
      <c r="F10" t="s">
        <v>24</v>
      </c>
      <c r="G10" t="s">
        <v>10</v>
      </c>
      <c r="H10" s="3">
        <v>15.1</v>
      </c>
      <c r="I10">
        <v>0.1</v>
      </c>
      <c r="K10">
        <v>1</v>
      </c>
    </row>
    <row r="11" spans="1:11" x14ac:dyDescent="0.25">
      <c r="B11">
        <f>COUNTIF(Tableau1[RefProduit],Tableau1[[#This Row],[RefProduit]])</f>
        <v>1</v>
      </c>
      <c r="C11" t="str">
        <f>Tableau1[[#This Row],[CodeLydic]] &amp;"-" &amp; Tableau1[[#This Row],[ReférenceFournisseur]]</f>
        <v>MAEC-0351051</v>
      </c>
      <c r="D11" s="1" t="s">
        <v>51</v>
      </c>
      <c r="E11" s="2" t="s">
        <v>27</v>
      </c>
      <c r="F11" t="s">
        <v>26</v>
      </c>
      <c r="G11" t="s">
        <v>10</v>
      </c>
      <c r="H11" s="3">
        <v>47.19</v>
      </c>
      <c r="I11">
        <v>0.25</v>
      </c>
      <c r="K11">
        <v>1</v>
      </c>
    </row>
    <row r="12" spans="1:11" x14ac:dyDescent="0.25">
      <c r="B12">
        <f>COUNTIF(Tableau1[RefProduit],Tableau1[[#This Row],[RefProduit]])</f>
        <v>1</v>
      </c>
      <c r="C12" t="str">
        <f>Tableau1[[#This Row],[CodeLydic]] &amp;"-" &amp; Tableau1[[#This Row],[ReférenceFournisseur]]</f>
        <v>MAEC-0351056</v>
      </c>
      <c r="D12" s="1" t="s">
        <v>51</v>
      </c>
      <c r="E12" s="2" t="s">
        <v>29</v>
      </c>
      <c r="F12" t="s">
        <v>28</v>
      </c>
      <c r="G12" t="s">
        <v>10</v>
      </c>
      <c r="H12" s="3">
        <v>77.849999999999994</v>
      </c>
      <c r="I12">
        <v>0.25</v>
      </c>
      <c r="K12">
        <v>1</v>
      </c>
    </row>
    <row r="13" spans="1:11" x14ac:dyDescent="0.25">
      <c r="B13">
        <f>COUNTIF(Tableau1[RefProduit],Tableau1[[#This Row],[RefProduit]])</f>
        <v>1</v>
      </c>
      <c r="C13" t="str">
        <f>Tableau1[[#This Row],[CodeLydic]] &amp;"-" &amp; Tableau1[[#This Row],[ReférenceFournisseur]]</f>
        <v>MAEC-0241003</v>
      </c>
      <c r="D13" s="1" t="s">
        <v>51</v>
      </c>
      <c r="E13" s="2" t="s">
        <v>31</v>
      </c>
      <c r="F13" t="s">
        <v>30</v>
      </c>
      <c r="G13" t="s">
        <v>10</v>
      </c>
      <c r="H13" s="3">
        <v>16.350000000000001</v>
      </c>
      <c r="I13">
        <v>0.05</v>
      </c>
      <c r="K13">
        <v>1</v>
      </c>
    </row>
    <row r="14" spans="1:11" x14ac:dyDescent="0.25">
      <c r="B14">
        <f>COUNTIF(Tableau1[RefProduit],Tableau1[[#This Row],[RefProduit]])</f>
        <v>1</v>
      </c>
      <c r="C14" t="str">
        <f>Tableau1[[#This Row],[CodeLydic]] &amp;"-" &amp; Tableau1[[#This Row],[ReférenceFournisseur]]</f>
        <v>MAEC-0241002</v>
      </c>
      <c r="D14" s="1" t="s">
        <v>51</v>
      </c>
      <c r="E14" s="2" t="s">
        <v>33</v>
      </c>
      <c r="F14" t="s">
        <v>32</v>
      </c>
      <c r="G14" t="s">
        <v>10</v>
      </c>
      <c r="H14" s="3">
        <v>16.350000000000001</v>
      </c>
      <c r="I14">
        <v>0.05</v>
      </c>
      <c r="K14">
        <v>1</v>
      </c>
    </row>
    <row r="15" spans="1:11" x14ac:dyDescent="0.25">
      <c r="B15">
        <f>COUNTIF(Tableau1[RefProduit],Tableau1[[#This Row],[RefProduit]])</f>
        <v>1</v>
      </c>
      <c r="C15" t="str">
        <f>Tableau1[[#This Row],[CodeLydic]] &amp;"-" &amp; Tableau1[[#This Row],[ReférenceFournisseur]]</f>
        <v>MAEC-0350250</v>
      </c>
      <c r="D15" s="1" t="s">
        <v>51</v>
      </c>
      <c r="E15" s="2" t="s">
        <v>35</v>
      </c>
      <c r="F15" t="s">
        <v>34</v>
      </c>
      <c r="G15" t="s">
        <v>10</v>
      </c>
      <c r="H15" s="3">
        <v>148.49</v>
      </c>
      <c r="I15">
        <v>1</v>
      </c>
      <c r="K15">
        <v>1</v>
      </c>
    </row>
    <row r="16" spans="1:11" x14ac:dyDescent="0.25">
      <c r="B16">
        <f>COUNTIF(Tableau1[RefProduit],Tableau1[[#This Row],[RefProduit]])</f>
        <v>1</v>
      </c>
      <c r="C16" t="str">
        <f>Tableau1[[#This Row],[CodeLydic]] &amp;"-" &amp; Tableau1[[#This Row],[ReférenceFournisseur]]</f>
        <v>MAEC-0350260</v>
      </c>
      <c r="D16" s="1" t="s">
        <v>51</v>
      </c>
      <c r="E16" s="2" t="s">
        <v>37</v>
      </c>
      <c r="F16" t="s">
        <v>36</v>
      </c>
      <c r="G16" t="s">
        <v>10</v>
      </c>
      <c r="H16" s="3">
        <v>164.14</v>
      </c>
      <c r="I16">
        <v>1</v>
      </c>
      <c r="K16">
        <v>1</v>
      </c>
    </row>
    <row r="17" spans="2:11" x14ac:dyDescent="0.25">
      <c r="B17">
        <f>COUNTIF(Tableau1[RefProduit],Tableau1[[#This Row],[RefProduit]])</f>
        <v>1</v>
      </c>
      <c r="C17" t="str">
        <f>Tableau1[[#This Row],[CodeLydic]] &amp;"-" &amp; Tableau1[[#This Row],[ReférenceFournisseur]]</f>
        <v>MAEC-0935054</v>
      </c>
      <c r="D17" s="1" t="s">
        <v>51</v>
      </c>
      <c r="E17" s="2" t="s">
        <v>39</v>
      </c>
      <c r="F17" t="s">
        <v>38</v>
      </c>
      <c r="G17" t="s">
        <v>10</v>
      </c>
      <c r="H17" s="3">
        <v>10.73</v>
      </c>
      <c r="I17">
        <v>0.25</v>
      </c>
      <c r="K17">
        <v>1</v>
      </c>
    </row>
    <row r="18" spans="2:11" x14ac:dyDescent="0.25">
      <c r="B18">
        <f>COUNTIF(Tableau1[RefProduit],Tableau1[[#This Row],[RefProduit]])</f>
        <v>4</v>
      </c>
      <c r="C18" t="str">
        <f>Tableau1[[#This Row],[CodeLydic]] &amp;"-" &amp; Tableau1[[#This Row],[ReférenceFournisseur]]</f>
        <v>B2EI-</v>
      </c>
      <c r="D18" t="s">
        <v>42</v>
      </c>
      <c r="E18" s="2"/>
      <c r="F18" t="s">
        <v>40</v>
      </c>
      <c r="G18" t="s">
        <v>41</v>
      </c>
      <c r="H18" s="3">
        <v>10560</v>
      </c>
      <c r="I18">
        <v>42</v>
      </c>
      <c r="J18" t="s">
        <v>43</v>
      </c>
      <c r="K18">
        <v>2</v>
      </c>
    </row>
    <row r="19" spans="2:11" x14ac:dyDescent="0.25">
      <c r="B19">
        <f>COUNTIF(Tableau1[RefProduit],Tableau1[[#This Row],[RefProduit]])</f>
        <v>4</v>
      </c>
      <c r="C19" t="str">
        <f>Tableau1[[#This Row],[CodeLydic]] &amp;"-" &amp; Tableau1[[#This Row],[ReférenceFournisseur]]</f>
        <v>B2EI-</v>
      </c>
      <c r="D19" t="s">
        <v>42</v>
      </c>
      <c r="E19" s="2"/>
      <c r="F19" t="s">
        <v>44</v>
      </c>
      <c r="G19" t="s">
        <v>41</v>
      </c>
      <c r="H19" s="3">
        <v>5946</v>
      </c>
      <c r="I19">
        <v>21</v>
      </c>
      <c r="J19" t="s">
        <v>45</v>
      </c>
      <c r="K19">
        <v>2</v>
      </c>
    </row>
    <row r="20" spans="2:11" x14ac:dyDescent="0.25">
      <c r="B20">
        <f>COUNTIF(Tableau1[RefProduit],Tableau1[[#This Row],[RefProduit]])</f>
        <v>4</v>
      </c>
      <c r="C20" t="str">
        <f>Tableau1[[#This Row],[CodeLydic]] &amp;"-" &amp; Tableau1[[#This Row],[ReférenceFournisseur]]</f>
        <v>B2EI-</v>
      </c>
      <c r="D20" t="s">
        <v>42</v>
      </c>
      <c r="E20" s="2"/>
      <c r="F20" t="s">
        <v>46</v>
      </c>
      <c r="G20" t="s">
        <v>41</v>
      </c>
      <c r="H20" s="3">
        <v>5955</v>
      </c>
      <c r="I20">
        <v>21</v>
      </c>
      <c r="J20" t="s">
        <v>47</v>
      </c>
      <c r="K20">
        <v>2</v>
      </c>
    </row>
    <row r="21" spans="2:11" x14ac:dyDescent="0.25">
      <c r="B21">
        <f>COUNTIF(Tableau1[RefProduit],Tableau1[[#This Row],[RefProduit]])</f>
        <v>4</v>
      </c>
      <c r="C21" t="str">
        <f>Tableau1[[#This Row],[CodeLydic]] &amp;"-" &amp; Tableau1[[#This Row],[ReférenceFournisseur]]</f>
        <v>B2EI-</v>
      </c>
      <c r="D21" t="s">
        <v>42</v>
      </c>
      <c r="E21" s="2"/>
      <c r="F21" t="s">
        <v>48</v>
      </c>
      <c r="G21" t="s">
        <v>41</v>
      </c>
      <c r="H21" s="3">
        <v>1612</v>
      </c>
      <c r="I21">
        <v>10</v>
      </c>
      <c r="J21" t="s">
        <v>48</v>
      </c>
      <c r="K21">
        <v>2</v>
      </c>
    </row>
    <row r="22" spans="2:11" x14ac:dyDescent="0.25">
      <c r="B22">
        <f>COUNTIF(Tableau1[RefProduit],Tableau1[[#This Row],[RefProduit]])</f>
        <v>1</v>
      </c>
      <c r="C22" t="str">
        <f>Tableau1[[#This Row],[CodeLydic]] &amp;"-" &amp; Tableau1[[#This Row],[ReférenceFournisseur]]</f>
        <v>NORALSY-NPH300-BR</v>
      </c>
      <c r="D22" t="s">
        <v>50</v>
      </c>
      <c r="E22" s="2" t="s">
        <v>52</v>
      </c>
      <c r="F22" t="s">
        <v>49</v>
      </c>
      <c r="G22" t="s">
        <v>10</v>
      </c>
      <c r="H22" s="3">
        <v>892.5</v>
      </c>
      <c r="I22">
        <v>2</v>
      </c>
      <c r="K22">
        <v>2</v>
      </c>
    </row>
    <row r="23" spans="2:11" x14ac:dyDescent="0.25">
      <c r="B23">
        <f>COUNTIF(Tableau1[RefProduit],Tableau1[[#This Row],[RefProduit]])</f>
        <v>1</v>
      </c>
      <c r="C23" t="str">
        <f>Tableau1[[#This Row],[CodeLydic]] &amp;"-" &amp; Tableau1[[#This Row],[ReférenceFournisseur]]</f>
        <v>NORALSY-EVE196-X3</v>
      </c>
      <c r="D23" t="s">
        <v>50</v>
      </c>
      <c r="E23" s="2" t="s">
        <v>54</v>
      </c>
      <c r="F23" t="s">
        <v>53</v>
      </c>
      <c r="G23" t="s">
        <v>10</v>
      </c>
      <c r="H23" s="3">
        <v>115.5</v>
      </c>
      <c r="I23">
        <v>0.5</v>
      </c>
      <c r="K23">
        <v>2</v>
      </c>
    </row>
    <row r="24" spans="2:11" x14ac:dyDescent="0.25">
      <c r="B24">
        <f>COUNTIF(Tableau1[RefProduit],Tableau1[[#This Row],[RefProduit]])</f>
        <v>1</v>
      </c>
      <c r="C24" t="str">
        <f>Tableau1[[#This Row],[CodeLydic]] &amp;"-" &amp; Tableau1[[#This Row],[ReférenceFournisseur]]</f>
        <v>NORALSY-ARD122</v>
      </c>
      <c r="D24" t="s">
        <v>50</v>
      </c>
      <c r="E24" s="2" t="s">
        <v>56</v>
      </c>
      <c r="F24" t="s">
        <v>55</v>
      </c>
      <c r="G24" t="s">
        <v>10</v>
      </c>
      <c r="H24" s="3">
        <v>27.3</v>
      </c>
      <c r="I24">
        <v>0.25</v>
      </c>
      <c r="K24">
        <v>2</v>
      </c>
    </row>
    <row r="25" spans="2:11" x14ac:dyDescent="0.25">
      <c r="B25">
        <f>COUNTIF(Tableau1[RefProduit],Tableau1[[#This Row],[RefProduit]])</f>
        <v>1</v>
      </c>
      <c r="C25" t="str">
        <f>Tableau1[[#This Row],[CodeLydic]] &amp;"-" &amp; Tableau1[[#This Row],[ReférenceFournisseur]]</f>
        <v>NORALSY-NPIB02-EH</v>
      </c>
      <c r="D25" t="s">
        <v>50</v>
      </c>
      <c r="E25" s="2" t="s">
        <v>58</v>
      </c>
      <c r="F25" t="s">
        <v>57</v>
      </c>
      <c r="G25" t="s">
        <v>10</v>
      </c>
      <c r="H25" s="3">
        <v>48.3</v>
      </c>
      <c r="I25">
        <v>0.3</v>
      </c>
      <c r="K25">
        <v>2</v>
      </c>
    </row>
    <row r="26" spans="2:11" x14ac:dyDescent="0.25">
      <c r="B26">
        <f>COUNTIF(Tableau1[RefProduit],Tableau1[[#This Row],[RefProduit]])</f>
        <v>1</v>
      </c>
      <c r="C26" t="str">
        <f>Tableau1[[#This Row],[CodeLydic]] &amp;"-" &amp; Tableau1[[#This Row],[ReférenceFournisseur]]</f>
        <v>NORALSY-IGSMDATA32</v>
      </c>
      <c r="D26" t="s">
        <v>50</v>
      </c>
      <c r="E26" s="2" t="s">
        <v>60</v>
      </c>
      <c r="F26" t="s">
        <v>59</v>
      </c>
      <c r="G26" t="s">
        <v>10</v>
      </c>
      <c r="H26" s="3">
        <v>386.75</v>
      </c>
      <c r="I26">
        <v>0.25</v>
      </c>
      <c r="K26">
        <v>2</v>
      </c>
    </row>
    <row r="27" spans="2:11" x14ac:dyDescent="0.25">
      <c r="B27">
        <f>COUNTIF(Tableau1[RefProduit],Tableau1[[#This Row],[RefProduit]])</f>
        <v>1</v>
      </c>
      <c r="C27" t="str">
        <f>Tableau1[[#This Row],[CodeLydic]] &amp;"-" &amp; Tableau1[[#This Row],[ReférenceFournisseur]]</f>
        <v>NORALSY-AR125</v>
      </c>
      <c r="D27" t="s">
        <v>50</v>
      </c>
      <c r="E27" s="2" t="s">
        <v>62</v>
      </c>
      <c r="F27" t="s">
        <v>61</v>
      </c>
      <c r="G27" t="s">
        <v>10</v>
      </c>
      <c r="H27" s="3">
        <v>66.5</v>
      </c>
      <c r="I27">
        <v>0.25</v>
      </c>
      <c r="K27">
        <v>2</v>
      </c>
    </row>
    <row r="28" spans="2:11" x14ac:dyDescent="0.25">
      <c r="B28">
        <f>COUNTIF(Tableau1[RefProduit],Tableau1[[#This Row],[RefProduit]])</f>
        <v>1</v>
      </c>
      <c r="C28" t="str">
        <f>Tableau1[[#This Row],[CodeLydic]] &amp;"-" &amp; Tableau1[[#This Row],[ReférenceFournisseur]]</f>
        <v>NORALSY-.XA/301LR</v>
      </c>
      <c r="D28" t="s">
        <v>50</v>
      </c>
      <c r="E28" s="2" t="s">
        <v>64</v>
      </c>
      <c r="F28" t="s">
        <v>63</v>
      </c>
      <c r="G28" t="s">
        <v>10</v>
      </c>
      <c r="H28" s="3">
        <v>214.2</v>
      </c>
      <c r="I28">
        <v>0.25</v>
      </c>
      <c r="K28">
        <v>2</v>
      </c>
    </row>
    <row r="29" spans="2:11" x14ac:dyDescent="0.25">
      <c r="B29">
        <f>COUNTIF(Tableau1[RefProduit],Tableau1[[#This Row],[RefProduit]])</f>
        <v>1</v>
      </c>
      <c r="C29" t="str">
        <f>Tableau1[[#This Row],[CodeLydic]] &amp;"-" &amp; Tableau1[[#This Row],[ReférenceFournisseur]]</f>
        <v>NORALSY-.XAV/300</v>
      </c>
      <c r="D29" t="s">
        <v>50</v>
      </c>
      <c r="E29" s="2" t="s">
        <v>66</v>
      </c>
      <c r="F29" t="s">
        <v>65</v>
      </c>
      <c r="G29" t="s">
        <v>10</v>
      </c>
      <c r="H29" s="3">
        <v>238</v>
      </c>
      <c r="I29">
        <v>0.4</v>
      </c>
      <c r="K29">
        <v>2</v>
      </c>
    </row>
    <row r="30" spans="2:11" x14ac:dyDescent="0.25">
      <c r="B30">
        <f>COUNTIF(Tableau1[RefProduit],Tableau1[[#This Row],[RefProduit]])</f>
        <v>1</v>
      </c>
      <c r="C30" t="str">
        <f>Tableau1[[#This Row],[CodeLydic]] &amp;"-" &amp; Tableau1[[#This Row],[ReférenceFournisseur]]</f>
        <v>NORALSY-.VAS/100.20</v>
      </c>
      <c r="D30" t="s">
        <v>50</v>
      </c>
      <c r="E30" s="2" t="s">
        <v>68</v>
      </c>
      <c r="F30" t="s">
        <v>67</v>
      </c>
      <c r="G30" t="s">
        <v>10</v>
      </c>
      <c r="H30" s="3">
        <v>93.8</v>
      </c>
      <c r="I30">
        <v>0.25</v>
      </c>
      <c r="K30">
        <v>2</v>
      </c>
    </row>
    <row r="31" spans="2:11" x14ac:dyDescent="0.25">
      <c r="B31">
        <f>COUNTIF(Tableau1[RefProduit],Tableau1[[#This Row],[RefProduit]])</f>
        <v>1</v>
      </c>
      <c r="C31" t="str">
        <f>Tableau1[[#This Row],[CodeLydic]] &amp;"-" &amp; Tableau1[[#This Row],[ReférenceFournisseur]]</f>
        <v>NORALSY-.XDV/304</v>
      </c>
      <c r="D31" t="s">
        <v>50</v>
      </c>
      <c r="E31" s="2" t="s">
        <v>70</v>
      </c>
      <c r="F31" t="s">
        <v>69</v>
      </c>
      <c r="G31" t="s">
        <v>10</v>
      </c>
      <c r="H31" s="3">
        <v>39.200000000000003</v>
      </c>
      <c r="I31">
        <v>0.15</v>
      </c>
      <c r="K31">
        <v>2</v>
      </c>
    </row>
    <row r="32" spans="2:11" x14ac:dyDescent="0.25">
      <c r="B32">
        <f>COUNTIF(Tableau1[RefProduit],Tableau1[[#This Row],[RefProduit]])</f>
        <v>1</v>
      </c>
      <c r="C32" t="str">
        <f>Tableau1[[#This Row],[CodeLydic]] &amp;"-" &amp; Tableau1[[#This Row],[ReférenceFournisseur]]</f>
        <v>NORALSY-.XDV/300A</v>
      </c>
      <c r="D32" t="s">
        <v>50</v>
      </c>
      <c r="E32" s="2" t="s">
        <v>72</v>
      </c>
      <c r="F32" t="s">
        <v>71</v>
      </c>
      <c r="G32" t="s">
        <v>10</v>
      </c>
      <c r="H32" s="3">
        <v>59.5</v>
      </c>
      <c r="I32">
        <v>0.2</v>
      </c>
      <c r="K32">
        <v>2</v>
      </c>
    </row>
    <row r="33" spans="2:11" x14ac:dyDescent="0.25">
      <c r="B33">
        <f>COUNTIF(Tableau1[RefProduit],Tableau1[[#This Row],[RefProduit]])</f>
        <v>1</v>
      </c>
      <c r="C33" t="str">
        <f>Tableau1[[#This Row],[CodeLydic]] &amp;"-" &amp; Tableau1[[#This Row],[ReférenceFournisseur]]</f>
        <v>NORALSY-.PEV-BI</v>
      </c>
      <c r="D33" t="s">
        <v>50</v>
      </c>
      <c r="E33" s="2" t="s">
        <v>74</v>
      </c>
      <c r="F33" t="s">
        <v>73</v>
      </c>
      <c r="G33" t="s">
        <v>10</v>
      </c>
      <c r="H33" s="3">
        <v>177.8</v>
      </c>
      <c r="I33">
        <v>0.4</v>
      </c>
      <c r="K33">
        <v>2</v>
      </c>
    </row>
    <row r="34" spans="2:11" x14ac:dyDescent="0.25">
      <c r="B34">
        <f>COUNTIF(Tableau1[RefProduit],Tableau1[[#This Row],[RefProduit]])</f>
        <v>1</v>
      </c>
      <c r="C34" t="str">
        <f>Tableau1[[#This Row],[CodeLydic]] &amp;"-" &amp; Tableau1[[#This Row],[ReférenceFournisseur]]</f>
        <v>NORALSY-.PN/80</v>
      </c>
      <c r="D34" t="s">
        <v>50</v>
      </c>
      <c r="E34" s="2" t="s">
        <v>76</v>
      </c>
      <c r="F34" t="s">
        <v>75</v>
      </c>
      <c r="G34" t="s">
        <v>10</v>
      </c>
      <c r="H34" s="3">
        <v>5.67</v>
      </c>
      <c r="I34">
        <v>0.5</v>
      </c>
      <c r="K34">
        <v>2</v>
      </c>
    </row>
    <row r="35" spans="2:11" x14ac:dyDescent="0.25">
      <c r="B35">
        <f>COUNTIF(Tableau1[RefProduit],Tableau1[[#This Row],[RefProduit]])</f>
        <v>1</v>
      </c>
      <c r="C35" t="str">
        <f>Tableau1[[#This Row],[CodeLydic]] &amp;"-" &amp; Tableau1[[#This Row],[ReférenceFournisseur]]</f>
        <v>NORALSY-DEVE196-XMBE</v>
      </c>
      <c r="D35" t="s">
        <v>50</v>
      </c>
      <c r="E35" s="2" t="s">
        <v>78</v>
      </c>
      <c r="F35" t="s">
        <v>77</v>
      </c>
      <c r="G35" t="s">
        <v>10</v>
      </c>
      <c r="H35" s="3">
        <v>196</v>
      </c>
      <c r="I35">
        <v>0.5</v>
      </c>
      <c r="K35">
        <v>2</v>
      </c>
    </row>
    <row r="36" spans="2:11" x14ac:dyDescent="0.25">
      <c r="B36">
        <f>COUNTIF(Tableau1[RefProduit],Tableau1[[#This Row],[RefProduit]])</f>
        <v>1</v>
      </c>
      <c r="C36" t="str">
        <f>Tableau1[[#This Row],[CodeLydic]] &amp;"-" &amp; Tableau1[[#This Row],[ReférenceFournisseur]]</f>
        <v>NORALSY-DGSMLHF-1</v>
      </c>
      <c r="D36" t="s">
        <v>50</v>
      </c>
      <c r="E36" s="2" t="s">
        <v>80</v>
      </c>
      <c r="F36" t="s">
        <v>79</v>
      </c>
      <c r="G36" t="s">
        <v>10</v>
      </c>
      <c r="H36" s="3">
        <v>199</v>
      </c>
      <c r="I36">
        <v>0.4</v>
      </c>
      <c r="K36">
        <v>2</v>
      </c>
    </row>
    <row r="37" spans="2:11" x14ac:dyDescent="0.25">
      <c r="B37">
        <f>COUNTIF(Tableau1[RefProduit],Tableau1[[#This Row],[RefProduit]])</f>
        <v>1</v>
      </c>
      <c r="C37" t="str">
        <f>Tableau1[[#This Row],[CodeLydic]] &amp;"-" &amp; Tableau1[[#This Row],[ReférenceFournisseur]]</f>
        <v>NORALSY-TELP868-8</v>
      </c>
      <c r="D37" t="s">
        <v>50</v>
      </c>
      <c r="E37" s="2" t="s">
        <v>82</v>
      </c>
      <c r="F37" t="s">
        <v>81</v>
      </c>
      <c r="G37" t="s">
        <v>10</v>
      </c>
      <c r="H37" s="3">
        <v>13.9</v>
      </c>
      <c r="K37">
        <v>2</v>
      </c>
    </row>
    <row r="38" spans="2:11" x14ac:dyDescent="0.25">
      <c r="B38">
        <f>COUNTIF(Tableau1[RefProduit],Tableau1[[#This Row],[RefProduit]])</f>
        <v>1</v>
      </c>
      <c r="C38" t="str">
        <f>Tableau1[[#This Row],[CodeLydic]] &amp;"-" &amp; Tableau1[[#This Row],[ReférenceFournisseur]]</f>
        <v>NORALSY-KCP8000</v>
      </c>
      <c r="D38" t="s">
        <v>50</v>
      </c>
      <c r="E38" s="2" t="s">
        <v>84</v>
      </c>
      <c r="F38" t="s">
        <v>83</v>
      </c>
      <c r="G38" t="s">
        <v>10</v>
      </c>
      <c r="H38" s="3">
        <v>3.2</v>
      </c>
      <c r="I38">
        <v>0.02</v>
      </c>
      <c r="K38">
        <v>2</v>
      </c>
    </row>
    <row r="39" spans="2:11" x14ac:dyDescent="0.25">
      <c r="B39">
        <f>COUNTIF(Tableau1[RefProduit],Tableau1[[#This Row],[RefProduit]])</f>
        <v>1</v>
      </c>
      <c r="C39" t="str">
        <f>Tableau1[[#This Row],[CodeLydic]] &amp;"-" &amp; Tableau1[[#This Row],[ReférenceFournisseur]]</f>
        <v>NORALSY-UCAMPI01</v>
      </c>
      <c r="D39" t="s">
        <v>50</v>
      </c>
      <c r="E39" s="2" t="s">
        <v>86</v>
      </c>
      <c r="F39" t="s">
        <v>85</v>
      </c>
      <c r="G39" t="s">
        <v>41</v>
      </c>
      <c r="H39" s="3">
        <v>490</v>
      </c>
      <c r="J39" t="s">
        <v>87</v>
      </c>
    </row>
    <row r="40" spans="2:11" x14ac:dyDescent="0.25">
      <c r="B40">
        <f>COUNTIF(Tableau1[RefProduit],Tableau1[[#This Row],[RefProduit]])</f>
        <v>1</v>
      </c>
      <c r="C40" t="str">
        <f>Tableau1[[#This Row],[CodeLydic]] &amp;"-" &amp; Tableau1[[#This Row],[ReférenceFournisseur]]</f>
        <v>OSRAM-927254</v>
      </c>
      <c r="D40" t="s">
        <v>89</v>
      </c>
      <c r="E40" s="2" t="s">
        <v>90</v>
      </c>
      <c r="F40" t="s">
        <v>88</v>
      </c>
      <c r="G40" t="s">
        <v>10</v>
      </c>
      <c r="H40" s="3">
        <v>64</v>
      </c>
      <c r="I40">
        <v>0.3</v>
      </c>
      <c r="J40" t="s">
        <v>96</v>
      </c>
      <c r="K40">
        <v>1</v>
      </c>
    </row>
    <row r="41" spans="2:11" x14ac:dyDescent="0.25">
      <c r="B41">
        <f>COUNTIF(Tableau1[RefProduit],Tableau1[[#This Row],[RefProduit]])</f>
        <v>2</v>
      </c>
      <c r="C41" t="str">
        <f>Tableau1[[#This Row],[CodeLydic]] &amp;"-" &amp; Tableau1[[#This Row],[ReférenceFournisseur]]</f>
        <v>DECLIC-133005</v>
      </c>
      <c r="D41" t="s">
        <v>92</v>
      </c>
      <c r="E41" s="2" t="s">
        <v>93</v>
      </c>
      <c r="F41" t="s">
        <v>91</v>
      </c>
      <c r="G41" t="s">
        <v>10</v>
      </c>
      <c r="H41" s="3">
        <v>92</v>
      </c>
      <c r="I41">
        <v>0.3</v>
      </c>
      <c r="J41" t="s">
        <v>97</v>
      </c>
      <c r="K41">
        <v>1</v>
      </c>
    </row>
    <row r="42" spans="2:11" x14ac:dyDescent="0.25">
      <c r="B42">
        <f>COUNTIF(Tableau1[RefProduit],Tableau1[[#This Row],[RefProduit]])</f>
        <v>1</v>
      </c>
      <c r="C42" t="str">
        <f>Tableau1[[#This Row],[CodeLydic]] &amp;"-" &amp; Tableau1[[#This Row],[ReférenceFournisseur]]</f>
        <v>OSRAM-299085</v>
      </c>
      <c r="D42" t="s">
        <v>89</v>
      </c>
      <c r="E42" s="2" t="s">
        <v>95</v>
      </c>
      <c r="F42" t="s">
        <v>94</v>
      </c>
      <c r="G42" t="s">
        <v>10</v>
      </c>
      <c r="H42" s="3">
        <v>0</v>
      </c>
      <c r="K42">
        <v>1</v>
      </c>
    </row>
    <row r="43" spans="2:11" x14ac:dyDescent="0.25">
      <c r="B43">
        <f>COUNTIF(Tableau1[RefProduit],Tableau1[[#This Row],[RefProduit]])</f>
        <v>1</v>
      </c>
      <c r="C43" t="str">
        <f>Tableau1[[#This Row],[CodeLydic]] &amp;"-" &amp; Tableau1[[#This Row],[ReférenceFournisseur]]</f>
        <v>ELTALED-990422LDETCLIIW</v>
      </c>
      <c r="D43" t="s">
        <v>99</v>
      </c>
      <c r="E43" s="2" t="s">
        <v>100</v>
      </c>
      <c r="F43" t="s">
        <v>98</v>
      </c>
      <c r="G43" t="s">
        <v>10</v>
      </c>
      <c r="H43" s="3">
        <v>115</v>
      </c>
      <c r="I43">
        <v>0.3</v>
      </c>
      <c r="J43" t="s">
        <v>101</v>
      </c>
      <c r="K43">
        <v>1</v>
      </c>
    </row>
    <row r="44" spans="2:11" x14ac:dyDescent="0.25">
      <c r="B44">
        <f>COUNTIF(Tableau1[RefProduit],Tableau1[[#This Row],[RefProduit]])</f>
        <v>1</v>
      </c>
      <c r="C44" t="str">
        <f>Tableau1[[#This Row],[CodeLydic]] &amp;"-" &amp; Tableau1[[#This Row],[ReférenceFournisseur]]</f>
        <v>BEGA-33058</v>
      </c>
      <c r="D44" t="s">
        <v>103</v>
      </c>
      <c r="E44" s="2" t="s">
        <v>104</v>
      </c>
      <c r="F44" t="s">
        <v>102</v>
      </c>
      <c r="G44" t="s">
        <v>10</v>
      </c>
      <c r="H44" s="3">
        <v>214.88</v>
      </c>
      <c r="I44">
        <v>0.5</v>
      </c>
      <c r="J44" t="s">
        <v>105</v>
      </c>
      <c r="K44">
        <v>1</v>
      </c>
    </row>
    <row r="45" spans="2:11" x14ac:dyDescent="0.25">
      <c r="B45">
        <f>COUNTIF(Tableau1[RefProduit],Tableau1[[#This Row],[RefProduit]])</f>
        <v>1</v>
      </c>
      <c r="C45" t="str">
        <f>Tableau1[[#This Row],[CodeLydic]] &amp;"-" &amp; Tableau1[[#This Row],[ReférenceFournisseur]]</f>
        <v>BEGA-10436</v>
      </c>
      <c r="D45" t="s">
        <v>103</v>
      </c>
      <c r="E45" s="2" t="s">
        <v>107</v>
      </c>
      <c r="F45" t="s">
        <v>106</v>
      </c>
      <c r="G45" t="s">
        <v>10</v>
      </c>
      <c r="H45" s="3">
        <v>43.66</v>
      </c>
      <c r="I45">
        <v>0.25</v>
      </c>
      <c r="J45" t="s">
        <v>105</v>
      </c>
      <c r="K45">
        <v>1</v>
      </c>
    </row>
    <row r="46" spans="2:11" x14ac:dyDescent="0.25">
      <c r="B46">
        <f>COUNTIF(Tableau1[RefProduit],Tableau1[[#This Row],[RefProduit]])</f>
        <v>1</v>
      </c>
      <c r="C46" t="str">
        <f>Tableau1[[#This Row],[CodeLydic]] &amp;"-" &amp; Tableau1[[#This Row],[ReférenceFournisseur]]</f>
        <v>BEGA-10036</v>
      </c>
      <c r="D46" t="s">
        <v>103</v>
      </c>
      <c r="E46" s="2" t="s">
        <v>109</v>
      </c>
      <c r="F46" t="s">
        <v>108</v>
      </c>
      <c r="G46" t="s">
        <v>10</v>
      </c>
      <c r="H46" s="3">
        <v>33.9</v>
      </c>
      <c r="I46">
        <v>0.2</v>
      </c>
      <c r="J46" t="s">
        <v>105</v>
      </c>
      <c r="K46">
        <v>1</v>
      </c>
    </row>
    <row r="47" spans="2:11" x14ac:dyDescent="0.25">
      <c r="B47">
        <f>COUNTIF(Tableau1[RefProduit],Tableau1[[#This Row],[RefProduit]])</f>
        <v>1</v>
      </c>
      <c r="C47" t="str">
        <f>Tableau1[[#This Row],[CodeLydic]] &amp;"-" &amp; Tableau1[[#This Row],[ReférenceFournisseur]]</f>
        <v>IGUZZINI-3.BX60.774.0</v>
      </c>
      <c r="D47" t="s">
        <v>111</v>
      </c>
      <c r="E47" s="2" t="s">
        <v>112</v>
      </c>
      <c r="F47" t="s">
        <v>110</v>
      </c>
      <c r="G47" t="s">
        <v>10</v>
      </c>
      <c r="H47" s="3">
        <v>204.92</v>
      </c>
      <c r="I47">
        <v>0.8</v>
      </c>
      <c r="J47" t="s">
        <v>113</v>
      </c>
      <c r="K47">
        <v>1</v>
      </c>
    </row>
    <row r="48" spans="2:11" ht="45" x14ac:dyDescent="0.25">
      <c r="B48">
        <f>COUNTIF(Tableau1[RefProduit],Tableau1[[#This Row],[RefProduit]])</f>
        <v>1</v>
      </c>
      <c r="C48" t="str">
        <f>Tableau1[[#This Row],[CodeLydic]] &amp;"-" &amp; Tableau1[[#This Row],[ReférenceFournisseur]]</f>
        <v>IGUZZINI-3.ME34.701.0</v>
      </c>
      <c r="D48" t="s">
        <v>111</v>
      </c>
      <c r="E48" s="2" t="s">
        <v>115</v>
      </c>
      <c r="F48" s="4" t="s">
        <v>114</v>
      </c>
      <c r="G48" t="s">
        <v>10</v>
      </c>
      <c r="H48" s="3">
        <v>155.88999999999999</v>
      </c>
      <c r="I48">
        <v>0.8</v>
      </c>
      <c r="J48" t="s">
        <v>116</v>
      </c>
      <c r="K48">
        <v>1</v>
      </c>
    </row>
    <row r="49" spans="2:11" x14ac:dyDescent="0.25">
      <c r="B49">
        <f>COUNTIF(Tableau1[RefProduit],Tableau1[[#This Row],[RefProduit]])</f>
        <v>1</v>
      </c>
      <c r="C49" t="str">
        <f>Tableau1[[#This Row],[CodeLydic]] &amp;"-" &amp; Tableau1[[#This Row],[ReférenceFournisseur]]</f>
        <v>IGUZZINI-3.MWF8.000.0</v>
      </c>
      <c r="D49" t="s">
        <v>111</v>
      </c>
      <c r="E49" s="2" t="s">
        <v>118</v>
      </c>
      <c r="F49" t="s">
        <v>117</v>
      </c>
      <c r="G49" t="s">
        <v>10</v>
      </c>
      <c r="H49" s="3">
        <v>75.319999999999993</v>
      </c>
      <c r="I49">
        <v>0.25</v>
      </c>
      <c r="J49" t="s">
        <v>116</v>
      </c>
      <c r="K49">
        <v>1</v>
      </c>
    </row>
    <row r="50" spans="2:11" x14ac:dyDescent="0.25">
      <c r="B50">
        <f>COUNTIF(Tableau1[RefProduit],Tableau1[[#This Row],[RefProduit]])</f>
        <v>1</v>
      </c>
      <c r="C50" t="str">
        <f>Tableau1[[#This Row],[CodeLydic]] &amp;"-" &amp; Tableau1[[#This Row],[ReférenceFournisseur]]</f>
        <v>IGUZZINI-3.MWP3.000.0</v>
      </c>
      <c r="D50" t="s">
        <v>111</v>
      </c>
      <c r="E50" s="2" t="s">
        <v>120</v>
      </c>
      <c r="F50" t="s">
        <v>119</v>
      </c>
      <c r="G50" t="s">
        <v>10</v>
      </c>
      <c r="H50" s="3">
        <v>91.37</v>
      </c>
      <c r="I50">
        <v>0.25</v>
      </c>
      <c r="J50" t="s">
        <v>116</v>
      </c>
      <c r="K50">
        <v>1</v>
      </c>
    </row>
    <row r="51" spans="2:11" x14ac:dyDescent="0.25">
      <c r="B51">
        <f>COUNTIF(Tableau1[RefProduit],Tableau1[[#This Row],[RefProduit]])</f>
        <v>1</v>
      </c>
      <c r="C51" t="str">
        <f>Tableau1[[#This Row],[CodeLydic]] &amp;"-" &amp; Tableau1[[#This Row],[ReférenceFournisseur]]</f>
        <v>LIMBURG-56211.1</v>
      </c>
      <c r="D51" t="s">
        <v>122</v>
      </c>
      <c r="E51" s="2" t="s">
        <v>123</v>
      </c>
      <c r="F51" t="s">
        <v>121</v>
      </c>
      <c r="G51" t="s">
        <v>10</v>
      </c>
      <c r="H51" s="3">
        <v>245</v>
      </c>
      <c r="I51">
        <v>0.7</v>
      </c>
      <c r="J51" t="s">
        <v>124</v>
      </c>
      <c r="K51">
        <v>1</v>
      </c>
    </row>
    <row r="52" spans="2:11" x14ac:dyDescent="0.25">
      <c r="B52">
        <f>COUNTIF(Tableau1[RefProduit],Tableau1[[#This Row],[RefProduit]])</f>
        <v>2</v>
      </c>
      <c r="C52" t="str">
        <f>Tableau1[[#This Row],[CodeLydic]] &amp;"-" &amp; Tableau1[[#This Row],[ReférenceFournisseur]]</f>
        <v>GE-46315</v>
      </c>
      <c r="D52" t="s">
        <v>157</v>
      </c>
      <c r="E52" s="2" t="s">
        <v>126</v>
      </c>
      <c r="F52" t="s">
        <v>125</v>
      </c>
      <c r="G52" t="s">
        <v>10</v>
      </c>
      <c r="H52" s="3">
        <v>0</v>
      </c>
      <c r="J52" t="s">
        <v>124</v>
      </c>
      <c r="K52">
        <v>1</v>
      </c>
    </row>
    <row r="53" spans="2:11" x14ac:dyDescent="0.25">
      <c r="B53">
        <f>COUNTIF(Tableau1[RefProduit],Tableau1[[#This Row],[RefProduit]])</f>
        <v>1</v>
      </c>
      <c r="C53" t="str">
        <f>Tableau1[[#This Row],[CodeLydic]] &amp;"-" &amp; Tableau1[[#This Row],[ReférenceFournisseur]]</f>
        <v>LIMBURG-56212.1</v>
      </c>
      <c r="D53" t="s">
        <v>122</v>
      </c>
      <c r="E53" s="2" t="s">
        <v>128</v>
      </c>
      <c r="F53" t="s">
        <v>127</v>
      </c>
      <c r="G53" t="s">
        <v>10</v>
      </c>
      <c r="H53" s="3">
        <v>282</v>
      </c>
      <c r="I53">
        <v>0.7</v>
      </c>
      <c r="J53" t="s">
        <v>124</v>
      </c>
      <c r="K53">
        <v>1</v>
      </c>
    </row>
    <row r="54" spans="2:11" x14ac:dyDescent="0.25">
      <c r="B54">
        <f>COUNTIF(Tableau1[RefProduit],Tableau1[[#This Row],[RefProduit]])</f>
        <v>1</v>
      </c>
      <c r="C54" t="str">
        <f>Tableau1[[#This Row],[CodeLydic]] &amp;"-" &amp; Tableau1[[#This Row],[ReférenceFournisseur]]</f>
        <v>GE-45201</v>
      </c>
      <c r="D54" t="s">
        <v>157</v>
      </c>
      <c r="E54" s="2" t="s">
        <v>130</v>
      </c>
      <c r="F54" t="s">
        <v>129</v>
      </c>
      <c r="G54" t="s">
        <v>10</v>
      </c>
      <c r="H54" s="3">
        <v>0</v>
      </c>
      <c r="J54" t="s">
        <v>124</v>
      </c>
      <c r="K54">
        <v>1</v>
      </c>
    </row>
    <row r="55" spans="2:11" x14ac:dyDescent="0.25">
      <c r="B55">
        <f>COUNTIF(Tableau1[RefProduit],Tableau1[[#This Row],[RefProduit]])</f>
        <v>1</v>
      </c>
      <c r="C55" t="str">
        <f>Tableau1[[#This Row],[CodeLydic]] &amp;"-" &amp; Tableau1[[#This Row],[ReférenceFournisseur]]</f>
        <v>LIMBURG-56213.1</v>
      </c>
      <c r="D55" t="s">
        <v>122</v>
      </c>
      <c r="E55" s="2" t="s">
        <v>132</v>
      </c>
      <c r="F55" t="s">
        <v>131</v>
      </c>
      <c r="G55" t="s">
        <v>10</v>
      </c>
      <c r="H55" s="3">
        <v>410</v>
      </c>
      <c r="I55">
        <v>0.7</v>
      </c>
      <c r="J55" t="s">
        <v>124</v>
      </c>
      <c r="K55">
        <v>1</v>
      </c>
    </row>
    <row r="56" spans="2:11" x14ac:dyDescent="0.25">
      <c r="B56">
        <f>COUNTIF(Tableau1[RefProduit],Tableau1[[#This Row],[RefProduit]])</f>
        <v>2</v>
      </c>
      <c r="C56" t="str">
        <f>Tableau1[[#This Row],[CodeLydic]] &amp;"-" &amp; Tableau1[[#This Row],[ReférenceFournisseur]]</f>
        <v>GE-46315</v>
      </c>
      <c r="D56" t="s">
        <v>157</v>
      </c>
      <c r="E56" s="2" t="s">
        <v>126</v>
      </c>
      <c r="F56" t="s">
        <v>125</v>
      </c>
      <c r="G56" t="s">
        <v>10</v>
      </c>
      <c r="H56" s="3">
        <v>0</v>
      </c>
      <c r="J56" t="s">
        <v>124</v>
      </c>
      <c r="K56">
        <v>1</v>
      </c>
    </row>
    <row r="57" spans="2:11" x14ac:dyDescent="0.25">
      <c r="B57">
        <f>COUNTIF(Tableau1[RefProduit],Tableau1[[#This Row],[RefProduit]])</f>
        <v>1</v>
      </c>
      <c r="C57" t="str">
        <f>Tableau1[[#This Row],[CodeLydic]] &amp;"-" &amp; Tableau1[[#This Row],[ReférenceFournisseur]]</f>
        <v>BEGA-55824</v>
      </c>
      <c r="D57" t="s">
        <v>103</v>
      </c>
      <c r="E57" s="2" t="s">
        <v>134</v>
      </c>
      <c r="F57" t="s">
        <v>133</v>
      </c>
      <c r="G57" t="s">
        <v>10</v>
      </c>
      <c r="H57" s="3">
        <v>130.37</v>
      </c>
      <c r="I57">
        <v>0.5</v>
      </c>
      <c r="J57" t="s">
        <v>135</v>
      </c>
      <c r="K57">
        <v>1</v>
      </c>
    </row>
    <row r="58" spans="2:11" x14ac:dyDescent="0.25">
      <c r="B58">
        <f>COUNTIF(Tableau1[RefProduit],Tableau1[[#This Row],[RefProduit]])</f>
        <v>1</v>
      </c>
      <c r="C58" t="str">
        <f>Tableau1[[#This Row],[CodeLydic]] &amp;"-" &amp; Tableau1[[#This Row],[ReférenceFournisseur]]</f>
        <v>BEGA-10510</v>
      </c>
      <c r="D58" t="s">
        <v>103</v>
      </c>
      <c r="E58" s="2" t="s">
        <v>137</v>
      </c>
      <c r="F58" t="s">
        <v>136</v>
      </c>
      <c r="G58" t="s">
        <v>10</v>
      </c>
      <c r="H58" s="3">
        <v>95.61</v>
      </c>
      <c r="I58">
        <v>0.3</v>
      </c>
      <c r="J58" t="s">
        <v>135</v>
      </c>
      <c r="K58">
        <v>1</v>
      </c>
    </row>
    <row r="59" spans="2:11" x14ac:dyDescent="0.25">
      <c r="B59">
        <f>COUNTIF(Tableau1[RefProduit],Tableau1[[#This Row],[RefProduit]])</f>
        <v>1</v>
      </c>
      <c r="C59" t="str">
        <f>Tableau1[[#This Row],[CodeLydic]] &amp;"-" &amp; Tableau1[[#This Row],[ReférenceFournisseur]]</f>
        <v>BEGA-55823</v>
      </c>
      <c r="D59" t="s">
        <v>103</v>
      </c>
      <c r="E59" s="2" t="s">
        <v>139</v>
      </c>
      <c r="F59" t="s">
        <v>138</v>
      </c>
      <c r="G59" t="s">
        <v>10</v>
      </c>
      <c r="H59" s="3">
        <v>130.37</v>
      </c>
      <c r="I59">
        <v>0.5</v>
      </c>
      <c r="J59" t="s">
        <v>135</v>
      </c>
      <c r="K59">
        <v>1</v>
      </c>
    </row>
    <row r="60" spans="2:11" x14ac:dyDescent="0.25">
      <c r="B60">
        <f>COUNTIF(Tableau1[RefProduit],Tableau1[[#This Row],[RefProduit]])</f>
        <v>1</v>
      </c>
      <c r="C60" t="str">
        <f>Tableau1[[#This Row],[CodeLydic]] &amp;"-" &amp; Tableau1[[#This Row],[ReférenceFournisseur]]</f>
        <v>BEGA-10440</v>
      </c>
      <c r="D60" t="s">
        <v>103</v>
      </c>
      <c r="E60" s="2" t="s">
        <v>141</v>
      </c>
      <c r="F60" t="s">
        <v>140</v>
      </c>
      <c r="G60" t="s">
        <v>10</v>
      </c>
      <c r="H60" s="3">
        <v>49.27</v>
      </c>
      <c r="I60">
        <v>0.3</v>
      </c>
      <c r="J60" t="s">
        <v>135</v>
      </c>
      <c r="K60">
        <v>1</v>
      </c>
    </row>
    <row r="61" spans="2:11" x14ac:dyDescent="0.25">
      <c r="B61">
        <f>COUNTIF(Tableau1[RefProduit],Tableau1[[#This Row],[RefProduit]])</f>
        <v>1</v>
      </c>
      <c r="C61" t="str">
        <f>Tableau1[[#This Row],[CodeLydic]] &amp;"-" &amp; Tableau1[[#This Row],[ReférenceFournisseur]]</f>
        <v>BEGA-66876</v>
      </c>
      <c r="D61" t="s">
        <v>103</v>
      </c>
      <c r="E61" s="2" t="s">
        <v>143</v>
      </c>
      <c r="F61" t="s">
        <v>142</v>
      </c>
      <c r="G61" t="s">
        <v>10</v>
      </c>
      <c r="H61" s="3">
        <v>241.22</v>
      </c>
      <c r="I61">
        <v>0.6</v>
      </c>
      <c r="J61" t="s">
        <v>144</v>
      </c>
      <c r="K61">
        <v>1</v>
      </c>
    </row>
    <row r="62" spans="2:11" x14ac:dyDescent="0.25">
      <c r="B62">
        <f>COUNTIF(Tableau1[RefProduit],Tableau1[[#This Row],[RefProduit]])</f>
        <v>1</v>
      </c>
      <c r="C62" t="str">
        <f>Tableau1[[#This Row],[CodeLydic]] &amp;"-" &amp; Tableau1[[#This Row],[ReférenceFournisseur]]</f>
        <v>BEGA-10486</v>
      </c>
      <c r="D62" t="s">
        <v>103</v>
      </c>
      <c r="E62" s="2" t="s">
        <v>145</v>
      </c>
      <c r="F62" t="s">
        <v>106</v>
      </c>
      <c r="G62" t="s">
        <v>10</v>
      </c>
      <c r="H62" s="3">
        <v>32.68</v>
      </c>
      <c r="I62">
        <v>0.25</v>
      </c>
      <c r="J62" t="s">
        <v>144</v>
      </c>
      <c r="K62">
        <v>1</v>
      </c>
    </row>
    <row r="63" spans="2:11" x14ac:dyDescent="0.25">
      <c r="B63">
        <f>COUNTIF(Tableau1[RefProduit],Tableau1[[#This Row],[RefProduit]])</f>
        <v>1</v>
      </c>
      <c r="C63" t="str">
        <f>Tableau1[[#This Row],[CodeLydic]] &amp;"-" &amp; Tableau1[[#This Row],[ReférenceFournisseur]]</f>
        <v>SFEL-TUM149B1</v>
      </c>
      <c r="D63" t="s">
        <v>147</v>
      </c>
      <c r="E63" s="2" t="s">
        <v>148</v>
      </c>
      <c r="F63" t="s">
        <v>146</v>
      </c>
      <c r="G63" t="s">
        <v>10</v>
      </c>
      <c r="H63" s="3">
        <v>129</v>
      </c>
      <c r="I63">
        <v>0.4</v>
      </c>
      <c r="J63" t="s">
        <v>149</v>
      </c>
      <c r="K63">
        <v>1</v>
      </c>
    </row>
    <row r="64" spans="2:11" x14ac:dyDescent="0.25">
      <c r="B64">
        <f>COUNTIF(Tableau1[RefProduit],Tableau1[[#This Row],[RefProduit]])</f>
        <v>1</v>
      </c>
      <c r="C64" t="str">
        <f>Tableau1[[#This Row],[CodeLydic]] &amp;"-" &amp; Tableau1[[#This Row],[ReférenceFournisseur]]</f>
        <v>GE-61122</v>
      </c>
      <c r="D64" t="s">
        <v>157</v>
      </c>
      <c r="E64" s="2" t="s">
        <v>151</v>
      </c>
      <c r="F64" t="s">
        <v>150</v>
      </c>
      <c r="G64" t="s">
        <v>10</v>
      </c>
      <c r="H64" s="3"/>
      <c r="J64" t="s">
        <v>149</v>
      </c>
      <c r="K64">
        <v>1</v>
      </c>
    </row>
    <row r="65" spans="2:11" x14ac:dyDescent="0.25">
      <c r="B65">
        <f>COUNTIF(Tableau1[RefProduit],Tableau1[[#This Row],[RefProduit]])</f>
        <v>1</v>
      </c>
      <c r="C65" t="str">
        <f>Tableau1[[#This Row],[CodeLydic]] &amp;"-" &amp; Tableau1[[#This Row],[ReférenceFournisseur]]</f>
        <v>SYLVANIA-0042503</v>
      </c>
      <c r="D65" t="s">
        <v>153</v>
      </c>
      <c r="E65" s="2" t="s">
        <v>154</v>
      </c>
      <c r="F65" t="s">
        <v>152</v>
      </c>
      <c r="G65" t="s">
        <v>10</v>
      </c>
      <c r="H65" s="3">
        <v>29</v>
      </c>
      <c r="I65">
        <v>0.4</v>
      </c>
      <c r="J65" t="s">
        <v>155</v>
      </c>
      <c r="K65">
        <v>1</v>
      </c>
    </row>
    <row r="66" spans="2:11" x14ac:dyDescent="0.25">
      <c r="B66">
        <f>COUNTIF(Tableau1[RefProduit],Tableau1[[#This Row],[RefProduit]])</f>
        <v>1</v>
      </c>
      <c r="C66" t="str">
        <f>Tableau1[[#This Row],[CodeLydic]] &amp;"-" &amp; Tableau1[[#This Row],[ReférenceFournisseur]]</f>
        <v>GE-61102</v>
      </c>
      <c r="D66" t="s">
        <v>157</v>
      </c>
      <c r="E66" s="2" t="s">
        <v>158</v>
      </c>
      <c r="F66" t="s">
        <v>156</v>
      </c>
      <c r="G66" t="s">
        <v>10</v>
      </c>
      <c r="H66" s="3">
        <v>0</v>
      </c>
      <c r="J66" t="s">
        <v>155</v>
      </c>
      <c r="K66">
        <v>1</v>
      </c>
    </row>
    <row r="67" spans="2:11" x14ac:dyDescent="0.25">
      <c r="B67">
        <f>COUNTIF(Tableau1[RefProduit],Tableau1[[#This Row],[RefProduit]])</f>
        <v>1</v>
      </c>
      <c r="C67" t="str">
        <f>Tableau1[[#This Row],[CodeLydic]] &amp;"-" &amp; Tableau1[[#This Row],[ReférenceFournisseur]]</f>
        <v>RESISTEX-850525</v>
      </c>
      <c r="D67" t="s">
        <v>161</v>
      </c>
      <c r="E67" s="2" t="s">
        <v>162</v>
      </c>
      <c r="F67" t="s">
        <v>163</v>
      </c>
      <c r="G67" t="s">
        <v>10</v>
      </c>
      <c r="H67" s="3">
        <v>76.45</v>
      </c>
      <c r="I67">
        <v>0.3</v>
      </c>
      <c r="J67" t="s">
        <v>164</v>
      </c>
      <c r="K67">
        <v>1</v>
      </c>
    </row>
    <row r="68" spans="2:11" x14ac:dyDescent="0.25">
      <c r="B68" s="5">
        <f>COUNTIF(Tableau1[RefProduit],Tableau1[[#This Row],[RefProduit]])</f>
        <v>1</v>
      </c>
      <c r="C68" s="5" t="str">
        <f>Tableau1[[#This Row],[CodeLydic]] &amp;"-" &amp; Tableau1[[#This Row],[ReférenceFournisseur]]</f>
        <v>RIDI-0660408</v>
      </c>
      <c r="D68" t="s">
        <v>165</v>
      </c>
      <c r="E68" s="2" t="s">
        <v>166</v>
      </c>
      <c r="F68" t="s">
        <v>167</v>
      </c>
      <c r="G68" t="s">
        <v>10</v>
      </c>
      <c r="H68" s="3">
        <v>232.16</v>
      </c>
      <c r="I68">
        <v>0.6</v>
      </c>
      <c r="J68" t="s">
        <v>168</v>
      </c>
      <c r="K68">
        <v>1</v>
      </c>
    </row>
    <row r="69" spans="2:11" x14ac:dyDescent="0.25">
      <c r="B69" s="5">
        <f>COUNTIF(Tableau1[RefProduit],Tableau1[[#This Row],[RefProduit]])</f>
        <v>1</v>
      </c>
      <c r="C69" s="5" t="str">
        <f>Tableau1[[#This Row],[CodeLydic]] &amp;"-" &amp; Tableau1[[#This Row],[ReférenceFournisseur]]</f>
        <v>RIDI-0206601GD</v>
      </c>
      <c r="D69" t="s">
        <v>165</v>
      </c>
      <c r="E69" s="2" t="s">
        <v>169</v>
      </c>
      <c r="F69" t="s">
        <v>170</v>
      </c>
      <c r="G69" t="s">
        <v>10</v>
      </c>
      <c r="H69" s="3">
        <v>0</v>
      </c>
      <c r="J69" t="s">
        <v>168</v>
      </c>
      <c r="K69">
        <v>1</v>
      </c>
    </row>
    <row r="70" spans="2:11" x14ac:dyDescent="0.25">
      <c r="B70" s="5">
        <f>COUNTIF(Tableau1[RefProduit],Tableau1[[#This Row],[RefProduit]])</f>
        <v>1</v>
      </c>
      <c r="C70" s="5" t="str">
        <f>Tableau1[[#This Row],[CodeLydic]] &amp;"-" &amp; Tableau1[[#This Row],[ReférenceFournisseur]]</f>
        <v>RIDI-0203779</v>
      </c>
      <c r="D70" t="s">
        <v>165</v>
      </c>
      <c r="E70" s="2" t="s">
        <v>171</v>
      </c>
      <c r="F70" t="s">
        <v>172</v>
      </c>
      <c r="G70" t="s">
        <v>10</v>
      </c>
      <c r="H70" s="3">
        <v>0</v>
      </c>
      <c r="J70" t="s">
        <v>168</v>
      </c>
      <c r="K70">
        <v>1</v>
      </c>
    </row>
    <row r="71" spans="2:11" x14ac:dyDescent="0.25">
      <c r="B71" s="5">
        <f>COUNTIF(Tableau1[RefProduit],Tableau1[[#This Row],[RefProduit]])</f>
        <v>1</v>
      </c>
      <c r="C71" s="5" t="str">
        <f>Tableau1[[#This Row],[CodeLydic]] &amp;"-" &amp; Tableau1[[#This Row],[ReférenceFournisseur]]</f>
        <v>RIDI-0201239</v>
      </c>
      <c r="D71" t="s">
        <v>165</v>
      </c>
      <c r="E71" s="2" t="s">
        <v>173</v>
      </c>
      <c r="F71" t="s">
        <v>174</v>
      </c>
      <c r="G71" t="s">
        <v>10</v>
      </c>
      <c r="H71" s="3">
        <v>0</v>
      </c>
      <c r="J71" t="s">
        <v>168</v>
      </c>
      <c r="K71">
        <v>1</v>
      </c>
    </row>
    <row r="72" spans="2:11" x14ac:dyDescent="0.25">
      <c r="B72" s="5">
        <f>COUNTIF(Tableau1[RefProduit],Tableau1[[#This Row],[RefProduit]])</f>
        <v>1</v>
      </c>
      <c r="C72" s="5" t="str">
        <f>Tableau1[[#This Row],[CodeLydic]] &amp;"-" &amp; Tableau1[[#This Row],[ReférenceFournisseur]]</f>
        <v>SAMMODE-14935013</v>
      </c>
      <c r="D72" t="s">
        <v>175</v>
      </c>
      <c r="E72" s="2" t="s">
        <v>176</v>
      </c>
      <c r="F72" t="s">
        <v>177</v>
      </c>
      <c r="G72" t="s">
        <v>10</v>
      </c>
      <c r="H72" s="3">
        <v>202.5</v>
      </c>
      <c r="I72">
        <v>0.7</v>
      </c>
      <c r="J72" t="s">
        <v>178</v>
      </c>
      <c r="K72">
        <v>1</v>
      </c>
    </row>
    <row r="73" spans="2:11" x14ac:dyDescent="0.25">
      <c r="B73" s="5">
        <f>COUNTIF(Tableau1[RefProduit],Tableau1[[#This Row],[RefProduit]])</f>
        <v>1</v>
      </c>
      <c r="C73" s="5" t="str">
        <f>Tableau1[[#This Row],[CodeLydic]] &amp;"-" &amp; Tableau1[[#This Row],[ReférenceFournisseur]]</f>
        <v>PHILIPS-571066 00</v>
      </c>
      <c r="D73" t="s">
        <v>179</v>
      </c>
      <c r="E73" s="2" t="s">
        <v>180</v>
      </c>
      <c r="F73" t="s">
        <v>181</v>
      </c>
      <c r="G73" t="s">
        <v>10</v>
      </c>
      <c r="H73" s="3">
        <v>44.3</v>
      </c>
      <c r="I73">
        <v>0.3</v>
      </c>
      <c r="J73" t="s">
        <v>182</v>
      </c>
      <c r="K73">
        <v>1</v>
      </c>
    </row>
    <row r="74" spans="2:11" x14ac:dyDescent="0.25">
      <c r="B74" s="5">
        <f>COUNTIF(Tableau1[RefProduit],Tableau1[[#This Row],[RefProduit]])</f>
        <v>1</v>
      </c>
      <c r="C74" s="5" t="str">
        <f>Tableau1[[#This Row],[CodeLydic]] &amp;"-" &amp; Tableau1[[#This Row],[ReférenceFournisseur]]</f>
        <v>PHILIPS-638707 00</v>
      </c>
      <c r="D74" t="s">
        <v>179</v>
      </c>
      <c r="E74" s="2" t="s">
        <v>183</v>
      </c>
      <c r="F74" t="s">
        <v>184</v>
      </c>
      <c r="G74" t="s">
        <v>10</v>
      </c>
      <c r="H74" s="3">
        <f>30.56+2.12*2</f>
        <v>34.799999999999997</v>
      </c>
      <c r="I74">
        <v>0.3</v>
      </c>
      <c r="J74" t="s">
        <v>155</v>
      </c>
      <c r="K74">
        <v>1</v>
      </c>
    </row>
    <row r="75" spans="2:11" x14ac:dyDescent="0.25">
      <c r="B75" s="5">
        <f>COUNTIF(Tableau1[RefProduit],Tableau1[[#This Row],[RefProduit]])</f>
        <v>1</v>
      </c>
      <c r="C75" s="5" t="str">
        <f>Tableau1[[#This Row],[CodeLydic]] &amp;"-" &amp; Tableau1[[#This Row],[ReférenceFournisseur]]</f>
        <v>PHILIPS-068984 99</v>
      </c>
      <c r="D75" t="s">
        <v>179</v>
      </c>
      <c r="E75" s="2" t="s">
        <v>185</v>
      </c>
      <c r="F75" t="s">
        <v>186</v>
      </c>
      <c r="G75" t="s">
        <v>10</v>
      </c>
      <c r="H75" s="3">
        <v>25.56</v>
      </c>
      <c r="I75">
        <v>0.3</v>
      </c>
      <c r="J75" t="s">
        <v>187</v>
      </c>
      <c r="K75">
        <v>1</v>
      </c>
    </row>
    <row r="76" spans="2:11" x14ac:dyDescent="0.25">
      <c r="B76" s="5">
        <f>COUNTIF(Tableau1[RefProduit],Tableau1[[#This Row],[RefProduit]])</f>
        <v>1</v>
      </c>
      <c r="C76" s="5" t="str">
        <f>Tableau1[[#This Row],[CodeLydic]] &amp;"-" &amp; Tableau1[[#This Row],[ReférenceFournisseur]]</f>
        <v>PHILIPS-241172 00</v>
      </c>
      <c r="D76" t="s">
        <v>179</v>
      </c>
      <c r="E76" s="2" t="s">
        <v>188</v>
      </c>
      <c r="F76" t="s">
        <v>189</v>
      </c>
      <c r="G76" t="s">
        <v>10</v>
      </c>
      <c r="H76" s="3">
        <v>105.65</v>
      </c>
      <c r="I76">
        <v>0.3</v>
      </c>
      <c r="J76" t="s">
        <v>101</v>
      </c>
      <c r="K76">
        <v>1</v>
      </c>
    </row>
    <row r="77" spans="2:11" x14ac:dyDescent="0.25">
      <c r="B77" s="5">
        <f>COUNTIF(Tableau1[RefProduit],Tableau1[[#This Row],[RefProduit]])</f>
        <v>1</v>
      </c>
      <c r="C77" s="5" t="str">
        <f>Tableau1[[#This Row],[CodeLydic]] &amp;"-" &amp; Tableau1[[#This Row],[ReférenceFournisseur]]</f>
        <v>MAEC-0980228R13</v>
      </c>
      <c r="D77" t="s">
        <v>51</v>
      </c>
      <c r="E77" s="2" t="s">
        <v>190</v>
      </c>
      <c r="F77" t="s">
        <v>191</v>
      </c>
      <c r="G77" t="s">
        <v>10</v>
      </c>
      <c r="H77" s="3">
        <v>405</v>
      </c>
      <c r="I77">
        <v>1.5</v>
      </c>
      <c r="K77">
        <v>2</v>
      </c>
    </row>
    <row r="78" spans="2:11" x14ac:dyDescent="0.25">
      <c r="B78" s="5">
        <f>COUNTIF(Tableau1[RefProduit],Tableau1[[#This Row],[RefProduit]])</f>
        <v>1</v>
      </c>
      <c r="C78" s="5" t="str">
        <f>Tableau1[[#This Row],[CodeLydic]] &amp;"-" &amp; Tableau1[[#This Row],[ReférenceFournisseur]]</f>
        <v>MAEC-0980357R13</v>
      </c>
      <c r="D78" t="s">
        <v>51</v>
      </c>
      <c r="E78" s="2" t="s">
        <v>192</v>
      </c>
      <c r="F78" t="s">
        <v>193</v>
      </c>
      <c r="G78" t="s">
        <v>10</v>
      </c>
      <c r="H78" s="3">
        <v>496.25</v>
      </c>
      <c r="I78">
        <v>1.5</v>
      </c>
      <c r="K78">
        <v>1</v>
      </c>
    </row>
    <row r="79" spans="2:11" x14ac:dyDescent="0.25">
      <c r="B79" s="5">
        <f>COUNTIF(Tableau1[RefProduit],Tableau1[[#This Row],[RefProduit]])</f>
        <v>1</v>
      </c>
      <c r="C79" s="5" t="str">
        <f>Tableau1[[#This Row],[CodeLydic]] &amp;"-" &amp; Tableau1[[#This Row],[ReférenceFournisseur]]</f>
        <v>MAEC-0980351R13</v>
      </c>
      <c r="D79" t="s">
        <v>51</v>
      </c>
      <c r="E79" s="2" t="s">
        <v>194</v>
      </c>
      <c r="F79" t="s">
        <v>195</v>
      </c>
      <c r="G79" t="s">
        <v>10</v>
      </c>
      <c r="H79" s="3">
        <v>213.75</v>
      </c>
      <c r="I79">
        <v>1.5</v>
      </c>
      <c r="K79">
        <v>1</v>
      </c>
    </row>
    <row r="80" spans="2:11" x14ac:dyDescent="0.25">
      <c r="B80" s="5">
        <f>COUNTIF(Tableau1[RefProduit],Tableau1[[#This Row],[RefProduit]])</f>
        <v>1</v>
      </c>
      <c r="C80" s="5" t="str">
        <f>Tableau1[[#This Row],[CodeLydic]] &amp;"-" &amp; Tableau1[[#This Row],[ReférenceFournisseur]]</f>
        <v>MAEC-0980322R13</v>
      </c>
      <c r="D80" t="s">
        <v>51</v>
      </c>
      <c r="E80" s="2" t="s">
        <v>196</v>
      </c>
      <c r="F80" t="s">
        <v>197</v>
      </c>
      <c r="G80" t="s">
        <v>10</v>
      </c>
      <c r="H80" s="3">
        <v>27.5</v>
      </c>
      <c r="I80">
        <v>0.5</v>
      </c>
      <c r="K80">
        <v>1</v>
      </c>
    </row>
    <row r="81" spans="2:11" x14ac:dyDescent="0.25">
      <c r="B81" s="5">
        <f>COUNTIF(Tableau1[RefProduit],Tableau1[[#This Row],[RefProduit]])</f>
        <v>1</v>
      </c>
      <c r="C81" s="5" t="str">
        <f>Tableau1[[#This Row],[CodeLydic]] &amp;"-" &amp; Tableau1[[#This Row],[ReférenceFournisseur]]</f>
        <v>MAEC-0980318R13</v>
      </c>
      <c r="D81" t="s">
        <v>51</v>
      </c>
      <c r="E81" s="2" t="s">
        <v>198</v>
      </c>
      <c r="F81" t="s">
        <v>199</v>
      </c>
      <c r="G81" t="s">
        <v>10</v>
      </c>
      <c r="H81" s="3">
        <v>44.75</v>
      </c>
      <c r="I81">
        <v>0.25</v>
      </c>
      <c r="K81">
        <v>1</v>
      </c>
    </row>
    <row r="82" spans="2:11" x14ac:dyDescent="0.25">
      <c r="B82" s="5">
        <f>COUNTIF(Tableau1[RefProduit],Tableau1[[#This Row],[RefProduit]])</f>
        <v>1</v>
      </c>
      <c r="C82" s="5" t="str">
        <f>Tableau1[[#This Row],[CodeLydic]] &amp;"-" &amp; Tableau1[[#This Row],[ReférenceFournisseur]]</f>
        <v>MAEC-0980331R13</v>
      </c>
      <c r="D82" t="s">
        <v>51</v>
      </c>
      <c r="E82" s="2" t="s">
        <v>200</v>
      </c>
      <c r="F82" t="s">
        <v>201</v>
      </c>
      <c r="G82" t="s">
        <v>10</v>
      </c>
      <c r="H82" s="3">
        <v>11.13</v>
      </c>
      <c r="I82">
        <v>0.05</v>
      </c>
      <c r="K82">
        <v>1</v>
      </c>
    </row>
    <row r="83" spans="2:11" x14ac:dyDescent="0.25">
      <c r="B83" s="5">
        <f>COUNTIF(Tableau1[RefProduit],Tableau1[[#This Row],[RefProduit]])</f>
        <v>1</v>
      </c>
      <c r="C83" s="5" t="str">
        <f>Tableau1[[#This Row],[CodeLydic]] &amp;"-" &amp; Tableau1[[#This Row],[ReférenceFournisseur]]</f>
        <v>ITRAS-700708</v>
      </c>
      <c r="D83" t="s">
        <v>204</v>
      </c>
      <c r="E83" s="2" t="s">
        <v>202</v>
      </c>
      <c r="F83" t="s">
        <v>203</v>
      </c>
      <c r="G83" t="s">
        <v>10</v>
      </c>
      <c r="H83" s="3">
        <v>25.28</v>
      </c>
      <c r="I83">
        <v>0.3</v>
      </c>
      <c r="J83" t="s">
        <v>187</v>
      </c>
      <c r="K83">
        <v>1</v>
      </c>
    </row>
    <row r="84" spans="2:11" x14ac:dyDescent="0.25">
      <c r="B84" s="5">
        <f>COUNTIF(Tableau1[RefProduit],Tableau1[[#This Row],[RefProduit]])</f>
        <v>2</v>
      </c>
      <c r="C84" s="5" t="str">
        <f>Tableau1[[#This Row],[CodeLydic]] &amp;"-" &amp; Tableau1[[#This Row],[ReférenceFournisseur]]</f>
        <v>DECLIC-133005</v>
      </c>
      <c r="D84" t="s">
        <v>92</v>
      </c>
      <c r="E84" s="2" t="s">
        <v>93</v>
      </c>
      <c r="F84" t="s">
        <v>205</v>
      </c>
      <c r="G84" t="s">
        <v>10</v>
      </c>
      <c r="H84" s="3">
        <v>79.900000000000006</v>
      </c>
      <c r="I84">
        <v>0.3</v>
      </c>
      <c r="J84" t="s">
        <v>97</v>
      </c>
      <c r="K84">
        <v>1</v>
      </c>
    </row>
    <row r="85" spans="2:11" x14ac:dyDescent="0.25">
      <c r="B85" s="5">
        <f>COUNTIF(Tableau1[RefProduit],Tableau1[[#This Row],[RefProduit]])</f>
        <v>1</v>
      </c>
      <c r="C85" s="5" t="str">
        <f>Tableau1[[#This Row],[CodeLydic]] &amp;"-" &amp; Tableau1[[#This Row],[ReférenceFournisseur]]</f>
        <v>PHILIPS-497548</v>
      </c>
      <c r="D85" t="s">
        <v>179</v>
      </c>
      <c r="E85" s="2" t="s">
        <v>206</v>
      </c>
      <c r="F85" t="s">
        <v>207</v>
      </c>
      <c r="G85" t="s">
        <v>10</v>
      </c>
      <c r="H85" s="3">
        <v>6.4</v>
      </c>
      <c r="I85">
        <v>0.01</v>
      </c>
      <c r="J85" t="s">
        <v>97</v>
      </c>
      <c r="K85">
        <v>1</v>
      </c>
    </row>
    <row r="86" spans="2:11" x14ac:dyDescent="0.25">
      <c r="B86" s="5">
        <f>COUNTIF(Tableau1[RefProduit],Tableau1[[#This Row],[RefProduit]])</f>
        <v>1</v>
      </c>
      <c r="C86" s="5" t="str">
        <f>Tableau1[[#This Row],[CodeLydic]] &amp;"-" &amp; Tableau1[[#This Row],[ReférenceFournisseur]]</f>
        <v>ECO-D3ERML54E</v>
      </c>
      <c r="D86" t="s">
        <v>208</v>
      </c>
      <c r="E86" s="2" t="s">
        <v>209</v>
      </c>
      <c r="F86" t="s">
        <v>210</v>
      </c>
      <c r="G86" t="s">
        <v>10</v>
      </c>
      <c r="H86" s="3">
        <v>0.12</v>
      </c>
      <c r="J86" t="s">
        <v>97</v>
      </c>
      <c r="K86">
        <v>1</v>
      </c>
    </row>
    <row r="87" spans="2:11" x14ac:dyDescent="0.25">
      <c r="B87" s="5">
        <f>COUNTIF(Tableau1[RefProduit],Tableau1[[#This Row],[RefProduit]])</f>
        <v>1</v>
      </c>
      <c r="C87" s="5" t="str">
        <f>Tableau1[[#This Row],[CodeLydic]] &amp;"-" &amp; Tableau1[[#This Row],[ReférenceFournisseur]]</f>
        <v>BEGA-10520</v>
      </c>
      <c r="D87" t="s">
        <v>103</v>
      </c>
      <c r="E87" s="2" t="s">
        <v>211</v>
      </c>
      <c r="F87" t="s">
        <v>212</v>
      </c>
      <c r="G87" t="s">
        <v>10</v>
      </c>
      <c r="H87" s="3">
        <v>104</v>
      </c>
      <c r="I87">
        <v>0.25</v>
      </c>
      <c r="J87" t="s">
        <v>135</v>
      </c>
      <c r="K87">
        <v>1</v>
      </c>
    </row>
    <row r="88" spans="2:11" x14ac:dyDescent="0.25">
      <c r="B88" s="5">
        <f>COUNTIF(Tableau1[RefProduit],Tableau1[[#This Row],[RefProduit]])</f>
        <v>1</v>
      </c>
      <c r="C88" s="5" t="str">
        <f>Tableau1[[#This Row],[CodeLydic]] &amp;"-" &amp; Tableau1[[#This Row],[ReférenceFournisseur]]</f>
        <v>BIZLINE-710201</v>
      </c>
      <c r="D88" t="s">
        <v>213</v>
      </c>
      <c r="E88" s="2" t="s">
        <v>214</v>
      </c>
      <c r="F88" t="s">
        <v>215</v>
      </c>
      <c r="G88" t="s">
        <v>10</v>
      </c>
      <c r="H88" s="3">
        <v>0.87649999999999995</v>
      </c>
      <c r="I88">
        <v>0.01</v>
      </c>
      <c r="K88">
        <v>1</v>
      </c>
    </row>
    <row r="89" spans="2:11" x14ac:dyDescent="0.25">
      <c r="B89" s="5">
        <f>COUNTIF(Tableau1[RefProduit],Tableau1[[#This Row],[RefProduit]])</f>
        <v>1</v>
      </c>
      <c r="C89" s="5" t="str">
        <f>Tableau1[[#This Row],[CodeLydic]] &amp;"-" &amp; Tableau1[[#This Row],[ReférenceFournisseur]]</f>
        <v>CAPRI-735700</v>
      </c>
      <c r="D89" t="s">
        <v>217</v>
      </c>
      <c r="E89" s="2" t="s">
        <v>218</v>
      </c>
      <c r="F89" t="s">
        <v>219</v>
      </c>
      <c r="G89" t="s">
        <v>10</v>
      </c>
      <c r="H89" s="3">
        <v>4.7476000000000003</v>
      </c>
      <c r="I89">
        <v>0.1</v>
      </c>
      <c r="K89">
        <v>1</v>
      </c>
    </row>
    <row r="90" spans="2:11" x14ac:dyDescent="0.25">
      <c r="B90" s="5">
        <f>COUNTIF(Tableau1[RefProduit],Tableau1[[#This Row],[RefProduit]])</f>
        <v>1</v>
      </c>
      <c r="C90" s="5" t="str">
        <f>Tableau1[[#This Row],[CodeLydic]] &amp;"-" &amp; Tableau1[[#This Row],[ReférenceFournisseur]]</f>
        <v>BEGA-22378</v>
      </c>
      <c r="D90" t="s">
        <v>103</v>
      </c>
      <c r="E90" s="2" t="s">
        <v>220</v>
      </c>
      <c r="F90" t="s">
        <v>221</v>
      </c>
      <c r="G90" t="s">
        <v>10</v>
      </c>
      <c r="H90" s="3">
        <v>249.61</v>
      </c>
      <c r="I90">
        <v>0.6</v>
      </c>
      <c r="J90" t="s">
        <v>222</v>
      </c>
      <c r="K90">
        <v>1</v>
      </c>
    </row>
    <row r="91" spans="2:11" x14ac:dyDescent="0.25">
      <c r="B91" s="5">
        <f>COUNTIF(Tableau1[RefProduit],Tableau1[[#This Row],[RefProduit]])</f>
        <v>1</v>
      </c>
      <c r="C91" s="5" t="str">
        <f>Tableau1[[#This Row],[CodeLydic]] &amp;"-" &amp; Tableau1[[#This Row],[ReférenceFournisseur]]</f>
        <v>BEGA-10489</v>
      </c>
      <c r="D91" t="s">
        <v>103</v>
      </c>
      <c r="E91" s="2" t="s">
        <v>223</v>
      </c>
      <c r="F91" t="s">
        <v>224</v>
      </c>
      <c r="G91" t="s">
        <v>10</v>
      </c>
      <c r="H91" s="3">
        <v>46</v>
      </c>
      <c r="I91">
        <v>0.25</v>
      </c>
      <c r="J91" t="s">
        <v>222</v>
      </c>
      <c r="K91">
        <v>1</v>
      </c>
    </row>
    <row r="92" spans="2:11" x14ac:dyDescent="0.25">
      <c r="B92" s="5">
        <f>COUNTIF(Tableau1[RefProduit],Tableau1[[#This Row],[RefProduit]])</f>
        <v>1</v>
      </c>
      <c r="C92" s="5" t="str">
        <f>Tableau1[[#This Row],[CodeLydic]] &amp;"-" &amp; Tableau1[[#This Row],[ReférenceFournisseur]]</f>
        <v>BEGA-66452</v>
      </c>
      <c r="D92" t="s">
        <v>103</v>
      </c>
      <c r="E92" s="2" t="s">
        <v>225</v>
      </c>
      <c r="F92" t="s">
        <v>226</v>
      </c>
      <c r="G92" t="s">
        <v>10</v>
      </c>
      <c r="H92" s="3">
        <v>949.9</v>
      </c>
      <c r="I92">
        <v>0.6</v>
      </c>
      <c r="J92" t="s">
        <v>227</v>
      </c>
      <c r="K92">
        <v>1</v>
      </c>
    </row>
    <row r="93" spans="2:11" x14ac:dyDescent="0.25">
      <c r="B93" s="5">
        <f>COUNTIF(Tableau1[RefProduit],Tableau1[[#This Row],[RefProduit]])</f>
        <v>1</v>
      </c>
      <c r="C93" s="5" t="str">
        <f>Tableau1[[#This Row],[CodeLydic]] &amp;"-" &amp; Tableau1[[#This Row],[ReférenceFournisseur]]</f>
        <v>BEGA-99533</v>
      </c>
      <c r="D93" t="s">
        <v>103</v>
      </c>
      <c r="E93" s="2" t="s">
        <v>228</v>
      </c>
      <c r="F93" t="s">
        <v>229</v>
      </c>
      <c r="G93" t="s">
        <v>10</v>
      </c>
      <c r="H93" s="3">
        <v>1790</v>
      </c>
      <c r="I93">
        <v>1</v>
      </c>
      <c r="J93" t="s">
        <v>230</v>
      </c>
      <c r="K93">
        <v>1</v>
      </c>
    </row>
    <row r="94" spans="2:11" x14ac:dyDescent="0.25">
      <c r="B94" s="5">
        <f>COUNTIF(Tableau1[RefProduit],Tableau1[[#This Row],[RefProduit]])</f>
        <v>1</v>
      </c>
      <c r="C94" s="5" t="str">
        <f>Tableau1[[#This Row],[CodeLydic]] &amp;"-" &amp; Tableau1[[#This Row],[ReférenceFournisseur]]</f>
        <v>BEGA-55842</v>
      </c>
      <c r="D94" t="s">
        <v>103</v>
      </c>
      <c r="E94" s="2" t="s">
        <v>231</v>
      </c>
      <c r="F94" t="s">
        <v>232</v>
      </c>
      <c r="G94" t="s">
        <v>10</v>
      </c>
      <c r="H94" s="3">
        <v>164.9</v>
      </c>
      <c r="I94">
        <v>0.6</v>
      </c>
      <c r="J94" t="s">
        <v>233</v>
      </c>
      <c r="K94">
        <v>1</v>
      </c>
    </row>
    <row r="95" spans="2:11" x14ac:dyDescent="0.25">
      <c r="B95" s="5">
        <f>COUNTIF(Tableau1[RefProduit],Tableau1[[#This Row],[RefProduit]])</f>
        <v>1</v>
      </c>
      <c r="C95" s="5" t="str">
        <f>Tableau1[[#This Row],[CodeLydic]] &amp;"-" &amp; Tableau1[[#This Row],[ReférenceFournisseur]]</f>
        <v>BEGA-10441</v>
      </c>
      <c r="D95" t="s">
        <v>103</v>
      </c>
      <c r="E95" s="2" t="s">
        <v>234</v>
      </c>
      <c r="F95" t="s">
        <v>106</v>
      </c>
      <c r="G95" t="s">
        <v>10</v>
      </c>
      <c r="H95" s="3">
        <v>65.900000000000006</v>
      </c>
      <c r="I95">
        <v>0.25</v>
      </c>
      <c r="J95" t="s">
        <v>233</v>
      </c>
      <c r="K95">
        <v>1</v>
      </c>
    </row>
    <row r="96" spans="2:11" x14ac:dyDescent="0.25">
      <c r="B96" s="5">
        <f>COUNTIF(Tableau1[RefProduit],Tableau1[[#This Row],[RefProduit]])</f>
        <v>1</v>
      </c>
      <c r="C96" s="5" t="str">
        <f>Tableau1[[#This Row],[CodeLydic]] &amp;"-" &amp; Tableau1[[#This Row],[ReférenceFournisseur]]</f>
        <v>THORN-96236888</v>
      </c>
      <c r="D96" t="s">
        <v>235</v>
      </c>
      <c r="E96" s="2" t="s">
        <v>237</v>
      </c>
      <c r="F96" t="s">
        <v>236</v>
      </c>
      <c r="G96" t="s">
        <v>10</v>
      </c>
      <c r="H96" s="3">
        <v>28.1</v>
      </c>
      <c r="I96">
        <v>0.2</v>
      </c>
      <c r="J96" t="s">
        <v>238</v>
      </c>
      <c r="K96">
        <v>1</v>
      </c>
    </row>
    <row r="97" spans="2:11" x14ac:dyDescent="0.25">
      <c r="B97" s="5">
        <f>COUNTIF(Tableau1[RefProduit],Tableau1[[#This Row],[RefProduit]])</f>
        <v>1</v>
      </c>
      <c r="C97" s="5" t="str">
        <f>Tableau1[[#This Row],[CodeLydic]] &amp;"-" &amp; Tableau1[[#This Row],[ReférenceFournisseur]]</f>
        <v>THORN-96236887</v>
      </c>
      <c r="D97" t="s">
        <v>235</v>
      </c>
      <c r="E97" s="2" t="s">
        <v>239</v>
      </c>
      <c r="F97" t="s">
        <v>240</v>
      </c>
      <c r="G97" t="s">
        <v>10</v>
      </c>
      <c r="H97" s="3">
        <v>29</v>
      </c>
      <c r="I97">
        <v>0.2</v>
      </c>
      <c r="J97" t="s">
        <v>241</v>
      </c>
      <c r="K97">
        <v>1</v>
      </c>
    </row>
    <row r="98" spans="2:11" x14ac:dyDescent="0.25">
      <c r="B98" s="5">
        <f>COUNTIF(Tableau1[RefProduit],Tableau1[[#This Row],[RefProduit]])</f>
        <v>1</v>
      </c>
      <c r="C98" s="5" t="str">
        <f>Tableau1[[#This Row],[CodeLydic]] &amp;"-" &amp; Tableau1[[#This Row],[ReférenceFournisseur]]</f>
        <v>THORN-96236882</v>
      </c>
      <c r="D98" t="s">
        <v>235</v>
      </c>
      <c r="E98" s="2" t="s">
        <v>242</v>
      </c>
      <c r="F98" t="s">
        <v>243</v>
      </c>
      <c r="G98" t="s">
        <v>10</v>
      </c>
      <c r="H98" s="3">
        <v>23.5</v>
      </c>
      <c r="I98">
        <v>0.2</v>
      </c>
      <c r="J98" t="s">
        <v>244</v>
      </c>
      <c r="K98">
        <v>1</v>
      </c>
    </row>
    <row r="99" spans="2:11" x14ac:dyDescent="0.25">
      <c r="B99" s="5">
        <f>COUNTIF(Tableau1[RefProduit],Tableau1[[#This Row],[RefProduit]])</f>
        <v>1</v>
      </c>
      <c r="C99" s="5" t="str">
        <f>Tableau1[[#This Row],[CodeLydic]] &amp;"-" &amp; Tableau1[[#This Row],[ReférenceFournisseur]]</f>
        <v>OM LIGHT-42600.25</v>
      </c>
      <c r="D99" t="s">
        <v>245</v>
      </c>
      <c r="E99" s="2" t="s">
        <v>246</v>
      </c>
      <c r="F99" t="s">
        <v>247</v>
      </c>
      <c r="G99" t="s">
        <v>10</v>
      </c>
      <c r="H99" s="3">
        <v>72</v>
      </c>
      <c r="I99">
        <v>0.5</v>
      </c>
      <c r="J99" t="s">
        <v>248</v>
      </c>
      <c r="K99">
        <v>1</v>
      </c>
    </row>
    <row r="100" spans="2:11" x14ac:dyDescent="0.25">
      <c r="B100" s="5">
        <f>COUNTIF(Tableau1[RefProduit],Tableau1[[#This Row],[RefProduit]])</f>
        <v>1</v>
      </c>
      <c r="C100" s="5" t="str">
        <f>Tableau1[[#This Row],[CodeLydic]] &amp;"-" &amp; Tableau1[[#This Row],[ReférenceFournisseur]]</f>
        <v>DIVERS-2483</v>
      </c>
      <c r="D100" t="s">
        <v>249</v>
      </c>
      <c r="E100" s="2" t="s">
        <v>250</v>
      </c>
      <c r="F100" t="s">
        <v>251</v>
      </c>
      <c r="G100" t="s">
        <v>10</v>
      </c>
      <c r="H100" s="3">
        <v>0</v>
      </c>
      <c r="J100" t="s">
        <v>248</v>
      </c>
      <c r="K100">
        <v>1</v>
      </c>
    </row>
    <row r="101" spans="2:11" x14ac:dyDescent="0.25">
      <c r="B101" s="5">
        <f>COUNTIF(Tableau1[RefProduit],Tableau1[[#This Row],[RefProduit]])</f>
        <v>1</v>
      </c>
      <c r="C101" s="5" t="str">
        <f>Tableau1[[#This Row],[CodeLydic]] &amp;"-" &amp; Tableau1[[#This Row],[ReférenceFournisseur]]</f>
        <v>OM LIGHT-42660.25</v>
      </c>
      <c r="D101" t="s">
        <v>245</v>
      </c>
      <c r="E101" s="2" t="s">
        <v>252</v>
      </c>
      <c r="F101" t="s">
        <v>253</v>
      </c>
      <c r="G101" t="s">
        <v>10</v>
      </c>
      <c r="H101" s="3">
        <v>82</v>
      </c>
      <c r="I101">
        <v>0.5</v>
      </c>
      <c r="J101" t="s">
        <v>254</v>
      </c>
      <c r="K101">
        <v>1</v>
      </c>
    </row>
    <row r="102" spans="2:11" x14ac:dyDescent="0.25">
      <c r="B102" s="5">
        <f>COUNTIF(Tableau1[RefProduit],Tableau1[[#This Row],[RefProduit]])</f>
        <v>1</v>
      </c>
      <c r="C102" s="5" t="str">
        <f>Tableau1[[#This Row],[CodeLydic]] &amp;"-" &amp; Tableau1[[#This Row],[ReférenceFournisseur]]</f>
        <v>DIVERS-2883</v>
      </c>
      <c r="D102" t="s">
        <v>249</v>
      </c>
      <c r="E102" s="2" t="s">
        <v>255</v>
      </c>
      <c r="F102" t="s">
        <v>256</v>
      </c>
      <c r="G102" t="s">
        <v>10</v>
      </c>
      <c r="H102" s="3">
        <v>0</v>
      </c>
      <c r="J102" t="s">
        <v>254</v>
      </c>
      <c r="K102">
        <v>1</v>
      </c>
    </row>
    <row r="103" spans="2:11" x14ac:dyDescent="0.25">
      <c r="B103" s="5">
        <f>COUNTIF(Tableau1[RefProduit],Tableau1[[#This Row],[RefProduit]])</f>
        <v>1</v>
      </c>
      <c r="C103" s="5" t="str">
        <f>Tableau1[[#This Row],[CodeLydic]] &amp;"-" &amp; Tableau1[[#This Row],[ReférenceFournisseur]]</f>
        <v>OM LIGHT-42661.25</v>
      </c>
      <c r="D103" t="s">
        <v>245</v>
      </c>
      <c r="E103" s="2" t="s">
        <v>257</v>
      </c>
      <c r="F103" t="s">
        <v>258</v>
      </c>
      <c r="G103" t="s">
        <v>10</v>
      </c>
      <c r="H103" s="3">
        <v>98.5</v>
      </c>
      <c r="I103">
        <v>0.5</v>
      </c>
      <c r="J103" t="s">
        <v>259</v>
      </c>
      <c r="K103">
        <v>1</v>
      </c>
    </row>
    <row r="104" spans="2:11" x14ac:dyDescent="0.25">
      <c r="B104" s="5">
        <f>COUNTIF(Tableau1[RefProduit],Tableau1[[#This Row],[RefProduit]])</f>
        <v>1</v>
      </c>
      <c r="C104" s="5" t="str">
        <f>Tableau1[[#This Row],[CodeLydic]] &amp;"-" &amp; Tableau1[[#This Row],[ReférenceFournisseur]]</f>
        <v>OM LIGHT-42245.25</v>
      </c>
      <c r="D104" t="s">
        <v>245</v>
      </c>
      <c r="E104" s="2" t="s">
        <v>260</v>
      </c>
      <c r="F104" t="s">
        <v>261</v>
      </c>
      <c r="G104" t="s">
        <v>10</v>
      </c>
      <c r="H104" s="3">
        <v>168.5</v>
      </c>
      <c r="I104">
        <v>0.5</v>
      </c>
      <c r="J104" t="s">
        <v>262</v>
      </c>
      <c r="K104">
        <v>1</v>
      </c>
    </row>
    <row r="105" spans="2:11" x14ac:dyDescent="0.25">
      <c r="B105" s="5">
        <f>COUNTIF(Tableau1[RefProduit],Tableau1[[#This Row],[RefProduit]])</f>
        <v>1</v>
      </c>
      <c r="C105" s="5" t="str">
        <f>Tableau1[[#This Row],[CodeLydic]] &amp;"-" &amp; Tableau1[[#This Row],[ReférenceFournisseur]]</f>
        <v>OM LIGHT-42316.25</v>
      </c>
      <c r="D105" t="s">
        <v>245</v>
      </c>
      <c r="E105" s="2" t="s">
        <v>263</v>
      </c>
      <c r="F105" t="s">
        <v>264</v>
      </c>
      <c r="G105" t="s">
        <v>10</v>
      </c>
      <c r="H105" s="3">
        <v>136.5</v>
      </c>
      <c r="I105">
        <v>0.5</v>
      </c>
      <c r="J105" t="s">
        <v>265</v>
      </c>
      <c r="K105">
        <v>1</v>
      </c>
    </row>
    <row r="106" spans="2:11" x14ac:dyDescent="0.25">
      <c r="B106" s="5">
        <f>COUNTIF(Tableau1[RefProduit],Tableau1[[#This Row],[RefProduit]])</f>
        <v>1</v>
      </c>
      <c r="C106" s="5" t="str">
        <f>Tableau1[[#This Row],[CodeLydic]] &amp;"-" &amp; Tableau1[[#This Row],[ReférenceFournisseur]]</f>
        <v>OM LIGHT-32228.10</v>
      </c>
      <c r="D106" t="s">
        <v>245</v>
      </c>
      <c r="E106" s="2" t="s">
        <v>266</v>
      </c>
      <c r="F106" t="s">
        <v>267</v>
      </c>
      <c r="G106" t="s">
        <v>10</v>
      </c>
      <c r="H106" s="3">
        <v>199</v>
      </c>
      <c r="I106">
        <v>0.5</v>
      </c>
      <c r="J106" t="s">
        <v>268</v>
      </c>
      <c r="K106">
        <v>1</v>
      </c>
    </row>
    <row r="107" spans="2:11" x14ac:dyDescent="0.25">
      <c r="B107" s="5">
        <f>COUNTIF(Tableau1[RefProduit],Tableau1[[#This Row],[RefProduit]])</f>
        <v>1</v>
      </c>
      <c r="C107" s="5" t="str">
        <f>Tableau1[[#This Row],[CodeLydic]] &amp;"-" &amp; Tableau1[[#This Row],[ReférenceFournisseur]]</f>
        <v>OM LIGHT-32227.10</v>
      </c>
      <c r="D107" t="s">
        <v>245</v>
      </c>
      <c r="E107" s="2" t="s">
        <v>269</v>
      </c>
      <c r="F107" t="s">
        <v>270</v>
      </c>
      <c r="G107" t="s">
        <v>10</v>
      </c>
      <c r="H107" s="3">
        <v>223</v>
      </c>
      <c r="I107">
        <v>0.5</v>
      </c>
      <c r="J107" t="s">
        <v>271</v>
      </c>
      <c r="K107">
        <v>1</v>
      </c>
    </row>
    <row r="108" spans="2:11" x14ac:dyDescent="0.25">
      <c r="B108" s="5">
        <f>COUNTIF(Tableau1[RefProduit],Tableau1[[#This Row],[RefProduit]])</f>
        <v>1</v>
      </c>
      <c r="C108" s="5" t="str">
        <f>Tableau1[[#This Row],[CodeLydic]] &amp;"-" &amp; Tableau1[[#This Row],[ReférenceFournisseur]]</f>
        <v>OM LIGHT-32287.10</v>
      </c>
      <c r="D108" t="s">
        <v>245</v>
      </c>
      <c r="E108" s="2" t="s">
        <v>272</v>
      </c>
      <c r="F108" t="s">
        <v>273</v>
      </c>
      <c r="G108" t="s">
        <v>10</v>
      </c>
      <c r="H108" s="3">
        <v>228</v>
      </c>
      <c r="I108">
        <v>0.5</v>
      </c>
      <c r="J108" t="s">
        <v>274</v>
      </c>
      <c r="K108">
        <v>1</v>
      </c>
    </row>
    <row r="109" spans="2:11" x14ac:dyDescent="0.25">
      <c r="B109" s="5">
        <f>COUNTIF(Tableau1[RefProduit],Tableau1[[#This Row],[RefProduit]])</f>
        <v>1</v>
      </c>
      <c r="C109" s="5" t="str">
        <f>Tableau1[[#This Row],[CodeLydic]] &amp;"-" &amp; Tableau1[[#This Row],[ReférenceFournisseur]]</f>
        <v>OM LIGHT-32308.10</v>
      </c>
      <c r="D109" t="s">
        <v>245</v>
      </c>
      <c r="E109" s="2" t="s">
        <v>275</v>
      </c>
      <c r="F109" t="s">
        <v>276</v>
      </c>
      <c r="G109" t="s">
        <v>10</v>
      </c>
      <c r="H109" s="3">
        <v>298</v>
      </c>
      <c r="I109">
        <v>0.5</v>
      </c>
      <c r="J109" t="s">
        <v>277</v>
      </c>
      <c r="K109">
        <v>1</v>
      </c>
    </row>
    <row r="110" spans="2:11" x14ac:dyDescent="0.25">
      <c r="B110" s="5">
        <f>COUNTIF(Tableau1[RefProduit],Tableau1[[#This Row],[RefProduit]])</f>
        <v>1</v>
      </c>
      <c r="C110" s="5" t="str">
        <f>Tableau1[[#This Row],[CodeLydic]] &amp;"-" &amp; Tableau1[[#This Row],[ReférenceFournisseur]]</f>
        <v>ATEA-A519.252K.10GHE.05</v>
      </c>
      <c r="D110" t="s">
        <v>278</v>
      </c>
      <c r="E110" s="2" t="s">
        <v>279</v>
      </c>
      <c r="F110" s="6" t="s">
        <v>280</v>
      </c>
      <c r="G110" t="s">
        <v>10</v>
      </c>
      <c r="H110" s="3">
        <v>224.95</v>
      </c>
      <c r="I110">
        <v>0.4</v>
      </c>
      <c r="J110" t="s">
        <v>281</v>
      </c>
      <c r="K110">
        <v>1</v>
      </c>
    </row>
    <row r="111" spans="2:11" x14ac:dyDescent="0.25">
      <c r="B111" s="5">
        <f>COUNTIF(Tableau1[RefProduit],Tableau1[[#This Row],[RefProduit]])</f>
        <v>1</v>
      </c>
      <c r="C111" s="5" t="str">
        <f>Tableau1[[#This Row],[CodeLydic]] &amp;"-" &amp; Tableau1[[#This Row],[ReférenceFournisseur]]</f>
        <v>ATEA-A519.250K.1060E.05</v>
      </c>
      <c r="D111" t="s">
        <v>278</v>
      </c>
      <c r="E111" s="2" t="s">
        <v>282</v>
      </c>
      <c r="F111" s="6" t="s">
        <v>283</v>
      </c>
      <c r="G111" t="s">
        <v>10</v>
      </c>
      <c r="H111" s="3">
        <v>141.6</v>
      </c>
      <c r="I111">
        <v>0.4</v>
      </c>
      <c r="J111" t="s">
        <v>284</v>
      </c>
      <c r="K111">
        <v>1</v>
      </c>
    </row>
    <row r="112" spans="2:11" x14ac:dyDescent="0.25">
      <c r="B112" s="5">
        <f>COUNTIF(Tableau1[RefProduit],Tableau1[[#This Row],[RefProduit]])</f>
        <v>1</v>
      </c>
      <c r="C112" s="5" t="str">
        <f>Tableau1[[#This Row],[CodeLydic]] &amp;"-" &amp; Tableau1[[#This Row],[ReférenceFournisseur]]</f>
        <v>ATEA-A519.252K.10GIE.05</v>
      </c>
      <c r="D112" t="s">
        <v>278</v>
      </c>
      <c r="E112" s="2" t="s">
        <v>285</v>
      </c>
      <c r="F112" s="6" t="s">
        <v>286</v>
      </c>
      <c r="G112" t="s">
        <v>10</v>
      </c>
      <c r="H112" s="3">
        <v>304.7</v>
      </c>
      <c r="I112">
        <v>0.5</v>
      </c>
      <c r="J112" t="s">
        <v>287</v>
      </c>
      <c r="K112">
        <v>1</v>
      </c>
    </row>
    <row r="113" spans="2:11" x14ac:dyDescent="0.25">
      <c r="B113" s="5">
        <f>COUNTIF(Tableau1[RefProduit],Tableau1[[#This Row],[RefProduit]])</f>
        <v>1</v>
      </c>
      <c r="C113" s="5" t="str">
        <f>Tableau1[[#This Row],[CodeLydic]] &amp;"-" &amp; Tableau1[[#This Row],[ReférenceFournisseur]]</f>
        <v>BEGA-70917</v>
      </c>
      <c r="D113" t="s">
        <v>103</v>
      </c>
      <c r="E113" s="2" t="s">
        <v>288</v>
      </c>
      <c r="F113" t="s">
        <v>289</v>
      </c>
      <c r="G113" t="s">
        <v>10</v>
      </c>
      <c r="H113" s="3">
        <v>1356</v>
      </c>
      <c r="I113">
        <v>2</v>
      </c>
      <c r="J113" t="s">
        <v>230</v>
      </c>
      <c r="K113">
        <v>1</v>
      </c>
    </row>
    <row r="114" spans="2:11" x14ac:dyDescent="0.25">
      <c r="B114" s="5">
        <f>COUNTIF(Tableau1[RefProduit],Tableau1[[#This Row],[RefProduit]])</f>
        <v>1</v>
      </c>
      <c r="C114" s="5" t="str">
        <f>Tableau1[[#This Row],[CodeLydic]] &amp;"-" &amp; Tableau1[[#This Row],[ReférenceFournisseur]]</f>
        <v>MAEC-0980364R13</v>
      </c>
      <c r="D114" t="s">
        <v>51</v>
      </c>
      <c r="E114" s="2" t="s">
        <v>290</v>
      </c>
      <c r="F114" t="s">
        <v>291</v>
      </c>
      <c r="G114" t="s">
        <v>10</v>
      </c>
      <c r="H114" s="3">
        <v>758.75</v>
      </c>
      <c r="I114">
        <v>5</v>
      </c>
      <c r="K114">
        <v>1</v>
      </c>
    </row>
    <row r="115" spans="2:11" x14ac:dyDescent="0.25">
      <c r="B115" s="5">
        <f>COUNTIF(Tableau1[RefProduit],Tableau1[[#This Row],[RefProduit]])</f>
        <v>1</v>
      </c>
      <c r="C115" s="5" t="str">
        <f>Tableau1[[#This Row],[CodeLydic]] &amp;"-" &amp; Tableau1[[#This Row],[ReférenceFournisseur]]</f>
        <v>MAEC-0980317R13</v>
      </c>
      <c r="D115" t="s">
        <v>51</v>
      </c>
      <c r="E115" s="2" t="s">
        <v>292</v>
      </c>
      <c r="F115" t="s">
        <v>293</v>
      </c>
      <c r="G115" t="s">
        <v>10</v>
      </c>
      <c r="H115" s="3">
        <v>37.25</v>
      </c>
      <c r="I115">
        <v>0.75</v>
      </c>
      <c r="K115">
        <v>1</v>
      </c>
    </row>
    <row r="116" spans="2:11" x14ac:dyDescent="0.25">
      <c r="B116" s="5">
        <f>COUNTIF(Tableau1[RefProduit],Tableau1[[#This Row],[RefProduit]])</f>
        <v>1</v>
      </c>
      <c r="C116" s="5" t="str">
        <f>Tableau1[[#This Row],[CodeLydic]] &amp;"-" &amp; Tableau1[[#This Row],[ReférenceFournisseur]]</f>
        <v>MAEC-0980363R13</v>
      </c>
      <c r="D116" t="s">
        <v>51</v>
      </c>
      <c r="E116" s="2" t="s">
        <v>294</v>
      </c>
      <c r="F116" t="s">
        <v>295</v>
      </c>
      <c r="G116" t="s">
        <v>10</v>
      </c>
      <c r="H116" s="3">
        <v>417.5</v>
      </c>
      <c r="I116">
        <v>2.5</v>
      </c>
      <c r="K116">
        <v>1</v>
      </c>
    </row>
    <row r="117" spans="2:11" x14ac:dyDescent="0.25">
      <c r="B117" s="5">
        <f>COUNTIF(Tableau1[RefProduit],Tableau1[[#This Row],[RefProduit]])</f>
        <v>1</v>
      </c>
      <c r="C117" s="5" t="str">
        <f>Tableau1[[#This Row],[CodeLydic]] &amp;"-" &amp; Tableau1[[#This Row],[ReférenceFournisseur]]</f>
        <v>MAEC-0145022R13</v>
      </c>
      <c r="D117" t="s">
        <v>51</v>
      </c>
      <c r="E117" s="2" t="s">
        <v>296</v>
      </c>
      <c r="F117" t="s">
        <v>297</v>
      </c>
      <c r="G117" t="s">
        <v>10</v>
      </c>
      <c r="H117" s="3">
        <v>4237.5</v>
      </c>
      <c r="K117">
        <v>1</v>
      </c>
    </row>
    <row r="118" spans="2:11" x14ac:dyDescent="0.25">
      <c r="B118" s="5">
        <f>COUNTIF(Tableau1[RefProduit],Tableau1[[#This Row],[RefProduit]])</f>
        <v>1</v>
      </c>
      <c r="C118" s="5" t="str">
        <f>Tableau1[[#This Row],[CodeLydic]] &amp;"-" &amp; Tableau1[[#This Row],[ReférenceFournisseur]]</f>
        <v>MAEC-0980337R13</v>
      </c>
      <c r="D118" t="s">
        <v>51</v>
      </c>
      <c r="E118" s="2" t="s">
        <v>298</v>
      </c>
      <c r="F118" t="s">
        <v>299</v>
      </c>
      <c r="G118" t="s">
        <v>10</v>
      </c>
      <c r="H118" s="3">
        <v>238.5</v>
      </c>
      <c r="K118">
        <v>1</v>
      </c>
    </row>
    <row r="119" spans="2:11" x14ac:dyDescent="0.25">
      <c r="B119" s="5">
        <f>COUNTIF(Tableau1[RefProduit],Tableau1[[#This Row],[RefProduit]])</f>
        <v>1</v>
      </c>
      <c r="C119" s="5" t="str">
        <f>Tableau1[[#This Row],[CodeLydic]] &amp;"-" &amp; Tableau1[[#This Row],[ReférenceFournisseur]]</f>
        <v>MAEC-0980334R13</v>
      </c>
      <c r="D119" t="s">
        <v>51</v>
      </c>
      <c r="E119" s="2" t="s">
        <v>300</v>
      </c>
      <c r="F119" t="s">
        <v>301</v>
      </c>
      <c r="G119" t="s">
        <v>10</v>
      </c>
      <c r="H119" s="3">
        <v>179.63</v>
      </c>
      <c r="K119">
        <v>1</v>
      </c>
    </row>
    <row r="120" spans="2:11" x14ac:dyDescent="0.25">
      <c r="B120" s="5">
        <f>COUNTIF(Tableau1[RefProduit],Tableau1[[#This Row],[RefProduit]])</f>
        <v>1</v>
      </c>
      <c r="C120" s="5" t="str">
        <f>Tableau1[[#This Row],[CodeLydic]] &amp;"-" &amp; Tableau1[[#This Row],[ReférenceFournisseur]]</f>
        <v>MAEC-DDG P3G43 HPC43P</v>
      </c>
      <c r="D120" t="s">
        <v>51</v>
      </c>
      <c r="E120" s="2" t="s">
        <v>302</v>
      </c>
      <c r="F120" t="s">
        <v>303</v>
      </c>
      <c r="G120" t="s">
        <v>41</v>
      </c>
      <c r="H120" s="3">
        <v>13648</v>
      </c>
      <c r="I120">
        <v>15</v>
      </c>
      <c r="J120" t="s">
        <v>304</v>
      </c>
      <c r="K120">
        <v>2</v>
      </c>
    </row>
    <row r="121" spans="2:11" x14ac:dyDescent="0.25">
      <c r="B121" s="5">
        <f>COUNTIF(Tableau1[RefProduit],Tableau1[[#This Row],[RefProduit]])</f>
        <v>1</v>
      </c>
      <c r="C121" s="5" t="str">
        <f>Tableau1[[#This Row],[CodeLydic]] &amp;"-" &amp; Tableau1[[#This Row],[ReférenceFournisseur]]</f>
        <v>MAEC-TRANSFO 630 KVA</v>
      </c>
      <c r="D121" t="s">
        <v>51</v>
      </c>
      <c r="E121" s="2" t="s">
        <v>305</v>
      </c>
      <c r="F121" t="s">
        <v>306</v>
      </c>
      <c r="G121" t="s">
        <v>41</v>
      </c>
      <c r="H121" s="3">
        <v>9100</v>
      </c>
      <c r="I121">
        <v>15</v>
      </c>
      <c r="J121" t="s">
        <v>304</v>
      </c>
      <c r="K121">
        <v>2</v>
      </c>
    </row>
    <row r="122" spans="2:11" x14ac:dyDescent="0.25">
      <c r="B122" s="5">
        <f>COUNTIF(Tableau1[RefProduit],Tableau1[[#This Row],[RefProduit]])</f>
        <v>1</v>
      </c>
      <c r="C122" s="5" t="str">
        <f>Tableau1[[#This Row],[CodeLydic]] &amp;"-" &amp; Tableau1[[#This Row],[ReférenceFournisseur]]</f>
        <v>MAEC-RHS</v>
      </c>
      <c r="D122" t="s">
        <v>51</v>
      </c>
      <c r="E122" s="2" t="s">
        <v>307</v>
      </c>
      <c r="F122" t="s">
        <v>308</v>
      </c>
      <c r="G122" t="s">
        <v>10</v>
      </c>
      <c r="H122" s="3">
        <v>660</v>
      </c>
      <c r="I122">
        <v>2</v>
      </c>
      <c r="J122" t="s">
        <v>304</v>
      </c>
      <c r="K122">
        <v>2</v>
      </c>
    </row>
    <row r="123" spans="2:11" x14ac:dyDescent="0.25">
      <c r="B123" s="5">
        <f>COUNTIF(Tableau1[RefProduit],Tableau1[[#This Row],[RefProduit]])</f>
        <v>1</v>
      </c>
      <c r="C123" s="5" t="str">
        <f>Tableau1[[#This Row],[CodeLydic]] &amp;"-" &amp; Tableau1[[#This Row],[ReférenceFournisseur]]</f>
        <v>MAEC-ACC</v>
      </c>
      <c r="D123" t="s">
        <v>51</v>
      </c>
      <c r="E123" s="2" t="s">
        <v>309</v>
      </c>
      <c r="F123" t="s">
        <v>310</v>
      </c>
      <c r="G123" t="s">
        <v>10</v>
      </c>
      <c r="H123" s="3">
        <v>631</v>
      </c>
      <c r="I123">
        <v>1</v>
      </c>
      <c r="J123" t="s">
        <v>304</v>
      </c>
      <c r="K123">
        <v>2</v>
      </c>
    </row>
    <row r="124" spans="2:11" x14ac:dyDescent="0.25">
      <c r="B124" s="5">
        <f>COUNTIF(Tableau1[RefProduit],Tableau1[[#This Row],[RefProduit]])</f>
        <v>1</v>
      </c>
      <c r="C124" s="5" t="str">
        <f>Tableau1[[#This Row],[CodeLydic]] &amp;"-" &amp; Tableau1[[#This Row],[ReférenceFournisseur]]</f>
        <v>MAEC-EXTI</v>
      </c>
      <c r="D124" t="s">
        <v>51</v>
      </c>
      <c r="E124" s="2" t="s">
        <v>311</v>
      </c>
      <c r="F124" t="s">
        <v>312</v>
      </c>
      <c r="G124" t="s">
        <v>10</v>
      </c>
      <c r="H124" s="3">
        <v>192</v>
      </c>
      <c r="I124">
        <v>0.5</v>
      </c>
      <c r="J124" t="s">
        <v>304</v>
      </c>
      <c r="K124">
        <v>2</v>
      </c>
    </row>
    <row r="125" spans="2:11" x14ac:dyDescent="0.25">
      <c r="B125" s="5">
        <f>COUNTIF(Tableau1[RefProduit],Tableau1[[#This Row],[RefProduit]])</f>
        <v>1</v>
      </c>
      <c r="C125" s="5" t="str">
        <f>Tableau1[[#This Row],[CodeLydic]] &amp;"-" &amp; Tableau1[[#This Row],[ReférenceFournisseur]]</f>
        <v>MAEC-BAC</v>
      </c>
      <c r="D125" t="s">
        <v>51</v>
      </c>
      <c r="E125" s="2" t="s">
        <v>313</v>
      </c>
      <c r="F125" t="s">
        <v>314</v>
      </c>
      <c r="G125" t="s">
        <v>10</v>
      </c>
      <c r="H125" s="3">
        <v>689</v>
      </c>
      <c r="I125">
        <v>1</v>
      </c>
      <c r="J125" t="s">
        <v>304</v>
      </c>
      <c r="K125">
        <v>2</v>
      </c>
    </row>
    <row r="126" spans="2:11" x14ac:dyDescent="0.25">
      <c r="B126" s="5">
        <f>COUNTIF(Tableau1[RefProduit],Tableau1[[#This Row],[RefProduit]])</f>
        <v>1</v>
      </c>
      <c r="C126" s="5" t="str">
        <f>Tableau1[[#This Row],[CodeLydic]] &amp;"-" &amp; Tableau1[[#This Row],[ReférenceFournisseur]]</f>
        <v>MAEC-BRE</v>
      </c>
      <c r="D126" t="s">
        <v>51</v>
      </c>
      <c r="E126" s="2" t="s">
        <v>316</v>
      </c>
      <c r="F126" t="s">
        <v>315</v>
      </c>
      <c r="G126" t="s">
        <v>10</v>
      </c>
      <c r="H126" s="3">
        <v>497</v>
      </c>
      <c r="I126">
        <v>2</v>
      </c>
      <c r="J126" t="s">
        <v>304</v>
      </c>
      <c r="K126">
        <v>2</v>
      </c>
    </row>
    <row r="127" spans="2:11" x14ac:dyDescent="0.25">
      <c r="B127" s="5">
        <f>COUNTIF(Tableau1[RefProduit],Tableau1[[#This Row],[RefProduit]])</f>
        <v>1</v>
      </c>
      <c r="C127" s="5" t="str">
        <f>Tableau1[[#This Row],[CodeLydic]] &amp;"-" &amp; Tableau1[[#This Row],[ReférenceFournisseur]]</f>
        <v>MAEC-PLOTS</v>
      </c>
      <c r="D127" t="s">
        <v>51</v>
      </c>
      <c r="E127" s="2" t="s">
        <v>317</v>
      </c>
      <c r="F127" t="s">
        <v>318</v>
      </c>
      <c r="G127" t="s">
        <v>10</v>
      </c>
      <c r="H127" s="3">
        <v>550</v>
      </c>
      <c r="I127">
        <v>1</v>
      </c>
      <c r="J127" t="s">
        <v>304</v>
      </c>
      <c r="K127">
        <v>2</v>
      </c>
    </row>
    <row r="128" spans="2:11" x14ac:dyDescent="0.25">
      <c r="B128" s="5">
        <f>COUNTIF(Tableau1[RefProduit],Tableau1[[#This Row],[RefProduit]])</f>
        <v>1</v>
      </c>
      <c r="C128" s="5" t="str">
        <f>Tableau1[[#This Row],[CodeLydic]] &amp;"-" &amp; Tableau1[[#This Row],[ReférenceFournisseur]]</f>
        <v>JAN-7238</v>
      </c>
      <c r="D128" t="s">
        <v>319</v>
      </c>
      <c r="E128" s="2" t="s">
        <v>320</v>
      </c>
      <c r="F128" t="s">
        <v>321</v>
      </c>
      <c r="G128" t="s">
        <v>216</v>
      </c>
      <c r="H128" s="3">
        <f>235.48/25</f>
        <v>9.4192</v>
      </c>
      <c r="I128">
        <v>0.05</v>
      </c>
      <c r="J128" t="s">
        <v>322</v>
      </c>
      <c r="K128">
        <v>1</v>
      </c>
    </row>
    <row r="129" spans="2:11" x14ac:dyDescent="0.25">
      <c r="B129" s="5">
        <f>COUNTIF(Tableau1[RefProduit],Tableau1[[#This Row],[RefProduit]])</f>
        <v>1</v>
      </c>
      <c r="C129" s="5" t="str">
        <f>Tableau1[[#This Row],[CodeLydic]] &amp;"-" &amp; Tableau1[[#This Row],[ReférenceFournisseur]]</f>
        <v>CABLOFIL-CF54/100EZ</v>
      </c>
      <c r="D129" t="s">
        <v>323</v>
      </c>
      <c r="E129" s="2" t="s">
        <v>324</v>
      </c>
      <c r="F129" t="s">
        <v>325</v>
      </c>
      <c r="G129" t="s">
        <v>216</v>
      </c>
      <c r="H129" s="3">
        <v>11.376989999999999</v>
      </c>
      <c r="I129">
        <v>0.15</v>
      </c>
      <c r="J129" t="s">
        <v>326</v>
      </c>
      <c r="K129">
        <v>1</v>
      </c>
    </row>
    <row r="130" spans="2:11" x14ac:dyDescent="0.25">
      <c r="B130" s="5">
        <f>COUNTIF(Tableau1[RefProduit],Tableau1[[#This Row],[RefProduit]])</f>
        <v>1</v>
      </c>
      <c r="C130" s="5" t="str">
        <f>Tableau1[[#This Row],[CodeLydic]] &amp;"-" &amp; Tableau1[[#This Row],[ReférenceFournisseur]]</f>
        <v>CABLOFIL-CL150GS</v>
      </c>
      <c r="D130" t="s">
        <v>323</v>
      </c>
      <c r="E130" s="2" t="s">
        <v>327</v>
      </c>
      <c r="F130" t="s">
        <v>328</v>
      </c>
      <c r="G130" t="s">
        <v>10</v>
      </c>
      <c r="H130" s="3">
        <v>4.97</v>
      </c>
      <c r="I130">
        <v>0.05</v>
      </c>
      <c r="J130" t="s">
        <v>329</v>
      </c>
      <c r="K130">
        <v>1</v>
      </c>
    </row>
    <row r="131" spans="2:11" x14ac:dyDescent="0.25">
      <c r="B131" s="5">
        <f>COUNTIF(Tableau1[RefProduit],Tableau1[[#This Row],[RefProduit]])</f>
        <v>1</v>
      </c>
      <c r="C131" s="5" t="str">
        <f>Tableau1[[#This Row],[CodeLydic]] &amp;"-" &amp; Tableau1[[#This Row],[ReférenceFournisseur]]</f>
        <v>CABLOFIL-CF105/200EZ</v>
      </c>
      <c r="D131" t="s">
        <v>323</v>
      </c>
      <c r="E131" s="2" t="s">
        <v>330</v>
      </c>
      <c r="F131" t="s">
        <v>331</v>
      </c>
      <c r="G131" t="s">
        <v>216</v>
      </c>
      <c r="H131" s="3">
        <v>27.98</v>
      </c>
      <c r="I131">
        <v>0.15</v>
      </c>
      <c r="J131" t="s">
        <v>334</v>
      </c>
      <c r="K131">
        <v>1</v>
      </c>
    </row>
    <row r="132" spans="2:11" x14ac:dyDescent="0.25">
      <c r="B132" s="5">
        <f>COUNTIF(Tableau1[RefProduit],Tableau1[[#This Row],[RefProduit]])</f>
        <v>1</v>
      </c>
      <c r="C132" s="5" t="str">
        <f>Tableau1[[#This Row],[CodeLydic]] &amp;"-" &amp; Tableau1[[#This Row],[ReférenceFournisseur]]</f>
        <v>CABLOFIL-CF105/400EZ</v>
      </c>
      <c r="D132" t="s">
        <v>323</v>
      </c>
      <c r="E132" s="2" t="s">
        <v>332</v>
      </c>
      <c r="F132" t="s">
        <v>333</v>
      </c>
      <c r="G132" t="s">
        <v>216</v>
      </c>
      <c r="H132" s="3">
        <v>46.53</v>
      </c>
      <c r="I132">
        <v>0.15</v>
      </c>
      <c r="J132" t="s">
        <v>338</v>
      </c>
      <c r="K132">
        <v>1</v>
      </c>
    </row>
    <row r="133" spans="2:11" x14ac:dyDescent="0.25">
      <c r="B133" s="5">
        <f>COUNTIF(Tableau1[RefProduit],Tableau1[[#This Row],[RefProduit]])</f>
        <v>1</v>
      </c>
      <c r="C133" s="5" t="str">
        <f>Tableau1[[#This Row],[CodeLydic]] &amp;"-" &amp; Tableau1[[#This Row],[ReférenceFournisseur]]</f>
        <v>CABLOFIL-CF54/150EZ</v>
      </c>
      <c r="D133" t="s">
        <v>323</v>
      </c>
      <c r="E133" s="2" t="s">
        <v>335</v>
      </c>
      <c r="F133" t="s">
        <v>336</v>
      </c>
      <c r="G133" t="s">
        <v>216</v>
      </c>
      <c r="H133" s="3">
        <v>13.90706</v>
      </c>
      <c r="I133">
        <v>0.15</v>
      </c>
      <c r="J133" t="s">
        <v>337</v>
      </c>
      <c r="K133">
        <v>1</v>
      </c>
    </row>
    <row r="134" spans="2:11" x14ac:dyDescent="0.25">
      <c r="B134" s="5">
        <f>COUNTIF(Tableau1[RefProduit],Tableau1[[#This Row],[RefProduit]])</f>
        <v>1</v>
      </c>
      <c r="C134" s="5" t="str">
        <f>Tableau1[[#This Row],[CodeLydic]] &amp;"-" &amp; Tableau1[[#This Row],[ReférenceFournisseur]]</f>
        <v>CABLOFIL-CF54/300EZ</v>
      </c>
      <c r="D134" t="s">
        <v>323</v>
      </c>
      <c r="E134" s="2" t="s">
        <v>339</v>
      </c>
      <c r="F134" t="s">
        <v>340</v>
      </c>
      <c r="G134" t="s">
        <v>216</v>
      </c>
      <c r="H134" s="3">
        <v>22.545919999999999</v>
      </c>
      <c r="I134">
        <v>0.15</v>
      </c>
      <c r="J134" t="s">
        <v>341</v>
      </c>
      <c r="K134">
        <v>1</v>
      </c>
    </row>
    <row r="135" spans="2:11" x14ac:dyDescent="0.25">
      <c r="B135" s="5">
        <f>COUNTIF(Tableau1[RefProduit],Tableau1[[#This Row],[RefProduit]])</f>
        <v>1</v>
      </c>
      <c r="C135" s="5" t="str">
        <f>Tableau1[[#This Row],[CodeLydic]] &amp;"-" &amp; Tableau1[[#This Row],[ReférenceFournisseur]]</f>
        <v>CABLOFIL-AUTOCLICGS</v>
      </c>
      <c r="D135" t="s">
        <v>323</v>
      </c>
      <c r="E135" s="2" t="s">
        <v>342</v>
      </c>
      <c r="F135" t="s">
        <v>343</v>
      </c>
      <c r="G135" t="s">
        <v>10</v>
      </c>
      <c r="H135" s="3">
        <v>4.6500000000000004</v>
      </c>
      <c r="I135">
        <v>0.05</v>
      </c>
      <c r="K135">
        <v>1</v>
      </c>
    </row>
    <row r="136" spans="2:11" x14ac:dyDescent="0.25">
      <c r="B136" s="5">
        <f>COUNTIF(Tableau1[RefProduit],Tableau1[[#This Row],[RefProduit]])</f>
        <v>1</v>
      </c>
      <c r="C136" s="5" t="str">
        <f>Tableau1[[#This Row],[CodeLydic]] &amp;"-" &amp; Tableau1[[#This Row],[ReférenceFournisseur]]</f>
        <v>BIZLINE-710200</v>
      </c>
      <c r="D136" t="s">
        <v>213</v>
      </c>
      <c r="E136" s="2" t="s">
        <v>344</v>
      </c>
      <c r="F136" t="s">
        <v>345</v>
      </c>
      <c r="G136" t="s">
        <v>10</v>
      </c>
      <c r="H136" s="3">
        <v>0.95425000000000004</v>
      </c>
      <c r="I136">
        <v>0.01</v>
      </c>
      <c r="K136">
        <v>1</v>
      </c>
    </row>
    <row r="137" spans="2:11" x14ac:dyDescent="0.25">
      <c r="B137" s="5">
        <f>COUNTIF(Tableau1[RefProduit],Tableau1[[#This Row],[RefProduit]])</f>
        <v>1</v>
      </c>
      <c r="C137" s="5" t="str">
        <f>Tableau1[[#This Row],[CodeLydic]] &amp;"-" &amp; Tableau1[[#This Row],[ReférenceFournisseur]]</f>
        <v>BIZLINE-770152</v>
      </c>
      <c r="D137" t="s">
        <v>213</v>
      </c>
      <c r="E137" s="2" t="s">
        <v>346</v>
      </c>
      <c r="F137" t="s">
        <v>347</v>
      </c>
      <c r="G137" t="s">
        <v>10</v>
      </c>
      <c r="H137" s="3">
        <v>17.93366</v>
      </c>
      <c r="I137">
        <v>0.3</v>
      </c>
      <c r="K137">
        <v>1</v>
      </c>
    </row>
    <row r="138" spans="2:11" x14ac:dyDescent="0.25">
      <c r="B138" s="5">
        <f>COUNTIF(Tableau1[RefProduit],Tableau1[[#This Row],[RefProduit]])</f>
        <v>1</v>
      </c>
      <c r="C138" s="5" t="str">
        <f>Tableau1[[#This Row],[CodeLydic]] &amp;"-" &amp; Tableau1[[#This Row],[ReférenceFournisseur]]</f>
        <v>CABLOFIL-CP150GS</v>
      </c>
      <c r="D138" t="s">
        <v>323</v>
      </c>
      <c r="E138" s="2" t="s">
        <v>348</v>
      </c>
      <c r="F138" t="s">
        <v>349</v>
      </c>
      <c r="G138" t="s">
        <v>216</v>
      </c>
      <c r="H138" s="3">
        <v>15.48714</v>
      </c>
      <c r="I138">
        <v>0.1</v>
      </c>
      <c r="J138" t="s">
        <v>350</v>
      </c>
      <c r="K138">
        <v>1</v>
      </c>
    </row>
    <row r="139" spans="2:11" x14ac:dyDescent="0.25">
      <c r="B139" s="5">
        <f>COUNTIF(Tableau1[RefProduit],Tableau1[[#This Row],[RefProduit]])</f>
        <v>1</v>
      </c>
      <c r="C139" s="5" t="str">
        <f>Tableau1[[#This Row],[CodeLydic]] &amp;"-" &amp; Tableau1[[#This Row],[ReférenceFournisseur]]</f>
        <v>CABLOFIL-CP200GS</v>
      </c>
      <c r="D139" t="s">
        <v>323</v>
      </c>
      <c r="E139" s="2" t="s">
        <v>351</v>
      </c>
      <c r="F139" t="s">
        <v>352</v>
      </c>
      <c r="G139" t="s">
        <v>216</v>
      </c>
      <c r="H139" s="3">
        <v>18.381150000000002</v>
      </c>
      <c r="I139">
        <v>0.1</v>
      </c>
      <c r="J139" t="s">
        <v>353</v>
      </c>
      <c r="K139">
        <v>1</v>
      </c>
    </row>
    <row r="140" spans="2:11" x14ac:dyDescent="0.25">
      <c r="B140" s="5">
        <f>COUNTIF(Tableau1[RefProduit],Tableau1[[#This Row],[RefProduit]])</f>
        <v>1</v>
      </c>
      <c r="C140" s="5" t="str">
        <f>Tableau1[[#This Row],[CodeLydic]] &amp;"-" &amp; Tableau1[[#This Row],[ReférenceFournisseur]]</f>
        <v>CABLOFIL-CP300GS</v>
      </c>
      <c r="D140" t="s">
        <v>323</v>
      </c>
      <c r="E140" s="2" t="s">
        <v>354</v>
      </c>
      <c r="F140" t="s">
        <v>355</v>
      </c>
      <c r="G140" t="s">
        <v>216</v>
      </c>
      <c r="H140" s="3">
        <v>23.84</v>
      </c>
      <c r="I140">
        <v>0.1</v>
      </c>
      <c r="J140" t="s">
        <v>356</v>
      </c>
      <c r="K140">
        <v>1</v>
      </c>
    </row>
    <row r="141" spans="2:11" x14ac:dyDescent="0.25">
      <c r="B141" s="5">
        <f>COUNTIF(Tableau1[RefProduit],Tableau1[[#This Row],[RefProduit]])</f>
        <v>1</v>
      </c>
      <c r="C141" s="5" t="str">
        <f>Tableau1[[#This Row],[CodeLydic]] &amp;"-" &amp; Tableau1[[#This Row],[ReférenceFournisseur]]</f>
        <v>CABLOFIL-CP400GS</v>
      </c>
      <c r="D141" t="s">
        <v>323</v>
      </c>
      <c r="E141" s="2" t="s">
        <v>357</v>
      </c>
      <c r="F141" t="s">
        <v>358</v>
      </c>
      <c r="G141" t="s">
        <v>216</v>
      </c>
      <c r="H141" s="3">
        <v>34.987050000000004</v>
      </c>
      <c r="I141">
        <v>0.1</v>
      </c>
      <c r="J141" t="s">
        <v>359</v>
      </c>
      <c r="K141">
        <v>1</v>
      </c>
    </row>
    <row r="142" spans="2:11" x14ac:dyDescent="0.25">
      <c r="B142" s="5">
        <f>COUNTIF(Tableau1[RefProduit],Tableau1[[#This Row],[RefProduit]])</f>
        <v>1</v>
      </c>
      <c r="C142" s="5" t="str">
        <f>Tableau1[[#This Row],[CodeLydic]] &amp;"-" &amp; Tableau1[[#This Row],[ReférenceFournisseur]]</f>
        <v>FIL-CUIVRENU35TGL</v>
      </c>
      <c r="D142" t="s">
        <v>360</v>
      </c>
      <c r="E142" s="2" t="s">
        <v>361</v>
      </c>
      <c r="F142" t="s">
        <v>362</v>
      </c>
      <c r="G142" t="s">
        <v>216</v>
      </c>
      <c r="H142" s="3">
        <v>4.6205600000000002</v>
      </c>
      <c r="I142">
        <v>0.02</v>
      </c>
      <c r="K142">
        <v>1</v>
      </c>
    </row>
    <row r="143" spans="2:11" x14ac:dyDescent="0.25">
      <c r="B143" s="5">
        <f>COUNTIF(Tableau1[RefProduit],Tableau1[[#This Row],[RefProduit]])</f>
        <v>1</v>
      </c>
      <c r="C143" s="5" t="str">
        <f>Tableau1[[#This Row],[CodeLydic]] &amp;"-" &amp; Tableau1[[#This Row],[ReférenceFournisseur]]</f>
        <v>FIL-H07VR35VJTGL</v>
      </c>
      <c r="D143" t="s">
        <v>360</v>
      </c>
      <c r="E143" s="2" t="s">
        <v>363</v>
      </c>
      <c r="F143" t="s">
        <v>364</v>
      </c>
      <c r="G143" t="s">
        <v>216</v>
      </c>
      <c r="H143" s="3">
        <v>4.3134800000000002</v>
      </c>
      <c r="I143">
        <v>0.04</v>
      </c>
      <c r="K143">
        <v>1</v>
      </c>
    </row>
    <row r="144" spans="2:11" x14ac:dyDescent="0.25">
      <c r="B144" s="5">
        <f>COUNTIF(Tableau1[RefProduit],Tableau1[[#This Row],[RefProduit]])</f>
        <v>1</v>
      </c>
      <c r="C144" s="5" t="str">
        <f>Tableau1[[#This Row],[CodeLydic]] &amp;"-" &amp; Tableau1[[#This Row],[ReférenceFournisseur]]</f>
        <v>FIL-R2V1X240TGL</v>
      </c>
      <c r="D144" t="s">
        <v>360</v>
      </c>
      <c r="E144" s="2" t="s">
        <v>365</v>
      </c>
      <c r="F144" t="s">
        <v>366</v>
      </c>
      <c r="G144" t="s">
        <v>216</v>
      </c>
      <c r="H144" s="3">
        <v>28.102789999999999</v>
      </c>
      <c r="I144">
        <v>0.08</v>
      </c>
      <c r="K144">
        <v>1</v>
      </c>
    </row>
    <row r="145" spans="2:11" x14ac:dyDescent="0.25">
      <c r="B145" s="5">
        <f>COUNTIF(Tableau1[RefProduit],Tableau1[[#This Row],[RefProduit]])</f>
        <v>1</v>
      </c>
      <c r="C145" s="5" t="str">
        <f>Tableau1[[#This Row],[CodeLydic]] &amp;"-" &amp; Tableau1[[#This Row],[ReférenceFournisseur]]</f>
        <v>FIL-R2V3G1,5C100</v>
      </c>
      <c r="D145" t="s">
        <v>360</v>
      </c>
      <c r="E145" s="2" t="s">
        <v>367</v>
      </c>
      <c r="F145" t="s">
        <v>368</v>
      </c>
      <c r="G145" t="s">
        <v>216</v>
      </c>
      <c r="H145" s="3">
        <v>0.6</v>
      </c>
      <c r="I145">
        <v>0.05</v>
      </c>
      <c r="K145">
        <v>1</v>
      </c>
    </row>
    <row r="146" spans="2:11" x14ac:dyDescent="0.25">
      <c r="B146" s="5">
        <f>COUNTIF(Tableau1[RefProduit],Tableau1[[#This Row],[RefProduit]])</f>
        <v>1</v>
      </c>
      <c r="C146" s="5" t="str">
        <f>Tableau1[[#This Row],[CodeLydic]] &amp;"-" &amp; Tableau1[[#This Row],[ReférenceFournisseur]]</f>
        <v>FIL-R2V3G2,5C100</v>
      </c>
      <c r="D146" t="s">
        <v>360</v>
      </c>
      <c r="E146" s="2" t="s">
        <v>369</v>
      </c>
      <c r="F146" t="s">
        <v>370</v>
      </c>
      <c r="G146" t="s">
        <v>216</v>
      </c>
      <c r="H146" s="3">
        <v>0.94411999999999996</v>
      </c>
      <c r="I146">
        <v>0.05</v>
      </c>
      <c r="K146">
        <v>1</v>
      </c>
    </row>
    <row r="147" spans="2:11" x14ac:dyDescent="0.25">
      <c r="B147" s="5">
        <f>COUNTIF(Tableau1[RefProduit],Tableau1[[#This Row],[RefProduit]])</f>
        <v>1</v>
      </c>
      <c r="C147" s="5" t="str">
        <f>Tableau1[[#This Row],[CodeLydic]] &amp;"-" &amp; Tableau1[[#This Row],[ReférenceFournisseur]]</f>
        <v>FIL-R2V5G1,5C100</v>
      </c>
      <c r="D147" t="s">
        <v>360</v>
      </c>
      <c r="E147" s="2" t="s">
        <v>371</v>
      </c>
      <c r="F147" t="s">
        <v>372</v>
      </c>
      <c r="G147" t="s">
        <v>216</v>
      </c>
      <c r="H147" s="3">
        <v>1.01</v>
      </c>
      <c r="I147">
        <v>0.05</v>
      </c>
      <c r="K147">
        <v>1</v>
      </c>
    </row>
    <row r="148" spans="2:11" x14ac:dyDescent="0.25">
      <c r="B148" s="5">
        <f>COUNTIF(Tableau1[RefProduit],Tableau1[[#This Row],[RefProduit]])</f>
        <v>1</v>
      </c>
      <c r="C148" s="5" t="str">
        <f>Tableau1[[#This Row],[CodeLydic]] &amp;"-" &amp; Tableau1[[#This Row],[ReférenceFournisseur]]</f>
        <v>FIL-R2V5G2,5C100</v>
      </c>
      <c r="D148" t="s">
        <v>360</v>
      </c>
      <c r="E148" s="2" t="s">
        <v>373</v>
      </c>
      <c r="F148" t="s">
        <v>374</v>
      </c>
      <c r="G148" t="s">
        <v>216</v>
      </c>
      <c r="H148" s="3">
        <v>1.5523199999999999</v>
      </c>
      <c r="I148">
        <v>0.05</v>
      </c>
      <c r="K148">
        <v>1</v>
      </c>
    </row>
    <row r="149" spans="2:11" x14ac:dyDescent="0.25">
      <c r="B149" s="5">
        <f>COUNTIF(Tableau1[RefProduit],Tableau1[[#This Row],[RefProduit]])</f>
        <v>1</v>
      </c>
      <c r="C149" s="5" t="str">
        <f>Tableau1[[#This Row],[CodeLydic]] &amp;"-" &amp; Tableau1[[#This Row],[ReférenceFournisseur]]</f>
        <v>FIL-R2V5G6TGL</v>
      </c>
      <c r="D149" t="s">
        <v>360</v>
      </c>
      <c r="E149" s="2" t="s">
        <v>375</v>
      </c>
      <c r="F149" t="s">
        <v>376</v>
      </c>
      <c r="G149" t="s">
        <v>216</v>
      </c>
      <c r="H149" s="3">
        <v>3.63123</v>
      </c>
      <c r="I149">
        <v>0.05</v>
      </c>
      <c r="K149">
        <v>1</v>
      </c>
    </row>
    <row r="150" spans="2:11" x14ac:dyDescent="0.25">
      <c r="B150" s="5">
        <f>COUNTIF(Tableau1[RefProduit],Tableau1[[#This Row],[RefProduit]])</f>
        <v>1</v>
      </c>
      <c r="C150" s="5" t="str">
        <f>Tableau1[[#This Row],[CodeLydic]] &amp;"-" &amp; Tableau1[[#This Row],[ReférenceFournisseur]]</f>
        <v>FIL-R2V5G10TGL</v>
      </c>
      <c r="D150" t="s">
        <v>360</v>
      </c>
      <c r="E150" s="2" t="s">
        <v>377</v>
      </c>
      <c r="F150" t="s">
        <v>378</v>
      </c>
      <c r="G150" t="s">
        <v>216</v>
      </c>
      <c r="H150" s="3">
        <v>5.8521099999999997</v>
      </c>
      <c r="I150">
        <v>0.06</v>
      </c>
      <c r="K150">
        <v>1</v>
      </c>
    </row>
    <row r="151" spans="2:11" x14ac:dyDescent="0.25">
      <c r="B151" s="5">
        <f>COUNTIF(Tableau1[RefProduit],Tableau1[[#This Row],[RefProduit]])</f>
        <v>1</v>
      </c>
      <c r="C151" s="5" t="str">
        <f>Tableau1[[#This Row],[CodeLydic]] &amp;"-" &amp; Tableau1[[#This Row],[ReférenceFournisseur]]</f>
        <v>FIL-R2V5G25TGL</v>
      </c>
      <c r="D151" t="s">
        <v>360</v>
      </c>
      <c r="E151" s="2" t="s">
        <v>379</v>
      </c>
      <c r="F151" t="s">
        <v>380</v>
      </c>
      <c r="G151" t="s">
        <v>216</v>
      </c>
      <c r="H151" s="3">
        <v>14.23596</v>
      </c>
      <c r="I151">
        <v>0.06</v>
      </c>
      <c r="K151">
        <v>1</v>
      </c>
    </row>
    <row r="152" spans="2:11" x14ac:dyDescent="0.25">
      <c r="B152" s="5">
        <f>COUNTIF(Tableau1[RefProduit],Tableau1[[#This Row],[RefProduit]])</f>
        <v>1</v>
      </c>
      <c r="C152" s="5" t="str">
        <f>Tableau1[[#This Row],[CodeLydic]] &amp;"-" &amp; Tableau1[[#This Row],[ReférenceFournisseur]]</f>
        <v>FIL-R2V5G50TGL</v>
      </c>
      <c r="D152" t="s">
        <v>360</v>
      </c>
      <c r="E152" s="2" t="s">
        <v>381</v>
      </c>
      <c r="F152" t="s">
        <v>382</v>
      </c>
      <c r="G152" t="s">
        <v>216</v>
      </c>
      <c r="H152" s="3">
        <v>32.78472</v>
      </c>
      <c r="I152">
        <v>0.06</v>
      </c>
      <c r="K152">
        <v>1</v>
      </c>
    </row>
    <row r="153" spans="2:11" x14ac:dyDescent="0.25">
      <c r="B153" s="5">
        <f>COUNTIF(Tableau1[RefProduit],Tableau1[[#This Row],[RefProduit]])</f>
        <v>1</v>
      </c>
      <c r="C153" s="5" t="str">
        <f>Tableau1[[#This Row],[CodeLydic]] &amp;"-" &amp; Tableau1[[#This Row],[ReférenceFournisseur]]</f>
        <v>LEGRAND-034388</v>
      </c>
      <c r="D153" t="s">
        <v>383</v>
      </c>
      <c r="E153" s="2" t="s">
        <v>384</v>
      </c>
      <c r="F153" t="s">
        <v>385</v>
      </c>
      <c r="G153" t="s">
        <v>10</v>
      </c>
      <c r="H153" s="3">
        <v>19.402090000000001</v>
      </c>
      <c r="I153">
        <v>0.5</v>
      </c>
      <c r="K153">
        <v>1</v>
      </c>
    </row>
    <row r="154" spans="2:11" x14ac:dyDescent="0.25">
      <c r="B154" s="5">
        <f>COUNTIF(Tableau1[RefProduit],Tableau1[[#This Row],[RefProduit]])</f>
        <v>1</v>
      </c>
      <c r="C154" s="5" t="str">
        <f>Tableau1[[#This Row],[CodeLydic]] &amp;"-" &amp; Tableau1[[#This Row],[ReférenceFournisseur]]</f>
        <v>BIZLINE-710287</v>
      </c>
      <c r="D154" t="s">
        <v>213</v>
      </c>
      <c r="E154" s="2" t="s">
        <v>386</v>
      </c>
      <c r="F154" t="s">
        <v>387</v>
      </c>
      <c r="G154" t="s">
        <v>10</v>
      </c>
      <c r="H154" s="3">
        <f>50.24162/30</f>
        <v>1.6747206666666665</v>
      </c>
      <c r="I154">
        <v>0.01</v>
      </c>
      <c r="K154">
        <v>1</v>
      </c>
    </row>
    <row r="155" spans="2:11" x14ac:dyDescent="0.25">
      <c r="B155" s="5">
        <f>COUNTIF(Tableau1[RefProduit],Tableau1[[#This Row],[RefProduit]])</f>
        <v>1</v>
      </c>
      <c r="C155" s="5" t="str">
        <f>Tableau1[[#This Row],[CodeLydic]] &amp;"-" &amp; Tableau1[[#This Row],[ReférenceFournisseur]]</f>
        <v>IBOCO-04515</v>
      </c>
      <c r="D155" t="s">
        <v>388</v>
      </c>
      <c r="E155" s="2" t="s">
        <v>389</v>
      </c>
      <c r="F155" t="s">
        <v>390</v>
      </c>
      <c r="G155" t="s">
        <v>216</v>
      </c>
      <c r="H155" s="3">
        <v>38.302109999999999</v>
      </c>
      <c r="I155">
        <v>0.1</v>
      </c>
      <c r="J155" t="s">
        <v>391</v>
      </c>
      <c r="K155">
        <v>1</v>
      </c>
    </row>
    <row r="156" spans="2:11" x14ac:dyDescent="0.25">
      <c r="B156" s="5">
        <f>COUNTIF(Tableau1[RefProduit],Tableau1[[#This Row],[RefProduit]])</f>
        <v>1</v>
      </c>
      <c r="C156" s="5" t="str">
        <f>Tableau1[[#This Row],[CodeLydic]] &amp;"-" &amp; Tableau1[[#This Row],[ReférenceFournisseur]]</f>
        <v>IBOCO-04542</v>
      </c>
      <c r="D156" t="s">
        <v>388</v>
      </c>
      <c r="E156" s="2" t="s">
        <v>392</v>
      </c>
      <c r="F156" t="s">
        <v>393</v>
      </c>
      <c r="G156" t="s">
        <v>10</v>
      </c>
      <c r="H156" s="3">
        <v>20.802009999999999</v>
      </c>
      <c r="I156">
        <v>0.05</v>
      </c>
      <c r="J156" t="s">
        <v>394</v>
      </c>
      <c r="K156">
        <v>1</v>
      </c>
    </row>
    <row r="157" spans="2:11" x14ac:dyDescent="0.25">
      <c r="B157" s="5">
        <f>COUNTIF(Tableau1[RefProduit],Tableau1[[#This Row],[RefProduit]])</f>
        <v>1</v>
      </c>
      <c r="C157" s="5" t="str">
        <f>Tableau1[[#This Row],[CodeLydic]] &amp;"-" &amp; Tableau1[[#This Row],[ReférenceFournisseur]]</f>
        <v>IBOCO-04544</v>
      </c>
      <c r="D157" t="s">
        <v>388</v>
      </c>
      <c r="E157" s="2" t="s">
        <v>395</v>
      </c>
      <c r="F157" t="s">
        <v>396</v>
      </c>
      <c r="G157" t="s">
        <v>10</v>
      </c>
      <c r="H157" s="3">
        <v>20.957750000000001</v>
      </c>
      <c r="I157">
        <v>0.05</v>
      </c>
      <c r="J157" t="s">
        <v>397</v>
      </c>
      <c r="K157">
        <v>1</v>
      </c>
    </row>
    <row r="158" spans="2:11" x14ac:dyDescent="0.25">
      <c r="B158" s="5">
        <f>COUNTIF(Tableau1[RefProduit],Tableau1[[#This Row],[RefProduit]])</f>
        <v>1</v>
      </c>
      <c r="C158" s="5" t="str">
        <f>Tableau1[[#This Row],[CodeLydic]] &amp;"-" &amp; Tableau1[[#This Row],[ReférenceFournisseur]]</f>
        <v>LEGRAND-092012</v>
      </c>
      <c r="D158" t="s">
        <v>383</v>
      </c>
      <c r="E158" s="2" t="s">
        <v>398</v>
      </c>
      <c r="F158" t="s">
        <v>399</v>
      </c>
      <c r="G158" t="s">
        <v>10</v>
      </c>
      <c r="H158" s="3">
        <v>2</v>
      </c>
      <c r="I158">
        <v>0.15</v>
      </c>
      <c r="J158" t="s">
        <v>400</v>
      </c>
      <c r="K158">
        <v>1</v>
      </c>
    </row>
    <row r="159" spans="2:11" x14ac:dyDescent="0.25">
      <c r="B159" s="5">
        <f>COUNTIF(Tableau1[RefProduit],Tableau1[[#This Row],[RefProduit]])</f>
        <v>1</v>
      </c>
      <c r="C159" s="5" t="str">
        <f>Tableau1[[#This Row],[CodeLydic]] &amp;"-" &amp; Tableau1[[#This Row],[ReférenceFournisseur]]</f>
        <v>LEGRAND-092022</v>
      </c>
      <c r="D159" t="s">
        <v>383</v>
      </c>
      <c r="E159" s="2" t="s">
        <v>401</v>
      </c>
      <c r="F159" t="s">
        <v>402</v>
      </c>
      <c r="G159" t="s">
        <v>10</v>
      </c>
      <c r="H159" s="3">
        <v>3.9</v>
      </c>
      <c r="I159">
        <v>0.15</v>
      </c>
      <c r="J159" t="s">
        <v>403</v>
      </c>
      <c r="K159">
        <v>1</v>
      </c>
    </row>
    <row r="160" spans="2:11" x14ac:dyDescent="0.25">
      <c r="B160" s="5">
        <f>COUNTIF(Tableau1[RefProduit],Tableau1[[#This Row],[RefProduit]])</f>
        <v>1</v>
      </c>
      <c r="C160" s="5" t="str">
        <f>Tableau1[[#This Row],[CodeLydic]] &amp;"-" &amp; Tableau1[[#This Row],[ReférenceFournisseur]]</f>
        <v>BIZLINE-300455</v>
      </c>
      <c r="D160" t="s">
        <v>213</v>
      </c>
      <c r="E160" s="2" t="s">
        <v>404</v>
      </c>
      <c r="F160" t="s">
        <v>405</v>
      </c>
      <c r="G160" t="s">
        <v>10</v>
      </c>
      <c r="H160" s="3">
        <v>7.68</v>
      </c>
      <c r="I160">
        <v>0.01</v>
      </c>
      <c r="J160" t="s">
        <v>406</v>
      </c>
      <c r="K160">
        <v>1</v>
      </c>
    </row>
    <row r="161" spans="2:11" x14ac:dyDescent="0.25">
      <c r="B161" s="5">
        <f>COUNTIF(Tableau1[RefProduit],Tableau1[[#This Row],[RefProduit]])</f>
        <v>1</v>
      </c>
      <c r="C161" s="5" t="str">
        <f>Tableau1[[#This Row],[CodeLydic]] &amp;"-" &amp; Tableau1[[#This Row],[ReférenceFournisseur]]</f>
        <v>LEGRAND-069713</v>
      </c>
      <c r="D161" t="s">
        <v>383</v>
      </c>
      <c r="E161" s="2" t="s">
        <v>407</v>
      </c>
      <c r="F161" t="s">
        <v>408</v>
      </c>
      <c r="G161" t="s">
        <v>10</v>
      </c>
      <c r="H161" s="3">
        <v>10.57</v>
      </c>
      <c r="I161">
        <v>0.15</v>
      </c>
      <c r="J161" t="s">
        <v>409</v>
      </c>
      <c r="K161">
        <v>1</v>
      </c>
    </row>
    <row r="162" spans="2:11" x14ac:dyDescent="0.25">
      <c r="B162" s="5">
        <f>COUNTIF(Tableau1[RefProduit],Tableau1[[#This Row],[RefProduit]])</f>
        <v>1</v>
      </c>
      <c r="C162" s="5" t="str">
        <f>Tableau1[[#This Row],[CodeLydic]] &amp;"-" &amp; Tableau1[[#This Row],[ReférenceFournisseur]]</f>
        <v>LEGRAND-069722</v>
      </c>
      <c r="D162" t="s">
        <v>383</v>
      </c>
      <c r="E162" s="2" t="s">
        <v>410</v>
      </c>
      <c r="F162" t="s">
        <v>411</v>
      </c>
      <c r="G162" t="s">
        <v>10</v>
      </c>
      <c r="H162" s="3">
        <v>8.82</v>
      </c>
      <c r="I162">
        <v>0.15</v>
      </c>
      <c r="J162" t="s">
        <v>412</v>
      </c>
      <c r="K162">
        <v>1</v>
      </c>
    </row>
    <row r="163" spans="2:11" x14ac:dyDescent="0.25">
      <c r="B163" s="5">
        <f>COUNTIF(Tableau1[RefProduit],Tableau1[[#This Row],[RefProduit]])</f>
        <v>1</v>
      </c>
      <c r="C163" s="5" t="str">
        <f>Tableau1[[#This Row],[CodeLydic]] &amp;"-" &amp; Tableau1[[#This Row],[ReférenceFournisseur]]</f>
        <v>LEGRAND-069731</v>
      </c>
      <c r="D163" t="s">
        <v>383</v>
      </c>
      <c r="E163" s="2" t="s">
        <v>413</v>
      </c>
      <c r="F163" t="s">
        <v>414</v>
      </c>
      <c r="G163" t="s">
        <v>10</v>
      </c>
      <c r="H163" s="3">
        <v>6.01973</v>
      </c>
      <c r="I163">
        <v>0.15</v>
      </c>
      <c r="J163" t="s">
        <v>415</v>
      </c>
      <c r="K163">
        <v>1</v>
      </c>
    </row>
    <row r="164" spans="2:11" x14ac:dyDescent="0.25">
      <c r="B164" s="5">
        <f>COUNTIF(Tableau1[RefProduit],Tableau1[[#This Row],[RefProduit]])</f>
        <v>1</v>
      </c>
      <c r="C164" s="5" t="str">
        <f>Tableau1[[#This Row],[CodeLydic]] &amp;"-" &amp; Tableau1[[#This Row],[ReférenceFournisseur]]</f>
        <v>LEGRAND-069848</v>
      </c>
      <c r="D164" t="s">
        <v>383</v>
      </c>
      <c r="E164" s="2" t="s">
        <v>416</v>
      </c>
      <c r="F164" t="s">
        <v>417</v>
      </c>
      <c r="G164" t="s">
        <v>10</v>
      </c>
      <c r="H164" s="3">
        <v>15.11</v>
      </c>
      <c r="I164">
        <v>0.15</v>
      </c>
      <c r="J164" t="s">
        <v>418</v>
      </c>
      <c r="K164">
        <v>1</v>
      </c>
    </row>
    <row r="165" spans="2:11" x14ac:dyDescent="0.25">
      <c r="B165" s="5">
        <f>COUNTIF(Tableau1[RefProduit],Tableau1[[#This Row],[RefProduit]])</f>
        <v>1</v>
      </c>
      <c r="C165" s="5" t="str">
        <f>Tableau1[[#This Row],[CodeLydic]] &amp;"-" &amp; Tableau1[[#This Row],[ReférenceFournisseur]]</f>
        <v>RVE-TRV5</v>
      </c>
      <c r="D165" t="s">
        <v>419</v>
      </c>
      <c r="E165" s="2" t="s">
        <v>420</v>
      </c>
      <c r="F165" t="s">
        <v>421</v>
      </c>
      <c r="G165" t="s">
        <v>10</v>
      </c>
      <c r="H165" s="3">
        <v>177.81120000000001</v>
      </c>
      <c r="I165">
        <v>0.25</v>
      </c>
      <c r="J165" t="s">
        <v>422</v>
      </c>
      <c r="K165">
        <v>1</v>
      </c>
    </row>
    <row r="166" spans="2:11" x14ac:dyDescent="0.25">
      <c r="B166" s="5">
        <f>COUNTIF(Tableau1[RefProduit],Tableau1[[#This Row],[RefProduit]])</f>
        <v>1</v>
      </c>
      <c r="C166" s="5" t="str">
        <f>Tableau1[[#This Row],[CodeLydic]] &amp;"-" &amp; Tableau1[[#This Row],[ReférenceFournisseur]]</f>
        <v>LEGRAND-077842</v>
      </c>
      <c r="D166" t="s">
        <v>383</v>
      </c>
      <c r="E166" s="2" t="s">
        <v>423</v>
      </c>
      <c r="F166" t="s">
        <v>424</v>
      </c>
      <c r="G166" t="s">
        <v>10</v>
      </c>
      <c r="H166" s="3">
        <v>34.482410000000002</v>
      </c>
      <c r="I166">
        <v>0.15</v>
      </c>
      <c r="J166" t="s">
        <v>425</v>
      </c>
      <c r="K166">
        <v>1</v>
      </c>
    </row>
    <row r="167" spans="2:11" x14ac:dyDescent="0.25">
      <c r="B167" s="5">
        <f>COUNTIF(Tableau1[RefProduit],Tableau1[[#This Row],[RefProduit]])</f>
        <v>1</v>
      </c>
      <c r="C167" s="5" t="str">
        <f>Tableau1[[#This Row],[CodeLydic]] &amp;"-" &amp; Tableau1[[#This Row],[ReférenceFournisseur]]</f>
        <v>LEGRAND-077811</v>
      </c>
      <c r="D167" t="s">
        <v>383</v>
      </c>
      <c r="E167" s="2" t="s">
        <v>426</v>
      </c>
      <c r="F167" t="s">
        <v>427</v>
      </c>
      <c r="G167" t="s">
        <v>10</v>
      </c>
      <c r="H167" s="3">
        <v>29.91</v>
      </c>
      <c r="I167">
        <v>0.15</v>
      </c>
      <c r="J167" t="s">
        <v>428</v>
      </c>
      <c r="K167">
        <v>1</v>
      </c>
    </row>
    <row r="168" spans="2:11" x14ac:dyDescent="0.25">
      <c r="B168" s="5">
        <f>COUNTIF(Tableau1[RefProduit],Tableau1[[#This Row],[RefProduit]])</f>
        <v>1</v>
      </c>
      <c r="C168" s="5" t="str">
        <f>Tableau1[[#This Row],[CodeLydic]] &amp;"-" &amp; Tableau1[[#This Row],[ReférenceFournisseur]]</f>
        <v>LEGRAND-077831</v>
      </c>
      <c r="D168" t="s">
        <v>383</v>
      </c>
      <c r="E168" s="2" t="s">
        <v>429</v>
      </c>
      <c r="F168" t="s">
        <v>430</v>
      </c>
      <c r="G168" t="s">
        <v>10</v>
      </c>
      <c r="H168" s="3">
        <v>33.958840000000002</v>
      </c>
      <c r="I168">
        <v>0.15</v>
      </c>
      <c r="J168" t="s">
        <v>431</v>
      </c>
      <c r="K168">
        <v>1</v>
      </c>
    </row>
    <row r="169" spans="2:11" x14ac:dyDescent="0.25">
      <c r="B169" s="5">
        <f>COUNTIF(Tableau1[RefProduit],Tableau1[[#This Row],[RefProduit]])</f>
        <v>1</v>
      </c>
      <c r="C169" s="5" t="str">
        <f>Tableau1[[#This Row],[CodeLydic]] &amp;"-" &amp; Tableau1[[#This Row],[ReférenceFournisseur]]</f>
        <v>LEGRAND-077841</v>
      </c>
      <c r="D169" t="s">
        <v>383</v>
      </c>
      <c r="E169" s="2" t="s">
        <v>432</v>
      </c>
      <c r="F169" t="s">
        <v>433</v>
      </c>
      <c r="G169" t="s">
        <v>10</v>
      </c>
      <c r="H169" s="3">
        <v>29.401084999999998</v>
      </c>
      <c r="I169">
        <v>0.15</v>
      </c>
      <c r="J169" t="s">
        <v>434</v>
      </c>
      <c r="K169">
        <v>1</v>
      </c>
    </row>
    <row r="170" spans="2:11" x14ac:dyDescent="0.25">
      <c r="B170" s="5">
        <f>COUNTIF(Tableau1[RefProduit],Tableau1[[#This Row],[RefProduit]])</f>
        <v>1</v>
      </c>
      <c r="C170" s="5" t="str">
        <f>Tableau1[[#This Row],[CodeLydic]] &amp;"-" &amp; Tableau1[[#This Row],[ReférenceFournisseur]]</f>
        <v>LEGRAND-077143</v>
      </c>
      <c r="D170" t="s">
        <v>383</v>
      </c>
      <c r="E170" s="2" t="s">
        <v>435</v>
      </c>
      <c r="F170" t="s">
        <v>436</v>
      </c>
      <c r="G170" t="s">
        <v>10</v>
      </c>
      <c r="H170" s="3">
        <v>13.61904</v>
      </c>
      <c r="I170">
        <v>0.15</v>
      </c>
      <c r="J170" t="s">
        <v>437</v>
      </c>
      <c r="K170">
        <v>1</v>
      </c>
    </row>
    <row r="171" spans="2:11" x14ac:dyDescent="0.25">
      <c r="B171" s="5">
        <f>COUNTIF(Tableau1[RefProduit],Tableau1[[#This Row],[RefProduit]])</f>
        <v>1</v>
      </c>
      <c r="C171" s="5" t="str">
        <f>Tableau1[[#This Row],[CodeLydic]] &amp;"-" &amp; Tableau1[[#This Row],[ReférenceFournisseur]]</f>
        <v>LEGRAND-077153</v>
      </c>
      <c r="D171" t="s">
        <v>383</v>
      </c>
      <c r="E171" s="2" t="s">
        <v>438</v>
      </c>
      <c r="F171" t="s">
        <v>439</v>
      </c>
      <c r="G171" t="s">
        <v>10</v>
      </c>
      <c r="H171" s="3">
        <v>15.988899999999999</v>
      </c>
      <c r="I171">
        <v>0.15</v>
      </c>
      <c r="J171" t="s">
        <v>440</v>
      </c>
      <c r="K171">
        <v>1</v>
      </c>
    </row>
    <row r="172" spans="2:11" x14ac:dyDescent="0.25">
      <c r="B172" s="5">
        <f>COUNTIF(Tableau1[RefProduit],Tableau1[[#This Row],[RefProduit]])</f>
        <v>1</v>
      </c>
      <c r="C172" s="5" t="str">
        <f>Tableau1[[#This Row],[CodeLydic]] &amp;"-" &amp; Tableau1[[#This Row],[ReférenceFournisseur]]</f>
        <v>LEGRAND-050299</v>
      </c>
      <c r="D172" t="s">
        <v>383</v>
      </c>
      <c r="E172" s="2" t="s">
        <v>441</v>
      </c>
      <c r="F172" t="s">
        <v>442</v>
      </c>
      <c r="G172" t="s">
        <v>10</v>
      </c>
      <c r="H172" s="3">
        <v>2.0331100000000002</v>
      </c>
      <c r="I172">
        <v>0.01</v>
      </c>
      <c r="K172">
        <v>1</v>
      </c>
    </row>
    <row r="173" spans="2:11" x14ac:dyDescent="0.25">
      <c r="B173" s="5">
        <f>COUNTIF(Tableau1[RefProduit],Tableau1[[#This Row],[RefProduit]])</f>
        <v>1</v>
      </c>
      <c r="C173" s="5" t="str">
        <f>Tableau1[[#This Row],[CodeLydic]] &amp;"-" &amp; Tableau1[[#This Row],[ReférenceFournisseur]]</f>
        <v>SCHNEIDER-GALAXY 5500 100</v>
      </c>
      <c r="D173" t="s">
        <v>443</v>
      </c>
      <c r="E173" s="2" t="s">
        <v>447</v>
      </c>
      <c r="F173" t="s">
        <v>448</v>
      </c>
      <c r="G173" t="s">
        <v>10</v>
      </c>
      <c r="H173" s="3">
        <v>14700</v>
      </c>
      <c r="I173">
        <v>2.5</v>
      </c>
      <c r="J173" t="s">
        <v>444</v>
      </c>
      <c r="K173">
        <v>2</v>
      </c>
    </row>
    <row r="174" spans="2:11" x14ac:dyDescent="0.25">
      <c r="B174" s="5">
        <f>COUNTIF(Tableau1[RefProduit],Tableau1[[#This Row],[RefProduit]])</f>
        <v>1</v>
      </c>
      <c r="C174" s="5" t="str">
        <f>Tableau1[[#This Row],[CodeLydic]] &amp;"-" &amp; Tableau1[[#This Row],[ReférenceFournisseur]]</f>
        <v>SCHNEIDER-GALAXY 5500 60</v>
      </c>
      <c r="D174" t="s">
        <v>443</v>
      </c>
      <c r="E174" s="2" t="s">
        <v>445</v>
      </c>
      <c r="F174" t="s">
        <v>449</v>
      </c>
      <c r="G174" t="s">
        <v>10</v>
      </c>
      <c r="H174" s="3">
        <v>11800</v>
      </c>
      <c r="I174">
        <v>2.5</v>
      </c>
      <c r="J174" t="s">
        <v>446</v>
      </c>
      <c r="K174">
        <v>2</v>
      </c>
    </row>
    <row r="175" spans="2:11" x14ac:dyDescent="0.25">
      <c r="B175" s="5">
        <f>COUNTIF(Tableau1[RefProduit],Tableau1[[#This Row],[RefProduit]])</f>
        <v>1</v>
      </c>
      <c r="C175" s="5" t="str">
        <f>Tableau1[[#This Row],[CodeLydic]] &amp;"-" &amp; Tableau1[[#This Row],[ReférenceFournisseur]]</f>
        <v>LUMINOX-16005</v>
      </c>
      <c r="D175" t="s">
        <v>450</v>
      </c>
      <c r="E175" s="2" t="s">
        <v>451</v>
      </c>
      <c r="F175" t="s">
        <v>452</v>
      </c>
      <c r="G175" t="s">
        <v>10</v>
      </c>
      <c r="H175" s="3">
        <v>35</v>
      </c>
      <c r="I175">
        <v>0.4</v>
      </c>
      <c r="K175">
        <v>1</v>
      </c>
    </row>
    <row r="176" spans="2:11" x14ac:dyDescent="0.25">
      <c r="B176" s="5">
        <f>COUNTIF(Tableau1[RefProduit],Tableau1[[#This Row],[RefProduit]])</f>
        <v>1</v>
      </c>
      <c r="C176" s="5" t="str">
        <f>Tableau1[[#This Row],[CodeLydic]] &amp;"-" &amp; Tableau1[[#This Row],[ReférenceFournisseur]]</f>
        <v>LUMINOX-16025</v>
      </c>
      <c r="D176" t="s">
        <v>450</v>
      </c>
      <c r="E176" s="2" t="s">
        <v>453</v>
      </c>
      <c r="F176" t="s">
        <v>454</v>
      </c>
      <c r="G176" t="s">
        <v>10</v>
      </c>
      <c r="H176" s="3">
        <v>29</v>
      </c>
      <c r="I176">
        <v>0.4</v>
      </c>
      <c r="K176">
        <v>1</v>
      </c>
    </row>
    <row r="177" spans="2:11" x14ac:dyDescent="0.25">
      <c r="B177" s="5">
        <f>COUNTIF(Tableau1[RefProduit],Tableau1[[#This Row],[RefProduit]])</f>
        <v>1</v>
      </c>
      <c r="C177" s="5" t="str">
        <f>Tableau1[[#This Row],[CodeLydic]] &amp;"-" &amp; Tableau1[[#This Row],[ReférenceFournisseur]]</f>
        <v>REGGIANI-0BC0C0NN BLANC</v>
      </c>
      <c r="D177" t="s">
        <v>455</v>
      </c>
      <c r="E177" s="2" t="s">
        <v>457</v>
      </c>
      <c r="F177" t="s">
        <v>456</v>
      </c>
      <c r="G177" t="s">
        <v>10</v>
      </c>
      <c r="H177" s="3">
        <v>113.4</v>
      </c>
      <c r="I177">
        <v>0.45</v>
      </c>
      <c r="J177" t="s">
        <v>460</v>
      </c>
      <c r="K177">
        <v>1</v>
      </c>
    </row>
    <row r="178" spans="2:11" x14ac:dyDescent="0.25">
      <c r="B178" s="5">
        <f>COUNTIF(Tableau1[RefProduit],Tableau1[[#This Row],[RefProduit]])</f>
        <v>1</v>
      </c>
      <c r="C178" s="5" t="str">
        <f>Tableau1[[#This Row],[CodeLydic]] &amp;"-" &amp; Tableau1[[#This Row],[ReférenceFournisseur]]</f>
        <v>REGGIANI-0BC0C0NN NOIR</v>
      </c>
      <c r="D178" t="s">
        <v>455</v>
      </c>
      <c r="E178" s="2" t="s">
        <v>458</v>
      </c>
      <c r="F178" t="s">
        <v>459</v>
      </c>
      <c r="G178" t="s">
        <v>10</v>
      </c>
      <c r="H178" s="3">
        <v>113.4</v>
      </c>
      <c r="I178">
        <v>0.45</v>
      </c>
      <c r="J178" t="s">
        <v>461</v>
      </c>
      <c r="K178">
        <v>1</v>
      </c>
    </row>
    <row r="179" spans="2:11" x14ac:dyDescent="0.25">
      <c r="B179" s="5">
        <f>COUNTIF(Tableau1[RefProduit],Tableau1[[#This Row],[RefProduit]])</f>
        <v>1</v>
      </c>
      <c r="C179" s="5" t="str">
        <f>Tableau1[[#This Row],[CodeLydic]] &amp;"-" &amp; Tableau1[[#This Row],[ReférenceFournisseur]]</f>
        <v>-</v>
      </c>
      <c r="E179" s="2"/>
      <c r="H179" s="3"/>
    </row>
  </sheetData>
  <conditionalFormatting sqref="A3:K109 A110:D110 G110:K110">
    <cfRule type="expression" dxfId="2" priority="3">
      <formula>$B3&gt;1</formula>
    </cfRule>
  </conditionalFormatting>
  <conditionalFormatting sqref="E110">
    <cfRule type="expression" dxfId="1" priority="2">
      <formula>$B110&gt;1</formula>
    </cfRule>
  </conditionalFormatting>
  <conditionalFormatting sqref="E111:E112">
    <cfRule type="expression" dxfId="0" priority="1">
      <formula>$B111&gt;1</formula>
    </cfRule>
  </conditionalFormatting>
  <dataValidations count="4">
    <dataValidation type="list" allowBlank="1" showInputMessage="1" showErrorMessage="1" sqref="G3:G179">
      <formula1>"U,ML,Ens"</formula1>
    </dataValidation>
    <dataValidation type="list" allowBlank="1" showInputMessage="1" showErrorMessage="1" sqref="K3:K179">
      <formula1>"1,2"</formula1>
    </dataValidation>
    <dataValidation type="decimal" allowBlank="1" showInputMessage="1" showErrorMessage="1" sqref="H3:H179">
      <formula1>-1000000</formula1>
      <formula2>1000000</formula2>
    </dataValidation>
    <dataValidation type="decimal" allowBlank="1" showInputMessage="1" showErrorMessage="1" sqref="I3:I179">
      <formula1>-1000</formula1>
      <formula2>1000</formula2>
    </dataValidation>
  </dataValidation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 Ongla - Perso</dc:creator>
  <cp:lastModifiedBy>Abate Fred Bureau</cp:lastModifiedBy>
  <dcterms:created xsi:type="dcterms:W3CDTF">2016-07-10T11:13:43Z</dcterms:created>
  <dcterms:modified xsi:type="dcterms:W3CDTF">2016-07-11T17:42:17Z</dcterms:modified>
</cp:coreProperties>
</file>