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patriciaquigley/Desktop/project-management-data-bootcamp/project-management-dashboard/"/>
    </mc:Choice>
  </mc:AlternateContent>
  <xr:revisionPtr revIDLastSave="0" documentId="13_ncr:1_{8E05FB8B-5449-734D-ABD9-D4C03EE6CF8D}" xr6:coauthVersionLast="47" xr6:coauthVersionMax="47" xr10:uidLastSave="{00000000-0000-0000-0000-000000000000}"/>
  <bookViews>
    <workbookView xWindow="-37680" yWindow="720" windowWidth="31000" windowHeight="19920" activeTab="2" xr2:uid="{F25E769B-028A-A44A-990F-D31BBCC4FEB2}"/>
  </bookViews>
  <sheets>
    <sheet name="LEARN" sheetId="2" r:id="rId1"/>
    <sheet name="TASKS" sheetId="1" r:id="rId2"/>
    <sheet name="PIVOT" sheetId="4" r:id="rId3"/>
    <sheet name="DASHBOARD" sheetId="3" r:id="rId4"/>
  </sheets>
  <calcPr calcId="181029"/>
  <pivotCaches>
    <pivotCache cacheId="43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0" i="4" l="1"/>
  <c r="F28" i="4"/>
  <c r="F29" i="4"/>
  <c r="G3" i="1"/>
  <c r="G4" i="1"/>
  <c r="G5" i="1"/>
  <c r="G6" i="1"/>
  <c r="G2" i="1"/>
  <c r="J3" i="1"/>
  <c r="J4" i="1"/>
  <c r="J5" i="1"/>
  <c r="J6" i="1"/>
  <c r="J2" i="1"/>
  <c r="N5" i="1"/>
  <c r="N3" i="1"/>
  <c r="N4" i="1"/>
  <c r="I2" i="1"/>
  <c r="I3" i="1"/>
  <c r="I4" i="1"/>
  <c r="I5" i="1"/>
  <c r="I6" i="1"/>
  <c r="H6" i="3"/>
  <c r="K6" i="3"/>
  <c r="E6" i="3"/>
  <c r="B6" i="3"/>
  <c r="N6" i="1" l="1"/>
</calcChain>
</file>

<file path=xl/sharedStrings.xml><?xml version="1.0" encoding="utf-8"?>
<sst xmlns="http://schemas.openxmlformats.org/spreadsheetml/2006/main" count="115" uniqueCount="69">
  <si>
    <t>Task ID</t>
  </si>
  <si>
    <t>Status</t>
  </si>
  <si>
    <t>Due Date</t>
  </si>
  <si>
    <t>In Progress</t>
  </si>
  <si>
    <t>Complete</t>
  </si>
  <si>
    <t>📚 Lesson 3: Conditional Logic &amp; Formatting in Excel</t>
  </si>
  <si>
    <t>🎯 Learning Objectives:</t>
  </si>
  <si>
    <t>Practice writing formulas to flag issues, progress, or key conditions in your datasets</t>
  </si>
  <si>
    <t>🪜 Here's the step-by-step plan:</t>
  </si>
  <si>
    <t>✅ Step 1: Logical Functions Overview</t>
  </si>
  <si>
    <r>
      <t xml:space="preserve">Use </t>
    </r>
    <r>
      <rPr>
        <sz val="10"/>
        <color theme="1"/>
        <rFont val="Calibri"/>
        <family val="2"/>
      </rPr>
      <t>IF</t>
    </r>
    <r>
      <rPr>
        <sz val="12"/>
        <color theme="1"/>
        <rFont val="Calibri"/>
        <family val="2"/>
      </rPr>
      <t xml:space="preserve">, </t>
    </r>
    <r>
      <rPr>
        <sz val="10"/>
        <color theme="1"/>
        <rFont val="Calibri"/>
        <family val="2"/>
      </rPr>
      <t>AND</t>
    </r>
    <r>
      <rPr>
        <sz val="12"/>
        <color theme="1"/>
        <rFont val="Calibri"/>
        <family val="2"/>
      </rPr>
      <t xml:space="preserve">, </t>
    </r>
    <r>
      <rPr>
        <sz val="10"/>
        <color theme="1"/>
        <rFont val="Calibri"/>
        <family val="2"/>
      </rPr>
      <t>OR</t>
    </r>
    <r>
      <rPr>
        <sz val="12"/>
        <color theme="1"/>
        <rFont val="Calibri"/>
        <family val="2"/>
      </rPr>
      <t>, and nested formulas to perform logic-based analysis</t>
    </r>
  </si>
  <si>
    <r>
      <t xml:space="preserve">Apply </t>
    </r>
    <r>
      <rPr>
        <b/>
        <sz val="12"/>
        <color theme="1"/>
        <rFont val="Calibri"/>
        <family val="2"/>
      </rPr>
      <t>Conditional Formatting</t>
    </r>
    <r>
      <rPr>
        <sz val="12"/>
        <color theme="1"/>
        <rFont val="Calibri"/>
        <family val="2"/>
      </rPr>
      <t xml:space="preserve"> to visually highlight important data</t>
    </r>
  </si>
  <si>
    <r>
      <t xml:space="preserve">Nesting: </t>
    </r>
    <r>
      <rPr>
        <sz val="10"/>
        <color theme="1"/>
        <rFont val="Calibri"/>
        <family val="2"/>
      </rPr>
      <t>=IF(AND(...), ..., ...)</t>
    </r>
    <r>
      <rPr>
        <sz val="12"/>
        <color theme="1"/>
        <rFont val="Calibri"/>
        <family val="2"/>
      </rPr>
      <t xml:space="preserve"> or </t>
    </r>
    <r>
      <rPr>
        <sz val="10"/>
        <color theme="1"/>
        <rFont val="Calibri"/>
        <family val="2"/>
      </rPr>
      <t>=IF(OR(...), ..., ...)</t>
    </r>
  </si>
  <si>
    <t>Excellent work, Tricia — you're making beautiful progress. Since you've completed the Excel Lookup Functions &amp; Error Handling lesson, you're ready to move on to:</t>
  </si>
  <si>
    <t>IF(condition, value_if_true, value_if_false)</t>
  </si>
  <si>
    <t>AND(condition1, condition2)</t>
  </si>
  <si>
    <t>OR(condition1, condition2)</t>
  </si>
  <si>
    <t>Task Name</t>
  </si>
  <si>
    <t>Assigned To</t>
  </si>
  <si>
    <t>Start Date</t>
  </si>
  <si>
    <t>% Complete</t>
  </si>
  <si>
    <t>TASK-001</t>
  </si>
  <si>
    <t>Task 1</t>
  </si>
  <si>
    <t>Charlie</t>
  </si>
  <si>
    <t>TASK-002</t>
  </si>
  <si>
    <t>Task 2</t>
  </si>
  <si>
    <t>Not Started</t>
  </si>
  <si>
    <t>TASK-003</t>
  </si>
  <si>
    <t>Task 3</t>
  </si>
  <si>
    <t>Dana</t>
  </si>
  <si>
    <t>TASK-004</t>
  </si>
  <si>
    <t>Task 4</t>
  </si>
  <si>
    <t>Alice</t>
  </si>
  <si>
    <t>TASK-005</t>
  </si>
  <si>
    <t>Task 5</t>
  </si>
  <si>
    <t>Bob</t>
  </si>
  <si>
    <t>Days Left</t>
  </si>
  <si>
    <t>Grand Total</t>
  </si>
  <si>
    <t>Count of Task ID</t>
  </si>
  <si>
    <t>Average of % Complete</t>
  </si>
  <si>
    <t>KPI CARDS</t>
  </si>
  <si>
    <t>KPI</t>
  </si>
  <si>
    <t>Formula (in a clean section)</t>
  </si>
  <si>
    <t>Total Tasks</t>
  </si>
  <si>
    <t>Tasks Completed</t>
  </si>
  <si>
    <t>% Complete (Avg)</t>
  </si>
  <si>
    <r>
      <t xml:space="preserve">From pivot: Grand Total average OR: </t>
    </r>
    <r>
      <rPr>
        <sz val="10"/>
        <color theme="1"/>
        <rFont val="Arial Unicode MS"/>
        <family val="2"/>
      </rPr>
      <t>=AVERAGE(Tasks!G2:G100)</t>
    </r>
  </si>
  <si>
    <t>Overdue Tasks</t>
  </si>
  <si>
    <t>Function</t>
  </si>
  <si>
    <t>Counts What?</t>
  </si>
  <si>
    <t>Good For</t>
  </si>
  <si>
    <t>COUNT()</t>
  </si>
  <si>
    <t>Only numbers</t>
  </si>
  <si>
    <t>e.g., numeric scores</t>
  </si>
  <si>
    <t>COUNTA()</t>
  </si>
  <si>
    <t>Any non-blank cells</t>
  </si>
  <si>
    <t>e.g., Task names, IDs</t>
  </si>
  <si>
    <t>COUNT() VS COUNTA()</t>
  </si>
  <si>
    <t>OVERDUE TASKS</t>
  </si>
  <si>
    <t>TOTAL TASKS</t>
  </si>
  <si>
    <t>TASKS COMPLETED</t>
  </si>
  <si>
    <t>% COMPLETE</t>
  </si>
  <si>
    <t>Status Score</t>
  </si>
  <si>
    <t>Sum of Status Score</t>
  </si>
  <si>
    <t>Overdue Score</t>
  </si>
  <si>
    <t>Sum of Overdue Score</t>
  </si>
  <si>
    <t>Count</t>
  </si>
  <si>
    <t>Completed</t>
  </si>
  <si>
    <t>PROJECT MANAGEMENT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</si>
</sst>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0"/>
      <color theme="1"/>
      <name val="Arial Unicode MS"/>
      <family val="2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b/>
      <sz val="18"/>
      <color theme="1"/>
      <name val="Calibri"/>
      <family val="2"/>
    </font>
    <font>
      <b/>
      <sz val="13.5"/>
      <color theme="1"/>
      <name val="Calibri"/>
      <family val="2"/>
    </font>
    <font>
      <sz val="10"/>
      <color theme="1"/>
      <name val="Calibri"/>
      <family val="2"/>
    </font>
    <font>
      <b/>
      <sz val="14"/>
      <color theme="1"/>
      <name val="Calibri"/>
      <family val="2"/>
    </font>
    <font>
      <sz val="12"/>
      <color theme="1"/>
      <name val="Arial"/>
      <family val="2"/>
    </font>
    <font>
      <b/>
      <sz val="14"/>
      <color theme="0"/>
      <name val="Arial"/>
      <family val="2"/>
    </font>
    <font>
      <b/>
      <sz val="24"/>
      <color theme="0"/>
      <name val="Arial"/>
      <family val="2"/>
    </font>
    <font>
      <b/>
      <sz val="14"/>
      <color theme="0"/>
      <name val="Arial Black"/>
      <family val="2"/>
    </font>
    <font>
      <sz val="16"/>
      <color theme="0"/>
      <name val="Arial Black"/>
      <family val="2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7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14" fontId="0" fillId="0" borderId="0" xfId="0" applyNumberFormat="1"/>
    <xf numFmtId="0" fontId="2" fillId="0" borderId="0" xfId="0" applyFont="1"/>
    <xf numFmtId="0" fontId="3" fillId="0" borderId="0" xfId="0" applyFont="1"/>
    <xf numFmtId="0" fontId="5" fillId="0" borderId="0" xfId="0" applyFont="1"/>
    <xf numFmtId="0" fontId="6" fillId="0" borderId="0" xfId="0" applyFont="1"/>
    <xf numFmtId="0" fontId="4" fillId="0" borderId="0" xfId="0" applyFont="1"/>
    <xf numFmtId="0" fontId="7" fillId="0" borderId="0" xfId="0" applyFont="1"/>
    <xf numFmtId="0" fontId="8" fillId="0" borderId="0" xfId="0" applyFont="1"/>
    <xf numFmtId="9" fontId="0" fillId="0" borderId="0" xfId="0" applyNumberFormat="1"/>
    <xf numFmtId="0" fontId="0" fillId="0" borderId="0" xfId="0" pivotButton="1"/>
    <xf numFmtId="0" fontId="0" fillId="0" borderId="0" xfId="0" applyNumberFormat="1"/>
    <xf numFmtId="0" fontId="9" fillId="0" borderId="0" xfId="0" applyFont="1"/>
    <xf numFmtId="0" fontId="10" fillId="2" borderId="0" xfId="0" applyFont="1" applyFill="1" applyAlignment="1">
      <alignment horizontal="center"/>
    </xf>
    <xf numFmtId="0" fontId="11" fillId="3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/>
    </xf>
    <xf numFmtId="9" fontId="11" fillId="3" borderId="0" xfId="0" applyNumberFormat="1" applyFont="1" applyFill="1" applyAlignment="1">
      <alignment horizontal="center" vertical="center"/>
    </xf>
    <xf numFmtId="0" fontId="13" fillId="2" borderId="0" xfId="0" applyFont="1" applyFill="1" applyAlignment="1">
      <alignment horizontal="center"/>
    </xf>
    <xf numFmtId="0" fontId="9" fillId="0" borderId="0" xfId="0" applyFont="1" applyBorder="1"/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mediumGray">
          <bgColor theme="0" tint="-4.9989318521683403E-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Status of Tasks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PIVOT!$F$27</c:f>
              <c:strCache>
                <c:ptCount val="1"/>
                <c:pt idx="0">
                  <c:v>Count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PIVOT!$E$28:$E$30</c:f>
              <c:strCache>
                <c:ptCount val="3"/>
                <c:pt idx="0">
                  <c:v>In Progress</c:v>
                </c:pt>
                <c:pt idx="1">
                  <c:v>Not Started</c:v>
                </c:pt>
                <c:pt idx="2">
                  <c:v>Completed</c:v>
                </c:pt>
              </c:strCache>
            </c:strRef>
          </c:cat>
          <c:val>
            <c:numRef>
              <c:f>PIVOT!$F$28:$F$30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6-324E-845E-EC4F781DEB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[Project-Management-Dashboard.xlsx]PIVOT!PivotTable6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1" i="0">
                <a:latin typeface="Arial" panose="020B0604020202020204" pitchFamily="34" charset="0"/>
                <a:cs typeface="Arial" panose="020B0604020202020204" pitchFamily="34" charset="0"/>
              </a:rPr>
              <a:t>ASSIGNMENTS - PERCENT COMPLETE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bg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PIVOT!$F$2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PIVOT!$E$3:$E$7</c:f>
              <c:strCache>
                <c:ptCount val="4"/>
                <c:pt idx="0">
                  <c:v>Alice</c:v>
                </c:pt>
                <c:pt idx="1">
                  <c:v>Bob</c:v>
                </c:pt>
                <c:pt idx="2">
                  <c:v>Charlie</c:v>
                </c:pt>
                <c:pt idx="3">
                  <c:v>Dana</c:v>
                </c:pt>
              </c:strCache>
            </c:strRef>
          </c:cat>
          <c:val>
            <c:numRef>
              <c:f>PIVOT!$F$3:$F$7</c:f>
              <c:numCache>
                <c:formatCode>0%</c:formatCode>
                <c:ptCount val="4"/>
                <c:pt idx="0">
                  <c:v>1</c:v>
                </c:pt>
                <c:pt idx="1">
                  <c:v>0</c:v>
                </c:pt>
                <c:pt idx="2">
                  <c:v>0.75</c:v>
                </c:pt>
                <c:pt idx="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03-D04D-BA16-7FF7E8491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803763808"/>
        <c:axId val="1803767968"/>
      </c:barChart>
      <c:catAx>
        <c:axId val="1803763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803767968"/>
        <c:crosses val="autoZero"/>
        <c:auto val="1"/>
        <c:lblAlgn val="ctr"/>
        <c:lblOffset val="100"/>
        <c:noMultiLvlLbl val="0"/>
      </c:catAx>
      <c:valAx>
        <c:axId val="1803767968"/>
        <c:scaling>
          <c:orientation val="minMax"/>
          <c:max val="1"/>
        </c:scaling>
        <c:delete val="1"/>
        <c:axPos val="l"/>
        <c:numFmt formatCode="0%" sourceLinked="1"/>
        <c:majorTickMark val="none"/>
        <c:minorTickMark val="none"/>
        <c:tickLblPos val="nextTo"/>
        <c:crossAx val="1803763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Black" panose="020B0604020202020204" pitchFamily="34" charset="0"/>
                <a:ea typeface="+mn-ea"/>
                <a:cs typeface="Arial Black" panose="020B0604020202020204" pitchFamily="34" charset="0"/>
              </a:defRPr>
            </a:pPr>
            <a:r>
              <a:rPr lang="en-US"/>
              <a:t>Status of Tasks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Arial Black" panose="020B0604020202020204" pitchFamily="34" charset="0"/>
              <a:ea typeface="+mn-ea"/>
              <a:cs typeface="Arial Black" panose="020B0604020202020204" pitchFamily="34" charset="0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PIVOT!$F$27</c:f>
              <c:strCache>
                <c:ptCount val="1"/>
                <c:pt idx="0">
                  <c:v>Count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BD3E-6D43-8E41-6DC63EF4188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BD3E-6D43-8E41-6DC63EF4188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BD3E-6D43-8E41-6DC63EF41881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F1CA816F-0EBE-1745-A90E-1511352DB3A7}" type="PERCENTAGE">
                      <a:rPr lang="en-US" baseline="0"/>
                      <a:pPr/>
                      <a:t>[PERCENTAGE]</a:t>
                    </a:fld>
                    <a:endParaRPr lang="en-US"/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BD3E-6D43-8E41-6DC63EF4188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Arial Black" panose="020B0604020202020204" pitchFamily="34" charset="0"/>
                    <a:ea typeface="+mn-ea"/>
                    <a:cs typeface="Arial Black" panose="020B0604020202020204" pitchFamily="34" charset="0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PIVOT!$E$28:$E$30</c:f>
              <c:strCache>
                <c:ptCount val="3"/>
                <c:pt idx="0">
                  <c:v>In Progress</c:v>
                </c:pt>
                <c:pt idx="1">
                  <c:v>Not Started</c:v>
                </c:pt>
                <c:pt idx="2">
                  <c:v>Completed</c:v>
                </c:pt>
              </c:strCache>
            </c:strRef>
          </c:cat>
          <c:val>
            <c:numRef>
              <c:f>PIVOT!$F$28:$F$30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D3E-6D43-8E41-6DC63EF41881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 Black" panose="020B0604020202020204" pitchFamily="34" charset="0"/>
              <a:ea typeface="+mn-ea"/>
              <a:cs typeface="Arial Black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19050" cap="flat" cmpd="sng" algn="ctr">
      <a:solidFill>
        <a:schemeClr val="accent1"/>
      </a:solidFill>
      <a:round/>
    </a:ln>
    <a:effectLst/>
  </c:spPr>
  <c:txPr>
    <a:bodyPr/>
    <a:lstStyle/>
    <a:p>
      <a:pPr>
        <a:defRPr b="1" i="0">
          <a:latin typeface="Arial Black" panose="020B0604020202020204" pitchFamily="34" charset="0"/>
          <a:cs typeface="Arial Black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[Project-Management-Dashboard.xlsx]PIVOT!PivotTable6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200" b="1"/>
              <a:t>ASSIGNMENTS - PERCENT COMPLETE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bg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bg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 Black" panose="020B0604020202020204" pitchFamily="34" charset="0"/>
                  <a:ea typeface="+mn-ea"/>
                  <a:cs typeface="Arial Black" panose="020B0604020202020204" pitchFamily="34" charset="0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4.6511627906976744E-3"/>
              <c:y val="-3.856481481481498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 Black" panose="020B0604020202020204" pitchFamily="34" charset="0"/>
                  <a:ea typeface="+mn-ea"/>
                  <a:cs typeface="Arial Black" panose="020B0604020202020204" pitchFamily="34" charset="0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bg1"/>
                  </a:solidFill>
                  <a:latin typeface="Arial Black" panose="020B0604020202020204" pitchFamily="34" charset="0"/>
                  <a:ea typeface="+mn-ea"/>
                  <a:cs typeface="Arial Black" panose="020B0604020202020204" pitchFamily="34" charset="0"/>
                </a:defRPr>
              </a:pPr>
              <a:endParaRPr lang="en-US"/>
            </a:p>
          </c:txPr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bg1"/>
                  </a:solidFill>
                  <a:latin typeface="Arial Black" panose="020B0604020202020204" pitchFamily="34" charset="0"/>
                  <a:ea typeface="+mn-ea"/>
                  <a:cs typeface="Arial Black" panose="020B0604020202020204" pitchFamily="34" charset="0"/>
                </a:defRPr>
              </a:pPr>
              <a:endParaRPr lang="en-US"/>
            </a:p>
          </c:txPr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bg1"/>
                  </a:solidFill>
                  <a:latin typeface="Arial Black" panose="020B0604020202020204" pitchFamily="34" charset="0"/>
                  <a:ea typeface="+mn-ea"/>
                  <a:cs typeface="Arial Black" panose="020B0604020202020204" pitchFamily="34" charset="0"/>
                </a:defRPr>
              </a:pPr>
              <a:endParaRPr lang="en-US"/>
            </a:p>
          </c:txPr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PIVOT!$F$2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4.6511627906976744E-3"/>
                  <c:y val="-3.8564814814814982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Arial Black" panose="020B0604020202020204" pitchFamily="34" charset="0"/>
                      <a:ea typeface="+mn-ea"/>
                      <a:cs typeface="Arial Black" panose="020B060402020202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F68-5F4D-8E11-40723308475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 Black" panose="020B0604020202020204" pitchFamily="34" charset="0"/>
                    <a:ea typeface="+mn-ea"/>
                    <a:cs typeface="Arial Black" panose="020B0604020202020204" pitchFamily="34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PIVOT!$E$3:$E$7</c:f>
              <c:strCache>
                <c:ptCount val="4"/>
                <c:pt idx="0">
                  <c:v>Alice</c:v>
                </c:pt>
                <c:pt idx="1">
                  <c:v>Bob</c:v>
                </c:pt>
                <c:pt idx="2">
                  <c:v>Charlie</c:v>
                </c:pt>
                <c:pt idx="3">
                  <c:v>Dana</c:v>
                </c:pt>
              </c:strCache>
            </c:strRef>
          </c:cat>
          <c:val>
            <c:numRef>
              <c:f>PIVOT!$F$3:$F$7</c:f>
              <c:numCache>
                <c:formatCode>0%</c:formatCode>
                <c:ptCount val="4"/>
                <c:pt idx="0">
                  <c:v>1</c:v>
                </c:pt>
                <c:pt idx="1">
                  <c:v>0</c:v>
                </c:pt>
                <c:pt idx="2">
                  <c:v>0.75</c:v>
                </c:pt>
                <c:pt idx="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68-5F4D-8E11-4072330847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803763808"/>
        <c:axId val="1803767968"/>
      </c:barChart>
      <c:catAx>
        <c:axId val="1803763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Black" panose="020B0604020202020204" pitchFamily="34" charset="0"/>
                <a:ea typeface="+mn-ea"/>
                <a:cs typeface="Arial Black" panose="020B0604020202020204" pitchFamily="34" charset="0"/>
              </a:defRPr>
            </a:pPr>
            <a:endParaRPr lang="en-US"/>
          </a:p>
        </c:txPr>
        <c:crossAx val="1803767968"/>
        <c:crosses val="autoZero"/>
        <c:auto val="1"/>
        <c:lblAlgn val="ctr"/>
        <c:lblOffset val="100"/>
        <c:noMultiLvlLbl val="0"/>
      </c:catAx>
      <c:valAx>
        <c:axId val="1803767968"/>
        <c:scaling>
          <c:orientation val="minMax"/>
          <c:max val="1"/>
        </c:scaling>
        <c:delete val="1"/>
        <c:axPos val="l"/>
        <c:numFmt formatCode="0%" sourceLinked="1"/>
        <c:majorTickMark val="none"/>
        <c:minorTickMark val="none"/>
        <c:tickLblPos val="nextTo"/>
        <c:crossAx val="1803763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19050" cap="flat" cmpd="sng" algn="ctr">
      <a:solidFill>
        <a:schemeClr val="accent1"/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425450</xdr:colOff>
      <xdr:row>25</xdr:row>
      <xdr:rowOff>177800</xdr:rowOff>
    </xdr:from>
    <xdr:to>
      <xdr:col>11</xdr:col>
      <xdr:colOff>374650</xdr:colOff>
      <xdr:row>39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CA7976C-B9AD-DB7B-1645-BDE502D649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774700</xdr:colOff>
      <xdr:row>1</xdr:row>
      <xdr:rowOff>12700</xdr:rowOff>
    </xdr:from>
    <xdr:to>
      <xdr:col>11</xdr:col>
      <xdr:colOff>723900</xdr:colOff>
      <xdr:row>14</xdr:row>
      <xdr:rowOff>114300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B8201AA-82E5-9D13-E0A0-35FDB76392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</xdr:row>
      <xdr:rowOff>0</xdr:rowOff>
    </xdr:from>
    <xdr:to>
      <xdr:col>5</xdr:col>
      <xdr:colOff>76200</xdr:colOff>
      <xdr:row>25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E81C97F-B3F7-F743-A87A-FB70FEB819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12</xdr:row>
      <xdr:rowOff>0</xdr:rowOff>
    </xdr:from>
    <xdr:to>
      <xdr:col>12</xdr:col>
      <xdr:colOff>0</xdr:colOff>
      <xdr:row>25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0370258-C3D1-A749-A61D-2C2B45ECED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tricia quigley" refreshedDate="45865.741855902779" createdVersion="8" refreshedVersion="8" minRefreshableVersion="3" recordCount="5" xr:uid="{F3509323-6A37-0D4F-999B-D591B431F6D3}">
  <cacheSource type="worksheet">
    <worksheetSource ref="A1:J6" sheet="TASKS"/>
  </cacheSource>
  <cacheFields count="10">
    <cacheField name="Task ID" numFmtId="0">
      <sharedItems/>
    </cacheField>
    <cacheField name="Task Name" numFmtId="0">
      <sharedItems count="5">
        <s v="Task 1"/>
        <s v="Task 2"/>
        <s v="Task 3"/>
        <s v="Task 4"/>
        <s v="Task 5"/>
      </sharedItems>
    </cacheField>
    <cacheField name="Assigned To" numFmtId="0">
      <sharedItems count="4">
        <s v="Charlie"/>
        <s v="Dana"/>
        <s v="Alice"/>
        <s v="Bob"/>
      </sharedItems>
    </cacheField>
    <cacheField name="Start Date" numFmtId="14">
      <sharedItems containsSemiMixedTypes="0" containsNonDate="0" containsDate="1" containsString="0" minDate="2025-07-17T00:00:00" maxDate="2025-07-21T00:00:00"/>
    </cacheField>
    <cacheField name="Due Date" numFmtId="14">
      <sharedItems containsSemiMixedTypes="0" containsNonDate="0" containsDate="1" containsString="0" minDate="2025-07-22T00:00:00" maxDate="2025-08-07T00:00:00"/>
    </cacheField>
    <cacheField name="Status" numFmtId="0">
      <sharedItems count="3">
        <s v="In Progress"/>
        <s v="Not Started"/>
        <s v="Complete"/>
      </sharedItems>
    </cacheField>
    <cacheField name="Status Score" numFmtId="0">
      <sharedItems containsSemiMixedTypes="0" containsString="0" containsNumber="1" containsInteger="1" minValue="0" maxValue="1"/>
    </cacheField>
    <cacheField name="% Complete" numFmtId="9">
      <sharedItems containsSemiMixedTypes="0" containsString="0" containsNumber="1" minValue="0" maxValue="1"/>
    </cacheField>
    <cacheField name="Days Left" numFmtId="0">
      <sharedItems containsMixedTypes="1" containsNumber="1" containsInteger="1" minValue="-5" maxValue="10"/>
    </cacheField>
    <cacheField name="Overdue Score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 pivotCacheId="29528787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s v="TASK-001"/>
    <x v="0"/>
    <x v="0"/>
    <d v="2025-07-19T00:00:00"/>
    <d v="2025-08-06T00:00:00"/>
    <x v="0"/>
    <n v="0"/>
    <n v="0.5"/>
    <n v="10"/>
    <n v="0"/>
  </r>
  <r>
    <s v="TASK-002"/>
    <x v="1"/>
    <x v="0"/>
    <d v="2025-07-18T00:00:00"/>
    <d v="2025-07-22T00:00:00"/>
    <x v="1"/>
    <n v="0"/>
    <n v="1"/>
    <n v="-5"/>
    <n v="1"/>
  </r>
  <r>
    <s v="TASK-003"/>
    <x v="2"/>
    <x v="1"/>
    <d v="2025-07-20T00:00:00"/>
    <d v="2025-07-24T00:00:00"/>
    <x v="1"/>
    <n v="0"/>
    <n v="0.5"/>
    <n v="-3"/>
    <n v="1"/>
  </r>
  <r>
    <s v="TASK-004"/>
    <x v="3"/>
    <x v="2"/>
    <d v="2025-07-17T00:00:00"/>
    <d v="2025-07-26T00:00:00"/>
    <x v="2"/>
    <n v="1"/>
    <n v="1"/>
    <s v="Done"/>
    <n v="0"/>
  </r>
  <r>
    <s v="TASK-005"/>
    <x v="4"/>
    <x v="3"/>
    <d v="2025-07-18T00:00:00"/>
    <d v="2025-07-26T00:00:00"/>
    <x v="0"/>
    <n v="0"/>
    <n v="0"/>
    <n v="-1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25F35C-A40D-004C-B84F-4EB7008FB516}" name="PivotTable6" cacheId="43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compact="0" compactData="0" multipleFieldFilters="0" chartFormat="4">
  <location ref="E2:F7" firstHeaderRow="1" firstDataRow="1" firstDataCol="1"/>
  <pivotFields count="10">
    <pivotField compact="0" outline="0" showAll="0" defaultSubtotal="0"/>
    <pivotField compact="0" outline="0" showAll="0" defaultSubtotal="0">
      <items count="5">
        <item x="0"/>
        <item x="1"/>
        <item x="2"/>
        <item x="3"/>
        <item x="4"/>
      </items>
    </pivotField>
    <pivotField axis="axisRow" compact="0" outline="0" showAll="0" defaultSubtotal="0">
      <items count="4">
        <item x="2"/>
        <item x="3"/>
        <item x="0"/>
        <item x="1"/>
      </items>
    </pivotField>
    <pivotField compact="0" numFmtId="14" outline="0" showAll="0" defaultSubtotal="0"/>
    <pivotField compact="0" numFmtId="14" outline="0" showAll="0" defaultSubtotal="0"/>
    <pivotField compact="0" outline="0" showAll="0" defaultSubtotal="0"/>
    <pivotField compact="0" outline="0" subtotalTop="0" showAll="0" defaultSubtotal="0"/>
    <pivotField dataField="1" compact="0" numFmtId="9" outline="0" showAll="0" defaultSubtotal="0"/>
    <pivotField compact="0" outline="0" showAll="0" defaultSubtotal="0"/>
    <pivotField compact="0" outline="0" subtotalTop="0" showAll="0" defaultSubtota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Average of % Complete" fld="7" subtotal="average" baseField="0" baseItem="0" numFmtId="9"/>
  </dataFields>
  <chartFormats count="8">
    <chartFormat chart="1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8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3" format="9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3" format="10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3" format="1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FA37F4-924D-234D-8F0D-488AE7638F67}" name="PivotTable5" cacheId="43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compact="0" compactData="0" multipleFieldFilters="0">
  <location ref="A37:B43" firstHeaderRow="1" firstDataRow="1" firstDataCol="1"/>
  <pivotFields count="10">
    <pivotField compact="0" outline="0" showAll="0" defaultSubtotal="0"/>
    <pivotField axis="axisRow" compact="0" outline="0" showAll="0" defaultSubtotal="0">
      <items count="5">
        <item x="0"/>
        <item x="1"/>
        <item x="2"/>
        <item x="3"/>
        <item x="4"/>
      </items>
    </pivotField>
    <pivotField compact="0" outline="0" showAll="0" defaultSubtotal="0"/>
    <pivotField compact="0" numFmtId="14" outline="0" showAll="0" defaultSubtotal="0"/>
    <pivotField compact="0" numFmtId="14" outline="0" showAll="0" defaultSubtotal="0"/>
    <pivotField compact="0" outline="0" showAll="0" defaultSubtotal="0"/>
    <pivotField compact="0" outline="0" subtotalTop="0" showAll="0" defaultSubtotal="0"/>
    <pivotField compact="0" numFmtId="9" outline="0" showAll="0" defaultSubtotal="0"/>
    <pivotField compact="0" outline="0" showAll="0" defaultSubtotal="0"/>
    <pivotField dataField="1" compact="0" outline="0" subtotalTop="0" showAll="0" defaultSubtota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Overdue Score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DEED499-4CBD-4F47-AFCB-490E8A17F2D4}" name="PivotTable4" cacheId="43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compact="0" compactData="0" multipleFieldFilters="0" chartFormat="1">
  <location ref="A27:C33" firstHeaderRow="1" firstDataRow="1" firstDataCol="2"/>
  <pivotFields count="10">
    <pivotField compact="0" outline="0" showAll="0" defaultSubtotal="0"/>
    <pivotField axis="axisRow" compact="0" outline="0" showAll="0" defaultSubtotal="0">
      <items count="5">
        <item x="0"/>
        <item x="1"/>
        <item x="2"/>
        <item x="3"/>
        <item x="4"/>
      </items>
    </pivotField>
    <pivotField compact="0" outline="0" showAll="0" defaultSubtotal="0"/>
    <pivotField compact="0" numFmtId="14" outline="0" showAll="0" defaultSubtotal="0"/>
    <pivotField compact="0" numFmtId="14" outline="0" showAll="0" defaultSubtotal="0"/>
    <pivotField axis="axisRow" compact="0" outline="0" showAll="0" defaultSubtotal="0">
      <items count="3">
        <item x="2"/>
        <item x="0"/>
        <item x="1"/>
      </items>
    </pivotField>
    <pivotField dataField="1" compact="0" outline="0" subtotalTop="0" showAll="0" defaultSubtotal="0"/>
    <pivotField compact="0" numFmtId="9" outline="0" showAll="0" defaultSubtotal="0"/>
    <pivotField compact="0" outline="0" showAll="0" defaultSubtotal="0"/>
    <pivotField compact="0" outline="0" subtotalTop="0" showAll="0" defaultSubtotal="0"/>
  </pivotFields>
  <rowFields count="2">
    <field x="1"/>
    <field x="5"/>
  </rowFields>
  <rowItems count="6">
    <i>
      <x/>
      <x v="1"/>
    </i>
    <i>
      <x v="1"/>
      <x v="2"/>
    </i>
    <i>
      <x v="2"/>
      <x v="2"/>
    </i>
    <i>
      <x v="3"/>
      <x/>
    </i>
    <i>
      <x v="4"/>
      <x v="1"/>
    </i>
    <i t="grand">
      <x/>
    </i>
  </rowItems>
  <colItems count="1">
    <i/>
  </colItems>
  <dataFields count="1">
    <dataField name="Sum of Status Score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F4053E-9C69-D846-9267-B8BEE01C6418}" name="PivotTable2" cacheId="43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compact="0" compactData="0" multipleFieldFilters="0">
  <location ref="A2:B8" firstHeaderRow="1" firstDataRow="1" firstDataCol="1"/>
  <pivotFields count="10">
    <pivotField dataField="1" compact="0" outline="0" showAll="0" defaultSubtotal="0"/>
    <pivotField axis="axisRow" compact="0" outline="0" showAll="0" defaultSubtotal="0">
      <items count="5">
        <item x="0"/>
        <item x="1"/>
        <item x="2"/>
        <item x="3"/>
        <item x="4"/>
      </items>
    </pivotField>
    <pivotField compact="0" outline="0" showAll="0" defaultSubtotal="0">
      <items count="4">
        <item x="2"/>
        <item x="3"/>
        <item x="0"/>
        <item x="1"/>
      </items>
    </pivotField>
    <pivotField compact="0" numFmtId="14" outline="0" showAll="0" defaultSubtotal="0"/>
    <pivotField compact="0" numFmtId="14" outline="0" showAll="0" defaultSubtotal="0"/>
    <pivotField compact="0" outline="0" showAll="0" defaultSubtotal="0"/>
    <pivotField compact="0" outline="0" subtotalTop="0" showAll="0" defaultSubtotal="0"/>
    <pivotField compact="0" numFmtId="9" outline="0" showAll="0" defaultSubtotal="0"/>
    <pivotField compact="0" outline="0" showAll="0" defaultSubtotal="0"/>
    <pivotField compact="0" outline="0" subtotalTop="0" showAll="0" defaultSubtota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Task 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EF9615-475D-2743-AD9F-3C85333E9DF6}" name="PivotTable3" cacheId="4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16:B22" firstHeaderRow="1" firstDataRow="1" firstDataCol="1"/>
  <pivotFields count="10">
    <pivotField compact="0" outline="0" showAll="0" defaultSubtotal="0"/>
    <pivotField axis="axisRow" compact="0" outline="0" showAll="0" defaultSubtotal="0">
      <items count="5">
        <item x="0"/>
        <item x="1"/>
        <item x="2"/>
        <item x="3"/>
        <item x="4"/>
      </items>
    </pivotField>
    <pivotField compact="0" outline="0" showAll="0" defaultSubtotal="0"/>
    <pivotField compact="0" numFmtId="14" outline="0" showAll="0" defaultSubtotal="0"/>
    <pivotField compact="0" numFmtId="14" outline="0" showAll="0" defaultSubtotal="0"/>
    <pivotField compact="0" outline="0" showAll="0" defaultSubtotal="0"/>
    <pivotField compact="0" outline="0" subtotalTop="0" showAll="0" defaultSubtotal="0"/>
    <pivotField dataField="1" compact="0" numFmtId="9" outline="0" showAll="0" defaultSubtotal="0"/>
    <pivotField compact="0" outline="0" showAll="0" defaultSubtotal="0"/>
    <pivotField compact="0" outline="0" subtotalTop="0" showAll="0" defaultSubtota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Average of % Complete" fld="7" subtotal="average" baseField="0" baseItem="0" numFmtId="9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EB660-2FA2-B54E-A8AD-D942931E595B}">
  <dimension ref="A1:C35"/>
  <sheetViews>
    <sheetView workbookViewId="0">
      <selection activeCell="A38" sqref="A38"/>
    </sheetView>
  </sheetViews>
  <sheetFormatPr baseColWidth="10" defaultRowHeight="16" x14ac:dyDescent="0.2"/>
  <cols>
    <col min="1" max="16384" width="10.83203125" style="4"/>
  </cols>
  <sheetData>
    <row r="1" spans="1:1" ht="19" x14ac:dyDescent="0.25">
      <c r="A1" s="9" t="s">
        <v>13</v>
      </c>
    </row>
    <row r="5" spans="1:1" ht="24" x14ac:dyDescent="0.3">
      <c r="A5" s="5" t="s">
        <v>5</v>
      </c>
    </row>
    <row r="7" spans="1:1" ht="19" x14ac:dyDescent="0.25">
      <c r="A7" s="6" t="s">
        <v>6</v>
      </c>
    </row>
    <row r="9" spans="1:1" x14ac:dyDescent="0.2">
      <c r="A9" s="4" t="s">
        <v>10</v>
      </c>
    </row>
    <row r="11" spans="1:1" x14ac:dyDescent="0.2">
      <c r="A11" s="4" t="s">
        <v>11</v>
      </c>
    </row>
    <row r="13" spans="1:1" x14ac:dyDescent="0.2">
      <c r="A13" s="4" t="s">
        <v>7</v>
      </c>
    </row>
    <row r="17" spans="1:1" ht="19" x14ac:dyDescent="0.25">
      <c r="A17" s="6" t="s">
        <v>8</v>
      </c>
    </row>
    <row r="19" spans="1:1" x14ac:dyDescent="0.2">
      <c r="A19" s="7" t="s">
        <v>9</v>
      </c>
    </row>
    <row r="21" spans="1:1" x14ac:dyDescent="0.2">
      <c r="A21" s="8" t="s">
        <v>14</v>
      </c>
    </row>
    <row r="23" spans="1:1" x14ac:dyDescent="0.2">
      <c r="A23" s="8" t="s">
        <v>15</v>
      </c>
    </row>
    <row r="25" spans="1:1" x14ac:dyDescent="0.2">
      <c r="A25" s="8" t="s">
        <v>16</v>
      </c>
    </row>
    <row r="27" spans="1:1" x14ac:dyDescent="0.2">
      <c r="A27" s="4" t="s">
        <v>12</v>
      </c>
    </row>
    <row r="32" spans="1:1" ht="19" x14ac:dyDescent="0.25">
      <c r="A32" s="9" t="s">
        <v>57</v>
      </c>
    </row>
    <row r="33" spans="1:3" x14ac:dyDescent="0.2">
      <c r="A33" s="1" t="s">
        <v>48</v>
      </c>
      <c r="B33" s="1" t="s">
        <v>49</v>
      </c>
      <c r="C33" s="1" t="s">
        <v>50</v>
      </c>
    </row>
    <row r="34" spans="1:3" ht="17" x14ac:dyDescent="0.25">
      <c r="A34" s="3" t="s">
        <v>51</v>
      </c>
      <c r="B34" t="s">
        <v>52</v>
      </c>
      <c r="C34" t="s">
        <v>53</v>
      </c>
    </row>
    <row r="35" spans="1:3" ht="17" x14ac:dyDescent="0.25">
      <c r="A35" s="3" t="s">
        <v>54</v>
      </c>
      <c r="B35" t="s">
        <v>55</v>
      </c>
      <c r="C35" t="s">
        <v>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6B06-4276-2F4D-85B9-CC52658526E7}">
  <dimension ref="A1:P6"/>
  <sheetViews>
    <sheetView workbookViewId="0">
      <selection activeCell="K1" sqref="K1"/>
    </sheetView>
  </sheetViews>
  <sheetFormatPr baseColWidth="10" defaultRowHeight="16" x14ac:dyDescent="0.2"/>
  <cols>
    <col min="13" max="13" width="15.33203125" bestFit="1" customWidth="1"/>
    <col min="14" max="14" width="15.1640625" customWidth="1"/>
  </cols>
  <sheetData>
    <row r="1" spans="1:16" x14ac:dyDescent="0.2">
      <c r="A1" s="1" t="s">
        <v>0</v>
      </c>
      <c r="B1" s="1" t="s">
        <v>17</v>
      </c>
      <c r="C1" s="1" t="s">
        <v>18</v>
      </c>
      <c r="D1" s="1" t="s">
        <v>19</v>
      </c>
      <c r="E1" s="1" t="s">
        <v>2</v>
      </c>
      <c r="F1" s="1" t="s">
        <v>1</v>
      </c>
      <c r="G1" s="1" t="s">
        <v>62</v>
      </c>
      <c r="H1" s="1" t="s">
        <v>20</v>
      </c>
      <c r="I1" s="1" t="s">
        <v>36</v>
      </c>
      <c r="J1" s="1" t="s">
        <v>64</v>
      </c>
      <c r="M1" s="1" t="s">
        <v>40</v>
      </c>
    </row>
    <row r="2" spans="1:16" x14ac:dyDescent="0.2">
      <c r="A2" t="s">
        <v>21</v>
      </c>
      <c r="B2" t="s">
        <v>22</v>
      </c>
      <c r="C2" t="s">
        <v>23</v>
      </c>
      <c r="D2" s="2">
        <v>45857</v>
      </c>
      <c r="E2" s="2">
        <v>45875</v>
      </c>
      <c r="F2" t="s">
        <v>3</v>
      </c>
      <c r="G2">
        <f>IF(F2="Complete", 1, 0)</f>
        <v>0</v>
      </c>
      <c r="H2" s="10">
        <v>0.5</v>
      </c>
      <c r="I2">
        <f ca="1">IF(F2="Complete", "Done", E2-TODAY())</f>
        <v>10</v>
      </c>
      <c r="J2">
        <f ca="1">IF(AND(F2&lt;&gt;"Complete", E2&lt;TODAY()), 1, 0)</f>
        <v>0</v>
      </c>
      <c r="M2" s="1" t="s">
        <v>41</v>
      </c>
      <c r="N2" s="1" t="s">
        <v>42</v>
      </c>
    </row>
    <row r="3" spans="1:16" ht="17" x14ac:dyDescent="0.25">
      <c r="A3" t="s">
        <v>24</v>
      </c>
      <c r="B3" t="s">
        <v>25</v>
      </c>
      <c r="C3" t="s">
        <v>23</v>
      </c>
      <c r="D3" s="2">
        <v>45856</v>
      </c>
      <c r="E3" s="2">
        <v>45860</v>
      </c>
      <c r="F3" t="s">
        <v>26</v>
      </c>
      <c r="G3">
        <f t="shared" ref="G3:G6" si="0">IF(F3="Complete", 1, 0)</f>
        <v>0</v>
      </c>
      <c r="H3" s="10">
        <v>1</v>
      </c>
      <c r="I3">
        <f t="shared" ref="I3:I6" ca="1" si="1">IF(F3="Complete", "Done", E3-TODAY())</f>
        <v>-5</v>
      </c>
      <c r="J3">
        <f t="shared" ref="J3:J6" ca="1" si="2">IF(AND(F3&lt;&gt;"Complete", E3&lt;TODAY()), 1, 0)</f>
        <v>1</v>
      </c>
      <c r="M3" t="s">
        <v>43</v>
      </c>
      <c r="N3" s="3">
        <f>COUNTA(TASKS!A2:A100)</f>
        <v>5</v>
      </c>
    </row>
    <row r="4" spans="1:16" ht="17" x14ac:dyDescent="0.25">
      <c r="A4" t="s">
        <v>27</v>
      </c>
      <c r="B4" t="s">
        <v>28</v>
      </c>
      <c r="C4" t="s">
        <v>29</v>
      </c>
      <c r="D4" s="2">
        <v>45858</v>
      </c>
      <c r="E4" s="2">
        <v>45862</v>
      </c>
      <c r="F4" t="s">
        <v>26</v>
      </c>
      <c r="G4">
        <f t="shared" si="0"/>
        <v>0</v>
      </c>
      <c r="H4" s="10">
        <v>0.5</v>
      </c>
      <c r="I4">
        <f t="shared" ca="1" si="1"/>
        <v>-3</v>
      </c>
      <c r="J4">
        <f t="shared" ca="1" si="2"/>
        <v>1</v>
      </c>
      <c r="M4" t="s">
        <v>44</v>
      </c>
      <c r="N4" s="3">
        <f>COUNTIF(TASKS!F2:F100, "Complete")</f>
        <v>1</v>
      </c>
    </row>
    <row r="5" spans="1:16" ht="17" x14ac:dyDescent="0.25">
      <c r="A5" t="s">
        <v>30</v>
      </c>
      <c r="B5" t="s">
        <v>31</v>
      </c>
      <c r="C5" t="s">
        <v>32</v>
      </c>
      <c r="D5" s="2">
        <v>45855</v>
      </c>
      <c r="E5" s="2">
        <v>45864</v>
      </c>
      <c r="F5" t="s">
        <v>4</v>
      </c>
      <c r="G5">
        <f t="shared" si="0"/>
        <v>1</v>
      </c>
      <c r="H5" s="10">
        <v>1</v>
      </c>
      <c r="I5" t="str">
        <f t="shared" ca="1" si="1"/>
        <v>Done</v>
      </c>
      <c r="J5">
        <f t="shared" ca="1" si="2"/>
        <v>0</v>
      </c>
      <c r="M5" t="s">
        <v>45</v>
      </c>
      <c r="N5" s="10">
        <f>AVERAGE(TASKS!H2:H100)</f>
        <v>0.6</v>
      </c>
      <c r="P5" t="s">
        <v>46</v>
      </c>
    </row>
    <row r="6" spans="1:16" ht="17" x14ac:dyDescent="0.25">
      <c r="A6" t="s">
        <v>33</v>
      </c>
      <c r="B6" t="s">
        <v>34</v>
      </c>
      <c r="C6" t="s">
        <v>35</v>
      </c>
      <c r="D6" s="2">
        <v>45856</v>
      </c>
      <c r="E6" s="2">
        <v>45864</v>
      </c>
      <c r="F6" t="s">
        <v>3</v>
      </c>
      <c r="G6">
        <f t="shared" si="0"/>
        <v>0</v>
      </c>
      <c r="H6" s="10">
        <v>0</v>
      </c>
      <c r="I6">
        <f t="shared" ca="1" si="1"/>
        <v>-1</v>
      </c>
      <c r="J6">
        <f t="shared" ca="1" si="2"/>
        <v>1</v>
      </c>
      <c r="M6" t="s">
        <v>47</v>
      </c>
      <c r="N6" s="3">
        <f ca="1">COUNTIF(TASKS!J2:J100, "YES")</f>
        <v>0</v>
      </c>
    </row>
  </sheetData>
  <conditionalFormatting sqref="F2:G2 G3:G6">
    <cfRule type="cellIs" dxfId="5" priority="6" operator="equal">
      <formula>"In Progress"</formula>
    </cfRule>
  </conditionalFormatting>
  <conditionalFormatting sqref="F3:F6">
    <cfRule type="cellIs" dxfId="4" priority="3" operator="equal">
      <formula>"Not Started"</formula>
    </cfRule>
    <cfRule type="cellIs" dxfId="3" priority="4" operator="equal">
      <formula>"In Progress"</formula>
    </cfRule>
    <cfRule type="cellIs" dxfId="2" priority="5" operator="equal">
      <formula>"Complete"</formula>
    </cfRule>
  </conditionalFormatting>
  <conditionalFormatting sqref="I2:I6">
    <cfRule type="cellIs" dxfId="1" priority="1" operator="greaterThanOrEqual">
      <formula>0</formula>
    </cfRule>
    <cfRule type="cellIs" dxfId="0" priority="2" operator="less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2C004-86E8-1C46-8F8B-66958A498411}">
  <dimension ref="A2:F43"/>
  <sheetViews>
    <sheetView tabSelected="1" workbookViewId="0">
      <selection activeCell="K23" sqref="K23"/>
    </sheetView>
  </sheetViews>
  <sheetFormatPr baseColWidth="10" defaultRowHeight="16" x14ac:dyDescent="0.2"/>
  <cols>
    <col min="1" max="1" width="12.83203125" bestFit="1" customWidth="1"/>
    <col min="2" max="2" width="14.5" bestFit="1" customWidth="1"/>
    <col min="3" max="3" width="17.6640625" bestFit="1" customWidth="1"/>
    <col min="4" max="4" width="10.5" bestFit="1" customWidth="1"/>
    <col min="5" max="5" width="13.5" bestFit="1" customWidth="1"/>
    <col min="6" max="6" width="20.33203125" bestFit="1" customWidth="1"/>
    <col min="7" max="7" width="17.33203125" bestFit="1" customWidth="1"/>
  </cols>
  <sheetData>
    <row r="2" spans="1:6" x14ac:dyDescent="0.2">
      <c r="A2" s="11" t="s">
        <v>17</v>
      </c>
      <c r="B2" t="s">
        <v>38</v>
      </c>
      <c r="E2" s="11" t="s">
        <v>18</v>
      </c>
      <c r="F2" t="s">
        <v>39</v>
      </c>
    </row>
    <row r="3" spans="1:6" x14ac:dyDescent="0.2">
      <c r="A3" t="s">
        <v>22</v>
      </c>
      <c r="B3" s="12">
        <v>1</v>
      </c>
      <c r="E3" t="s">
        <v>32</v>
      </c>
      <c r="F3" s="10">
        <v>1</v>
      </c>
    </row>
    <row r="4" spans="1:6" x14ac:dyDescent="0.2">
      <c r="A4" t="s">
        <v>25</v>
      </c>
      <c r="B4" s="12">
        <v>1</v>
      </c>
      <c r="E4" t="s">
        <v>35</v>
      </c>
      <c r="F4" s="10">
        <v>0</v>
      </c>
    </row>
    <row r="5" spans="1:6" x14ac:dyDescent="0.2">
      <c r="A5" t="s">
        <v>28</v>
      </c>
      <c r="B5" s="12">
        <v>1</v>
      </c>
      <c r="E5" t="s">
        <v>23</v>
      </c>
      <c r="F5" s="10">
        <v>0.75</v>
      </c>
    </row>
    <row r="6" spans="1:6" x14ac:dyDescent="0.2">
      <c r="A6" t="s">
        <v>31</v>
      </c>
      <c r="B6" s="12">
        <v>1</v>
      </c>
      <c r="E6" t="s">
        <v>29</v>
      </c>
      <c r="F6" s="10">
        <v>0.5</v>
      </c>
    </row>
    <row r="7" spans="1:6" x14ac:dyDescent="0.2">
      <c r="A7" t="s">
        <v>34</v>
      </c>
      <c r="B7" s="12">
        <v>1</v>
      </c>
      <c r="E7" t="s">
        <v>37</v>
      </c>
      <c r="F7" s="10">
        <v>0.6</v>
      </c>
    </row>
    <row r="8" spans="1:6" x14ac:dyDescent="0.2">
      <c r="A8" t="s">
        <v>37</v>
      </c>
      <c r="B8" s="12">
        <v>5</v>
      </c>
    </row>
    <row r="16" spans="1:6" x14ac:dyDescent="0.2">
      <c r="A16" s="11" t="s">
        <v>17</v>
      </c>
      <c r="B16" t="s">
        <v>39</v>
      </c>
    </row>
    <row r="17" spans="1:6" x14ac:dyDescent="0.2">
      <c r="A17" t="s">
        <v>22</v>
      </c>
      <c r="B17" s="10">
        <v>0.5</v>
      </c>
    </row>
    <row r="18" spans="1:6" x14ac:dyDescent="0.2">
      <c r="A18" t="s">
        <v>25</v>
      </c>
      <c r="B18" s="10">
        <v>1</v>
      </c>
    </row>
    <row r="19" spans="1:6" x14ac:dyDescent="0.2">
      <c r="A19" t="s">
        <v>28</v>
      </c>
      <c r="B19" s="10">
        <v>0.5</v>
      </c>
    </row>
    <row r="20" spans="1:6" x14ac:dyDescent="0.2">
      <c r="A20" t="s">
        <v>31</v>
      </c>
      <c r="B20" s="10">
        <v>1</v>
      </c>
    </row>
    <row r="21" spans="1:6" x14ac:dyDescent="0.2">
      <c r="A21" t="s">
        <v>34</v>
      </c>
      <c r="B21" s="10">
        <v>0</v>
      </c>
    </row>
    <row r="22" spans="1:6" x14ac:dyDescent="0.2">
      <c r="A22" t="s">
        <v>37</v>
      </c>
      <c r="B22" s="10">
        <v>0.6</v>
      </c>
    </row>
    <row r="27" spans="1:6" x14ac:dyDescent="0.2">
      <c r="A27" s="11" t="s">
        <v>17</v>
      </c>
      <c r="B27" s="11" t="s">
        <v>1</v>
      </c>
      <c r="C27" t="s">
        <v>63</v>
      </c>
      <c r="E27" t="s">
        <v>1</v>
      </c>
      <c r="F27" t="s">
        <v>66</v>
      </c>
    </row>
    <row r="28" spans="1:6" x14ac:dyDescent="0.2">
      <c r="A28" t="s">
        <v>22</v>
      </c>
      <c r="B28" t="s">
        <v>3</v>
      </c>
      <c r="C28" s="12">
        <v>0</v>
      </c>
      <c r="E28" t="s">
        <v>3</v>
      </c>
      <c r="F28">
        <f>COUNTIF(B28:B32,"In Progress")</f>
        <v>2</v>
      </c>
    </row>
    <row r="29" spans="1:6" x14ac:dyDescent="0.2">
      <c r="A29" t="s">
        <v>25</v>
      </c>
      <c r="B29" t="s">
        <v>26</v>
      </c>
      <c r="C29" s="12">
        <v>0</v>
      </c>
      <c r="E29" t="s">
        <v>26</v>
      </c>
      <c r="F29">
        <f>COUNTIF(B29:B33,"Not Started")</f>
        <v>2</v>
      </c>
    </row>
    <row r="30" spans="1:6" x14ac:dyDescent="0.2">
      <c r="A30" t="s">
        <v>28</v>
      </c>
      <c r="B30" t="s">
        <v>26</v>
      </c>
      <c r="C30" s="12">
        <v>0</v>
      </c>
      <c r="E30" t="s">
        <v>67</v>
      </c>
      <c r="F30">
        <f>COUNTIF(B30:B34,"Complete")</f>
        <v>1</v>
      </c>
    </row>
    <row r="31" spans="1:6" x14ac:dyDescent="0.2">
      <c r="A31" t="s">
        <v>31</v>
      </c>
      <c r="B31" t="s">
        <v>4</v>
      </c>
      <c r="C31" s="12">
        <v>1</v>
      </c>
    </row>
    <row r="32" spans="1:6" x14ac:dyDescent="0.2">
      <c r="A32" t="s">
        <v>34</v>
      </c>
      <c r="B32" t="s">
        <v>3</v>
      </c>
      <c r="C32" s="12">
        <v>0</v>
      </c>
    </row>
    <row r="33" spans="1:3" x14ac:dyDescent="0.2">
      <c r="A33" t="s">
        <v>37</v>
      </c>
      <c r="C33" s="12">
        <v>1</v>
      </c>
    </row>
    <row r="37" spans="1:3" x14ac:dyDescent="0.2">
      <c r="A37" s="11" t="s">
        <v>17</v>
      </c>
      <c r="B37" t="s">
        <v>65</v>
      </c>
    </row>
    <row r="38" spans="1:3" x14ac:dyDescent="0.2">
      <c r="A38" t="s">
        <v>22</v>
      </c>
      <c r="B38" s="12">
        <v>0</v>
      </c>
    </row>
    <row r="39" spans="1:3" x14ac:dyDescent="0.2">
      <c r="A39" t="s">
        <v>25</v>
      </c>
      <c r="B39" s="12">
        <v>1</v>
      </c>
    </row>
    <row r="40" spans="1:3" x14ac:dyDescent="0.2">
      <c r="A40" t="s">
        <v>28</v>
      </c>
      <c r="B40" s="12">
        <v>1</v>
      </c>
    </row>
    <row r="41" spans="1:3" x14ac:dyDescent="0.2">
      <c r="A41" t="s">
        <v>31</v>
      </c>
      <c r="B41" s="12">
        <v>0</v>
      </c>
    </row>
    <row r="42" spans="1:3" x14ac:dyDescent="0.2">
      <c r="A42" t="s">
        <v>34</v>
      </c>
      <c r="B42" s="12">
        <v>1</v>
      </c>
    </row>
    <row r="43" spans="1:3" x14ac:dyDescent="0.2">
      <c r="A43" t="s">
        <v>37</v>
      </c>
      <c r="B43" s="12">
        <v>3</v>
      </c>
    </row>
  </sheetData>
  <pageMargins left="0.7" right="0.7" top="0.75" bottom="0.75" header="0.3" footer="0.3"/>
  <drawing r:id="rId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795D9-9F25-D949-A4EC-B8B268FBDF24}">
  <dimension ref="B2:O13"/>
  <sheetViews>
    <sheetView showGridLines="0" workbookViewId="0">
      <selection activeCell="J38" sqref="J38"/>
    </sheetView>
  </sheetViews>
  <sheetFormatPr baseColWidth="10" defaultRowHeight="16" x14ac:dyDescent="0.2"/>
  <cols>
    <col min="1" max="1" width="10.83203125" style="13"/>
    <col min="2" max="2" width="14.5" style="13" bestFit="1" customWidth="1"/>
    <col min="3" max="7" width="10.83203125" style="13"/>
    <col min="8" max="8" width="11.83203125" style="13" customWidth="1"/>
    <col min="9" max="9" width="12.33203125" style="13" customWidth="1"/>
    <col min="10" max="10" width="10.83203125" style="13"/>
    <col min="11" max="11" width="13.1640625" style="13" customWidth="1"/>
    <col min="12" max="12" width="12.6640625" style="13" customWidth="1"/>
    <col min="13" max="16384" width="10.83203125" style="13"/>
  </cols>
  <sheetData>
    <row r="2" spans="2:15" ht="26" x14ac:dyDescent="0.4">
      <c r="B2" s="18" t="s">
        <v>68</v>
      </c>
      <c r="C2" s="18"/>
      <c r="D2" s="18"/>
      <c r="E2" s="18"/>
      <c r="F2" s="18"/>
      <c r="G2" s="18"/>
      <c r="H2" s="18"/>
      <c r="I2" s="18"/>
      <c r="J2" s="18"/>
      <c r="K2" s="18"/>
      <c r="L2" s="18"/>
    </row>
    <row r="5" spans="2:15" ht="21" x14ac:dyDescent="0.3">
      <c r="B5" s="16" t="s">
        <v>59</v>
      </c>
      <c r="C5" s="14"/>
      <c r="E5" s="16" t="s">
        <v>61</v>
      </c>
      <c r="F5" s="14"/>
      <c r="H5" s="16" t="s">
        <v>58</v>
      </c>
      <c r="I5" s="14"/>
      <c r="K5" s="16" t="s">
        <v>60</v>
      </c>
      <c r="L5" s="14"/>
    </row>
    <row r="6" spans="2:15" x14ac:dyDescent="0.2">
      <c r="B6" s="15">
        <f>GETPIVOTDATA("Task ID",PIVOT!$A$2)</f>
        <v>5</v>
      </c>
      <c r="C6" s="15"/>
      <c r="E6" s="17">
        <f>GETPIVOTDATA("% Complete",PIVOT!$A$16)</f>
        <v>0.6</v>
      </c>
      <c r="F6" s="17"/>
      <c r="H6" s="15">
        <f>GETPIVOTDATA("Overdue Score",PIVOT!$A$37)</f>
        <v>3</v>
      </c>
      <c r="I6" s="15"/>
      <c r="K6" s="15">
        <f>GETPIVOTDATA("Status Score",PIVOT!$A$27)</f>
        <v>1</v>
      </c>
      <c r="L6" s="15"/>
    </row>
    <row r="7" spans="2:15" x14ac:dyDescent="0.2">
      <c r="B7" s="15"/>
      <c r="C7" s="15"/>
      <c r="E7" s="17"/>
      <c r="F7" s="17"/>
      <c r="H7" s="15"/>
      <c r="I7" s="15"/>
      <c r="K7" s="15"/>
      <c r="L7" s="15"/>
    </row>
    <row r="8" spans="2:15" x14ac:dyDescent="0.2">
      <c r="B8" s="15"/>
      <c r="C8" s="15"/>
      <c r="E8" s="17"/>
      <c r="F8" s="17"/>
      <c r="H8" s="15"/>
      <c r="I8" s="15"/>
      <c r="K8" s="15"/>
      <c r="L8" s="15"/>
    </row>
    <row r="9" spans="2:15" x14ac:dyDescent="0.2">
      <c r="B9" s="15"/>
      <c r="C9" s="15"/>
      <c r="E9" s="17"/>
      <c r="F9" s="17"/>
      <c r="H9" s="15"/>
      <c r="I9" s="15"/>
      <c r="K9" s="15"/>
      <c r="L9" s="15"/>
    </row>
    <row r="12" spans="2:15" x14ac:dyDescent="0.2">
      <c r="O12" s="19"/>
    </row>
    <row r="13" spans="2:15" x14ac:dyDescent="0.2">
      <c r="O13" s="19"/>
    </row>
  </sheetData>
  <mergeCells count="9">
    <mergeCell ref="K5:L5"/>
    <mergeCell ref="K6:L9"/>
    <mergeCell ref="B2:L2"/>
    <mergeCell ref="B6:C9"/>
    <mergeCell ref="B5:C5"/>
    <mergeCell ref="E5:F5"/>
    <mergeCell ref="E6:F9"/>
    <mergeCell ref="H5:I5"/>
    <mergeCell ref="H6:I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LEARN</vt:lpstr>
      <vt:lpstr>TASKS</vt:lpstr>
      <vt:lpstr>PIVOT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tricia dros</dc:creator>
  <cp:lastModifiedBy>tricia dros</cp:lastModifiedBy>
  <dcterms:created xsi:type="dcterms:W3CDTF">2025-07-27T19:54:20Z</dcterms:created>
  <dcterms:modified xsi:type="dcterms:W3CDTF">2025-07-28T01:19:53Z</dcterms:modified>
</cp:coreProperties>
</file>