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HLOESC\Documents\Thingkathon\"/>
    </mc:Choice>
  </mc:AlternateContent>
  <xr:revisionPtr revIDLastSave="0" documentId="13_ncr:1_{B339AFCE-95CD-4393-8A60-800891FB6411}" xr6:coauthVersionLast="47" xr6:coauthVersionMax="47" xr10:uidLastSave="{00000000-0000-0000-0000-000000000000}"/>
  <bookViews>
    <workbookView xWindow="-28920" yWindow="1020" windowWidth="29040" windowHeight="16440" xr2:uid="{3DD396EE-3D69-465B-8D37-D89DC255637B}"/>
  </bookViews>
  <sheets>
    <sheet name="Emission Calculation" sheetId="1" r:id="rId1"/>
    <sheet name="Charts" sheetId="3" r:id="rId2"/>
    <sheet name="Sources &amp; Researc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K21" i="1" s="1"/>
  <c r="D27" i="1"/>
  <c r="G27" i="1"/>
  <c r="K27" i="1"/>
  <c r="K16" i="1"/>
  <c r="G20" i="1"/>
  <c r="K20" i="1" s="1"/>
  <c r="G23" i="1"/>
  <c r="K23" i="1" s="1"/>
  <c r="G22" i="1"/>
  <c r="K22" i="1" s="1"/>
  <c r="G19" i="1"/>
  <c r="K19" i="1" s="1"/>
  <c r="G18" i="1"/>
  <c r="K18" i="1" s="1"/>
  <c r="G17" i="1"/>
  <c r="K17" i="1" s="1"/>
  <c r="G16" i="1"/>
  <c r="G26" i="1"/>
  <c r="K26" i="1" s="1"/>
  <c r="G25" i="1"/>
  <c r="K25" i="1" s="1"/>
  <c r="G14" i="1"/>
  <c r="G13" i="1"/>
  <c r="K13" i="1" s="1"/>
  <c r="G12" i="1"/>
  <c r="G11" i="1"/>
  <c r="K11" i="1" s="1"/>
  <c r="G10" i="1"/>
  <c r="G9" i="1"/>
  <c r="K9" i="1" s="1"/>
  <c r="G8" i="1"/>
  <c r="K8" i="1" s="1"/>
  <c r="G7" i="1"/>
  <c r="K24" i="1" l="1"/>
  <c r="O21" i="1"/>
  <c r="M21" i="1"/>
  <c r="K28" i="1"/>
  <c r="O27" i="1"/>
  <c r="M27" i="1"/>
  <c r="O16" i="1"/>
  <c r="M16" i="1"/>
  <c r="O17" i="1"/>
  <c r="M17" i="1"/>
  <c r="K14" i="1"/>
  <c r="O14" i="1" s="1"/>
  <c r="K12" i="1"/>
  <c r="M12" i="1" s="1"/>
  <c r="K10" i="1"/>
  <c r="O10" i="1" s="1"/>
  <c r="O13" i="1"/>
  <c r="M13" i="1"/>
  <c r="O11" i="1"/>
  <c r="M11" i="1"/>
  <c r="M9" i="1"/>
  <c r="O9" i="1"/>
  <c r="O8" i="1"/>
  <c r="M8" i="1"/>
  <c r="K7" i="1"/>
  <c r="K15" i="1" l="1"/>
  <c r="O7" i="1"/>
  <c r="M10" i="1"/>
  <c r="M14" i="1"/>
  <c r="O12" i="1"/>
  <c r="M7" i="1"/>
  <c r="M15" i="1" s="1"/>
  <c r="C3" i="3" s="1"/>
  <c r="O18" i="1" l="1"/>
  <c r="M18" i="1"/>
  <c r="O15" i="1"/>
  <c r="D3" i="3" s="1"/>
  <c r="O19" i="1" l="1"/>
  <c r="M19" i="1"/>
  <c r="O22" i="1" l="1"/>
  <c r="M22" i="1"/>
  <c r="O20" i="1" l="1"/>
  <c r="M20" i="1"/>
  <c r="O23" i="1"/>
  <c r="M23" i="1"/>
  <c r="M24" i="1" l="1"/>
  <c r="O24" i="1"/>
  <c r="M25" i="1"/>
  <c r="O25" i="1"/>
  <c r="O26" i="1" l="1"/>
  <c r="O28" i="1" s="1"/>
  <c r="M26" i="1"/>
  <c r="M28" i="1" s="1"/>
  <c r="C5" i="3" s="1"/>
  <c r="K29" i="1" l="1"/>
  <c r="C4" i="3"/>
  <c r="D4" i="3"/>
  <c r="M29" i="1" l="1"/>
  <c r="C6" i="3"/>
  <c r="O29" i="1"/>
  <c r="D5" i="3"/>
  <c r="D6" i="3" s="1"/>
</calcChain>
</file>

<file path=xl/sharedStrings.xml><?xml version="1.0" encoding="utf-8"?>
<sst xmlns="http://schemas.openxmlformats.org/spreadsheetml/2006/main" count="158" uniqueCount="101">
  <si>
    <t>Scenario "FotoMaX"</t>
  </si>
  <si>
    <t>Location-based</t>
  </si>
  <si>
    <t>Market-based</t>
  </si>
  <si>
    <t>Category</t>
  </si>
  <si>
    <t>Activity</t>
  </si>
  <si>
    <t>Count</t>
  </si>
  <si>
    <t>Days</t>
  </si>
  <si>
    <t>Hours</t>
  </si>
  <si>
    <t>Time Assumption [h/cycle]</t>
  </si>
  <si>
    <t>Energy Consumption [W/h]</t>
  </si>
  <si>
    <t>Data Usage Assumption [GB/h]</t>
  </si>
  <si>
    <t>Energy Consumption Per GB [Wh/GB]</t>
  </si>
  <si>
    <t>Total Energy Consumption [kWh]</t>
  </si>
  <si>
    <t xml:space="preserve">Emission Factor [kgCO2e/kWh] </t>
  </si>
  <si>
    <t>Description</t>
  </si>
  <si>
    <t>CO2e [kgCO2e/cycle]</t>
  </si>
  <si>
    <t>--</t>
  </si>
  <si>
    <t>Sources</t>
  </si>
  <si>
    <t>Notebook Energy Consumption (Dell Latitude 5540)</t>
  </si>
  <si>
    <t>https://www.dell.com/en-uk/shop/laptops-2-in-1-pcs/latitude-5540-laptop/spd/latitude-15-5540-laptop/s024l554015ukie_vp</t>
  </si>
  <si>
    <t xml:space="preserve">https://www.energysage.com/electricity/house-watts/how-many-watts-does-a-computer-use/ </t>
  </si>
  <si>
    <t>https://www.dell.com/en-uk/shop/dell-27-monitor-s2725ds/apd/210-bmhf/monitors-monitor-accessories#techspecs_section</t>
  </si>
  <si>
    <t>Researched Value</t>
  </si>
  <si>
    <t>https://www.coolblue.nl/en/advice/how-much-energy-does-your-monitor-consume.html</t>
  </si>
  <si>
    <t>Production Server Energy Consumption</t>
  </si>
  <si>
    <t>https://boavizta.org/en/blog/estimer-la-consommation-electrique-d-un-serveur-dedie</t>
  </si>
  <si>
    <t>https://www.dell.com/en-uk/shop/dell-servers-storage-networking/smart-selection-poweredge-r350-rack-server/spd/poweredge-r350/per3501a</t>
  </si>
  <si>
    <t>https://davidmytton.blog/how-much-energy-do-data-centers-use/</t>
  </si>
  <si>
    <t>Realistically a lot less over 24h</t>
  </si>
  <si>
    <t xml:space="preserve">https://www.dell.com/en-uk/shop/dell-servers-storage-networking/smart-selection-poweredge-r250-rack-server/spd/poweredge-r250/per2501a </t>
  </si>
  <si>
    <t>Team Wizard - Notebook</t>
  </si>
  <si>
    <t>Team Wizard - Monitor</t>
  </si>
  <si>
    <t>Team Connect - Notebook</t>
  </si>
  <si>
    <t>Team Connect - Monitor</t>
  </si>
  <si>
    <t>Team Portal - Notebook</t>
  </si>
  <si>
    <t>Team Portal - Monitor</t>
  </si>
  <si>
    <t>Team Data - Notebook</t>
  </si>
  <si>
    <t>Team Data - Monitor</t>
  </si>
  <si>
    <t>Server</t>
  </si>
  <si>
    <t>Production - Windows Server</t>
  </si>
  <si>
    <t>Production - SQL Server</t>
  </si>
  <si>
    <t>Testing - Mirrored Windows Server</t>
  </si>
  <si>
    <t>Testing - Mirrored SQL Server (Test Data &amp; Anonymized Snapshot)</t>
  </si>
  <si>
    <t>Dev / Staging - Windows Server</t>
  </si>
  <si>
    <t>Dev / Staging - SQL Server</t>
  </si>
  <si>
    <t>Daily Meetings ~ 15 min</t>
  </si>
  <si>
    <t>Longer Meetings ~ 60 min (Planning, Refinement, Review, Retro)</t>
  </si>
  <si>
    <t>Data Consumed by Video Meetings</t>
  </si>
  <si>
    <t xml:space="preserve">https://goconnectinc.com/how-much-data-does-zoom-and-microsoft-teams-consume#page-content </t>
  </si>
  <si>
    <t>Emission Factor of Germany (2023)</t>
  </si>
  <si>
    <r>
      <t>400 gCO</t>
    </r>
    <r>
      <rPr>
        <sz val="8"/>
        <color theme="1"/>
        <rFont val="ZEISS Frutiger Next W1G"/>
        <family val="2"/>
      </rPr>
      <t>2</t>
    </r>
    <r>
      <rPr>
        <sz val="10"/>
        <color theme="1"/>
        <rFont val="ZEISS Frutiger Next W1G"/>
        <family val="2"/>
      </rPr>
      <t>-eq/kWh</t>
    </r>
  </si>
  <si>
    <t>https://app.electricitymaps.com/zone/DE?aggregated=true</t>
  </si>
  <si>
    <t>Pollution Effect of Data (Transport, Server, Devices)</t>
  </si>
  <si>
    <t xml:space="preserve">https://www.iea.org/commentaries/the-carbon-footprint-of-streaming-video-fact-checking-the-headlines </t>
  </si>
  <si>
    <t>https://www.wholegraindigital.com/blog/website-energy-consumption/</t>
  </si>
  <si>
    <t>0,06 kWh/GB</t>
  </si>
  <si>
    <t>65 W at 100 %                                                    ≈ 40 W at 60 %</t>
  </si>
  <si>
    <t>≈ 40 W at 60 %</t>
  </si>
  <si>
    <t>21,4 W when Active</t>
  </si>
  <si>
    <t>57 W Maximum</t>
  </si>
  <si>
    <t>700 W Max Power Supply</t>
  </si>
  <si>
    <t>≈ 115 W</t>
  </si>
  <si>
    <t>≈ 175 W - 240 W</t>
  </si>
  <si>
    <t>One to One: 1,5 GB/h</t>
  </si>
  <si>
    <t>Group: 2,4 GB/h</t>
  </si>
  <si>
    <t>Staff - Devices</t>
  </si>
  <si>
    <t>Office Energy Consumption</t>
  </si>
  <si>
    <t xml:space="preserve">https://www.odyssee-mure.eu/publications/efficiency-by-sector/services/offices-specific-energy-and-electricity-consumption.html </t>
  </si>
  <si>
    <t>Time period:</t>
  </si>
  <si>
    <t>2 week sprint ~ 10 working days</t>
  </si>
  <si>
    <t>Monitor Energy Consumption (Dell S2725DS)</t>
  </si>
  <si>
    <t>4400 kWh / Employee / Year</t>
  </si>
  <si>
    <t>4400 / 52 Weeks / 7 Days / 24 Hours ≈ 0,504 kWh</t>
  </si>
  <si>
    <t>https://carboncredits.com/market-based-vs-location-based-emissions-whats-the-difference/</t>
  </si>
  <si>
    <t>Location-based / Market-based approach</t>
  </si>
  <si>
    <t>https://www.green-coding.io/co2-formulas/</t>
  </si>
  <si>
    <t>Calculation approach</t>
  </si>
  <si>
    <t>(Dell PowerEdge R350 Rack Server)</t>
  </si>
  <si>
    <t>Development Server Energy Consumption (Dell PowerEdge R250 Rack Server)</t>
  </si>
  <si>
    <t>Wizard - Mini PC</t>
  </si>
  <si>
    <t xml:space="preserve">https://www.lapstore.de/a.php/shop/lapstore/lang/de/a/49028/kw/Dell-Optiplex-7050/ </t>
  </si>
  <si>
    <t>Total</t>
  </si>
  <si>
    <t>Staff - Devices Total</t>
  </si>
  <si>
    <t>Server Total</t>
  </si>
  <si>
    <t>Location-based CO2 emissions [kgCO2e/cycle]</t>
  </si>
  <si>
    <t>Market-based CO2 emissions [kgCO2e/cycle]</t>
  </si>
  <si>
    <t>Internet Usage</t>
  </si>
  <si>
    <t>Internet Usage Total</t>
  </si>
  <si>
    <t>https://gitnux.org/average-photo-size/</t>
  </si>
  <si>
    <t>3 MB</t>
  </si>
  <si>
    <t>Wizard Mini PC Dell Optiplex 7050</t>
  </si>
  <si>
    <t>≈ 75 W</t>
  </si>
  <si>
    <t>Average image size</t>
  </si>
  <si>
    <t>Location-based: emissions based on averagy emission intensity of local grid - does not factor in any green measures</t>
  </si>
  <si>
    <t>Picture Upload (2.400 User order 30 images per sprint)</t>
  </si>
  <si>
    <t xml:space="preserve">https://www.beetronics.co.uk/22-inch-touchscreen </t>
  </si>
  <si>
    <t>18,5 W when Active</t>
  </si>
  <si>
    <t>Wizard Touchscreen Beetronics 22 Inch</t>
  </si>
  <si>
    <t>Wizard - Touchscreen</t>
  </si>
  <si>
    <t>0,478 kgCO2e/kWh</t>
  </si>
  <si>
    <t>Market-based: focused on individual contract agreements in the market (e.g. with energy provider, certificates, …) &gt;&gt; potential to 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</si>
</sst>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0"/>
      <color theme="1"/>
      <name val="ZEISS Frutiger Next W1G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ZEISS Frutiger Next W1G"/>
      <family val="2"/>
    </font>
    <font>
      <sz val="11"/>
      <color theme="0"/>
      <name val="ZEISS Frutiger Next W1G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ZEISS Frutiger Next W1G"/>
      <family val="2"/>
    </font>
    <font>
      <u/>
      <sz val="10"/>
      <color theme="10"/>
      <name val="DM Sans"/>
      <family val="2"/>
    </font>
    <font>
      <u/>
      <sz val="10"/>
      <color theme="11"/>
      <name val="ZEISS Frutiger Next W1G"/>
      <family val="2"/>
    </font>
    <font>
      <sz val="8"/>
      <name val="ZEISS Frutiger Next W1G"/>
      <family val="2"/>
    </font>
    <font>
      <sz val="8"/>
      <color theme="1"/>
      <name val="ZEISS Frutiger Next W1G"/>
      <family val="2"/>
    </font>
    <font>
      <sz val="10"/>
      <color theme="1"/>
      <name val="ZEISS Frutiger Next W1G"/>
      <family val="2"/>
    </font>
    <font>
      <b/>
      <sz val="10"/>
      <color theme="1"/>
      <name val="ZEISS Frutiger Next W1G"/>
      <family val="2"/>
    </font>
    <font>
      <b/>
      <sz val="18"/>
      <color rgb="FF141E8C"/>
      <name val="ZEISS Frutiger Next W1G Light"/>
      <family val="2"/>
    </font>
    <font>
      <b/>
      <sz val="18"/>
      <color rgb="FF141E8C"/>
      <name val="ZEISS Frutiger Next W1G"/>
      <family val="2"/>
    </font>
    <font>
      <strike/>
      <sz val="10"/>
      <color theme="1"/>
      <name val="Calibri Light"/>
      <family val="2"/>
    </font>
    <font>
      <strike/>
      <u/>
      <sz val="10"/>
      <color theme="10"/>
      <name val="Calibri Light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CC1F5"/>
        <bgColor indexed="64"/>
      </patternFill>
    </fill>
    <fill>
      <patternFill patternType="solid">
        <fgColor rgb="FF141E8C"/>
        <bgColor indexed="64"/>
      </patternFill>
    </fill>
    <fill>
      <patternFill patternType="solid">
        <fgColor rgb="FFE9EAFC"/>
        <bgColor indexed="64"/>
      </patternFill>
    </fill>
    <fill>
      <patternFill patternType="solid">
        <fgColor rgb="FF8F97EF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0">
    <xf numFmtId="0" fontId="0" fillId="0" borderId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3" fillId="0" borderId="3" applyNumberFormat="0" applyFill="0" applyAlignment="0" applyProtection="0"/>
    <xf numFmtId="0" fontId="12" fillId="0" borderId="4" applyFill="0" applyAlignment="0" applyProtection="0"/>
  </cellStyleXfs>
  <cellXfs count="42">
    <xf numFmtId="0" fontId="0" fillId="0" borderId="0" xfId="0"/>
    <xf numFmtId="0" fontId="5" fillId="18" borderId="0" xfId="6" applyFont="1" applyAlignment="1">
      <alignment wrapText="1"/>
    </xf>
    <xf numFmtId="0" fontId="5" fillId="18" borderId="2" xfId="6" applyFont="1" applyBorder="1" applyAlignment="1">
      <alignment wrapText="1"/>
    </xf>
    <xf numFmtId="0" fontId="7" fillId="0" borderId="0" xfId="24" applyFont="1" applyAlignment="1"/>
    <xf numFmtId="0" fontId="8" fillId="0" borderId="0" xfId="22"/>
    <xf numFmtId="0" fontId="3" fillId="18" borderId="0" xfId="6"/>
    <xf numFmtId="0" fontId="3" fillId="18" borderId="0" xfId="6" applyAlignment="1">
      <alignment wrapText="1"/>
    </xf>
    <xf numFmtId="0" fontId="0" fillId="0" borderId="0" xfId="0" applyAlignment="1">
      <alignment wrapText="1"/>
    </xf>
    <xf numFmtId="0" fontId="3" fillId="18" borderId="0" xfId="6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7" fillId="0" borderId="0" xfId="22" applyFont="1" applyAlignment="1">
      <alignment vertical="center"/>
    </xf>
    <xf numFmtId="0" fontId="7" fillId="0" borderId="0" xfId="25" applyFont="1" applyAlignment="1">
      <alignment vertical="center"/>
    </xf>
    <xf numFmtId="0" fontId="13" fillId="0" borderId="3" xfId="28"/>
    <xf numFmtId="43" fontId="13" fillId="0" borderId="3" xfId="28" applyNumberFormat="1"/>
    <xf numFmtId="0" fontId="13" fillId="0" borderId="4" xfId="29" applyFont="1"/>
    <xf numFmtId="0" fontId="15" fillId="0" borderId="0" xfId="2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quotePrefix="1" applyFont="1" applyAlignment="1">
      <alignment horizontal="right"/>
    </xf>
    <xf numFmtId="43" fontId="12" fillId="0" borderId="0" xfId="1" applyNumberFormat="1" applyFont="1"/>
    <xf numFmtId="43" fontId="12" fillId="0" borderId="0" xfId="1" applyFont="1"/>
    <xf numFmtId="0" fontId="12" fillId="0" borderId="4" xfId="29" applyFont="1"/>
    <xf numFmtId="43" fontId="12" fillId="0" borderId="4" xfId="29" applyNumberFormat="1" applyFont="1"/>
    <xf numFmtId="0" fontId="12" fillId="0" borderId="0" xfId="0" quotePrefix="1" applyFont="1"/>
    <xf numFmtId="0" fontId="13" fillId="0" borderId="3" xfId="28" applyFont="1"/>
    <xf numFmtId="43" fontId="13" fillId="0" borderId="3" xfId="28" applyNumberFormat="1" applyFont="1"/>
    <xf numFmtId="43" fontId="13" fillId="0" borderId="3" xfId="28" applyNumberFormat="1" applyFont="1" applyAlignment="1"/>
    <xf numFmtId="43" fontId="12" fillId="0" borderId="0" xfId="0" applyNumberFormat="1" applyFont="1"/>
    <xf numFmtId="0" fontId="0" fillId="0" borderId="0" xfId="0" applyFont="1"/>
    <xf numFmtId="0" fontId="12" fillId="0" borderId="4" xfId="29" applyFont="1" applyAlignment="1">
      <alignment horizontal="right"/>
    </xf>
    <xf numFmtId="0" fontId="0" fillId="0" borderId="0" xfId="0" applyFont="1" applyAlignment="1">
      <alignment horizontal="right"/>
    </xf>
    <xf numFmtId="0" fontId="4" fillId="17" borderId="1" xfId="8" applyFont="1" applyBorder="1" applyAlignment="1">
      <alignment horizontal="center"/>
    </xf>
    <xf numFmtId="0" fontId="4" fillId="17" borderId="0" xfId="8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4" xfId="29" applyFont="1"/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7" fillId="0" borderId="0" xfId="22" applyFont="1"/>
    <xf numFmtId="0" fontId="16" fillId="0" borderId="0" xfId="0" applyFont="1"/>
  </cellXfs>
  <cellStyles count="30">
    <cellStyle name="20 % - Akzent1" xfId="3" builtinId="30" customBuiltin="1"/>
    <cellStyle name="20 % - Akzent2" xfId="7" builtinId="34" customBuiltin="1"/>
    <cellStyle name="20 % - Akzent3" xfId="10" builtinId="38" customBuiltin="1"/>
    <cellStyle name="20 % - Akzent4" xfId="13" builtinId="42" customBuiltin="1"/>
    <cellStyle name="20 % - Akzent5" xfId="16" builtinId="46" customBuiltin="1"/>
    <cellStyle name="20 % - Akzent6" xfId="19" builtinId="50" customBuiltin="1"/>
    <cellStyle name="40 % - Akzent1" xfId="4" builtinId="31" customBuiltin="1"/>
    <cellStyle name="40 % - Akzent2" xfId="8" builtinId="35" customBuiltin="1"/>
    <cellStyle name="40 % - Akzent3" xfId="11" builtinId="39" customBuiltin="1"/>
    <cellStyle name="40 % - Akzent4" xfId="14" builtinId="43" customBuiltin="1"/>
    <cellStyle name="40 % - Akzent5" xfId="17" builtinId="47" customBuiltin="1"/>
    <cellStyle name="40 % - Akzent6" xfId="20" builtinId="51" customBuiltin="1"/>
    <cellStyle name="60 % - Akzent1" xfId="5" builtinId="32" customBuiltin="1"/>
    <cellStyle name="60 % - Akzent2" xfId="9" builtinId="36" customBuiltin="1"/>
    <cellStyle name="60 % - Akzent3" xfId="12" builtinId="40" customBuiltin="1"/>
    <cellStyle name="60 % - Akzent4" xfId="15" builtinId="44" customBuiltin="1"/>
    <cellStyle name="60 % - Akzent5" xfId="18" builtinId="48" customBuiltin="1"/>
    <cellStyle name="60 % - Akzent6" xfId="21" builtinId="52" customBuiltin="1"/>
    <cellStyle name="Akzent2" xfId="6" builtinId="33" customBuiltin="1"/>
    <cellStyle name="Besuchter Hyperlink" xfId="23" builtinId="9" customBuiltin="1"/>
    <cellStyle name="Ergebnis" xfId="28" builtinId="25" customBuiltin="1"/>
    <cellStyle name="Hyperlink" xfId="24" xr:uid="{5E1D294F-8444-4F80-AB1A-0E07C44413AC}"/>
    <cellStyle name="Komma" xfId="1" builtinId="3"/>
    <cellStyle name="Komma 2" xfId="26" xr:uid="{702017BA-DCBE-49C5-82B4-3EFB322C6E00}"/>
    <cellStyle name="Link" xfId="22" builtinId="8" customBuiltin="1"/>
    <cellStyle name="Link 2" xfId="25" xr:uid="{8C0487AA-D414-4AAB-8DB7-CB0464CE1E5E}"/>
    <cellStyle name="Standard" xfId="0" builtinId="0" customBuiltin="1"/>
    <cellStyle name="Standard 2" xfId="27" xr:uid="{B76050A8-B08E-4348-A235-A975937D7597}"/>
    <cellStyle name="Überschrift" xfId="2" builtinId="15" customBuiltin="1"/>
    <cellStyle name="Zwischenergebnis" xfId="29" xr:uid="{0361D725-A1AF-4705-A0AF-95D6E853761C}"/>
  </cellStyles>
  <dxfs count="0"/>
  <tableStyles count="0" defaultTableStyle="TableStyleMedium2" defaultPivotStyle="PivotStyleLight16"/>
  <colors>
    <mruColors>
      <color rgb="FF141E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Location-based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A-4664-B73B-DB65FC5AE93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A-4664-B73B-DB65FC5AE93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EA-4664-B73B-DB65FC5AE93E}"/>
              </c:ext>
            </c:extLst>
          </c:dPt>
          <c:cat>
            <c:strRef>
              <c:f>Charts!$B$3:$B$5</c:f>
              <c:strCache>
                <c:ptCount val="3"/>
                <c:pt idx="0">
                  <c:v>Staff - Devices</c:v>
                </c:pt>
                <c:pt idx="1">
                  <c:v>Server</c:v>
                </c:pt>
                <c:pt idx="2">
                  <c:v>Internet Usage</c:v>
                </c:pt>
              </c:strCache>
            </c:strRef>
          </c:cat>
          <c:val>
            <c:numRef>
              <c:f>Charts!$C$3:$C$5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11.598192000000001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EA-4664-B73B-DB65FC5A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Market-based CO2</a:t>
            </a:r>
            <a:r>
              <a:rPr lang="de-DE" baseline="0"/>
              <a:t> emissions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86-4DFB-972C-FA8C0CA6125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86-4DFB-972C-FA8C0CA6125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86-4DFB-972C-FA8C0CA61252}"/>
              </c:ext>
            </c:extLst>
          </c:dPt>
          <c:cat>
            <c:strRef>
              <c:f>Charts!$B$3:$B$5</c:f>
              <c:strCache>
                <c:ptCount val="3"/>
                <c:pt idx="0">
                  <c:v>Staff - Devices</c:v>
                </c:pt>
                <c:pt idx="1">
                  <c:v>Server</c:v>
                </c:pt>
                <c:pt idx="2">
                  <c:v>Internet Usage</c:v>
                </c:pt>
              </c:strCache>
            </c:strRef>
          </c:cat>
          <c:val>
            <c:numRef>
              <c:f>Charts!$D$3:$D$5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11.598192000000001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86-4DFB-972C-FA8C0CA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</xdr:rowOff>
    </xdr:from>
    <xdr:to>
      <xdr:col>10</xdr:col>
      <xdr:colOff>621030</xdr:colOff>
      <xdr:row>13</xdr:row>
      <xdr:rowOff>97155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96568FA-207C-4879-9AE7-39EB7DEE4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1905</xdr:rowOff>
    </xdr:from>
    <xdr:to>
      <xdr:col>16</xdr:col>
      <xdr:colOff>607695</xdr:colOff>
      <xdr:row>13</xdr:row>
      <xdr:rowOff>81915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E9FC465-9790-4FC2-99EE-96968D6BB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electricitymaps.com/zone/DE?aggregated=true" TargetMode="External"/><Relationship Id="rId1" Type="http://schemas.openxmlformats.org/officeDocument/2006/relationships/hyperlink" Target="https://app.electricitymaps.com/zone/DE?aggregated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ll.com/en-uk/shop/dell-servers-storage-networking/smart-selection-poweredge-r250-rack-server/spd/poweredge-r250/per2501a" TargetMode="External"/><Relationship Id="rId13" Type="http://schemas.openxmlformats.org/officeDocument/2006/relationships/hyperlink" Target="https://carboncredits.com/market-based-vs-location-based-emissions-whats-the-difference/" TargetMode="External"/><Relationship Id="rId18" Type="http://schemas.openxmlformats.org/officeDocument/2006/relationships/hyperlink" Target="https://www.iea.org/commentaries/the-carbon-footprint-of-streaming-video-fact-checking-the-headlines" TargetMode="External"/><Relationship Id="rId3" Type="http://schemas.openxmlformats.org/officeDocument/2006/relationships/hyperlink" Target="https://www.dell.com/en-uk/shop/dell-27-monitor-s2725ds/apd/210-bmhf/monitors-monitor-accessories" TargetMode="External"/><Relationship Id="rId7" Type="http://schemas.openxmlformats.org/officeDocument/2006/relationships/hyperlink" Target="https://davidmytton.blog/how-much-energy-do-data-centers-use/" TargetMode="External"/><Relationship Id="rId12" Type="http://schemas.openxmlformats.org/officeDocument/2006/relationships/hyperlink" Target="https://www.odyssee-mure.eu/publications/efficiency-by-sector/services/offices-specific-energy-and-electricity-consumption.html" TargetMode="External"/><Relationship Id="rId17" Type="http://schemas.openxmlformats.org/officeDocument/2006/relationships/hyperlink" Target="https://www.beetronics.co.uk/22-inch-touchscreen" TargetMode="External"/><Relationship Id="rId2" Type="http://schemas.openxmlformats.org/officeDocument/2006/relationships/hyperlink" Target="https://www.energysage.com/electricity/house-watts/how-many-watts-does-a-computer-use/" TargetMode="External"/><Relationship Id="rId16" Type="http://schemas.openxmlformats.org/officeDocument/2006/relationships/hyperlink" Target="https://gitnux.org/average-photo-size/" TargetMode="External"/><Relationship Id="rId1" Type="http://schemas.openxmlformats.org/officeDocument/2006/relationships/hyperlink" Target="https://www.dell.com/en-uk/shop/laptops-2-in-1-pcs/latitude-5540-laptop/spd/latitude-15-5540-laptop/s024l554015ukie_vp" TargetMode="External"/><Relationship Id="rId6" Type="http://schemas.openxmlformats.org/officeDocument/2006/relationships/hyperlink" Target="https://boavizta.org/en/blog/estimer-la-consommation-electrique-d-un-serveur-dedie" TargetMode="External"/><Relationship Id="rId11" Type="http://schemas.openxmlformats.org/officeDocument/2006/relationships/hyperlink" Target="https://www.wholegraindigital.com/blog/website-energy-consumption/" TargetMode="External"/><Relationship Id="rId5" Type="http://schemas.openxmlformats.org/officeDocument/2006/relationships/hyperlink" Target="https://www.dell.com/en-uk/shop/dell-servers-storage-networking/smart-selection-poweredge-r350-rack-server/spd/poweredge-r350/per3501a" TargetMode="External"/><Relationship Id="rId15" Type="http://schemas.openxmlformats.org/officeDocument/2006/relationships/hyperlink" Target="https://www.lapstore.de/a.php/shop/lapstore/lang/de/a/49028/kw/Dell-Optiplex-7050/" TargetMode="External"/><Relationship Id="rId10" Type="http://schemas.openxmlformats.org/officeDocument/2006/relationships/hyperlink" Target="https://app.electricitymaps.com/zone/DE?aggregated=tru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coolblue.nl/en/advice/how-much-energy-does-your-monitor-consume.html" TargetMode="External"/><Relationship Id="rId9" Type="http://schemas.openxmlformats.org/officeDocument/2006/relationships/hyperlink" Target="https://goconnectinc.com/how-much-data-does-zoom-and-microsoft-teams-consume" TargetMode="External"/><Relationship Id="rId14" Type="http://schemas.openxmlformats.org/officeDocument/2006/relationships/hyperlink" Target="https://www.green-coding.io/co2-formul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61B5-7B91-4565-B866-858E5E95D535}">
  <dimension ref="A1:S45"/>
  <sheetViews>
    <sheetView tabSelected="1" workbookViewId="0">
      <selection activeCell="D31" sqref="D31"/>
    </sheetView>
  </sheetViews>
  <sheetFormatPr baseColWidth="10" defaultColWidth="11.5703125" defaultRowHeight="13.5" x14ac:dyDescent="0.25"/>
  <cols>
    <col min="1" max="1" width="11.5703125" style="17"/>
    <col min="2" max="2" width="13.7109375" style="17" customWidth="1"/>
    <col min="3" max="3" width="52.7109375" style="17" customWidth="1"/>
    <col min="4" max="6" width="6.85546875" style="17" customWidth="1"/>
    <col min="7" max="9" width="13.85546875" style="17" customWidth="1"/>
    <col min="10" max="10" width="15.7109375" style="17" customWidth="1"/>
    <col min="11" max="11" width="14.5703125" style="17" customWidth="1"/>
    <col min="12" max="15" width="16.7109375" style="17" customWidth="1"/>
    <col min="16" max="16" width="27.140625" style="17" customWidth="1"/>
    <col min="17" max="17" width="16.42578125" style="17" customWidth="1"/>
    <col min="18" max="18" width="14.7109375" style="17" customWidth="1"/>
    <col min="19" max="19" width="14.85546875" style="17" customWidth="1"/>
    <col min="20" max="20" width="14.42578125" style="17" customWidth="1"/>
    <col min="21" max="21" width="12.5703125" style="17" customWidth="1"/>
    <col min="22" max="16384" width="11.5703125" style="17"/>
  </cols>
  <sheetData>
    <row r="1" spans="1:15" ht="24" x14ac:dyDescent="0.4">
      <c r="A1" s="16" t="s">
        <v>0</v>
      </c>
    </row>
    <row r="3" spans="1:15" x14ac:dyDescent="0.25">
      <c r="B3" s="17" t="s">
        <v>68</v>
      </c>
      <c r="C3" s="17" t="s">
        <v>69</v>
      </c>
    </row>
    <row r="4" spans="1:15" ht="14.25" customHeight="1" x14ac:dyDescent="0.25">
      <c r="A4" s="18"/>
    </row>
    <row r="5" spans="1:15" ht="15" x14ac:dyDescent="0.25">
      <c r="D5" s="35"/>
      <c r="E5" s="35"/>
      <c r="F5" s="18"/>
      <c r="L5" s="34" t="s">
        <v>1</v>
      </c>
      <c r="M5" s="34"/>
      <c r="N5" s="33" t="s">
        <v>2</v>
      </c>
      <c r="O5" s="34"/>
    </row>
    <row r="6" spans="1:15" ht="45" x14ac:dyDescent="0.25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13</v>
      </c>
      <c r="M6" s="2" t="s">
        <v>15</v>
      </c>
      <c r="N6" s="1" t="s">
        <v>13</v>
      </c>
      <c r="O6" s="2" t="s">
        <v>15</v>
      </c>
    </row>
    <row r="7" spans="1:15" ht="13.9" customHeight="1" x14ac:dyDescent="0.25">
      <c r="B7" s="17" t="s">
        <v>65</v>
      </c>
      <c r="C7" s="17" t="s">
        <v>30</v>
      </c>
      <c r="D7" s="19"/>
      <c r="E7" s="19">
        <v>10</v>
      </c>
      <c r="F7" s="19">
        <v>8</v>
      </c>
      <c r="G7" s="19">
        <f t="shared" ref="G7:G14" si="0" xml:space="preserve"> D7 *E7 * F7</f>
        <v>0</v>
      </c>
      <c r="H7" s="19">
        <v>40</v>
      </c>
      <c r="I7" s="20" t="s">
        <v>16</v>
      </c>
      <c r="J7" s="20" t="s">
        <v>16</v>
      </c>
      <c r="K7" s="19">
        <f t="shared" ref="K7:K14" si="1">SUM(IF(H7&lt;&gt;"--", G7*H7/1000, 0),IF(I7&lt;&gt;"--", G7*I7*J7/1000, 0))</f>
        <v>0</v>
      </c>
      <c r="L7" s="17">
        <v>0.4</v>
      </c>
      <c r="M7" s="21">
        <f t="shared" ref="M7:M14" si="2" xml:space="preserve"> K7 * L7</f>
        <v>0</v>
      </c>
      <c r="N7" s="17">
        <v>0.4</v>
      </c>
      <c r="O7" s="22">
        <f t="shared" ref="O7:O14" si="3" xml:space="preserve"> K7 * N7</f>
        <v>0</v>
      </c>
    </row>
    <row r="8" spans="1:15" ht="13.9" customHeight="1" x14ac:dyDescent="0.25">
      <c r="B8" s="17" t="s">
        <v>65</v>
      </c>
      <c r="C8" s="17" t="s">
        <v>31</v>
      </c>
      <c r="D8" s="19"/>
      <c r="E8" s="19">
        <v>10</v>
      </c>
      <c r="F8" s="19">
        <v>8</v>
      </c>
      <c r="G8" s="19">
        <f t="shared" si="0"/>
        <v>0</v>
      </c>
      <c r="H8" s="19">
        <v>21.4</v>
      </c>
      <c r="I8" s="20" t="s">
        <v>16</v>
      </c>
      <c r="J8" s="20" t="s">
        <v>16</v>
      </c>
      <c r="K8" s="19">
        <f t="shared" si="1"/>
        <v>0</v>
      </c>
      <c r="L8" s="17">
        <v>0.4</v>
      </c>
      <c r="M8" s="21">
        <f t="shared" si="2"/>
        <v>0</v>
      </c>
      <c r="N8" s="17">
        <v>0.4</v>
      </c>
      <c r="O8" s="22">
        <f t="shared" si="3"/>
        <v>0</v>
      </c>
    </row>
    <row r="9" spans="1:15" x14ac:dyDescent="0.25">
      <c r="B9" s="17" t="s">
        <v>65</v>
      </c>
      <c r="C9" s="17" t="s">
        <v>32</v>
      </c>
      <c r="D9" s="19"/>
      <c r="E9" s="19">
        <v>10</v>
      </c>
      <c r="F9" s="19">
        <v>8</v>
      </c>
      <c r="G9" s="19">
        <f t="shared" si="0"/>
        <v>0</v>
      </c>
      <c r="H9" s="19">
        <v>40</v>
      </c>
      <c r="I9" s="20" t="s">
        <v>16</v>
      </c>
      <c r="J9" s="20" t="s">
        <v>16</v>
      </c>
      <c r="K9" s="19">
        <f t="shared" si="1"/>
        <v>0</v>
      </c>
      <c r="L9" s="17">
        <v>0.4</v>
      </c>
      <c r="M9" s="21">
        <f t="shared" si="2"/>
        <v>0</v>
      </c>
      <c r="N9" s="17">
        <v>0.4</v>
      </c>
      <c r="O9" s="22">
        <f t="shared" si="3"/>
        <v>0</v>
      </c>
    </row>
    <row r="10" spans="1:15" ht="15" customHeight="1" x14ac:dyDescent="0.25">
      <c r="B10" s="17" t="s">
        <v>65</v>
      </c>
      <c r="C10" s="17" t="s">
        <v>33</v>
      </c>
      <c r="D10" s="19"/>
      <c r="E10" s="19">
        <v>10</v>
      </c>
      <c r="F10" s="19">
        <v>8</v>
      </c>
      <c r="G10" s="19">
        <f t="shared" si="0"/>
        <v>0</v>
      </c>
      <c r="H10" s="19">
        <v>21.4</v>
      </c>
      <c r="I10" s="20" t="s">
        <v>16</v>
      </c>
      <c r="J10" s="20" t="s">
        <v>16</v>
      </c>
      <c r="K10" s="19">
        <f t="shared" si="1"/>
        <v>0</v>
      </c>
      <c r="L10" s="17">
        <v>0.4</v>
      </c>
      <c r="M10" s="21">
        <f t="shared" si="2"/>
        <v>0</v>
      </c>
      <c r="N10" s="17">
        <v>0.4</v>
      </c>
      <c r="O10" s="22">
        <f t="shared" si="3"/>
        <v>0</v>
      </c>
    </row>
    <row r="11" spans="1:15" ht="15" customHeight="1" x14ac:dyDescent="0.25">
      <c r="B11" s="17" t="s">
        <v>65</v>
      </c>
      <c r="C11" s="17" t="s">
        <v>34</v>
      </c>
      <c r="D11" s="19"/>
      <c r="E11" s="19">
        <v>10</v>
      </c>
      <c r="F11" s="19">
        <v>8</v>
      </c>
      <c r="G11" s="19">
        <f t="shared" si="0"/>
        <v>0</v>
      </c>
      <c r="H11" s="19">
        <v>40</v>
      </c>
      <c r="I11" s="20" t="s">
        <v>16</v>
      </c>
      <c r="J11" s="20" t="s">
        <v>16</v>
      </c>
      <c r="K11" s="19">
        <f t="shared" si="1"/>
        <v>0</v>
      </c>
      <c r="L11" s="17">
        <v>0.4</v>
      </c>
      <c r="M11" s="21">
        <f t="shared" si="2"/>
        <v>0</v>
      </c>
      <c r="N11" s="17">
        <v>0.4</v>
      </c>
      <c r="O11" s="22">
        <f t="shared" si="3"/>
        <v>0</v>
      </c>
    </row>
    <row r="12" spans="1:15" x14ac:dyDescent="0.25">
      <c r="B12" s="17" t="s">
        <v>65</v>
      </c>
      <c r="C12" s="17" t="s">
        <v>35</v>
      </c>
      <c r="D12" s="19"/>
      <c r="E12" s="19">
        <v>10</v>
      </c>
      <c r="F12" s="19">
        <v>8</v>
      </c>
      <c r="G12" s="19">
        <f t="shared" si="0"/>
        <v>0</v>
      </c>
      <c r="H12" s="19">
        <v>21.4</v>
      </c>
      <c r="I12" s="20" t="s">
        <v>16</v>
      </c>
      <c r="J12" s="20" t="s">
        <v>16</v>
      </c>
      <c r="K12" s="19">
        <f t="shared" si="1"/>
        <v>0</v>
      </c>
      <c r="L12" s="17">
        <v>0.4</v>
      </c>
      <c r="M12" s="21">
        <f t="shared" si="2"/>
        <v>0</v>
      </c>
      <c r="N12" s="17">
        <v>0.4</v>
      </c>
      <c r="O12" s="22">
        <f t="shared" si="3"/>
        <v>0</v>
      </c>
    </row>
    <row r="13" spans="1:15" x14ac:dyDescent="0.25">
      <c r="B13" s="17" t="s">
        <v>65</v>
      </c>
      <c r="C13" s="17" t="s">
        <v>36</v>
      </c>
      <c r="D13" s="19"/>
      <c r="E13" s="19">
        <v>10</v>
      </c>
      <c r="F13" s="19">
        <v>8</v>
      </c>
      <c r="G13" s="19">
        <f t="shared" si="0"/>
        <v>0</v>
      </c>
      <c r="H13" s="19">
        <v>40</v>
      </c>
      <c r="I13" s="20" t="s">
        <v>16</v>
      </c>
      <c r="J13" s="20" t="s">
        <v>16</v>
      </c>
      <c r="K13" s="19">
        <f t="shared" si="1"/>
        <v>0</v>
      </c>
      <c r="L13" s="17">
        <v>0.4</v>
      </c>
      <c r="M13" s="21">
        <f t="shared" si="2"/>
        <v>0</v>
      </c>
      <c r="N13" s="17">
        <v>0.4</v>
      </c>
      <c r="O13" s="22">
        <f t="shared" si="3"/>
        <v>0</v>
      </c>
    </row>
    <row r="14" spans="1:15" x14ac:dyDescent="0.25">
      <c r="B14" s="17" t="s">
        <v>65</v>
      </c>
      <c r="C14" s="17" t="s">
        <v>37</v>
      </c>
      <c r="D14" s="19"/>
      <c r="E14" s="19">
        <v>10</v>
      </c>
      <c r="F14" s="19">
        <v>8</v>
      </c>
      <c r="G14" s="19">
        <f t="shared" si="0"/>
        <v>0</v>
      </c>
      <c r="H14" s="19">
        <v>21.4</v>
      </c>
      <c r="I14" s="20" t="s">
        <v>16</v>
      </c>
      <c r="J14" s="20" t="s">
        <v>16</v>
      </c>
      <c r="K14" s="19">
        <f t="shared" si="1"/>
        <v>0</v>
      </c>
      <c r="L14" s="17">
        <v>0.4</v>
      </c>
      <c r="M14" s="21">
        <f t="shared" si="2"/>
        <v>0</v>
      </c>
      <c r="N14" s="17">
        <v>0.4</v>
      </c>
      <c r="O14" s="22">
        <f t="shared" si="3"/>
        <v>0</v>
      </c>
    </row>
    <row r="15" spans="1:15" x14ac:dyDescent="0.25">
      <c r="B15" s="36" t="s">
        <v>82</v>
      </c>
      <c r="C15" s="36"/>
      <c r="D15" s="31"/>
      <c r="E15" s="31"/>
      <c r="F15" s="31"/>
      <c r="G15" s="31"/>
      <c r="H15" s="31"/>
      <c r="I15" s="31"/>
      <c r="J15" s="31"/>
      <c r="K15" s="31">
        <f>SUM(K7:K14)</f>
        <v>0</v>
      </c>
      <c r="L15" s="23"/>
      <c r="M15" s="24">
        <f>SUM(M7:M14)</f>
        <v>0</v>
      </c>
      <c r="N15" s="23"/>
      <c r="O15" s="24">
        <f>SUM(O7:O14)</f>
        <v>0</v>
      </c>
    </row>
    <row r="16" spans="1:15" x14ac:dyDescent="0.25">
      <c r="B16" s="17" t="s">
        <v>38</v>
      </c>
      <c r="C16" s="17" t="s">
        <v>39</v>
      </c>
      <c r="D16" s="19"/>
      <c r="E16" s="19">
        <v>14</v>
      </c>
      <c r="F16" s="19">
        <v>24</v>
      </c>
      <c r="G16" s="19">
        <f t="shared" ref="G16:G23" si="4" xml:space="preserve"> D16 *E16 * F16</f>
        <v>0</v>
      </c>
      <c r="H16" s="19">
        <v>240</v>
      </c>
      <c r="I16" s="20" t="s">
        <v>16</v>
      </c>
      <c r="J16" s="20" t="s">
        <v>16</v>
      </c>
      <c r="K16" s="19">
        <f t="shared" ref="K16:K23" si="5">SUM(IF(H16&lt;&gt;"--", G16*H16/1000, 0),IF(I16&lt;&gt;"--", G16*I16*J16/1000, 0))</f>
        <v>0</v>
      </c>
      <c r="L16" s="17">
        <v>0.4</v>
      </c>
      <c r="M16" s="21">
        <f t="shared" ref="M16:M23" si="6" xml:space="preserve"> K16 * L16</f>
        <v>0</v>
      </c>
      <c r="N16" s="17">
        <v>0.4</v>
      </c>
      <c r="O16" s="22">
        <f t="shared" ref="O16:O23" si="7" xml:space="preserve"> K16 * N16</f>
        <v>0</v>
      </c>
    </row>
    <row r="17" spans="2:19" x14ac:dyDescent="0.25">
      <c r="B17" s="17" t="s">
        <v>38</v>
      </c>
      <c r="C17" s="17" t="s">
        <v>40</v>
      </c>
      <c r="D17" s="19"/>
      <c r="E17" s="19">
        <v>14</v>
      </c>
      <c r="F17" s="19">
        <v>24</v>
      </c>
      <c r="G17" s="19">
        <f t="shared" si="4"/>
        <v>0</v>
      </c>
      <c r="H17" s="19">
        <v>240</v>
      </c>
      <c r="I17" s="20" t="s">
        <v>16</v>
      </c>
      <c r="J17" s="20" t="s">
        <v>16</v>
      </c>
      <c r="K17" s="19">
        <f t="shared" si="5"/>
        <v>0</v>
      </c>
      <c r="L17" s="17">
        <v>0.4</v>
      </c>
      <c r="M17" s="21">
        <f t="shared" si="6"/>
        <v>0</v>
      </c>
      <c r="N17" s="17">
        <v>0.4</v>
      </c>
      <c r="O17" s="22">
        <f t="shared" si="7"/>
        <v>0</v>
      </c>
    </row>
    <row r="18" spans="2:19" x14ac:dyDescent="0.25">
      <c r="B18" s="17" t="s">
        <v>38</v>
      </c>
      <c r="C18" s="17" t="s">
        <v>41</v>
      </c>
      <c r="D18" s="19"/>
      <c r="E18" s="19">
        <v>14</v>
      </c>
      <c r="F18" s="19">
        <v>24</v>
      </c>
      <c r="G18" s="19">
        <f t="shared" si="4"/>
        <v>0</v>
      </c>
      <c r="H18" s="19">
        <v>175</v>
      </c>
      <c r="I18" s="20" t="s">
        <v>16</v>
      </c>
      <c r="J18" s="20" t="s">
        <v>16</v>
      </c>
      <c r="K18" s="19">
        <f t="shared" si="5"/>
        <v>0</v>
      </c>
      <c r="L18" s="17">
        <v>0.4</v>
      </c>
      <c r="M18" s="21">
        <f t="shared" si="6"/>
        <v>0</v>
      </c>
      <c r="N18" s="17">
        <v>0.4</v>
      </c>
      <c r="O18" s="22">
        <f t="shared" si="7"/>
        <v>0</v>
      </c>
    </row>
    <row r="19" spans="2:19" x14ac:dyDescent="0.25">
      <c r="B19" s="17" t="s">
        <v>38</v>
      </c>
      <c r="C19" s="17" t="s">
        <v>42</v>
      </c>
      <c r="D19" s="19"/>
      <c r="E19" s="19">
        <v>14</v>
      </c>
      <c r="F19" s="19">
        <v>24</v>
      </c>
      <c r="G19" s="19">
        <f t="shared" si="4"/>
        <v>0</v>
      </c>
      <c r="H19" s="19">
        <v>175</v>
      </c>
      <c r="I19" s="20" t="s">
        <v>16</v>
      </c>
      <c r="J19" s="20" t="s">
        <v>16</v>
      </c>
      <c r="K19" s="19">
        <f t="shared" si="5"/>
        <v>0</v>
      </c>
      <c r="L19" s="17">
        <v>0.4</v>
      </c>
      <c r="M19" s="21">
        <f t="shared" si="6"/>
        <v>0</v>
      </c>
      <c r="N19" s="17">
        <v>0.4</v>
      </c>
      <c r="O19" s="22">
        <f t="shared" si="7"/>
        <v>0</v>
      </c>
    </row>
    <row r="20" spans="2:19" x14ac:dyDescent="0.25">
      <c r="B20" s="17" t="s">
        <v>38</v>
      </c>
      <c r="C20" s="17" t="s">
        <v>79</v>
      </c>
      <c r="D20" s="19"/>
      <c r="E20" s="19">
        <v>14</v>
      </c>
      <c r="F20" s="19">
        <v>24</v>
      </c>
      <c r="G20" s="19">
        <f t="shared" si="4"/>
        <v>0</v>
      </c>
      <c r="H20" s="19">
        <v>75</v>
      </c>
      <c r="I20" s="20" t="s">
        <v>16</v>
      </c>
      <c r="J20" s="20" t="s">
        <v>16</v>
      </c>
      <c r="K20" s="19">
        <f t="shared" si="5"/>
        <v>0</v>
      </c>
      <c r="L20" s="17">
        <v>0.4</v>
      </c>
      <c r="M20" s="21">
        <f t="shared" si="6"/>
        <v>0</v>
      </c>
      <c r="N20" s="17">
        <v>0.4</v>
      </c>
      <c r="O20" s="22">
        <f t="shared" si="7"/>
        <v>0</v>
      </c>
    </row>
    <row r="21" spans="2:19" x14ac:dyDescent="0.25">
      <c r="B21" s="17" t="s">
        <v>38</v>
      </c>
      <c r="C21" s="17" t="s">
        <v>98</v>
      </c>
      <c r="D21" s="19"/>
      <c r="E21" s="19">
        <v>10</v>
      </c>
      <c r="F21" s="19">
        <v>10</v>
      </c>
      <c r="G21" s="19">
        <f t="shared" si="4"/>
        <v>0</v>
      </c>
      <c r="H21" s="19">
        <v>18.5</v>
      </c>
      <c r="I21" s="20" t="s">
        <v>16</v>
      </c>
      <c r="J21" s="20" t="s">
        <v>16</v>
      </c>
      <c r="K21" s="19">
        <f t="shared" si="5"/>
        <v>0</v>
      </c>
      <c r="L21" s="17">
        <v>0.4</v>
      </c>
      <c r="M21" s="21">
        <f t="shared" si="6"/>
        <v>0</v>
      </c>
      <c r="N21" s="17">
        <v>0.4</v>
      </c>
      <c r="O21" s="22">
        <f t="shared" si="7"/>
        <v>0</v>
      </c>
    </row>
    <row r="22" spans="2:19" x14ac:dyDescent="0.25">
      <c r="B22" s="17" t="s">
        <v>38</v>
      </c>
      <c r="C22" s="17" t="s">
        <v>43</v>
      </c>
      <c r="D22" s="19"/>
      <c r="E22" s="19">
        <v>14</v>
      </c>
      <c r="F22" s="19">
        <v>24</v>
      </c>
      <c r="G22" s="19">
        <f t="shared" si="4"/>
        <v>0</v>
      </c>
      <c r="H22" s="19">
        <v>115</v>
      </c>
      <c r="I22" s="20" t="s">
        <v>16</v>
      </c>
      <c r="J22" s="20" t="s">
        <v>16</v>
      </c>
      <c r="K22" s="19">
        <f t="shared" si="5"/>
        <v>0</v>
      </c>
      <c r="L22" s="17">
        <v>0.4</v>
      </c>
      <c r="M22" s="21">
        <f t="shared" si="6"/>
        <v>0</v>
      </c>
      <c r="N22" s="17">
        <v>0.4</v>
      </c>
      <c r="O22" s="22">
        <f t="shared" si="7"/>
        <v>0</v>
      </c>
      <c r="S22" s="3"/>
    </row>
    <row r="23" spans="2:19" x14ac:dyDescent="0.25">
      <c r="B23" s="17" t="s">
        <v>38</v>
      </c>
      <c r="C23" s="17" t="s">
        <v>44</v>
      </c>
      <c r="D23" s="19"/>
      <c r="E23" s="19">
        <v>14</v>
      </c>
      <c r="F23" s="19">
        <v>24</v>
      </c>
      <c r="G23" s="19">
        <f t="shared" si="4"/>
        <v>0</v>
      </c>
      <c r="H23" s="19">
        <v>115</v>
      </c>
      <c r="I23" s="20" t="s">
        <v>16</v>
      </c>
      <c r="J23" s="20" t="s">
        <v>16</v>
      </c>
      <c r="K23" s="19">
        <f t="shared" si="5"/>
        <v>0</v>
      </c>
      <c r="L23" s="17">
        <v>0.4</v>
      </c>
      <c r="M23" s="21">
        <f t="shared" si="6"/>
        <v>0</v>
      </c>
      <c r="N23" s="17">
        <v>0.4</v>
      </c>
      <c r="O23" s="22">
        <f t="shared" si="7"/>
        <v>0</v>
      </c>
      <c r="S23" s="3"/>
    </row>
    <row r="24" spans="2:19" x14ac:dyDescent="0.25">
      <c r="B24" s="36" t="s">
        <v>83</v>
      </c>
      <c r="C24" s="36"/>
      <c r="D24" s="31"/>
      <c r="E24" s="31"/>
      <c r="F24" s="31"/>
      <c r="G24" s="31"/>
      <c r="H24" s="31"/>
      <c r="I24" s="31"/>
      <c r="J24" s="31"/>
      <c r="K24" s="31">
        <f>SUM(K16:K23)</f>
        <v>0</v>
      </c>
      <c r="L24" s="23"/>
      <c r="M24" s="24">
        <f>SUM(M16:M23)</f>
        <v>0</v>
      </c>
      <c r="N24" s="23"/>
      <c r="O24" s="24">
        <f>SUM(O16:O23)</f>
        <v>0</v>
      </c>
      <c r="S24" s="3"/>
    </row>
    <row r="25" spans="2:19" x14ac:dyDescent="0.25">
      <c r="B25" s="17" t="s">
        <v>86</v>
      </c>
      <c r="C25" s="17" t="s">
        <v>45</v>
      </c>
      <c r="D25" s="19">
        <v>19</v>
      </c>
      <c r="E25" s="19">
        <v>10</v>
      </c>
      <c r="F25" s="19">
        <v>0.25</v>
      </c>
      <c r="G25" s="19">
        <f xml:space="preserve"> D25 *E25 * F25</f>
        <v>47.5</v>
      </c>
      <c r="H25" s="20" t="s">
        <v>16</v>
      </c>
      <c r="I25" s="19">
        <v>2.4</v>
      </c>
      <c r="J25" s="19">
        <v>60</v>
      </c>
      <c r="K25" s="19">
        <f>SUM(IF(H25&lt;&gt;"--", G25*H25/1000, 0),IF(I25&lt;&gt;"--", G25*I25*J25/1000, 0))</f>
        <v>6.84</v>
      </c>
      <c r="L25" s="17">
        <v>0.47799999999999998</v>
      </c>
      <c r="M25" s="21">
        <f xml:space="preserve"> K25 * L25</f>
        <v>3.26952</v>
      </c>
      <c r="N25" s="17">
        <v>0.47799999999999998</v>
      </c>
      <c r="O25" s="22">
        <f xml:space="preserve"> K25 * N25</f>
        <v>3.26952</v>
      </c>
      <c r="S25" s="3"/>
    </row>
    <row r="26" spans="2:19" x14ac:dyDescent="0.25">
      <c r="B26" s="17" t="s">
        <v>86</v>
      </c>
      <c r="C26" s="17" t="s">
        <v>46</v>
      </c>
      <c r="D26" s="19">
        <v>19</v>
      </c>
      <c r="E26" s="19">
        <v>4</v>
      </c>
      <c r="F26" s="19">
        <v>1</v>
      </c>
      <c r="G26" s="19">
        <f xml:space="preserve"> D26 *E26 * F26</f>
        <v>76</v>
      </c>
      <c r="H26" s="20" t="s">
        <v>16</v>
      </c>
      <c r="I26" s="19">
        <v>2.4</v>
      </c>
      <c r="J26" s="19">
        <v>60</v>
      </c>
      <c r="K26" s="19">
        <f>SUM(IF(H26&lt;&gt;"--", G26*H26/1000, 0),IF(I26&lt;&gt;"--", G26*I26*J26/1000, 0))</f>
        <v>10.944000000000001</v>
      </c>
      <c r="L26" s="17">
        <v>0.47799999999999998</v>
      </c>
      <c r="M26" s="21">
        <f xml:space="preserve"> K26 * L26</f>
        <v>5.2312320000000003</v>
      </c>
      <c r="N26" s="17">
        <v>0.47799999999999998</v>
      </c>
      <c r="O26" s="22">
        <f xml:space="preserve"> K26 * N26</f>
        <v>5.2312320000000003</v>
      </c>
    </row>
    <row r="27" spans="2:19" x14ac:dyDescent="0.25">
      <c r="B27" s="17" t="s">
        <v>86</v>
      </c>
      <c r="C27" s="30" t="s">
        <v>94</v>
      </c>
      <c r="D27" s="32">
        <f xml:space="preserve"> 20% * 12000 * 30 / 2</f>
        <v>36000</v>
      </c>
      <c r="E27" s="32">
        <v>1</v>
      </c>
      <c r="F27" s="32">
        <v>1</v>
      </c>
      <c r="G27" s="32">
        <f xml:space="preserve"> D27 *E27 * F27</f>
        <v>36000</v>
      </c>
      <c r="H27" s="20" t="s">
        <v>16</v>
      </c>
      <c r="I27" s="32">
        <v>3.0000000000000001E-3</v>
      </c>
      <c r="J27" s="19">
        <v>60</v>
      </c>
      <c r="K27" s="19">
        <f>SUM(IF(H27&lt;&gt;"--", G27*H27/1000, 0),IF(I27&lt;&gt;"--", G27*I27*J27/1000, 0))</f>
        <v>6.48</v>
      </c>
      <c r="L27" s="17">
        <v>0.47799999999999998</v>
      </c>
      <c r="M27" s="21">
        <f xml:space="preserve"> K27 * L27</f>
        <v>3.0974400000000002</v>
      </c>
      <c r="N27" s="17">
        <v>0.47799999999999998</v>
      </c>
      <c r="O27" s="22">
        <f xml:space="preserve"> K27 * N27</f>
        <v>3.0974400000000002</v>
      </c>
    </row>
    <row r="28" spans="2:19" x14ac:dyDescent="0.25">
      <c r="B28" s="15" t="s">
        <v>87</v>
      </c>
      <c r="C28" s="15"/>
      <c r="D28" s="31"/>
      <c r="E28" s="31"/>
      <c r="F28" s="31"/>
      <c r="G28" s="31"/>
      <c r="H28" s="31"/>
      <c r="I28" s="31"/>
      <c r="J28" s="31"/>
      <c r="K28" s="31">
        <f>SUM(K25:K27)</f>
        <v>24.263999999999999</v>
      </c>
      <c r="L28" s="23"/>
      <c r="M28" s="24">
        <f>SUM(M25:M27)</f>
        <v>11.598192000000001</v>
      </c>
      <c r="N28" s="23"/>
      <c r="O28" s="24">
        <f>SUM(O25:O27)</f>
        <v>11.598192000000001</v>
      </c>
    </row>
    <row r="29" spans="2:19" ht="14.25" thickBot="1" x14ac:dyDescent="0.3">
      <c r="B29" s="26" t="s">
        <v>81</v>
      </c>
      <c r="C29" s="26"/>
      <c r="D29" s="26"/>
      <c r="E29" s="26"/>
      <c r="F29" s="26"/>
      <c r="G29" s="26"/>
      <c r="H29" s="26"/>
      <c r="I29" s="26"/>
      <c r="J29" s="26"/>
      <c r="K29" s="26">
        <f>SUM(K7:K28)</f>
        <v>48.527999999999999</v>
      </c>
      <c r="L29" s="26"/>
      <c r="M29" s="27">
        <f>SUM(M7:M28)</f>
        <v>23.196384000000002</v>
      </c>
      <c r="N29" s="26"/>
      <c r="O29" s="28">
        <f>SUM(O7:O28)</f>
        <v>23.196384000000002</v>
      </c>
    </row>
    <row r="30" spans="2:19" ht="14.25" thickTop="1" x14ac:dyDescent="0.25">
      <c r="H30" s="25"/>
      <c r="I30" s="25"/>
      <c r="J30" s="25"/>
      <c r="O30" s="3"/>
    </row>
    <row r="32" spans="2:19" x14ac:dyDescent="0.25">
      <c r="S32" s="3"/>
    </row>
    <row r="33" spans="8:19" x14ac:dyDescent="0.25">
      <c r="H33" s="19"/>
      <c r="I33" s="20"/>
      <c r="J33" s="20"/>
      <c r="K33" s="11"/>
      <c r="O33" s="3"/>
      <c r="S33" s="3"/>
    </row>
    <row r="34" spans="8:19" x14ac:dyDescent="0.25">
      <c r="H34" s="19"/>
      <c r="I34" s="20"/>
      <c r="J34" s="20"/>
      <c r="K34" s="11"/>
      <c r="O34" s="3"/>
      <c r="S34" s="3"/>
    </row>
    <row r="35" spans="8:19" x14ac:dyDescent="0.25">
      <c r="H35" s="19"/>
      <c r="I35" s="20"/>
      <c r="J35" s="20"/>
      <c r="K35" s="12"/>
      <c r="O35" s="3"/>
      <c r="S35" s="3"/>
    </row>
    <row r="36" spans="8:19" x14ac:dyDescent="0.25">
      <c r="H36" s="19"/>
      <c r="I36" s="20"/>
      <c r="J36" s="20"/>
      <c r="K36" s="12"/>
      <c r="O36" s="3"/>
      <c r="S36" s="3"/>
    </row>
    <row r="37" spans="8:19" x14ac:dyDescent="0.25">
      <c r="H37" s="19"/>
      <c r="I37" s="20"/>
      <c r="J37" s="20"/>
      <c r="K37" s="11"/>
      <c r="O37" s="3"/>
      <c r="S37" s="3"/>
    </row>
    <row r="38" spans="8:19" x14ac:dyDescent="0.25">
      <c r="H38" s="19"/>
      <c r="I38" s="20"/>
      <c r="J38" s="20"/>
      <c r="K38" s="11"/>
      <c r="O38" s="3"/>
    </row>
    <row r="39" spans="8:19" x14ac:dyDescent="0.25">
      <c r="S39" s="3"/>
    </row>
    <row r="40" spans="8:19" x14ac:dyDescent="0.25">
      <c r="S40" s="3"/>
    </row>
    <row r="41" spans="8:19" x14ac:dyDescent="0.25">
      <c r="S41" s="3"/>
    </row>
    <row r="42" spans="8:19" x14ac:dyDescent="0.25">
      <c r="S42" s="3"/>
    </row>
    <row r="43" spans="8:19" x14ac:dyDescent="0.25">
      <c r="S43" s="3"/>
    </row>
    <row r="44" spans="8:19" x14ac:dyDescent="0.25">
      <c r="S44" s="3"/>
    </row>
    <row r="45" spans="8:19" x14ac:dyDescent="0.25">
      <c r="S45" s="3"/>
    </row>
  </sheetData>
  <mergeCells count="5">
    <mergeCell ref="N5:O5"/>
    <mergeCell ref="L5:M5"/>
    <mergeCell ref="D5:E5"/>
    <mergeCell ref="B15:C15"/>
    <mergeCell ref="B24:C24"/>
  </mergeCells>
  <phoneticPr fontId="10" type="noConversion"/>
  <hyperlinks>
    <hyperlink ref="O30:O34" r:id="rId1" display="Electricity Maps" xr:uid="{94E8A08A-38A5-448D-B7FF-4C2AAB73EACD}"/>
    <hyperlink ref="S32:S41" r:id="rId2" display="Electricity Maps" xr:uid="{E4C0E61F-3955-42F5-91C0-58DCC9CEB16E}"/>
  </hyperlinks>
  <pageMargins left="0.7" right="0.7" top="0.78740157499999996" bottom="0.78740157499999996" header="0.3" footer="0.3"/>
  <ignoredErrors>
    <ignoredError sqref="K15 M15 O15 K24 M24 O24 K28 M28 O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72EA-4CEA-41F4-8531-2B19A776A7C5}">
  <dimension ref="B2:D7"/>
  <sheetViews>
    <sheetView workbookViewId="0">
      <selection activeCell="C21" sqref="C21"/>
    </sheetView>
  </sheetViews>
  <sheetFormatPr baseColWidth="10" defaultRowHeight="13.5" x14ac:dyDescent="0.25"/>
  <cols>
    <col min="2" max="2" width="13" customWidth="1"/>
    <col min="3" max="3" width="14.42578125" customWidth="1"/>
    <col min="4" max="4" width="15" customWidth="1"/>
  </cols>
  <sheetData>
    <row r="2" spans="2:4" ht="46.9" customHeight="1" x14ac:dyDescent="0.25">
      <c r="B2" s="1" t="s">
        <v>3</v>
      </c>
      <c r="C2" s="1" t="s">
        <v>84</v>
      </c>
      <c r="D2" s="1" t="s">
        <v>85</v>
      </c>
    </row>
    <row r="3" spans="2:4" x14ac:dyDescent="0.25">
      <c r="B3" s="17" t="s">
        <v>65</v>
      </c>
      <c r="C3" s="29">
        <f>'Emission Calculation'!M15</f>
        <v>0</v>
      </c>
      <c r="D3" s="29">
        <f>'Emission Calculation'!O15</f>
        <v>0</v>
      </c>
    </row>
    <row r="4" spans="2:4" x14ac:dyDescent="0.25">
      <c r="B4" s="17" t="s">
        <v>38</v>
      </c>
      <c r="C4" s="29">
        <f>'Emission Calculation'!M24</f>
        <v>0</v>
      </c>
      <c r="D4" s="29">
        <f>'Emission Calculation'!O24</f>
        <v>0</v>
      </c>
    </row>
    <row r="5" spans="2:4" x14ac:dyDescent="0.25">
      <c r="B5" s="17" t="s">
        <v>86</v>
      </c>
      <c r="C5" s="29">
        <f>'Emission Calculation'!M28</f>
        <v>11.598192000000001</v>
      </c>
      <c r="D5" s="29">
        <f>'Emission Calculation'!O28</f>
        <v>11.598192000000001</v>
      </c>
    </row>
    <row r="6" spans="2:4" ht="14.25" thickBot="1" x14ac:dyDescent="0.3">
      <c r="B6" s="13" t="s">
        <v>81</v>
      </c>
      <c r="C6" s="14">
        <f>SUM(C3:C5)</f>
        <v>11.598192000000001</v>
      </c>
      <c r="D6" s="14">
        <f>SUM(D3:D5)</f>
        <v>11.598192000000001</v>
      </c>
    </row>
    <row r="7" spans="2:4" ht="14.25" thickTop="1" x14ac:dyDescent="0.25"/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8620-F906-4D4F-872D-4CA0961A8403}">
  <dimension ref="B2:D25"/>
  <sheetViews>
    <sheetView workbookViewId="0">
      <selection activeCell="C31" sqref="C31"/>
    </sheetView>
  </sheetViews>
  <sheetFormatPr baseColWidth="10" defaultRowHeight="13.5" x14ac:dyDescent="0.25"/>
  <cols>
    <col min="2" max="2" width="44" style="7" customWidth="1"/>
    <col min="3" max="3" width="40.85546875" style="10" customWidth="1"/>
    <col min="4" max="4" width="132.28515625" customWidth="1"/>
  </cols>
  <sheetData>
    <row r="2" spans="2:4" ht="15" x14ac:dyDescent="0.25">
      <c r="B2" s="6" t="s">
        <v>14</v>
      </c>
      <c r="C2" s="8" t="s">
        <v>22</v>
      </c>
      <c r="D2" s="5" t="s">
        <v>17</v>
      </c>
    </row>
    <row r="3" spans="2:4" ht="13.5" customHeight="1" x14ac:dyDescent="0.25">
      <c r="B3" s="7" t="s">
        <v>18</v>
      </c>
      <c r="C3" s="9" t="s">
        <v>56</v>
      </c>
      <c r="D3" s="4" t="s">
        <v>19</v>
      </c>
    </row>
    <row r="4" spans="2:4" x14ac:dyDescent="0.25">
      <c r="C4" s="9" t="s">
        <v>57</v>
      </c>
      <c r="D4" s="4" t="s">
        <v>20</v>
      </c>
    </row>
    <row r="5" spans="2:4" x14ac:dyDescent="0.25">
      <c r="B5" s="7" t="s">
        <v>70</v>
      </c>
      <c r="C5" s="10" t="s">
        <v>58</v>
      </c>
      <c r="D5" s="4" t="s">
        <v>21</v>
      </c>
    </row>
    <row r="6" spans="2:4" x14ac:dyDescent="0.25">
      <c r="C6" s="10" t="s">
        <v>59</v>
      </c>
      <c r="D6" s="4" t="s">
        <v>23</v>
      </c>
    </row>
    <row r="7" spans="2:4" x14ac:dyDescent="0.25">
      <c r="B7" s="7" t="s">
        <v>24</v>
      </c>
      <c r="C7" s="10" t="s">
        <v>60</v>
      </c>
      <c r="D7" s="4" t="s">
        <v>26</v>
      </c>
    </row>
    <row r="8" spans="2:4" x14ac:dyDescent="0.25">
      <c r="B8" s="7" t="s">
        <v>77</v>
      </c>
      <c r="C8" s="10" t="s">
        <v>28</v>
      </c>
      <c r="D8" s="4" t="s">
        <v>25</v>
      </c>
    </row>
    <row r="9" spans="2:4" x14ac:dyDescent="0.25">
      <c r="C9" s="10" t="s">
        <v>62</v>
      </c>
      <c r="D9" s="4" t="s">
        <v>27</v>
      </c>
    </row>
    <row r="10" spans="2:4" ht="27" x14ac:dyDescent="0.25">
      <c r="B10" s="7" t="s">
        <v>78</v>
      </c>
      <c r="C10" s="10" t="s">
        <v>61</v>
      </c>
      <c r="D10" s="4" t="s">
        <v>29</v>
      </c>
    </row>
    <row r="11" spans="2:4" x14ac:dyDescent="0.25">
      <c r="B11" s="7" t="s">
        <v>90</v>
      </c>
      <c r="C11" s="10" t="s">
        <v>91</v>
      </c>
      <c r="D11" s="4" t="s">
        <v>80</v>
      </c>
    </row>
    <row r="12" spans="2:4" x14ac:dyDescent="0.25">
      <c r="B12" s="7" t="s">
        <v>97</v>
      </c>
      <c r="C12" s="10" t="s">
        <v>96</v>
      </c>
      <c r="D12" s="4" t="s">
        <v>95</v>
      </c>
    </row>
    <row r="13" spans="2:4" x14ac:dyDescent="0.25">
      <c r="B13" s="7" t="s">
        <v>47</v>
      </c>
      <c r="C13" s="10" t="s">
        <v>63</v>
      </c>
      <c r="D13" s="4" t="s">
        <v>48</v>
      </c>
    </row>
    <row r="14" spans="2:4" x14ac:dyDescent="0.25">
      <c r="C14" s="10" t="s">
        <v>64</v>
      </c>
    </row>
    <row r="15" spans="2:4" x14ac:dyDescent="0.25">
      <c r="B15" s="7" t="s">
        <v>92</v>
      </c>
      <c r="C15" s="10" t="s">
        <v>89</v>
      </c>
      <c r="D15" s="4" t="s">
        <v>88</v>
      </c>
    </row>
    <row r="16" spans="2:4" x14ac:dyDescent="0.25">
      <c r="B16" s="7" t="s">
        <v>52</v>
      </c>
      <c r="C16" s="10" t="s">
        <v>55</v>
      </c>
      <c r="D16" s="4" t="s">
        <v>54</v>
      </c>
    </row>
    <row r="17" spans="2:4" x14ac:dyDescent="0.25">
      <c r="C17" s="10" t="s">
        <v>99</v>
      </c>
      <c r="D17" s="4" t="s">
        <v>53</v>
      </c>
    </row>
    <row r="18" spans="2:4" x14ac:dyDescent="0.25">
      <c r="B18" s="7" t="s">
        <v>49</v>
      </c>
      <c r="C18" s="10" t="s">
        <v>50</v>
      </c>
      <c r="D18" s="4" t="s">
        <v>51</v>
      </c>
    </row>
    <row r="19" spans="2:4" x14ac:dyDescent="0.25">
      <c r="B19" s="38" t="s">
        <v>66</v>
      </c>
      <c r="C19" s="39" t="s">
        <v>71</v>
      </c>
      <c r="D19" s="40" t="s">
        <v>67</v>
      </c>
    </row>
    <row r="20" spans="2:4" x14ac:dyDescent="0.25">
      <c r="B20" s="38"/>
      <c r="C20" s="39" t="s">
        <v>72</v>
      </c>
      <c r="D20" s="41"/>
    </row>
    <row r="22" spans="2:4" x14ac:dyDescent="0.25">
      <c r="B22" s="7" t="s">
        <v>76</v>
      </c>
      <c r="D22" s="4" t="s">
        <v>75</v>
      </c>
    </row>
    <row r="23" spans="2:4" x14ac:dyDescent="0.25">
      <c r="B23" s="7" t="s">
        <v>74</v>
      </c>
      <c r="C23" s="37" t="s">
        <v>93</v>
      </c>
      <c r="D23" s="37"/>
    </row>
    <row r="24" spans="2:4" x14ac:dyDescent="0.25">
      <c r="C24" s="37" t="s">
        <v>100</v>
      </c>
      <c r="D24" s="37"/>
    </row>
    <row r="25" spans="2:4" x14ac:dyDescent="0.25">
      <c r="D25" s="4" t="s">
        <v>73</v>
      </c>
    </row>
  </sheetData>
  <mergeCells count="2">
    <mergeCell ref="C23:D23"/>
    <mergeCell ref="C24:D24"/>
  </mergeCells>
  <hyperlinks>
    <hyperlink ref="D3" r:id="rId1" xr:uid="{CB326D2E-CB2D-4D12-8B84-87F16F50EAA9}"/>
    <hyperlink ref="D4" r:id="rId2" xr:uid="{972938E3-F7EA-4E1F-962D-5C5073B58FEE}"/>
    <hyperlink ref="D5" r:id="rId3" location="techspecs_section" xr:uid="{B55DDD51-C499-4B3C-B6AD-5CCF83539693}"/>
    <hyperlink ref="D6" r:id="rId4" xr:uid="{522B80BF-F946-49F2-83E2-34D2E6B0A236}"/>
    <hyperlink ref="D7" r:id="rId5" xr:uid="{D2557429-7F97-49FE-99D6-3A26C24C97A6}"/>
    <hyperlink ref="D8" r:id="rId6" xr:uid="{DAAB3B14-2B0C-41E2-A37F-DEC212B64DB4}"/>
    <hyperlink ref="D9" r:id="rId7" xr:uid="{B298951C-6120-408A-8886-2F20D00CBC9D}"/>
    <hyperlink ref="D10" r:id="rId8" xr:uid="{CE584552-D3FD-487A-A636-FC1197D06571}"/>
    <hyperlink ref="D13" r:id="rId9" location="page-content " xr:uid="{CE27B565-D56C-42B0-949D-A8CCFB0B8127}"/>
    <hyperlink ref="D18" r:id="rId10" xr:uid="{F462A5FA-6960-4591-8CB2-41495F1F5811}"/>
    <hyperlink ref="D16" r:id="rId11" xr:uid="{EEA80404-CF45-4E4E-93E0-8EA285E91E98}"/>
    <hyperlink ref="D19" r:id="rId12" xr:uid="{650AF20A-674A-488B-86DE-63C32E6FBA1F}"/>
    <hyperlink ref="D25" r:id="rId13" xr:uid="{F383C052-BC5F-4783-9F7F-6FF0B1FA4CB3}"/>
    <hyperlink ref="D22" r:id="rId14" xr:uid="{267F7F20-3724-45A9-BF2A-29BE759D1BF6}"/>
    <hyperlink ref="D11" r:id="rId15" xr:uid="{908A100F-3BA6-476D-8110-639AD8AB357B}"/>
    <hyperlink ref="D15" r:id="rId16" xr:uid="{86C365B3-F0BD-4B33-A950-D5DB3A06E1C9}"/>
    <hyperlink ref="D12" r:id="rId17" xr:uid="{10E072BB-1BBC-4F6D-8C90-7617DC347101}"/>
    <hyperlink ref="D17" r:id="rId18" xr:uid="{0BBC37D2-300D-4FA4-BD07-C53E6C2F9DCB}"/>
  </hyperlinks>
  <pageMargins left="0.7" right="0.7" top="0.78740157499999996" bottom="0.78740157499999996" header="0.3" footer="0.3"/>
  <pageSetup paperSize="9" orientation="portrait" r:id="rId19"/>
</worksheet>
</file>

<file path=docMetadata/LabelInfo.xml><?xml version="1.0" encoding="utf-8"?>
<clbl:labelList xmlns:clbl="http://schemas.microsoft.com/office/2020/mipLabelMetadata">
  <clbl:label id="{28042244-bb51-4cd6-8034-7776fa3703e8}" enabled="0" method="" siteId="{28042244-bb51-4cd6-8034-7776fa3703e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Emission Calculation</vt:lpstr>
      <vt:lpstr>Charts</vt:lpstr>
      <vt:lpstr>Sources &amp;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Ruider, Nick</dc:creator>
  <cp:lastModifiedBy>Loesch, Hendrik</cp:lastModifiedBy>
  <dcterms:created xsi:type="dcterms:W3CDTF">2024-05-27T12:01:18Z</dcterms:created>
  <dcterms:modified xsi:type="dcterms:W3CDTF">2024-05-30T12:28:28Z</dcterms:modified>
</cp:coreProperties>
</file>