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imelines/timeline1.xml" ContentType="application/vnd.ms-excel.timelin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drawings/drawing10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tables/table22.xml" ContentType="application/vnd.openxmlformats-officedocument.spreadsheetml.table+xml"/>
  <Override PartName="/xl/queryTables/queryTable1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"/>
    </mc:Choice>
  </mc:AlternateContent>
  <xr:revisionPtr revIDLastSave="0" documentId="13_ncr:1_{78992AC5-D1B5-4E5B-A926-45BA74CD5605}" xr6:coauthVersionLast="47" xr6:coauthVersionMax="47" xr10:uidLastSave="{00000000-0000-0000-0000-000000000000}"/>
  <bookViews>
    <workbookView xWindow="-108" yWindow="-108" windowWidth="23256" windowHeight="12456" firstSheet="1" activeTab="20" xr2:uid="{1328AB33-B132-4E9F-8E78-1C554AB668CB}"/>
  </bookViews>
  <sheets>
    <sheet name="Data_Sheet" sheetId="7" r:id="rId1"/>
    <sheet name="2_3" sheetId="4" r:id="rId2"/>
    <sheet name="4" sheetId="5" r:id="rId3"/>
    <sheet name="5" sheetId="6" r:id="rId4"/>
    <sheet name="6" sheetId="9" r:id="rId5"/>
    <sheet name="7" sheetId="12" r:id="rId6"/>
    <sheet name="8" sheetId="14" r:id="rId7"/>
    <sheet name="9" sheetId="16" r:id="rId8"/>
    <sheet name="10" sheetId="17" r:id="rId9"/>
    <sheet name="12" sheetId="20" r:id="rId10"/>
    <sheet name="13" sheetId="19" r:id="rId11"/>
    <sheet name="14" sheetId="22" r:id="rId12"/>
    <sheet name="15" sheetId="26" r:id="rId13"/>
    <sheet name="16" sheetId="27" r:id="rId14"/>
    <sheet name="17" sheetId="29" r:id="rId15"/>
    <sheet name="18" sheetId="31" r:id="rId16"/>
    <sheet name="19" sheetId="39" r:id="rId17"/>
    <sheet name="20" sheetId="38" r:id="rId18"/>
    <sheet name="21_data" sheetId="40" r:id="rId19"/>
    <sheet name="21_Forecast" sheetId="42" r:id="rId20"/>
    <sheet name="22" sheetId="45" r:id="rId21"/>
  </sheets>
  <definedNames>
    <definedName name="ExternalData_1" localSheetId="9" hidden="1">'12'!$B$5:$H$205</definedName>
    <definedName name="ExternalData_1" localSheetId="10" hidden="1">'13'!$C$5:$H$205</definedName>
    <definedName name="ExternalData_1" localSheetId="11" hidden="1">'14'!$B$5:$I$205</definedName>
    <definedName name="ExternalData_1" localSheetId="13" hidden="1">'16'!$B$5:$D$205</definedName>
    <definedName name="ExternalData_1" localSheetId="16" hidden="1">'19'!$B$5:$S$205</definedName>
    <definedName name="ExternalData_1" localSheetId="18" hidden="1">'21_data'!$B$6:$H$206</definedName>
    <definedName name="ExternalData_1" localSheetId="20" hidden="1">'22'!$B$6:$M$206</definedName>
    <definedName name="ExternalData_1" localSheetId="3" hidden="1">'5'!$B$4:$I$204</definedName>
    <definedName name="ExternalData_1" localSheetId="4" hidden="1">'6'!$D$6:$E$8</definedName>
    <definedName name="ExternalData_1" localSheetId="5" hidden="1">'7'!$D$5:$F$205</definedName>
    <definedName name="ExternalData_2" localSheetId="12" hidden="1">'15'!$B$5:$K$205</definedName>
    <definedName name="ExternalData_2" localSheetId="14" hidden="1">'17'!$B$5:$I$205</definedName>
    <definedName name="ExternalData_2" localSheetId="17" hidden="1">'20'!$B$6:$K$206</definedName>
    <definedName name="ExternalData_2" localSheetId="2" hidden="1">'4'!$A$5:$L$205</definedName>
    <definedName name="ExternalData_3" localSheetId="15" hidden="1">'18'!$B$5:$M$205</definedName>
    <definedName name="ExternalData_3" localSheetId="1" hidden="1">'2_3'!$A$5:$I$205</definedName>
    <definedName name="ExternalData_4" localSheetId="0" hidden="1">Data_Sheet!$A$1:$AE$201</definedName>
    <definedName name="NativeTimeline_S.Sent_date">#N/A</definedName>
  </definedNames>
  <calcPr calcId="191029"/>
  <pivotCaches>
    <pivotCache cacheId="381" r:id="rId22"/>
    <pivotCache cacheId="382" r:id="rId23"/>
    <pivotCache cacheId="383" r:id="rId24"/>
    <pivotCache cacheId="384" r:id="rId25"/>
    <pivotCache cacheId="385" r:id="rId26"/>
    <pivotCache cacheId="386" r:id="rId27"/>
    <pivotCache cacheId="387" r:id="rId2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9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9" l="1"/>
  <c r="L6" i="29"/>
  <c r="P16" i="31" l="1"/>
  <c r="P17" i="31"/>
  <c r="P28" i="31"/>
  <c r="P29" i="31"/>
  <c r="P40" i="31"/>
  <c r="P41" i="31"/>
  <c r="P52" i="31"/>
  <c r="P53" i="31"/>
  <c r="P64" i="31"/>
  <c r="P65" i="31"/>
  <c r="P76" i="31"/>
  <c r="P77" i="31"/>
  <c r="P88" i="31"/>
  <c r="P89" i="31"/>
  <c r="P100" i="31"/>
  <c r="P101" i="31"/>
  <c r="P112" i="31"/>
  <c r="P113" i="31"/>
  <c r="P124" i="31"/>
  <c r="P125" i="31"/>
  <c r="P136" i="31"/>
  <c r="P137" i="31"/>
  <c r="P148" i="31"/>
  <c r="P149" i="31"/>
  <c r="P160" i="31"/>
  <c r="P161" i="31"/>
  <c r="P172" i="31"/>
  <c r="P173" i="31"/>
  <c r="P184" i="31"/>
  <c r="P185" i="31"/>
  <c r="P196" i="31"/>
  <c r="P197" i="31"/>
  <c r="O6" i="31"/>
  <c r="O7" i="31"/>
  <c r="O8" i="31"/>
  <c r="O9" i="31"/>
  <c r="O10" i="31"/>
  <c r="O11" i="31"/>
  <c r="O12" i="31"/>
  <c r="O13" i="31"/>
  <c r="O14" i="31"/>
  <c r="O15" i="31"/>
  <c r="O16" i="31"/>
  <c r="O17" i="31"/>
  <c r="O18" i="31"/>
  <c r="O19" i="31"/>
  <c r="O20" i="31"/>
  <c r="O21" i="31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66" i="31"/>
  <c r="O67" i="31"/>
  <c r="O68" i="31"/>
  <c r="O69" i="31"/>
  <c r="O70" i="31"/>
  <c r="O71" i="31"/>
  <c r="O72" i="31"/>
  <c r="O73" i="31"/>
  <c r="O74" i="31"/>
  <c r="O75" i="31"/>
  <c r="O76" i="31"/>
  <c r="O77" i="31"/>
  <c r="O78" i="31"/>
  <c r="O79" i="31"/>
  <c r="O80" i="31"/>
  <c r="O81" i="31"/>
  <c r="O82" i="31"/>
  <c r="O83" i="31"/>
  <c r="O84" i="31"/>
  <c r="O85" i="31"/>
  <c r="O86" i="31"/>
  <c r="O87" i="31"/>
  <c r="O88" i="31"/>
  <c r="O89" i="31"/>
  <c r="O90" i="31"/>
  <c r="O91" i="31"/>
  <c r="O92" i="31"/>
  <c r="O93" i="31"/>
  <c r="O94" i="31"/>
  <c r="O95" i="31"/>
  <c r="O96" i="31"/>
  <c r="O97" i="31"/>
  <c r="O98" i="31"/>
  <c r="O99" i="31"/>
  <c r="O100" i="31"/>
  <c r="O101" i="31"/>
  <c r="O102" i="31"/>
  <c r="O103" i="31"/>
  <c r="O104" i="31"/>
  <c r="O105" i="31"/>
  <c r="O106" i="31"/>
  <c r="O107" i="31"/>
  <c r="O108" i="31"/>
  <c r="O109" i="31"/>
  <c r="O110" i="31"/>
  <c r="O111" i="31"/>
  <c r="O112" i="31"/>
  <c r="O113" i="31"/>
  <c r="O114" i="31"/>
  <c r="O115" i="31"/>
  <c r="O116" i="31"/>
  <c r="O117" i="31"/>
  <c r="O118" i="31"/>
  <c r="O119" i="31"/>
  <c r="O120" i="31"/>
  <c r="O121" i="31"/>
  <c r="O122" i="31"/>
  <c r="O123" i="31"/>
  <c r="O124" i="31"/>
  <c r="O125" i="31"/>
  <c r="O126" i="31"/>
  <c r="O127" i="31"/>
  <c r="O128" i="31"/>
  <c r="O129" i="31"/>
  <c r="O130" i="31"/>
  <c r="O131" i="31"/>
  <c r="O132" i="31"/>
  <c r="O133" i="31"/>
  <c r="O134" i="31"/>
  <c r="O135" i="31"/>
  <c r="O136" i="31"/>
  <c r="O137" i="31"/>
  <c r="O138" i="31"/>
  <c r="O139" i="31"/>
  <c r="O140" i="31"/>
  <c r="O141" i="31"/>
  <c r="O142" i="31"/>
  <c r="O143" i="31"/>
  <c r="O144" i="31"/>
  <c r="O145" i="31"/>
  <c r="O146" i="31"/>
  <c r="O147" i="31"/>
  <c r="O148" i="31"/>
  <c r="O149" i="31"/>
  <c r="O150" i="31"/>
  <c r="O151" i="31"/>
  <c r="O152" i="31"/>
  <c r="O153" i="31"/>
  <c r="O154" i="31"/>
  <c r="O155" i="31"/>
  <c r="O156" i="31"/>
  <c r="O157" i="31"/>
  <c r="O158" i="31"/>
  <c r="O159" i="31"/>
  <c r="O160" i="31"/>
  <c r="O161" i="31"/>
  <c r="O162" i="31"/>
  <c r="O163" i="31"/>
  <c r="O164" i="31"/>
  <c r="O165" i="31"/>
  <c r="O166" i="31"/>
  <c r="O167" i="31"/>
  <c r="O168" i="31"/>
  <c r="O169" i="31"/>
  <c r="O170" i="31"/>
  <c r="O171" i="31"/>
  <c r="O172" i="31"/>
  <c r="O173" i="31"/>
  <c r="O174" i="31"/>
  <c r="O175" i="31"/>
  <c r="O176" i="31"/>
  <c r="O177" i="31"/>
  <c r="O178" i="31"/>
  <c r="O179" i="31"/>
  <c r="O180" i="31"/>
  <c r="O181" i="31"/>
  <c r="O182" i="31"/>
  <c r="O183" i="31"/>
  <c r="O184" i="31"/>
  <c r="O185" i="31"/>
  <c r="O186" i="31"/>
  <c r="O187" i="31"/>
  <c r="O188" i="31"/>
  <c r="O189" i="31"/>
  <c r="O190" i="31"/>
  <c r="O191" i="31"/>
  <c r="O192" i="31"/>
  <c r="O193" i="31"/>
  <c r="O194" i="31"/>
  <c r="O195" i="31"/>
  <c r="O196" i="31"/>
  <c r="O197" i="31"/>
  <c r="O198" i="31"/>
  <c r="O199" i="31"/>
  <c r="O200" i="31"/>
  <c r="O201" i="31"/>
  <c r="O202" i="31"/>
  <c r="O203" i="31"/>
  <c r="O204" i="31"/>
  <c r="O205" i="31"/>
  <c r="N6" i="31"/>
  <c r="P6" i="31" s="1"/>
  <c r="N7" i="31"/>
  <c r="P7" i="31" s="1"/>
  <c r="N8" i="31"/>
  <c r="P8" i="31" s="1"/>
  <c r="N9" i="31"/>
  <c r="P9" i="31" s="1"/>
  <c r="N10" i="31"/>
  <c r="P10" i="31" s="1"/>
  <c r="N11" i="31"/>
  <c r="P11" i="31" s="1"/>
  <c r="N12" i="31"/>
  <c r="P12" i="31" s="1"/>
  <c r="N13" i="31"/>
  <c r="P13" i="31" s="1"/>
  <c r="N14" i="31"/>
  <c r="P14" i="31" s="1"/>
  <c r="N15" i="31"/>
  <c r="P15" i="31" s="1"/>
  <c r="N16" i="31"/>
  <c r="N17" i="31"/>
  <c r="N18" i="31"/>
  <c r="P18" i="31" s="1"/>
  <c r="N19" i="31"/>
  <c r="P19" i="31" s="1"/>
  <c r="N20" i="31"/>
  <c r="P20" i="31" s="1"/>
  <c r="N21" i="31"/>
  <c r="P21" i="31" s="1"/>
  <c r="N22" i="31"/>
  <c r="P22" i="31" s="1"/>
  <c r="N23" i="31"/>
  <c r="P23" i="31" s="1"/>
  <c r="N24" i="31"/>
  <c r="P24" i="31" s="1"/>
  <c r="N25" i="31"/>
  <c r="P25" i="31" s="1"/>
  <c r="N26" i="31"/>
  <c r="P26" i="31" s="1"/>
  <c r="N27" i="31"/>
  <c r="P27" i="31" s="1"/>
  <c r="N28" i="31"/>
  <c r="N29" i="31"/>
  <c r="N30" i="31"/>
  <c r="P30" i="31" s="1"/>
  <c r="N31" i="31"/>
  <c r="P31" i="31" s="1"/>
  <c r="N32" i="31"/>
  <c r="P32" i="31" s="1"/>
  <c r="N33" i="31"/>
  <c r="P33" i="31" s="1"/>
  <c r="N34" i="31"/>
  <c r="P34" i="31" s="1"/>
  <c r="N35" i="31"/>
  <c r="P35" i="31" s="1"/>
  <c r="N36" i="31"/>
  <c r="P36" i="31" s="1"/>
  <c r="N37" i="31"/>
  <c r="P37" i="31" s="1"/>
  <c r="N38" i="31"/>
  <c r="P38" i="31" s="1"/>
  <c r="N39" i="31"/>
  <c r="P39" i="31" s="1"/>
  <c r="N40" i="31"/>
  <c r="N41" i="31"/>
  <c r="N42" i="31"/>
  <c r="P42" i="31" s="1"/>
  <c r="N43" i="31"/>
  <c r="P43" i="31" s="1"/>
  <c r="N44" i="31"/>
  <c r="P44" i="31" s="1"/>
  <c r="N45" i="31"/>
  <c r="P45" i="31" s="1"/>
  <c r="N46" i="31"/>
  <c r="P46" i="31" s="1"/>
  <c r="N47" i="31"/>
  <c r="P47" i="31" s="1"/>
  <c r="N48" i="31"/>
  <c r="P48" i="31" s="1"/>
  <c r="N49" i="31"/>
  <c r="P49" i="31" s="1"/>
  <c r="N50" i="31"/>
  <c r="P50" i="31" s="1"/>
  <c r="N51" i="31"/>
  <c r="P51" i="31" s="1"/>
  <c r="N52" i="31"/>
  <c r="N53" i="31"/>
  <c r="N54" i="31"/>
  <c r="P54" i="31" s="1"/>
  <c r="N55" i="31"/>
  <c r="P55" i="31" s="1"/>
  <c r="N56" i="31"/>
  <c r="P56" i="31" s="1"/>
  <c r="N57" i="31"/>
  <c r="P57" i="31" s="1"/>
  <c r="N58" i="31"/>
  <c r="P58" i="31" s="1"/>
  <c r="N59" i="31"/>
  <c r="P59" i="31" s="1"/>
  <c r="N60" i="31"/>
  <c r="P60" i="31" s="1"/>
  <c r="N61" i="31"/>
  <c r="P61" i="31" s="1"/>
  <c r="N62" i="31"/>
  <c r="P62" i="31" s="1"/>
  <c r="N63" i="31"/>
  <c r="P63" i="31" s="1"/>
  <c r="N64" i="31"/>
  <c r="N65" i="31"/>
  <c r="N66" i="31"/>
  <c r="P66" i="31" s="1"/>
  <c r="N67" i="31"/>
  <c r="P67" i="31" s="1"/>
  <c r="N68" i="31"/>
  <c r="P68" i="31" s="1"/>
  <c r="N69" i="31"/>
  <c r="P69" i="31" s="1"/>
  <c r="N70" i="31"/>
  <c r="P70" i="31" s="1"/>
  <c r="N71" i="31"/>
  <c r="P71" i="31" s="1"/>
  <c r="N72" i="31"/>
  <c r="P72" i="31" s="1"/>
  <c r="N73" i="31"/>
  <c r="P73" i="31" s="1"/>
  <c r="N74" i="31"/>
  <c r="P74" i="31" s="1"/>
  <c r="N75" i="31"/>
  <c r="P75" i="31" s="1"/>
  <c r="N76" i="31"/>
  <c r="N77" i="31"/>
  <c r="N78" i="31"/>
  <c r="P78" i="31" s="1"/>
  <c r="N79" i="31"/>
  <c r="P79" i="31" s="1"/>
  <c r="N80" i="31"/>
  <c r="P80" i="31" s="1"/>
  <c r="N81" i="31"/>
  <c r="P81" i="31" s="1"/>
  <c r="N82" i="31"/>
  <c r="P82" i="31" s="1"/>
  <c r="N83" i="31"/>
  <c r="P83" i="31" s="1"/>
  <c r="N84" i="31"/>
  <c r="P84" i="31" s="1"/>
  <c r="N85" i="31"/>
  <c r="P85" i="31" s="1"/>
  <c r="N86" i="31"/>
  <c r="P86" i="31" s="1"/>
  <c r="N87" i="31"/>
  <c r="P87" i="31" s="1"/>
  <c r="N88" i="31"/>
  <c r="N89" i="31"/>
  <c r="N90" i="31"/>
  <c r="P90" i="31" s="1"/>
  <c r="N91" i="31"/>
  <c r="P91" i="31" s="1"/>
  <c r="N92" i="31"/>
  <c r="P92" i="31" s="1"/>
  <c r="N93" i="31"/>
  <c r="P93" i="31" s="1"/>
  <c r="N94" i="31"/>
  <c r="P94" i="31" s="1"/>
  <c r="N95" i="31"/>
  <c r="P95" i="31" s="1"/>
  <c r="N96" i="31"/>
  <c r="P96" i="31" s="1"/>
  <c r="N97" i="31"/>
  <c r="P97" i="31" s="1"/>
  <c r="N98" i="31"/>
  <c r="P98" i="31" s="1"/>
  <c r="N99" i="31"/>
  <c r="P99" i="31" s="1"/>
  <c r="N100" i="31"/>
  <c r="N101" i="31"/>
  <c r="N102" i="31"/>
  <c r="P102" i="31" s="1"/>
  <c r="N103" i="31"/>
  <c r="P103" i="31" s="1"/>
  <c r="N104" i="31"/>
  <c r="P104" i="31" s="1"/>
  <c r="N105" i="31"/>
  <c r="P105" i="31" s="1"/>
  <c r="N106" i="31"/>
  <c r="P106" i="31" s="1"/>
  <c r="N107" i="31"/>
  <c r="P107" i="31" s="1"/>
  <c r="N108" i="31"/>
  <c r="P108" i="31" s="1"/>
  <c r="N109" i="31"/>
  <c r="P109" i="31" s="1"/>
  <c r="N110" i="31"/>
  <c r="P110" i="31" s="1"/>
  <c r="N111" i="31"/>
  <c r="P111" i="31" s="1"/>
  <c r="N112" i="31"/>
  <c r="N113" i="31"/>
  <c r="N114" i="31"/>
  <c r="P114" i="31" s="1"/>
  <c r="N115" i="31"/>
  <c r="P115" i="31" s="1"/>
  <c r="N116" i="31"/>
  <c r="P116" i="31" s="1"/>
  <c r="N117" i="31"/>
  <c r="P117" i="31" s="1"/>
  <c r="N118" i="31"/>
  <c r="P118" i="31" s="1"/>
  <c r="N119" i="31"/>
  <c r="P119" i="31" s="1"/>
  <c r="N120" i="31"/>
  <c r="P120" i="31" s="1"/>
  <c r="N121" i="31"/>
  <c r="P121" i="31" s="1"/>
  <c r="N122" i="31"/>
  <c r="P122" i="31" s="1"/>
  <c r="N123" i="31"/>
  <c r="P123" i="31" s="1"/>
  <c r="N124" i="31"/>
  <c r="N125" i="31"/>
  <c r="N126" i="31"/>
  <c r="P126" i="31" s="1"/>
  <c r="N127" i="31"/>
  <c r="P127" i="31" s="1"/>
  <c r="N128" i="31"/>
  <c r="P128" i="31" s="1"/>
  <c r="N129" i="31"/>
  <c r="P129" i="31" s="1"/>
  <c r="N130" i="31"/>
  <c r="P130" i="31" s="1"/>
  <c r="N131" i="31"/>
  <c r="P131" i="31" s="1"/>
  <c r="N132" i="31"/>
  <c r="P132" i="31" s="1"/>
  <c r="N133" i="31"/>
  <c r="P133" i="31" s="1"/>
  <c r="N134" i="31"/>
  <c r="P134" i="31" s="1"/>
  <c r="N135" i="31"/>
  <c r="P135" i="31" s="1"/>
  <c r="N136" i="31"/>
  <c r="N137" i="31"/>
  <c r="N138" i="31"/>
  <c r="P138" i="31" s="1"/>
  <c r="N139" i="31"/>
  <c r="P139" i="31" s="1"/>
  <c r="N140" i="31"/>
  <c r="P140" i="31" s="1"/>
  <c r="N141" i="31"/>
  <c r="P141" i="31" s="1"/>
  <c r="N142" i="31"/>
  <c r="P142" i="31" s="1"/>
  <c r="N143" i="31"/>
  <c r="P143" i="31" s="1"/>
  <c r="N144" i="31"/>
  <c r="P144" i="31" s="1"/>
  <c r="N145" i="31"/>
  <c r="P145" i="31" s="1"/>
  <c r="N146" i="31"/>
  <c r="P146" i="31" s="1"/>
  <c r="N147" i="31"/>
  <c r="P147" i="31" s="1"/>
  <c r="N148" i="31"/>
  <c r="N149" i="31"/>
  <c r="N150" i="31"/>
  <c r="P150" i="31" s="1"/>
  <c r="N151" i="31"/>
  <c r="P151" i="31" s="1"/>
  <c r="N152" i="31"/>
  <c r="P152" i="31" s="1"/>
  <c r="N153" i="31"/>
  <c r="P153" i="31" s="1"/>
  <c r="N154" i="31"/>
  <c r="P154" i="31" s="1"/>
  <c r="N155" i="31"/>
  <c r="P155" i="31" s="1"/>
  <c r="N156" i="31"/>
  <c r="P156" i="31" s="1"/>
  <c r="N157" i="31"/>
  <c r="P157" i="31" s="1"/>
  <c r="N158" i="31"/>
  <c r="P158" i="31" s="1"/>
  <c r="N159" i="31"/>
  <c r="P159" i="31" s="1"/>
  <c r="N160" i="31"/>
  <c r="N161" i="31"/>
  <c r="N162" i="31"/>
  <c r="P162" i="31" s="1"/>
  <c r="N163" i="31"/>
  <c r="P163" i="31" s="1"/>
  <c r="N164" i="31"/>
  <c r="P164" i="31" s="1"/>
  <c r="N165" i="31"/>
  <c r="P165" i="31" s="1"/>
  <c r="N166" i="31"/>
  <c r="P166" i="31" s="1"/>
  <c r="N167" i="31"/>
  <c r="P167" i="31" s="1"/>
  <c r="N168" i="31"/>
  <c r="P168" i="31" s="1"/>
  <c r="N169" i="31"/>
  <c r="P169" i="31" s="1"/>
  <c r="N170" i="31"/>
  <c r="P170" i="31" s="1"/>
  <c r="N171" i="31"/>
  <c r="P171" i="31" s="1"/>
  <c r="N172" i="31"/>
  <c r="N173" i="31"/>
  <c r="N174" i="31"/>
  <c r="P174" i="31" s="1"/>
  <c r="N175" i="31"/>
  <c r="P175" i="31" s="1"/>
  <c r="N176" i="31"/>
  <c r="P176" i="31" s="1"/>
  <c r="N177" i="31"/>
  <c r="P177" i="31" s="1"/>
  <c r="N178" i="31"/>
  <c r="P178" i="31" s="1"/>
  <c r="N179" i="31"/>
  <c r="P179" i="31" s="1"/>
  <c r="N180" i="31"/>
  <c r="P180" i="31" s="1"/>
  <c r="N181" i="31"/>
  <c r="P181" i="31" s="1"/>
  <c r="N182" i="31"/>
  <c r="P182" i="31" s="1"/>
  <c r="N183" i="31"/>
  <c r="P183" i="31" s="1"/>
  <c r="N184" i="31"/>
  <c r="N185" i="31"/>
  <c r="N186" i="31"/>
  <c r="P186" i="31" s="1"/>
  <c r="N187" i="31"/>
  <c r="P187" i="31" s="1"/>
  <c r="N188" i="31"/>
  <c r="P188" i="31" s="1"/>
  <c r="N189" i="31"/>
  <c r="P189" i="31" s="1"/>
  <c r="N190" i="31"/>
  <c r="P190" i="31" s="1"/>
  <c r="N191" i="31"/>
  <c r="P191" i="31" s="1"/>
  <c r="N192" i="31"/>
  <c r="P192" i="31" s="1"/>
  <c r="N193" i="31"/>
  <c r="P193" i="31" s="1"/>
  <c r="N194" i="31"/>
  <c r="P194" i="31" s="1"/>
  <c r="N195" i="31"/>
  <c r="P195" i="31" s="1"/>
  <c r="N196" i="31"/>
  <c r="N197" i="31"/>
  <c r="N198" i="31"/>
  <c r="P198" i="31" s="1"/>
  <c r="N199" i="31"/>
  <c r="P199" i="31" s="1"/>
  <c r="N200" i="31"/>
  <c r="P200" i="31" s="1"/>
  <c r="N201" i="31"/>
  <c r="P201" i="31" s="1"/>
  <c r="N202" i="31"/>
  <c r="P202" i="31" s="1"/>
  <c r="N203" i="31"/>
  <c r="P203" i="31" s="1"/>
  <c r="N204" i="31"/>
  <c r="P204" i="31" s="1"/>
  <c r="N205" i="31"/>
  <c r="P205" i="31" s="1"/>
  <c r="Q7" i="45" l="1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0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Q45" i="45"/>
  <c r="Q46" i="45"/>
  <c r="Q47" i="45"/>
  <c r="Q48" i="45"/>
  <c r="Q49" i="45"/>
  <c r="Q50" i="45"/>
  <c r="Q51" i="45"/>
  <c r="Q52" i="45"/>
  <c r="Q53" i="45"/>
  <c r="Q54" i="45"/>
  <c r="Q55" i="45"/>
  <c r="Q56" i="45"/>
  <c r="Q57" i="45"/>
  <c r="Q58" i="45"/>
  <c r="Q59" i="45"/>
  <c r="Q60" i="45"/>
  <c r="Q61" i="45"/>
  <c r="Q62" i="45"/>
  <c r="Q63" i="45"/>
  <c r="Q64" i="45"/>
  <c r="Q65" i="45"/>
  <c r="Q66" i="45"/>
  <c r="Q67" i="45"/>
  <c r="Q68" i="45"/>
  <c r="Q69" i="45"/>
  <c r="Q70" i="45"/>
  <c r="Q71" i="45"/>
  <c r="Q72" i="45"/>
  <c r="Q73" i="45"/>
  <c r="Q74" i="45"/>
  <c r="Q75" i="45"/>
  <c r="Q76" i="45"/>
  <c r="Q77" i="45"/>
  <c r="Q78" i="45"/>
  <c r="Q79" i="45"/>
  <c r="Q80" i="45"/>
  <c r="Q81" i="45"/>
  <c r="Q82" i="45"/>
  <c r="Q83" i="45"/>
  <c r="Q84" i="45"/>
  <c r="Q85" i="45"/>
  <c r="Q86" i="45"/>
  <c r="Q87" i="45"/>
  <c r="Q88" i="45"/>
  <c r="Q89" i="45"/>
  <c r="Q90" i="45"/>
  <c r="Q91" i="45"/>
  <c r="Q92" i="45"/>
  <c r="Q93" i="45"/>
  <c r="Q94" i="45"/>
  <c r="Q95" i="45"/>
  <c r="Q96" i="45"/>
  <c r="Q97" i="45"/>
  <c r="Q98" i="45"/>
  <c r="Q99" i="45"/>
  <c r="Q100" i="45"/>
  <c r="Q101" i="45"/>
  <c r="Q102" i="45"/>
  <c r="Q103" i="45"/>
  <c r="Q104" i="45"/>
  <c r="Q105" i="45"/>
  <c r="Q106" i="45"/>
  <c r="Q107" i="45"/>
  <c r="Q108" i="45"/>
  <c r="Q109" i="45"/>
  <c r="Q110" i="45"/>
  <c r="Q111" i="45"/>
  <c r="Q112" i="45"/>
  <c r="Q113" i="45"/>
  <c r="Q114" i="45"/>
  <c r="Q115" i="45"/>
  <c r="Q116" i="45"/>
  <c r="Q117" i="45"/>
  <c r="Q118" i="45"/>
  <c r="Q119" i="45"/>
  <c r="Q120" i="45"/>
  <c r="Q121" i="45"/>
  <c r="Q122" i="45"/>
  <c r="Q123" i="45"/>
  <c r="Q124" i="45"/>
  <c r="Q125" i="45"/>
  <c r="Q126" i="45"/>
  <c r="Q127" i="45"/>
  <c r="Q128" i="45"/>
  <c r="Q129" i="45"/>
  <c r="Q130" i="45"/>
  <c r="Q131" i="45"/>
  <c r="Q132" i="45"/>
  <c r="Q133" i="45"/>
  <c r="Q134" i="45"/>
  <c r="Q135" i="45"/>
  <c r="Q136" i="45"/>
  <c r="Q137" i="45"/>
  <c r="Q138" i="45"/>
  <c r="Q139" i="45"/>
  <c r="Q140" i="45"/>
  <c r="Q141" i="45"/>
  <c r="Q142" i="45"/>
  <c r="Q143" i="45"/>
  <c r="Q144" i="45"/>
  <c r="Q145" i="45"/>
  <c r="Q146" i="45"/>
  <c r="Q147" i="45"/>
  <c r="Q148" i="45"/>
  <c r="Q149" i="45"/>
  <c r="Q150" i="45"/>
  <c r="Q151" i="45"/>
  <c r="Q152" i="45"/>
  <c r="Q153" i="45"/>
  <c r="Q154" i="45"/>
  <c r="Q155" i="45"/>
  <c r="Q156" i="45"/>
  <c r="Q157" i="45"/>
  <c r="Q158" i="45"/>
  <c r="Q159" i="45"/>
  <c r="Q160" i="45"/>
  <c r="Q161" i="45"/>
  <c r="Q162" i="45"/>
  <c r="Q163" i="45"/>
  <c r="Q164" i="45"/>
  <c r="Q165" i="45"/>
  <c r="Q166" i="45"/>
  <c r="Q167" i="45"/>
  <c r="Q168" i="45"/>
  <c r="Q169" i="45"/>
  <c r="Q170" i="45"/>
  <c r="Q171" i="45"/>
  <c r="Q172" i="45"/>
  <c r="Q173" i="45"/>
  <c r="Q174" i="45"/>
  <c r="Q175" i="45"/>
  <c r="Q176" i="45"/>
  <c r="Q177" i="45"/>
  <c r="Q178" i="45"/>
  <c r="Q179" i="45"/>
  <c r="Q180" i="45"/>
  <c r="Q181" i="45"/>
  <c r="Q182" i="45"/>
  <c r="Q183" i="45"/>
  <c r="Q184" i="45"/>
  <c r="Q185" i="45"/>
  <c r="Q186" i="45"/>
  <c r="Q187" i="45"/>
  <c r="Q188" i="45"/>
  <c r="Q189" i="45"/>
  <c r="Q190" i="45"/>
  <c r="Q191" i="45"/>
  <c r="Q192" i="45"/>
  <c r="Q193" i="45"/>
  <c r="Q194" i="45"/>
  <c r="Q195" i="45"/>
  <c r="Q196" i="45"/>
  <c r="Q197" i="45"/>
  <c r="Q198" i="45"/>
  <c r="Q199" i="45"/>
  <c r="Q200" i="45"/>
  <c r="Q201" i="45"/>
  <c r="Q202" i="45"/>
  <c r="Q203" i="45"/>
  <c r="Q204" i="45"/>
  <c r="Q205" i="45"/>
  <c r="Q20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0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P45" i="45"/>
  <c r="P46" i="45"/>
  <c r="P47" i="45"/>
  <c r="P48" i="45"/>
  <c r="P49" i="45"/>
  <c r="P50" i="45"/>
  <c r="P51" i="45"/>
  <c r="P52" i="45"/>
  <c r="P53" i="45"/>
  <c r="P54" i="45"/>
  <c r="P55" i="45"/>
  <c r="P56" i="45"/>
  <c r="P57" i="45"/>
  <c r="P58" i="45"/>
  <c r="P59" i="45"/>
  <c r="P60" i="45"/>
  <c r="P61" i="45"/>
  <c r="P62" i="45"/>
  <c r="P63" i="45"/>
  <c r="P64" i="45"/>
  <c r="P65" i="45"/>
  <c r="P66" i="45"/>
  <c r="P67" i="45"/>
  <c r="P68" i="45"/>
  <c r="P69" i="45"/>
  <c r="P70" i="45"/>
  <c r="P71" i="45"/>
  <c r="P72" i="45"/>
  <c r="P73" i="45"/>
  <c r="P74" i="45"/>
  <c r="P75" i="45"/>
  <c r="P76" i="45"/>
  <c r="P77" i="45"/>
  <c r="P78" i="45"/>
  <c r="P79" i="45"/>
  <c r="P80" i="45"/>
  <c r="P81" i="45"/>
  <c r="P82" i="45"/>
  <c r="P83" i="45"/>
  <c r="P84" i="45"/>
  <c r="P85" i="45"/>
  <c r="P86" i="45"/>
  <c r="P87" i="45"/>
  <c r="P88" i="45"/>
  <c r="P89" i="45"/>
  <c r="P90" i="45"/>
  <c r="P91" i="45"/>
  <c r="P92" i="45"/>
  <c r="P93" i="45"/>
  <c r="P94" i="45"/>
  <c r="P95" i="45"/>
  <c r="P96" i="45"/>
  <c r="P97" i="45"/>
  <c r="P98" i="45"/>
  <c r="P99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N7" i="45"/>
  <c r="O7" i="45" s="1"/>
  <c r="N8" i="45"/>
  <c r="O8" i="45" s="1"/>
  <c r="N9" i="45"/>
  <c r="O9" i="45" s="1"/>
  <c r="N10" i="45"/>
  <c r="O10" i="45" s="1"/>
  <c r="N11" i="45"/>
  <c r="O11" i="45" s="1"/>
  <c r="N12" i="45"/>
  <c r="O12" i="45" s="1"/>
  <c r="N13" i="45"/>
  <c r="O13" i="45" s="1"/>
  <c r="N14" i="45"/>
  <c r="O14" i="45" s="1"/>
  <c r="N15" i="45"/>
  <c r="O15" i="45" s="1"/>
  <c r="N16" i="45"/>
  <c r="O16" i="45" s="1"/>
  <c r="N17" i="45"/>
  <c r="O17" i="45" s="1"/>
  <c r="N18" i="45"/>
  <c r="O18" i="45" s="1"/>
  <c r="N19" i="45"/>
  <c r="O19" i="45" s="1"/>
  <c r="N20" i="45"/>
  <c r="O20" i="45" s="1"/>
  <c r="N21" i="45"/>
  <c r="O21" i="45" s="1"/>
  <c r="N22" i="45"/>
  <c r="O22" i="45" s="1"/>
  <c r="N23" i="45"/>
  <c r="O23" i="45" s="1"/>
  <c r="N24" i="45"/>
  <c r="O24" i="45" s="1"/>
  <c r="N25" i="45"/>
  <c r="O25" i="45" s="1"/>
  <c r="N26" i="45"/>
  <c r="O26" i="45" s="1"/>
  <c r="N27" i="45"/>
  <c r="O27" i="45" s="1"/>
  <c r="N28" i="45"/>
  <c r="O28" i="45" s="1"/>
  <c r="N29" i="45"/>
  <c r="O29" i="45" s="1"/>
  <c r="N30" i="45"/>
  <c r="O30" i="45" s="1"/>
  <c r="N31" i="45"/>
  <c r="O31" i="45" s="1"/>
  <c r="N32" i="45"/>
  <c r="O32" i="45" s="1"/>
  <c r="N33" i="45"/>
  <c r="O33" i="45" s="1"/>
  <c r="N34" i="45"/>
  <c r="O34" i="45" s="1"/>
  <c r="N35" i="45"/>
  <c r="O35" i="45" s="1"/>
  <c r="N36" i="45"/>
  <c r="O36" i="45" s="1"/>
  <c r="N37" i="45"/>
  <c r="O37" i="45" s="1"/>
  <c r="N38" i="45"/>
  <c r="O38" i="45" s="1"/>
  <c r="N39" i="45"/>
  <c r="O39" i="45" s="1"/>
  <c r="N40" i="45"/>
  <c r="O40" i="45" s="1"/>
  <c r="N41" i="45"/>
  <c r="O41" i="45" s="1"/>
  <c r="N42" i="45"/>
  <c r="O42" i="45" s="1"/>
  <c r="N43" i="45"/>
  <c r="O43" i="45" s="1"/>
  <c r="N44" i="45"/>
  <c r="O44" i="45" s="1"/>
  <c r="N45" i="45"/>
  <c r="O45" i="45" s="1"/>
  <c r="N46" i="45"/>
  <c r="O46" i="45" s="1"/>
  <c r="N47" i="45"/>
  <c r="O47" i="45" s="1"/>
  <c r="N48" i="45"/>
  <c r="O48" i="45" s="1"/>
  <c r="N49" i="45"/>
  <c r="O49" i="45" s="1"/>
  <c r="N50" i="45"/>
  <c r="O50" i="45" s="1"/>
  <c r="N51" i="45"/>
  <c r="O51" i="45" s="1"/>
  <c r="N52" i="45"/>
  <c r="O52" i="45" s="1"/>
  <c r="N53" i="45"/>
  <c r="O53" i="45" s="1"/>
  <c r="N54" i="45"/>
  <c r="O54" i="45" s="1"/>
  <c r="N55" i="45"/>
  <c r="O55" i="45" s="1"/>
  <c r="N56" i="45"/>
  <c r="O56" i="45" s="1"/>
  <c r="N57" i="45"/>
  <c r="O57" i="45" s="1"/>
  <c r="N58" i="45"/>
  <c r="O58" i="45" s="1"/>
  <c r="N59" i="45"/>
  <c r="O59" i="45" s="1"/>
  <c r="N60" i="45"/>
  <c r="O60" i="45" s="1"/>
  <c r="N61" i="45"/>
  <c r="O61" i="45" s="1"/>
  <c r="N62" i="45"/>
  <c r="O62" i="45" s="1"/>
  <c r="N63" i="45"/>
  <c r="O63" i="45" s="1"/>
  <c r="N64" i="45"/>
  <c r="O64" i="45" s="1"/>
  <c r="N65" i="45"/>
  <c r="O65" i="45" s="1"/>
  <c r="N66" i="45"/>
  <c r="O66" i="45" s="1"/>
  <c r="N67" i="45"/>
  <c r="O67" i="45" s="1"/>
  <c r="N68" i="45"/>
  <c r="O68" i="45" s="1"/>
  <c r="N69" i="45"/>
  <c r="O69" i="45" s="1"/>
  <c r="N70" i="45"/>
  <c r="O70" i="45" s="1"/>
  <c r="N71" i="45"/>
  <c r="O71" i="45" s="1"/>
  <c r="N72" i="45"/>
  <c r="O72" i="45" s="1"/>
  <c r="N73" i="45"/>
  <c r="O73" i="45" s="1"/>
  <c r="N74" i="45"/>
  <c r="O74" i="45" s="1"/>
  <c r="N75" i="45"/>
  <c r="O75" i="45" s="1"/>
  <c r="N76" i="45"/>
  <c r="O76" i="45" s="1"/>
  <c r="N77" i="45"/>
  <c r="O77" i="45" s="1"/>
  <c r="N78" i="45"/>
  <c r="O78" i="45" s="1"/>
  <c r="N79" i="45"/>
  <c r="O79" i="45" s="1"/>
  <c r="N80" i="45"/>
  <c r="O80" i="45" s="1"/>
  <c r="N81" i="45"/>
  <c r="O81" i="45" s="1"/>
  <c r="N82" i="45"/>
  <c r="O82" i="45" s="1"/>
  <c r="N83" i="45"/>
  <c r="O83" i="45" s="1"/>
  <c r="N84" i="45"/>
  <c r="O84" i="45" s="1"/>
  <c r="N85" i="45"/>
  <c r="O85" i="45" s="1"/>
  <c r="N86" i="45"/>
  <c r="O86" i="45" s="1"/>
  <c r="N87" i="45"/>
  <c r="O87" i="45" s="1"/>
  <c r="N88" i="45"/>
  <c r="O88" i="45" s="1"/>
  <c r="N89" i="45"/>
  <c r="O89" i="45" s="1"/>
  <c r="N90" i="45"/>
  <c r="O90" i="45" s="1"/>
  <c r="N91" i="45"/>
  <c r="O91" i="45" s="1"/>
  <c r="N92" i="45"/>
  <c r="O92" i="45" s="1"/>
  <c r="N93" i="45"/>
  <c r="O93" i="45" s="1"/>
  <c r="N94" i="45"/>
  <c r="O94" i="45" s="1"/>
  <c r="N95" i="45"/>
  <c r="O95" i="45" s="1"/>
  <c r="N96" i="45"/>
  <c r="O96" i="45" s="1"/>
  <c r="N97" i="45"/>
  <c r="O97" i="45" s="1"/>
  <c r="N98" i="45"/>
  <c r="O98" i="45" s="1"/>
  <c r="N99" i="45"/>
  <c r="O99" i="45" s="1"/>
  <c r="N100" i="45"/>
  <c r="O100" i="45" s="1"/>
  <c r="N101" i="45"/>
  <c r="O101" i="45" s="1"/>
  <c r="N102" i="45"/>
  <c r="O102" i="45" s="1"/>
  <c r="N103" i="45"/>
  <c r="O103" i="45" s="1"/>
  <c r="N104" i="45"/>
  <c r="O104" i="45" s="1"/>
  <c r="N105" i="45"/>
  <c r="O105" i="45" s="1"/>
  <c r="N106" i="45"/>
  <c r="O106" i="45" s="1"/>
  <c r="N107" i="45"/>
  <c r="O107" i="45" s="1"/>
  <c r="N108" i="45"/>
  <c r="O108" i="45" s="1"/>
  <c r="N109" i="45"/>
  <c r="O109" i="45" s="1"/>
  <c r="N110" i="45"/>
  <c r="O110" i="45" s="1"/>
  <c r="N111" i="45"/>
  <c r="O111" i="45" s="1"/>
  <c r="N112" i="45"/>
  <c r="O112" i="45" s="1"/>
  <c r="N113" i="45"/>
  <c r="O113" i="45" s="1"/>
  <c r="N114" i="45"/>
  <c r="O114" i="45" s="1"/>
  <c r="N115" i="45"/>
  <c r="O115" i="45" s="1"/>
  <c r="N116" i="45"/>
  <c r="O116" i="45" s="1"/>
  <c r="N117" i="45"/>
  <c r="O117" i="45" s="1"/>
  <c r="N118" i="45"/>
  <c r="O118" i="45" s="1"/>
  <c r="N119" i="45"/>
  <c r="O119" i="45" s="1"/>
  <c r="N120" i="45"/>
  <c r="O120" i="45" s="1"/>
  <c r="N121" i="45"/>
  <c r="O121" i="45" s="1"/>
  <c r="N122" i="45"/>
  <c r="O122" i="45" s="1"/>
  <c r="N123" i="45"/>
  <c r="O123" i="45" s="1"/>
  <c r="N124" i="45"/>
  <c r="O124" i="45" s="1"/>
  <c r="N125" i="45"/>
  <c r="O125" i="45" s="1"/>
  <c r="N126" i="45"/>
  <c r="O126" i="45" s="1"/>
  <c r="N127" i="45"/>
  <c r="O127" i="45" s="1"/>
  <c r="N128" i="45"/>
  <c r="O128" i="45" s="1"/>
  <c r="N129" i="45"/>
  <c r="O129" i="45" s="1"/>
  <c r="N130" i="45"/>
  <c r="O130" i="45" s="1"/>
  <c r="N131" i="45"/>
  <c r="O131" i="45" s="1"/>
  <c r="N132" i="45"/>
  <c r="O132" i="45" s="1"/>
  <c r="N133" i="45"/>
  <c r="O133" i="45" s="1"/>
  <c r="N134" i="45"/>
  <c r="O134" i="45" s="1"/>
  <c r="N135" i="45"/>
  <c r="O135" i="45" s="1"/>
  <c r="N136" i="45"/>
  <c r="O136" i="45" s="1"/>
  <c r="N137" i="45"/>
  <c r="O137" i="45" s="1"/>
  <c r="N138" i="45"/>
  <c r="O138" i="45" s="1"/>
  <c r="N139" i="45"/>
  <c r="O139" i="45" s="1"/>
  <c r="N140" i="45"/>
  <c r="O140" i="45" s="1"/>
  <c r="N141" i="45"/>
  <c r="O141" i="45" s="1"/>
  <c r="N142" i="45"/>
  <c r="O142" i="45" s="1"/>
  <c r="N143" i="45"/>
  <c r="O143" i="45" s="1"/>
  <c r="N144" i="45"/>
  <c r="O144" i="45" s="1"/>
  <c r="N145" i="45"/>
  <c r="O145" i="45" s="1"/>
  <c r="N146" i="45"/>
  <c r="O146" i="45" s="1"/>
  <c r="N147" i="45"/>
  <c r="O147" i="45" s="1"/>
  <c r="N148" i="45"/>
  <c r="O148" i="45" s="1"/>
  <c r="N149" i="45"/>
  <c r="O149" i="45" s="1"/>
  <c r="N150" i="45"/>
  <c r="O150" i="45" s="1"/>
  <c r="N151" i="45"/>
  <c r="O151" i="45" s="1"/>
  <c r="N152" i="45"/>
  <c r="O152" i="45" s="1"/>
  <c r="N153" i="45"/>
  <c r="O153" i="45" s="1"/>
  <c r="N154" i="45"/>
  <c r="O154" i="45" s="1"/>
  <c r="N155" i="45"/>
  <c r="O155" i="45" s="1"/>
  <c r="N156" i="45"/>
  <c r="O156" i="45" s="1"/>
  <c r="N157" i="45"/>
  <c r="O157" i="45" s="1"/>
  <c r="N158" i="45"/>
  <c r="O158" i="45" s="1"/>
  <c r="N159" i="45"/>
  <c r="O159" i="45" s="1"/>
  <c r="N160" i="45"/>
  <c r="O160" i="45" s="1"/>
  <c r="N161" i="45"/>
  <c r="O161" i="45" s="1"/>
  <c r="N162" i="45"/>
  <c r="O162" i="45" s="1"/>
  <c r="N163" i="45"/>
  <c r="O163" i="45" s="1"/>
  <c r="N164" i="45"/>
  <c r="O164" i="45" s="1"/>
  <c r="N165" i="45"/>
  <c r="O165" i="45" s="1"/>
  <c r="N166" i="45"/>
  <c r="O166" i="45" s="1"/>
  <c r="N167" i="45"/>
  <c r="O167" i="45" s="1"/>
  <c r="N168" i="45"/>
  <c r="O168" i="45" s="1"/>
  <c r="N169" i="45"/>
  <c r="O169" i="45" s="1"/>
  <c r="N170" i="45"/>
  <c r="O170" i="45" s="1"/>
  <c r="N171" i="45"/>
  <c r="O171" i="45" s="1"/>
  <c r="N172" i="45"/>
  <c r="O172" i="45" s="1"/>
  <c r="N173" i="45"/>
  <c r="O173" i="45" s="1"/>
  <c r="N174" i="45"/>
  <c r="O174" i="45" s="1"/>
  <c r="N175" i="45"/>
  <c r="O175" i="45" s="1"/>
  <c r="N176" i="45"/>
  <c r="O176" i="45" s="1"/>
  <c r="N177" i="45"/>
  <c r="O177" i="45" s="1"/>
  <c r="N178" i="45"/>
  <c r="O178" i="45" s="1"/>
  <c r="N179" i="45"/>
  <c r="O179" i="45" s="1"/>
  <c r="N180" i="45"/>
  <c r="O180" i="45" s="1"/>
  <c r="N181" i="45"/>
  <c r="O181" i="45" s="1"/>
  <c r="N182" i="45"/>
  <c r="O182" i="45" s="1"/>
  <c r="N183" i="45"/>
  <c r="O183" i="45" s="1"/>
  <c r="N184" i="45"/>
  <c r="O184" i="45" s="1"/>
  <c r="N185" i="45"/>
  <c r="O185" i="45" s="1"/>
  <c r="N186" i="45"/>
  <c r="O186" i="45" s="1"/>
  <c r="N187" i="45"/>
  <c r="O187" i="45" s="1"/>
  <c r="N188" i="45"/>
  <c r="O188" i="45" s="1"/>
  <c r="N189" i="45"/>
  <c r="O189" i="45" s="1"/>
  <c r="N190" i="45"/>
  <c r="O190" i="45" s="1"/>
  <c r="N191" i="45"/>
  <c r="O191" i="45" s="1"/>
  <c r="N192" i="45"/>
  <c r="O192" i="45" s="1"/>
  <c r="N193" i="45"/>
  <c r="O193" i="45" s="1"/>
  <c r="N194" i="45"/>
  <c r="O194" i="45" s="1"/>
  <c r="N195" i="45"/>
  <c r="O195" i="45" s="1"/>
  <c r="N196" i="45"/>
  <c r="O196" i="45" s="1"/>
  <c r="N197" i="45"/>
  <c r="O197" i="45" s="1"/>
  <c r="N198" i="45"/>
  <c r="O198" i="45" s="1"/>
  <c r="N199" i="45"/>
  <c r="O199" i="45" s="1"/>
  <c r="N200" i="45"/>
  <c r="O200" i="45" s="1"/>
  <c r="N201" i="45"/>
  <c r="O201" i="45" s="1"/>
  <c r="N202" i="45"/>
  <c r="O202" i="45" s="1"/>
  <c r="N203" i="45"/>
  <c r="O203" i="45" s="1"/>
  <c r="N204" i="45"/>
  <c r="O204" i="45" s="1"/>
  <c r="N205" i="45"/>
  <c r="O205" i="45" s="1"/>
  <c r="N206" i="45"/>
  <c r="O206" i="45" s="1"/>
  <c r="Q7" i="40"/>
  <c r="Q8" i="40"/>
  <c r="I7" i="38"/>
  <c r="H6" i="26"/>
  <c r="G7" i="27"/>
  <c r="Q9" i="40"/>
  <c r="Q10" i="40"/>
  <c r="Q11" i="40"/>
  <c r="Q12" i="40"/>
  <c r="Q13" i="40"/>
  <c r="Q14" i="40"/>
  <c r="Q15" i="40"/>
  <c r="Q16" i="40"/>
  <c r="Q17" i="40"/>
  <c r="Q18" i="40"/>
  <c r="Q19" i="40"/>
  <c r="Q20" i="40"/>
  <c r="Q21" i="40"/>
  <c r="Q22" i="40"/>
  <c r="Q23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8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5" i="40"/>
  <c r="I7" i="40"/>
  <c r="J7" i="40" s="1"/>
  <c r="K7" i="40" s="1"/>
  <c r="I8" i="40"/>
  <c r="J8" i="40" s="1"/>
  <c r="K8" i="40" s="1"/>
  <c r="I9" i="40"/>
  <c r="J9" i="40" s="1"/>
  <c r="K9" i="40" s="1"/>
  <c r="I10" i="40"/>
  <c r="J10" i="40" s="1"/>
  <c r="K10" i="40" s="1"/>
  <c r="I11" i="40"/>
  <c r="J11" i="40" s="1"/>
  <c r="K11" i="40" s="1"/>
  <c r="I12" i="40"/>
  <c r="J12" i="40" s="1"/>
  <c r="K12" i="40" s="1"/>
  <c r="I13" i="40"/>
  <c r="J13" i="40" s="1"/>
  <c r="K13" i="40" s="1"/>
  <c r="I14" i="40"/>
  <c r="J14" i="40" s="1"/>
  <c r="K14" i="40" s="1"/>
  <c r="I15" i="40"/>
  <c r="J15" i="40" s="1"/>
  <c r="K15" i="40" s="1"/>
  <c r="I16" i="40"/>
  <c r="J16" i="40" s="1"/>
  <c r="K16" i="40" s="1"/>
  <c r="I17" i="40"/>
  <c r="J17" i="40" s="1"/>
  <c r="K17" i="40" s="1"/>
  <c r="I18" i="40"/>
  <c r="J18" i="40" s="1"/>
  <c r="K18" i="40" s="1"/>
  <c r="I19" i="40"/>
  <c r="J19" i="40" s="1"/>
  <c r="K19" i="40" s="1"/>
  <c r="I20" i="40"/>
  <c r="J20" i="40" s="1"/>
  <c r="K20" i="40" s="1"/>
  <c r="I21" i="40"/>
  <c r="J21" i="40" s="1"/>
  <c r="K21" i="40" s="1"/>
  <c r="I22" i="40"/>
  <c r="J22" i="40" s="1"/>
  <c r="K22" i="40" s="1"/>
  <c r="I23" i="40"/>
  <c r="J23" i="40" s="1"/>
  <c r="K23" i="40" s="1"/>
  <c r="I24" i="40"/>
  <c r="J24" i="40" s="1"/>
  <c r="K24" i="40" s="1"/>
  <c r="I25" i="40"/>
  <c r="J25" i="40" s="1"/>
  <c r="K25" i="40" s="1"/>
  <c r="I26" i="40"/>
  <c r="J26" i="40" s="1"/>
  <c r="K26" i="40" s="1"/>
  <c r="I27" i="40"/>
  <c r="J27" i="40" s="1"/>
  <c r="K27" i="40" s="1"/>
  <c r="I28" i="40"/>
  <c r="J28" i="40" s="1"/>
  <c r="K28" i="40" s="1"/>
  <c r="I29" i="40"/>
  <c r="J29" i="40" s="1"/>
  <c r="K29" i="40" s="1"/>
  <c r="I30" i="40"/>
  <c r="J30" i="40" s="1"/>
  <c r="K30" i="40" s="1"/>
  <c r="I31" i="40"/>
  <c r="J31" i="40" s="1"/>
  <c r="K31" i="40" s="1"/>
  <c r="I32" i="40"/>
  <c r="J32" i="40" s="1"/>
  <c r="K32" i="40" s="1"/>
  <c r="I33" i="40"/>
  <c r="J33" i="40" s="1"/>
  <c r="K33" i="40" s="1"/>
  <c r="I34" i="40"/>
  <c r="J34" i="40" s="1"/>
  <c r="K34" i="40" s="1"/>
  <c r="I35" i="40"/>
  <c r="J35" i="40" s="1"/>
  <c r="K35" i="40" s="1"/>
  <c r="I36" i="40"/>
  <c r="J36" i="40" s="1"/>
  <c r="K36" i="40" s="1"/>
  <c r="I37" i="40"/>
  <c r="J37" i="40" s="1"/>
  <c r="K37" i="40" s="1"/>
  <c r="I38" i="40"/>
  <c r="J38" i="40" s="1"/>
  <c r="K38" i="40" s="1"/>
  <c r="I39" i="40"/>
  <c r="J39" i="40" s="1"/>
  <c r="K39" i="40" s="1"/>
  <c r="I40" i="40"/>
  <c r="J40" i="40" s="1"/>
  <c r="K40" i="40" s="1"/>
  <c r="I41" i="40"/>
  <c r="J41" i="40" s="1"/>
  <c r="K41" i="40" s="1"/>
  <c r="I42" i="40"/>
  <c r="J42" i="40" s="1"/>
  <c r="K42" i="40" s="1"/>
  <c r="I43" i="40"/>
  <c r="J43" i="40" s="1"/>
  <c r="K43" i="40" s="1"/>
  <c r="I44" i="40"/>
  <c r="J44" i="40" s="1"/>
  <c r="K44" i="40" s="1"/>
  <c r="I45" i="40"/>
  <c r="J45" i="40" s="1"/>
  <c r="K45" i="40" s="1"/>
  <c r="I46" i="40"/>
  <c r="J46" i="40" s="1"/>
  <c r="K46" i="40" s="1"/>
  <c r="I47" i="40"/>
  <c r="J47" i="40" s="1"/>
  <c r="K47" i="40" s="1"/>
  <c r="I48" i="40"/>
  <c r="J48" i="40" s="1"/>
  <c r="K48" i="40" s="1"/>
  <c r="I49" i="40"/>
  <c r="J49" i="40" s="1"/>
  <c r="K49" i="40" s="1"/>
  <c r="I50" i="40"/>
  <c r="J50" i="40" s="1"/>
  <c r="K50" i="40" s="1"/>
  <c r="I51" i="40"/>
  <c r="J51" i="40" s="1"/>
  <c r="K51" i="40" s="1"/>
  <c r="I52" i="40"/>
  <c r="J52" i="40" s="1"/>
  <c r="K52" i="40" s="1"/>
  <c r="I53" i="40"/>
  <c r="J53" i="40" s="1"/>
  <c r="K53" i="40" s="1"/>
  <c r="I54" i="40"/>
  <c r="J54" i="40" s="1"/>
  <c r="K54" i="40" s="1"/>
  <c r="I55" i="40"/>
  <c r="J55" i="40" s="1"/>
  <c r="K55" i="40" s="1"/>
  <c r="I56" i="40"/>
  <c r="J56" i="40" s="1"/>
  <c r="K56" i="40" s="1"/>
  <c r="I57" i="40"/>
  <c r="J57" i="40" s="1"/>
  <c r="K57" i="40" s="1"/>
  <c r="I58" i="40"/>
  <c r="J58" i="40" s="1"/>
  <c r="K58" i="40" s="1"/>
  <c r="I59" i="40"/>
  <c r="J59" i="40" s="1"/>
  <c r="K59" i="40" s="1"/>
  <c r="I60" i="40"/>
  <c r="J60" i="40" s="1"/>
  <c r="K60" i="40" s="1"/>
  <c r="I61" i="40"/>
  <c r="J61" i="40" s="1"/>
  <c r="K61" i="40" s="1"/>
  <c r="I62" i="40"/>
  <c r="J62" i="40" s="1"/>
  <c r="K62" i="40" s="1"/>
  <c r="I63" i="40"/>
  <c r="J63" i="40" s="1"/>
  <c r="K63" i="40" s="1"/>
  <c r="I64" i="40"/>
  <c r="J64" i="40" s="1"/>
  <c r="K64" i="40" s="1"/>
  <c r="I65" i="40"/>
  <c r="J65" i="40" s="1"/>
  <c r="K65" i="40" s="1"/>
  <c r="I66" i="40"/>
  <c r="J66" i="40" s="1"/>
  <c r="K66" i="40" s="1"/>
  <c r="I67" i="40"/>
  <c r="J67" i="40" s="1"/>
  <c r="K67" i="40" s="1"/>
  <c r="I68" i="40"/>
  <c r="J68" i="40" s="1"/>
  <c r="K68" i="40" s="1"/>
  <c r="I69" i="40"/>
  <c r="J69" i="40" s="1"/>
  <c r="K69" i="40" s="1"/>
  <c r="I70" i="40"/>
  <c r="J70" i="40" s="1"/>
  <c r="K70" i="40" s="1"/>
  <c r="I71" i="40"/>
  <c r="J71" i="40" s="1"/>
  <c r="K71" i="40" s="1"/>
  <c r="I72" i="40"/>
  <c r="J72" i="40" s="1"/>
  <c r="K72" i="40" s="1"/>
  <c r="I73" i="40"/>
  <c r="J73" i="40" s="1"/>
  <c r="K73" i="40" s="1"/>
  <c r="I74" i="40"/>
  <c r="J74" i="40" s="1"/>
  <c r="K74" i="40" s="1"/>
  <c r="I75" i="40"/>
  <c r="J75" i="40" s="1"/>
  <c r="K75" i="40" s="1"/>
  <c r="I76" i="40"/>
  <c r="J76" i="40" s="1"/>
  <c r="K76" i="40" s="1"/>
  <c r="I77" i="40"/>
  <c r="J77" i="40" s="1"/>
  <c r="K77" i="40" s="1"/>
  <c r="I78" i="40"/>
  <c r="J78" i="40" s="1"/>
  <c r="K78" i="40" s="1"/>
  <c r="I79" i="40"/>
  <c r="J79" i="40" s="1"/>
  <c r="K79" i="40" s="1"/>
  <c r="I80" i="40"/>
  <c r="J80" i="40" s="1"/>
  <c r="K80" i="40" s="1"/>
  <c r="I81" i="40"/>
  <c r="J81" i="40" s="1"/>
  <c r="K81" i="40" s="1"/>
  <c r="I82" i="40"/>
  <c r="J82" i="40" s="1"/>
  <c r="K82" i="40" s="1"/>
  <c r="I83" i="40"/>
  <c r="J83" i="40" s="1"/>
  <c r="K83" i="40" s="1"/>
  <c r="I84" i="40"/>
  <c r="J84" i="40" s="1"/>
  <c r="K84" i="40" s="1"/>
  <c r="I85" i="40"/>
  <c r="J85" i="40" s="1"/>
  <c r="K85" i="40" s="1"/>
  <c r="I86" i="40"/>
  <c r="J86" i="40" s="1"/>
  <c r="K86" i="40" s="1"/>
  <c r="I87" i="40"/>
  <c r="J87" i="40" s="1"/>
  <c r="K87" i="40" s="1"/>
  <c r="I88" i="40"/>
  <c r="J88" i="40" s="1"/>
  <c r="K88" i="40" s="1"/>
  <c r="I89" i="40"/>
  <c r="J89" i="40" s="1"/>
  <c r="K89" i="40" s="1"/>
  <c r="I90" i="40"/>
  <c r="J90" i="40" s="1"/>
  <c r="K90" i="40" s="1"/>
  <c r="I91" i="40"/>
  <c r="J91" i="40" s="1"/>
  <c r="K91" i="40" s="1"/>
  <c r="I92" i="40"/>
  <c r="J92" i="40" s="1"/>
  <c r="K92" i="40" s="1"/>
  <c r="I93" i="40"/>
  <c r="J93" i="40" s="1"/>
  <c r="K93" i="40" s="1"/>
  <c r="I94" i="40"/>
  <c r="J94" i="40" s="1"/>
  <c r="K94" i="40" s="1"/>
  <c r="I95" i="40"/>
  <c r="J95" i="40" s="1"/>
  <c r="K95" i="40" s="1"/>
  <c r="I96" i="40"/>
  <c r="J96" i="40" s="1"/>
  <c r="K96" i="40" s="1"/>
  <c r="I97" i="40"/>
  <c r="J97" i="40" s="1"/>
  <c r="K97" i="40" s="1"/>
  <c r="I98" i="40"/>
  <c r="J98" i="40" s="1"/>
  <c r="K98" i="40" s="1"/>
  <c r="I99" i="40"/>
  <c r="J99" i="40" s="1"/>
  <c r="K99" i="40" s="1"/>
  <c r="I100" i="40"/>
  <c r="J100" i="40" s="1"/>
  <c r="K100" i="40" s="1"/>
  <c r="I101" i="40"/>
  <c r="J101" i="40" s="1"/>
  <c r="K101" i="40" s="1"/>
  <c r="I102" i="40"/>
  <c r="J102" i="40" s="1"/>
  <c r="K102" i="40" s="1"/>
  <c r="I103" i="40"/>
  <c r="J103" i="40" s="1"/>
  <c r="K103" i="40" s="1"/>
  <c r="I104" i="40"/>
  <c r="J104" i="40" s="1"/>
  <c r="K104" i="40" s="1"/>
  <c r="I105" i="40"/>
  <c r="J105" i="40" s="1"/>
  <c r="K105" i="40" s="1"/>
  <c r="I106" i="40"/>
  <c r="J106" i="40" s="1"/>
  <c r="K106" i="40" s="1"/>
  <c r="I107" i="40"/>
  <c r="J107" i="40" s="1"/>
  <c r="K107" i="40" s="1"/>
  <c r="I108" i="40"/>
  <c r="J108" i="40" s="1"/>
  <c r="K108" i="40" s="1"/>
  <c r="I109" i="40"/>
  <c r="J109" i="40" s="1"/>
  <c r="K109" i="40" s="1"/>
  <c r="I110" i="40"/>
  <c r="J110" i="40" s="1"/>
  <c r="K110" i="40" s="1"/>
  <c r="I111" i="40"/>
  <c r="J111" i="40" s="1"/>
  <c r="K111" i="40" s="1"/>
  <c r="I112" i="40"/>
  <c r="J112" i="40" s="1"/>
  <c r="K112" i="40" s="1"/>
  <c r="I113" i="40"/>
  <c r="J113" i="40" s="1"/>
  <c r="K113" i="40" s="1"/>
  <c r="I114" i="40"/>
  <c r="J114" i="40" s="1"/>
  <c r="K114" i="40" s="1"/>
  <c r="I115" i="40"/>
  <c r="J115" i="40" s="1"/>
  <c r="K115" i="40" s="1"/>
  <c r="I116" i="40"/>
  <c r="J116" i="40" s="1"/>
  <c r="K116" i="40" s="1"/>
  <c r="I117" i="40"/>
  <c r="J117" i="40" s="1"/>
  <c r="K117" i="40" s="1"/>
  <c r="I118" i="40"/>
  <c r="J118" i="40" s="1"/>
  <c r="K118" i="40" s="1"/>
  <c r="I119" i="40"/>
  <c r="J119" i="40" s="1"/>
  <c r="K119" i="40" s="1"/>
  <c r="I120" i="40"/>
  <c r="J120" i="40" s="1"/>
  <c r="K120" i="40" s="1"/>
  <c r="I121" i="40"/>
  <c r="J121" i="40" s="1"/>
  <c r="K121" i="40" s="1"/>
  <c r="I122" i="40"/>
  <c r="J122" i="40" s="1"/>
  <c r="K122" i="40" s="1"/>
  <c r="I123" i="40"/>
  <c r="J123" i="40" s="1"/>
  <c r="K123" i="40" s="1"/>
  <c r="I124" i="40"/>
  <c r="J124" i="40" s="1"/>
  <c r="K124" i="40" s="1"/>
  <c r="I125" i="40"/>
  <c r="J125" i="40" s="1"/>
  <c r="K125" i="40" s="1"/>
  <c r="I126" i="40"/>
  <c r="J126" i="40" s="1"/>
  <c r="K126" i="40" s="1"/>
  <c r="I127" i="40"/>
  <c r="J127" i="40" s="1"/>
  <c r="K127" i="40" s="1"/>
  <c r="I128" i="40"/>
  <c r="J128" i="40" s="1"/>
  <c r="K128" i="40" s="1"/>
  <c r="I129" i="40"/>
  <c r="J129" i="40" s="1"/>
  <c r="K129" i="40" s="1"/>
  <c r="I130" i="40"/>
  <c r="J130" i="40" s="1"/>
  <c r="K130" i="40" s="1"/>
  <c r="I131" i="40"/>
  <c r="J131" i="40" s="1"/>
  <c r="K131" i="40" s="1"/>
  <c r="I132" i="40"/>
  <c r="J132" i="40" s="1"/>
  <c r="K132" i="40" s="1"/>
  <c r="I133" i="40"/>
  <c r="J133" i="40" s="1"/>
  <c r="K133" i="40" s="1"/>
  <c r="I134" i="40"/>
  <c r="J134" i="40" s="1"/>
  <c r="K134" i="40" s="1"/>
  <c r="I135" i="40"/>
  <c r="J135" i="40" s="1"/>
  <c r="K135" i="40" s="1"/>
  <c r="I136" i="40"/>
  <c r="J136" i="40" s="1"/>
  <c r="K136" i="40" s="1"/>
  <c r="I137" i="40"/>
  <c r="J137" i="40" s="1"/>
  <c r="K137" i="40" s="1"/>
  <c r="I138" i="40"/>
  <c r="J138" i="40" s="1"/>
  <c r="K138" i="40" s="1"/>
  <c r="I139" i="40"/>
  <c r="J139" i="40" s="1"/>
  <c r="K139" i="40" s="1"/>
  <c r="I140" i="40"/>
  <c r="J140" i="40" s="1"/>
  <c r="K140" i="40" s="1"/>
  <c r="I141" i="40"/>
  <c r="J141" i="40" s="1"/>
  <c r="K141" i="40" s="1"/>
  <c r="I142" i="40"/>
  <c r="J142" i="40" s="1"/>
  <c r="K142" i="40" s="1"/>
  <c r="I143" i="40"/>
  <c r="J143" i="40" s="1"/>
  <c r="K143" i="40" s="1"/>
  <c r="I144" i="40"/>
  <c r="J144" i="40" s="1"/>
  <c r="K144" i="40" s="1"/>
  <c r="I145" i="40"/>
  <c r="J145" i="40" s="1"/>
  <c r="K145" i="40" s="1"/>
  <c r="I146" i="40"/>
  <c r="J146" i="40" s="1"/>
  <c r="K146" i="40" s="1"/>
  <c r="I147" i="40"/>
  <c r="J147" i="40" s="1"/>
  <c r="K147" i="40" s="1"/>
  <c r="I148" i="40"/>
  <c r="J148" i="40" s="1"/>
  <c r="K148" i="40" s="1"/>
  <c r="I149" i="40"/>
  <c r="J149" i="40" s="1"/>
  <c r="K149" i="40" s="1"/>
  <c r="I150" i="40"/>
  <c r="J150" i="40" s="1"/>
  <c r="K150" i="40" s="1"/>
  <c r="I151" i="40"/>
  <c r="J151" i="40" s="1"/>
  <c r="K151" i="40" s="1"/>
  <c r="I152" i="40"/>
  <c r="J152" i="40" s="1"/>
  <c r="K152" i="40" s="1"/>
  <c r="I153" i="40"/>
  <c r="J153" i="40" s="1"/>
  <c r="K153" i="40" s="1"/>
  <c r="I154" i="40"/>
  <c r="J154" i="40" s="1"/>
  <c r="K154" i="40" s="1"/>
  <c r="I155" i="40"/>
  <c r="J155" i="40" s="1"/>
  <c r="K155" i="40" s="1"/>
  <c r="I156" i="40"/>
  <c r="J156" i="40" s="1"/>
  <c r="K156" i="40" s="1"/>
  <c r="I157" i="40"/>
  <c r="J157" i="40" s="1"/>
  <c r="K157" i="40" s="1"/>
  <c r="I158" i="40"/>
  <c r="J158" i="40" s="1"/>
  <c r="K158" i="40" s="1"/>
  <c r="I159" i="40"/>
  <c r="J159" i="40" s="1"/>
  <c r="K159" i="40" s="1"/>
  <c r="I160" i="40"/>
  <c r="J160" i="40" s="1"/>
  <c r="K160" i="40" s="1"/>
  <c r="I161" i="40"/>
  <c r="J161" i="40" s="1"/>
  <c r="K161" i="40" s="1"/>
  <c r="I162" i="40"/>
  <c r="J162" i="40" s="1"/>
  <c r="K162" i="40" s="1"/>
  <c r="I163" i="40"/>
  <c r="J163" i="40" s="1"/>
  <c r="K163" i="40" s="1"/>
  <c r="I164" i="40"/>
  <c r="J164" i="40" s="1"/>
  <c r="K164" i="40" s="1"/>
  <c r="I165" i="40"/>
  <c r="J165" i="40" s="1"/>
  <c r="K165" i="40" s="1"/>
  <c r="I166" i="40"/>
  <c r="J166" i="40" s="1"/>
  <c r="K166" i="40" s="1"/>
  <c r="I167" i="40"/>
  <c r="J167" i="40" s="1"/>
  <c r="K167" i="40" s="1"/>
  <c r="I168" i="40"/>
  <c r="J168" i="40" s="1"/>
  <c r="K168" i="40" s="1"/>
  <c r="I169" i="40"/>
  <c r="J169" i="40" s="1"/>
  <c r="K169" i="40" s="1"/>
  <c r="I170" i="40"/>
  <c r="J170" i="40" s="1"/>
  <c r="K170" i="40" s="1"/>
  <c r="I171" i="40"/>
  <c r="J171" i="40" s="1"/>
  <c r="K171" i="40" s="1"/>
  <c r="I172" i="40"/>
  <c r="J172" i="40" s="1"/>
  <c r="K172" i="40" s="1"/>
  <c r="I173" i="40"/>
  <c r="J173" i="40" s="1"/>
  <c r="K173" i="40" s="1"/>
  <c r="I174" i="40"/>
  <c r="J174" i="40" s="1"/>
  <c r="K174" i="40" s="1"/>
  <c r="I175" i="40"/>
  <c r="J175" i="40" s="1"/>
  <c r="K175" i="40" s="1"/>
  <c r="I176" i="40"/>
  <c r="J176" i="40" s="1"/>
  <c r="K176" i="40" s="1"/>
  <c r="I177" i="40"/>
  <c r="J177" i="40" s="1"/>
  <c r="K177" i="40" s="1"/>
  <c r="I178" i="40"/>
  <c r="J178" i="40" s="1"/>
  <c r="K178" i="40" s="1"/>
  <c r="I179" i="40"/>
  <c r="J179" i="40" s="1"/>
  <c r="K179" i="40" s="1"/>
  <c r="I180" i="40"/>
  <c r="J180" i="40" s="1"/>
  <c r="K180" i="40" s="1"/>
  <c r="I181" i="40"/>
  <c r="J181" i="40" s="1"/>
  <c r="K181" i="40" s="1"/>
  <c r="I182" i="40"/>
  <c r="J182" i="40" s="1"/>
  <c r="K182" i="40" s="1"/>
  <c r="I183" i="40"/>
  <c r="J183" i="40" s="1"/>
  <c r="K183" i="40" s="1"/>
  <c r="I184" i="40"/>
  <c r="J184" i="40" s="1"/>
  <c r="K184" i="40" s="1"/>
  <c r="I185" i="40"/>
  <c r="J185" i="40" s="1"/>
  <c r="K185" i="40" s="1"/>
  <c r="I186" i="40"/>
  <c r="J186" i="40" s="1"/>
  <c r="K186" i="40" s="1"/>
  <c r="I187" i="40"/>
  <c r="J187" i="40" s="1"/>
  <c r="K187" i="40" s="1"/>
  <c r="I188" i="40"/>
  <c r="J188" i="40" s="1"/>
  <c r="K188" i="40" s="1"/>
  <c r="I189" i="40"/>
  <c r="J189" i="40" s="1"/>
  <c r="K189" i="40" s="1"/>
  <c r="I190" i="40"/>
  <c r="J190" i="40" s="1"/>
  <c r="K190" i="40" s="1"/>
  <c r="I191" i="40"/>
  <c r="J191" i="40" s="1"/>
  <c r="K191" i="40" s="1"/>
  <c r="I192" i="40"/>
  <c r="J192" i="40" s="1"/>
  <c r="K192" i="40" s="1"/>
  <c r="I193" i="40"/>
  <c r="J193" i="40" s="1"/>
  <c r="K193" i="40" s="1"/>
  <c r="I194" i="40"/>
  <c r="J194" i="40" s="1"/>
  <c r="K194" i="40" s="1"/>
  <c r="I195" i="40"/>
  <c r="J195" i="40" s="1"/>
  <c r="K195" i="40" s="1"/>
  <c r="I196" i="40"/>
  <c r="J196" i="40" s="1"/>
  <c r="K196" i="40" s="1"/>
  <c r="I197" i="40"/>
  <c r="J197" i="40" s="1"/>
  <c r="K197" i="40" s="1"/>
  <c r="I198" i="40"/>
  <c r="J198" i="40" s="1"/>
  <c r="K198" i="40" s="1"/>
  <c r="I199" i="40"/>
  <c r="J199" i="40" s="1"/>
  <c r="K199" i="40" s="1"/>
  <c r="I200" i="40"/>
  <c r="J200" i="40" s="1"/>
  <c r="K200" i="40" s="1"/>
  <c r="I201" i="40"/>
  <c r="J201" i="40" s="1"/>
  <c r="K201" i="40" s="1"/>
  <c r="I202" i="40"/>
  <c r="J202" i="40" s="1"/>
  <c r="K202" i="40" s="1"/>
  <c r="I203" i="40"/>
  <c r="J203" i="40" s="1"/>
  <c r="K203" i="40" s="1"/>
  <c r="I204" i="40"/>
  <c r="J204" i="40" s="1"/>
  <c r="K204" i="40" s="1"/>
  <c r="I205" i="40"/>
  <c r="J205" i="40" s="1"/>
  <c r="K205" i="40" s="1"/>
  <c r="I206" i="40"/>
  <c r="J206" i="40" s="1"/>
  <c r="K206" i="40" s="1"/>
  <c r="I8" i="38"/>
  <c r="I9" i="38"/>
  <c r="I10" i="38"/>
  <c r="I11" i="38"/>
  <c r="I12" i="38"/>
  <c r="I13" i="38"/>
  <c r="I14" i="38"/>
  <c r="I15" i="38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I84" i="38"/>
  <c r="I85" i="38"/>
  <c r="I86" i="38"/>
  <c r="I87" i="38"/>
  <c r="I88" i="38"/>
  <c r="I89" i="38"/>
  <c r="I90" i="38"/>
  <c r="I91" i="38"/>
  <c r="I92" i="38"/>
  <c r="I93" i="38"/>
  <c r="I94" i="38"/>
  <c r="I95" i="38"/>
  <c r="I96" i="38"/>
  <c r="I97" i="38"/>
  <c r="I98" i="38"/>
  <c r="I99" i="38"/>
  <c r="I100" i="38"/>
  <c r="I101" i="38"/>
  <c r="I102" i="38"/>
  <c r="I103" i="38"/>
  <c r="I104" i="38"/>
  <c r="I105" i="38"/>
  <c r="I106" i="38"/>
  <c r="I107" i="38"/>
  <c r="I108" i="38"/>
  <c r="I109" i="38"/>
  <c r="I110" i="38"/>
  <c r="I111" i="38"/>
  <c r="I112" i="38"/>
  <c r="I113" i="38"/>
  <c r="I114" i="38"/>
  <c r="I115" i="38"/>
  <c r="I116" i="38"/>
  <c r="I117" i="38"/>
  <c r="I118" i="38"/>
  <c r="I119" i="38"/>
  <c r="I120" i="38"/>
  <c r="I121" i="38"/>
  <c r="I122" i="38"/>
  <c r="I123" i="38"/>
  <c r="I124" i="38"/>
  <c r="I125" i="38"/>
  <c r="I126" i="38"/>
  <c r="I127" i="38"/>
  <c r="I128" i="38"/>
  <c r="I129" i="38"/>
  <c r="I130" i="38"/>
  <c r="I131" i="38"/>
  <c r="I132" i="38"/>
  <c r="I133" i="38"/>
  <c r="I134" i="38"/>
  <c r="I135" i="38"/>
  <c r="I136" i="38"/>
  <c r="I137" i="38"/>
  <c r="I138" i="38"/>
  <c r="I139" i="38"/>
  <c r="I140" i="38"/>
  <c r="I141" i="38"/>
  <c r="I142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175" i="38"/>
  <c r="I176" i="38"/>
  <c r="I177" i="38"/>
  <c r="I178" i="38"/>
  <c r="I179" i="38"/>
  <c r="I180" i="38"/>
  <c r="I181" i="38"/>
  <c r="I182" i="38"/>
  <c r="I183" i="38"/>
  <c r="I184" i="38"/>
  <c r="I185" i="38"/>
  <c r="I186" i="38"/>
  <c r="I187" i="38"/>
  <c r="I188" i="38"/>
  <c r="I189" i="38"/>
  <c r="I190" i="38"/>
  <c r="I191" i="38"/>
  <c r="I192" i="38"/>
  <c r="I193" i="38"/>
  <c r="I194" i="38"/>
  <c r="I195" i="38"/>
  <c r="I196" i="38"/>
  <c r="I197" i="38"/>
  <c r="I198" i="38"/>
  <c r="I199" i="38"/>
  <c r="I200" i="38"/>
  <c r="I201" i="38"/>
  <c r="I202" i="38"/>
  <c r="I203" i="38"/>
  <c r="I204" i="38"/>
  <c r="I205" i="38"/>
  <c r="I206" i="38"/>
  <c r="C53" i="42"/>
  <c r="C54" i="42"/>
  <c r="H8" i="42"/>
  <c r="C55" i="42"/>
  <c r="C52" i="42"/>
  <c r="C56" i="42"/>
  <c r="H2" i="42"/>
  <c r="H3" i="42"/>
  <c r="H4" i="42"/>
  <c r="H6" i="42"/>
  <c r="H5" i="42"/>
  <c r="C51" i="42"/>
  <c r="H7" i="42"/>
  <c r="D51" i="42" l="1"/>
  <c r="E51" i="42"/>
  <c r="E56" i="42"/>
  <c r="D55" i="42"/>
  <c r="E54" i="42"/>
  <c r="D56" i="42"/>
  <c r="D52" i="42"/>
  <c r="D54" i="42"/>
  <c r="E52" i="42"/>
  <c r="E55" i="42"/>
  <c r="D53" i="42"/>
  <c r="E53" i="42"/>
  <c r="H7" i="26" l="1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M12" i="19"/>
  <c r="L12" i="19"/>
  <c r="K12" i="19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E207" i="6"/>
  <c r="E20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5BE96-7081-4B3C-B6B3-5BD825183C11}" keepAlive="1" name="Query - Average_Weight" description="Connection to the 'Average_Weight' query in the workbook." type="5" refreshedVersion="8" background="1" saveData="1">
    <dbPr connection="Provider=Microsoft.Mashup.OleDb.1;Data Source=$Workbook$;Location=Average_Weight;Extended Properties=&quot;&quot;" command="SELECT * FROM [Average_Weight]"/>
  </connection>
  <connection id="2" xr16:uid="{2B6735A1-CC6F-4397-929A-5FD1F7EE1C2B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3" xr16:uid="{F8F67B5C-05B7-4BDB-B877-C69755410D22}" keepAlive="1" name="Query - Customer_Membership" description="Connection to the 'Customer_Membership' query in the workbook." type="5" refreshedVersion="8" background="1" saveData="1">
    <dbPr connection="Provider=Microsoft.Mashup.OleDb.1;Data Source=$Workbook$;Location=Customer_Membership;Extended Properties=&quot;&quot;" command="SELECT * FROM [Customer_Membership]"/>
  </connection>
  <connection id="4" xr16:uid="{2C6AA558-8252-47BE-9483-2605D24F4333}" keepAlive="1" name="Query - Data_Sheet" description="Connection to the 'Data_Sheet' query in the workbook." type="5" refreshedVersion="8" background="1" saveData="1">
    <dbPr connection="Provider=Microsoft.Mashup.OleDb.1;Data Source=$Workbook$;Location=Data_Sheet;Extended Properties=&quot;&quot;" command="SELECT * FROM [Data_Sheet]"/>
  </connection>
  <connection id="5" xr16:uid="{D1EEB2CA-A841-4C20-B148-9B766CB93FDA}" keepAlive="1" name="Query - Employee_Details" description="Connection to the 'Employee_Details' query in the workbook." type="5" refreshedVersion="8" background="1" saveData="1">
    <dbPr connection="Provider=Microsoft.Mashup.OleDb.1;Data Source=$Workbook$;Location=Employee_Details;Extended Properties=&quot;&quot;" command="SELECT * FROM [Employee_Details]"/>
  </connection>
  <connection id="6" xr16:uid="{FA31DB5A-C9C7-4F6F-961B-13B251E39FFD}" keepAlive="1" name="Query - employee_manages_shipment" description="Connection to the 'employee_manages_shipment' query in the workbook." type="5" refreshedVersion="8" background="1" saveData="1">
    <dbPr connection="Provider=Microsoft.Mashup.OleDb.1;Data Source=$Workbook$;Location=employee_manages_shipment;Extended Properties=&quot;&quot;" command="SELECT * FROM [employee_manages_shipment]"/>
  </connection>
  <connection id="7" xr16:uid="{A1D94644-5474-4561-ABA2-D4B22F9BAF53}" keepAlive="1" name="Query - Membership" description="Connection to the 'Membership' query in the workbook." type="5" refreshedVersion="8" background="1" saveData="1">
    <dbPr connection="Provider=Microsoft.Mashup.OleDb.1;Data Source=$Workbook$;Location=Membership;Extended Properties=&quot;&quot;" command="SELECT * FROM [Membership]"/>
  </connection>
  <connection id="8" xr16:uid="{B56E7D9F-DD09-40A3-B860-31CD71485F0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9" xr16:uid="{BFF0DAC7-694E-47A7-99FF-507BA2028BA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0" xr16:uid="{102108E0-32B1-49E3-BB07-5CBE3A2D4C26}" keepAlive="1" name="Query - Payment_Details" description="Connection to the 'Payment_Details' query in the workbook." type="5" refreshedVersion="8" background="1" saveData="1">
    <dbPr connection="Provider=Microsoft.Mashup.OleDb.1;Data Source=$Workbook$;Location=Payment_Details;Extended Properties=&quot;&quot;" command="SELECT * FROM [Payment_Details]"/>
  </connection>
  <connection id="11" xr16:uid="{6C315BAF-7163-412C-AC4D-CFB75AD51AC6}" keepAlive="1" name="Query - Payment_Details (2)" description="Connection to the 'Payment_Details (2)' query in the workbook." type="5" refreshedVersion="8" background="1" saveData="1">
    <dbPr connection="Provider=Microsoft.Mashup.OleDb.1;Data Source=$Workbook$;Location=&quot;Payment_Details (2)&quot;;Extended Properties=&quot;&quot;" command="SELECT * FROM [Payment_Details (2)]"/>
  </connection>
  <connection id="12" xr16:uid="{2876A5F2-BFF7-483A-81AB-0C427261BCE7}" keepAlive="1" name="Query - Payment_Details (3)" description="Connection to the 'Payment_Details (3)' query in the workbook." type="5" refreshedVersion="8" background="1" saveData="1">
    <dbPr connection="Provider=Microsoft.Mashup.OleDb.1;Data Source=$Workbook$;Location=&quot;Payment_Details (3)&quot;;Extended Properties=&quot;&quot;" command="SELECT * FROM [Payment_Details (3)]"/>
  </connection>
  <connection id="13" xr16:uid="{5FAD0E7B-D58E-4111-89F7-9CB4EC085EAF}" keepAlive="1" name="Query - Payment_Details (4)" description="Connection to the 'Payment_Details (4)' query in the workbook." type="5" refreshedVersion="8" background="1" saveData="1">
    <dbPr connection="Provider=Microsoft.Mashup.OleDb.1;Data Source=$Workbook$;Location=&quot;Payment_Details (4)&quot;;Extended Properties=&quot;&quot;" command="SELECT * FROM [Payment_Details (4)]"/>
  </connection>
  <connection id="14" xr16:uid="{A729DA97-DF9B-498F-8F20-DAE41D264A40}" keepAlive="1" name="Query - Payment_Details (5)" description="Connection to the 'Payment_Details (5)' query in the workbook." type="5" refreshedVersion="8" background="1" saveData="1">
    <dbPr connection="Provider=Microsoft.Mashup.OleDb.1;Data Source=$Workbook$;Location=&quot;Payment_Details (5)&quot;;Extended Properties=&quot;&quot;" command="SELECT * FROM [Payment_Details (5)]"/>
  </connection>
  <connection id="15" xr16:uid="{E9A4FF9D-925A-449C-A42F-76A13713AEEB}" keepAlive="1" name="Query - Shipment_Details (2)" description="Connection to the 'Shipment_Details (2)' query in the workbook." type="5" refreshedVersion="8" background="1" saveData="1">
    <dbPr connection="Provider=Microsoft.Mashup.OleDb.1;Data Source=$Workbook$;Location=&quot;Shipment_Details (2)&quot;;Extended Properties=&quot;&quot;" command="SELECT * FROM [Shipment_Details (2)]"/>
  </connection>
  <connection id="16" xr16:uid="{5E6B6F5E-D523-4245-8D08-E4AF12F4ACDE}" keepAlive="1" name="Query - Shipment_Details (3)" description="Connection to the 'Shipment_Details (3)' query in the workbook." type="5" refreshedVersion="8" background="1" saveData="1">
    <dbPr connection="Provider=Microsoft.Mashup.OleDb.1;Data Source=$Workbook$;Location=&quot;Shipment_Details (3)&quot;;Extended Properties=&quot;&quot;" command="SELECT * FROM [Shipment_Details (3)]"/>
  </connection>
  <connection id="17" xr16:uid="{A7EA1CA2-690F-4EAA-BF28-49DE1238A70A}" keepAlive="1" name="Query - Shipment_Details (5)" description="Connection to the 'Shipment_Details (5)' query in the workbook." type="5" refreshedVersion="8" background="1" saveData="1">
    <dbPr connection="Provider=Microsoft.Mashup.OleDb.1;Data Source=$Workbook$;Location=&quot;Shipment_Details (5)&quot;;Extended Properties=&quot;&quot;" command="SELECT * FROM [Shipment_Details (5)]"/>
  </connection>
  <connection id="18" xr16:uid="{F5E9A659-1ADB-4A70-9E51-A2C1AC9E63B5}" keepAlive="1" name="Query - shipment_details-status" description="Connection to the 'shipment_details-status' query in the workbook." type="5" refreshedVersion="8" background="1" saveData="1">
    <dbPr connection="Provider=Microsoft.Mashup.OleDb.1;Data Source=$Workbook$;Location=shipment_details-status;Extended Properties=&quot;&quot;" command="SELECT * FROM [shipment_details-status]"/>
  </connection>
  <connection id="19" xr16:uid="{C886E34F-48AE-46DC-8681-D3EFE57B44D4}" keepAlive="1" name="Query - shipment_details-status (2)" description="Connection to the 'shipment_details-status (2)' query in the workbook." type="5" refreshedVersion="8" background="1" saveData="1">
    <dbPr connection="Provider=Microsoft.Mashup.OleDb.1;Data Source=$Workbook$;Location=&quot;shipment_details-status (2)&quot;;Extended Properties=&quot;&quot;" command="SELECT * FROM [shipment_details-status (2)]"/>
  </connection>
</connections>
</file>

<file path=xl/sharedStrings.xml><?xml version="1.0" encoding="utf-8"?>
<sst xmlns="http://schemas.openxmlformats.org/spreadsheetml/2006/main" count="17520" uniqueCount="1833">
  <si>
    <t>C_ID</t>
  </si>
  <si>
    <t>M_ID</t>
  </si>
  <si>
    <t>C_NAME</t>
  </si>
  <si>
    <t>C_EMAIL_ID</t>
  </si>
  <si>
    <t>C_TYPE</t>
  </si>
  <si>
    <t>C_ADDR</t>
  </si>
  <si>
    <t>C_CONT_NO</t>
  </si>
  <si>
    <t>Mitchell</t>
  </si>
  <si>
    <t>Internal Goods</t>
  </si>
  <si>
    <t>2100 Block of 27TH AV</t>
  </si>
  <si>
    <t>Reginald</t>
  </si>
  <si>
    <t>Wholesale</t>
  </si>
  <si>
    <t>300 Block of ELLIS ST</t>
  </si>
  <si>
    <t>Jaylene</t>
  </si>
  <si>
    <t>Retail</t>
  </si>
  <si>
    <t>1000 Block of MISSION ST</t>
  </si>
  <si>
    <t>Stacie</t>
  </si>
  <si>
    <t>800 Block of BRYANT ST</t>
  </si>
  <si>
    <t>Jonathan</t>
  </si>
  <si>
    <t>0 Block of DRUMM ST</t>
  </si>
  <si>
    <t>Italia</t>
  </si>
  <si>
    <t>3RD ST / FOLSOM ST</t>
  </si>
  <si>
    <t>Catherine</t>
  </si>
  <si>
    <t>GOLDEN GATE AV / PARKER AV</t>
  </si>
  <si>
    <t>Pierre</t>
  </si>
  <si>
    <t>1400 Block of DEHARO ST</t>
  </si>
  <si>
    <t>Sheryl</t>
  </si>
  <si>
    <t>FOLSOM ST / 3RD ST</t>
  </si>
  <si>
    <t>Rory</t>
  </si>
  <si>
    <t>0 Block of THRIFT ST</t>
  </si>
  <si>
    <t>100 Block of GOLDEN GATE AV</t>
  </si>
  <si>
    <t>Monte</t>
  </si>
  <si>
    <t>2400 Block of DIAMOND ST</t>
  </si>
  <si>
    <t>Belle</t>
  </si>
  <si>
    <t>FOLSOM ST / CESAR CHAVEZ ST</t>
  </si>
  <si>
    <t>Rayshawn</t>
  </si>
  <si>
    <t>100 Block of LELAND AV</t>
  </si>
  <si>
    <t>600 Block of CLEMENT ST</t>
  </si>
  <si>
    <t>Alonzo</t>
  </si>
  <si>
    <t>400 Block of LEAVENWORTH ST</t>
  </si>
  <si>
    <t>Ray</t>
  </si>
  <si>
    <t>4400 Block of ANZA ST</t>
  </si>
  <si>
    <t>Tiffany</t>
  </si>
  <si>
    <t>GEARY ST / TAYLOR ST</t>
  </si>
  <si>
    <t>Rosalind</t>
  </si>
  <si>
    <t>1500 Block of NEWCOMB AV</t>
  </si>
  <si>
    <t>Franklin</t>
  </si>
  <si>
    <t>ELLIS ST / JONES ST</t>
  </si>
  <si>
    <t>Sophie</t>
  </si>
  <si>
    <t>24TH ST / MISSION ST</t>
  </si>
  <si>
    <t>Matthew</t>
  </si>
  <si>
    <t>600 Block of JOHNMUIR DR</t>
  </si>
  <si>
    <t>Larry</t>
  </si>
  <si>
    <t>1700 Block of LYON ST</t>
  </si>
  <si>
    <t>Elena</t>
  </si>
  <si>
    <t>3100 Block of 20TH AV</t>
  </si>
  <si>
    <t>Brady</t>
  </si>
  <si>
    <t>1300 Block of COLUMBUS AV</t>
  </si>
  <si>
    <t>Sapphire</t>
  </si>
  <si>
    <t>LARKIN ST / POST ST</t>
  </si>
  <si>
    <t>Gene</t>
  </si>
  <si>
    <t>800 Block of AMAZON AV</t>
  </si>
  <si>
    <t>Magdalene</t>
  </si>
  <si>
    <t>400 Block of 39TH AV</t>
  </si>
  <si>
    <t>Norma</t>
  </si>
  <si>
    <t>300 Block of CAPISTRANO AV</t>
  </si>
  <si>
    <t>Destiny</t>
  </si>
  <si>
    <t>400 Block of POWELL ST</t>
  </si>
  <si>
    <t>Glory</t>
  </si>
  <si>
    <t>HARRIET ST / HOWARD ST</t>
  </si>
  <si>
    <t>Latasha</t>
  </si>
  <si>
    <t>1500 Block of TURK ST</t>
  </si>
  <si>
    <t>Clay</t>
  </si>
  <si>
    <t>200 Block of SILVER AV</t>
  </si>
  <si>
    <t>Frances</t>
  </si>
  <si>
    <t>Dinah</t>
  </si>
  <si>
    <t>2100 Block of LOMBARD ST</t>
  </si>
  <si>
    <t>GOLDEN GATE AV / VANNESS AV</t>
  </si>
  <si>
    <t>Louise</t>
  </si>
  <si>
    <t>Kaitlyn</t>
  </si>
  <si>
    <t>POWELL ST / MARKET ST</t>
  </si>
  <si>
    <t>Morgan</t>
  </si>
  <si>
    <t>CAPP ST / 17TH ST</t>
  </si>
  <si>
    <t>Courtney</t>
  </si>
  <si>
    <t>0 Block of SADOWA ST</t>
  </si>
  <si>
    <t>500 Block of GEARY ST</t>
  </si>
  <si>
    <t>Eddie</t>
  </si>
  <si>
    <t>0 Block of OFARRELL ST</t>
  </si>
  <si>
    <t>Maurice</t>
  </si>
  <si>
    <t>2700 Block of FILBERT ST</t>
  </si>
  <si>
    <t>Taryn</t>
  </si>
  <si>
    <t>700 Block of VALLEJO ST</t>
  </si>
  <si>
    <t>Lazaro</t>
  </si>
  <si>
    <t>300 Block of FILLMORE ST</t>
  </si>
  <si>
    <t>Muriel</t>
  </si>
  <si>
    <t>0 Block of MYRTLE ST</t>
  </si>
  <si>
    <t>Dejon</t>
  </si>
  <si>
    <t>300 Block of HOLLADAY AV</t>
  </si>
  <si>
    <t>Peter</t>
  </si>
  <si>
    <t>DORLAND ST / GUERRERO ST</t>
  </si>
  <si>
    <t>Todd</t>
  </si>
  <si>
    <t>23RD ST / DOUGLASS ST</t>
  </si>
  <si>
    <t>Stacy</t>
  </si>
  <si>
    <t>5000 Block of 3RD ST</t>
  </si>
  <si>
    <t>Frank</t>
  </si>
  <si>
    <t>0 Block of 7TH ST</t>
  </si>
  <si>
    <t>3500 Block of 26TH ST</t>
  </si>
  <si>
    <t>Daren</t>
  </si>
  <si>
    <t>0 Block of MAYNARD ST</t>
  </si>
  <si>
    <t>MISSION ST / 17TH ST</t>
  </si>
  <si>
    <t>Isidro</t>
  </si>
  <si>
    <t>300 Block of MARKET ST</t>
  </si>
  <si>
    <t>Claude</t>
  </si>
  <si>
    <t>800 Block of CLEMENT ST</t>
  </si>
  <si>
    <t>Gaylon</t>
  </si>
  <si>
    <t>4100 Block of GEARY BL</t>
  </si>
  <si>
    <t>Adonis</t>
  </si>
  <si>
    <t>3300 Block of CESAR CHAVEZ ST</t>
  </si>
  <si>
    <t>MONTGOMERY ST / BROADWAY ST</t>
  </si>
  <si>
    <t>17TH ST / SHOTWELL ST</t>
  </si>
  <si>
    <t>Bambi</t>
  </si>
  <si>
    <t>1900 Block of UNION ST</t>
  </si>
  <si>
    <t>Isabela</t>
  </si>
  <si>
    <t>600 Block of HEAD ST</t>
  </si>
  <si>
    <t>Philip</t>
  </si>
  <si>
    <t>Joe</t>
  </si>
  <si>
    <t>4100 Block of 18TH ST</t>
  </si>
  <si>
    <t>2700 Block of FOLSOM ST</t>
  </si>
  <si>
    <t>800 Block of HOWARD ST</t>
  </si>
  <si>
    <t>Lola</t>
  </si>
  <si>
    <t>2300 Block of MARKET ST</t>
  </si>
  <si>
    <t>Jennie</t>
  </si>
  <si>
    <t>16TH ST / SHOTWELL ST</t>
  </si>
  <si>
    <t>Brennan</t>
  </si>
  <si>
    <t>2000 Block of JERROLD AV</t>
  </si>
  <si>
    <t>Juan</t>
  </si>
  <si>
    <t>600 Block of 9TH AV</t>
  </si>
  <si>
    <t>Carlotta</t>
  </si>
  <si>
    <t>900 Block of GENEVA AV</t>
  </si>
  <si>
    <t>POLK ST / SUTTER ST</t>
  </si>
  <si>
    <t>Naisha</t>
  </si>
  <si>
    <t>MISSION ST / 9TH ST</t>
  </si>
  <si>
    <t>1400 Block of HARRISON ST</t>
  </si>
  <si>
    <t>Gabrielle</t>
  </si>
  <si>
    <t>FILLMORE ST / CALIFORNIA ST</t>
  </si>
  <si>
    <t>Grover</t>
  </si>
  <si>
    <t>EDDY ST / POLK ST</t>
  </si>
  <si>
    <t>Carter</t>
  </si>
  <si>
    <t>800 Block of OAK ST</t>
  </si>
  <si>
    <t>Bianca</t>
  </si>
  <si>
    <t>300 Block of LEAVENWORTH ST</t>
  </si>
  <si>
    <t>1500 Block of WEBSTER ST</t>
  </si>
  <si>
    <t>Marie</t>
  </si>
  <si>
    <t>1600 Block of GEARY BL</t>
  </si>
  <si>
    <t>Neri</t>
  </si>
  <si>
    <t>500 Block of CRESTLAKE DR</t>
  </si>
  <si>
    <t>Chelsey</t>
  </si>
  <si>
    <t>CALIFORNIA ST / FILLMORE ST</t>
  </si>
  <si>
    <t>1700 Block of STEINER ST</t>
  </si>
  <si>
    <t>Lucien</t>
  </si>
  <si>
    <t>700 Block of PERU AV</t>
  </si>
  <si>
    <t>Aidan</t>
  </si>
  <si>
    <t>100 Block of OAK ST</t>
  </si>
  <si>
    <t>Tomeka</t>
  </si>
  <si>
    <t>HOWARD ST / 3RD ST</t>
  </si>
  <si>
    <t>Theresa</t>
  </si>
  <si>
    <t>1300 Block of MISSION ST</t>
  </si>
  <si>
    <t>Korie</t>
  </si>
  <si>
    <t>400 Block of ELLIS ST</t>
  </si>
  <si>
    <t>Misael</t>
  </si>
  <si>
    <t>4900 Block of MISSION ST</t>
  </si>
  <si>
    <t>Steven</t>
  </si>
  <si>
    <t>Tammi</t>
  </si>
  <si>
    <t>700 Block of STANYAN ST</t>
  </si>
  <si>
    <t>Rayburn</t>
  </si>
  <si>
    <t>1400 Block of SACRAMENTO ST</t>
  </si>
  <si>
    <t>Gordon</t>
  </si>
  <si>
    <t>HARRISON ST / 6TH ST</t>
  </si>
  <si>
    <t>Zakariya</t>
  </si>
  <si>
    <t>LAWTON ST / 10TH AV</t>
  </si>
  <si>
    <t>Otis</t>
  </si>
  <si>
    <t>0 Block of URANUS TR</t>
  </si>
  <si>
    <t>Curtis</t>
  </si>
  <si>
    <t>300 Block of HYDE ST</t>
  </si>
  <si>
    <t>1100 Block of SUTTER ST</t>
  </si>
  <si>
    <t>Dani</t>
  </si>
  <si>
    <t>1900 Block of PALOU AV</t>
  </si>
  <si>
    <t>Sadie</t>
  </si>
  <si>
    <t>17TH ST / CAPP ST</t>
  </si>
  <si>
    <t>Emma</t>
  </si>
  <si>
    <t>100 Block of LEAVENWORTH ST</t>
  </si>
  <si>
    <t>MARKET ST / POWELL ST</t>
  </si>
  <si>
    <t>Connie</t>
  </si>
  <si>
    <t>SPEAR ST / MARKET ST</t>
  </si>
  <si>
    <t>Ricky</t>
  </si>
  <si>
    <t>VANNESS AV / CALIFORNIA ST</t>
  </si>
  <si>
    <t>Patrick</t>
  </si>
  <si>
    <t>100 Block of JONES ST</t>
  </si>
  <si>
    <t>Annie</t>
  </si>
  <si>
    <t>0 Block of FREMONT ST</t>
  </si>
  <si>
    <t>Elvia</t>
  </si>
  <si>
    <t>300 Block of 14TH ST</t>
  </si>
  <si>
    <t>Laurette</t>
  </si>
  <si>
    <t>HAROLD AV / BRUCE AV</t>
  </si>
  <si>
    <t>Austin</t>
  </si>
  <si>
    <t>600 Block of TOWNSEND ST</t>
  </si>
  <si>
    <t>Willie</t>
  </si>
  <si>
    <t>0 Block of POWELL ST</t>
  </si>
  <si>
    <t>Diana</t>
  </si>
  <si>
    <t>1200 Block of IRVING ST</t>
  </si>
  <si>
    <t>Amelia</t>
  </si>
  <si>
    <t>TARAVAL ST / 48TH AV</t>
  </si>
  <si>
    <t>Dennis</t>
  </si>
  <si>
    <t>7TH ST / MISSION ST</t>
  </si>
  <si>
    <t>Paige</t>
  </si>
  <si>
    <t>EDDY ST / DIVISADERO ST</t>
  </si>
  <si>
    <t>Lydia</t>
  </si>
  <si>
    <t>EDDY ST / JONES ST</t>
  </si>
  <si>
    <t>Kandace</t>
  </si>
  <si>
    <t>2100 Block of POLK ST</t>
  </si>
  <si>
    <t>Tianna</t>
  </si>
  <si>
    <t>SANSOME ST / CHESTNUT ST</t>
  </si>
  <si>
    <t>Roxanne</t>
  </si>
  <si>
    <t>1500 Block of HUDSON AV</t>
  </si>
  <si>
    <t>Hellen</t>
  </si>
  <si>
    <t>1200 Block of MCALLISTER ST</t>
  </si>
  <si>
    <t>Zoie</t>
  </si>
  <si>
    <t>16TH ST / MISSION ST</t>
  </si>
  <si>
    <t>George</t>
  </si>
  <si>
    <t>2200 Block of 14TH AV</t>
  </si>
  <si>
    <t>Genesis</t>
  </si>
  <si>
    <t>GOLDEN GATE AV / FILLMORE ST</t>
  </si>
  <si>
    <t>Reymundo</t>
  </si>
  <si>
    <t>3000 Block of 23RD ST</t>
  </si>
  <si>
    <t>Boyd</t>
  </si>
  <si>
    <t>1500 Block of MCALLISTER ST</t>
  </si>
  <si>
    <t>Janelle</t>
  </si>
  <si>
    <t>OAK ST / FILLMORE ST</t>
  </si>
  <si>
    <t>Bryn</t>
  </si>
  <si>
    <t>JOHNFKENNEDY DR / TRANSVERSE DR</t>
  </si>
  <si>
    <t>Eriana</t>
  </si>
  <si>
    <t>MISSION ST / 20TH ST</t>
  </si>
  <si>
    <t>Bayley</t>
  </si>
  <si>
    <t>900 Block of HAYES ST</t>
  </si>
  <si>
    <t>Chasity</t>
  </si>
  <si>
    <t>600 Block of PAGE ST</t>
  </si>
  <si>
    <t>0 Block of WAVERLY PL</t>
  </si>
  <si>
    <t>Sydney</t>
  </si>
  <si>
    <t>MARKET ST / 3RD ST</t>
  </si>
  <si>
    <t>Bernadine</t>
  </si>
  <si>
    <t>1000 Block of CONNECTICUT ST</t>
  </si>
  <si>
    <t>Julianna</t>
  </si>
  <si>
    <t>800 Block of NORTHPOINT ST</t>
  </si>
  <si>
    <t>Gwendolyn</t>
  </si>
  <si>
    <t>100 Block of 3RD ST</t>
  </si>
  <si>
    <t>100 Block of TURQUOISE WY</t>
  </si>
  <si>
    <t>900 Block of GEARY ST</t>
  </si>
  <si>
    <t>Holli</t>
  </si>
  <si>
    <t>HAIGHT ST / MARKET ST</t>
  </si>
  <si>
    <t>MISSION ST / RUSSIA AV</t>
  </si>
  <si>
    <t>Miley</t>
  </si>
  <si>
    <t>19TH ST / YORK ST</t>
  </si>
  <si>
    <t>Trey</t>
  </si>
  <si>
    <t>GEARY ST / STOCKTON ST</t>
  </si>
  <si>
    <t>Debora</t>
  </si>
  <si>
    <t>700 Block of 14TH ST</t>
  </si>
  <si>
    <t>Sonja</t>
  </si>
  <si>
    <t>OAKDALE AV / SELBY ST</t>
  </si>
  <si>
    <t>100 Block of BROOKDALE AV</t>
  </si>
  <si>
    <t>Max</t>
  </si>
  <si>
    <t>DUNCAN ST / DOUGLASS ST</t>
  </si>
  <si>
    <t>Danielle</t>
  </si>
  <si>
    <t>500 Block of JOHNFKENNEDY DR</t>
  </si>
  <si>
    <t>Caitlin</t>
  </si>
  <si>
    <t>2100 Block of 24TH AV</t>
  </si>
  <si>
    <t>Enrique</t>
  </si>
  <si>
    <t>900 Block of MARKET ST</t>
  </si>
  <si>
    <t>Brenda</t>
  </si>
  <si>
    <t>CHESTNUT ST / COLUMBUS AV</t>
  </si>
  <si>
    <t>Andre</t>
  </si>
  <si>
    <t>200 Block of 9TH ST</t>
  </si>
  <si>
    <t>Eunice</t>
  </si>
  <si>
    <t>700 Block of MARKET ST</t>
  </si>
  <si>
    <t>Johnny</t>
  </si>
  <si>
    <t>300 Block of ATHENS ST</t>
  </si>
  <si>
    <t>Christa</t>
  </si>
  <si>
    <t>27TH AV / LAKE ST</t>
  </si>
  <si>
    <t>Wilbur</t>
  </si>
  <si>
    <t>2400 Block of MARKET ST</t>
  </si>
  <si>
    <t>Steve</t>
  </si>
  <si>
    <t>7TH ST / MARKET ST</t>
  </si>
  <si>
    <t>Ronnie</t>
  </si>
  <si>
    <t>1000 Block of BUSH ST</t>
  </si>
  <si>
    <t>Julie</t>
  </si>
  <si>
    <t>1300 Block of HAIGHT ST</t>
  </si>
  <si>
    <t>Paola</t>
  </si>
  <si>
    <t>700 Block of POST ST</t>
  </si>
  <si>
    <t>Shemar</t>
  </si>
  <si>
    <t>1000 Block of INGERSON AV</t>
  </si>
  <si>
    <t>Albert</t>
  </si>
  <si>
    <t>0 Block of STONEYBROOK AV</t>
  </si>
  <si>
    <t>Kyleigh</t>
  </si>
  <si>
    <t>3900 Block of MISSION ST</t>
  </si>
  <si>
    <t>300 Block of 6TH AV</t>
  </si>
  <si>
    <t>Michaela</t>
  </si>
  <si>
    <t>2000 Block of MISSION ST</t>
  </si>
  <si>
    <t>Stefania</t>
  </si>
  <si>
    <t>EDDY ST / LARKIN ST</t>
  </si>
  <si>
    <t>Nigel</t>
  </si>
  <si>
    <t>SUTTER ST / FRANKLIN ST</t>
  </si>
  <si>
    <t>Mavis</t>
  </si>
  <si>
    <t>700 Block of CABRILLO ST</t>
  </si>
  <si>
    <t>COLUMBUS AV / CHESTNUT ST</t>
  </si>
  <si>
    <t>Marion</t>
  </si>
  <si>
    <t>5TH ST / TOWNSEND ST</t>
  </si>
  <si>
    <t>Adrianna</t>
  </si>
  <si>
    <t>100 Block of EDDY ST</t>
  </si>
  <si>
    <t>Jaimee</t>
  </si>
  <si>
    <t>OAKDALE AV / RANKIN ST</t>
  </si>
  <si>
    <t>SILVER AV / BOYLSTON ST</t>
  </si>
  <si>
    <t>Jennifer</t>
  </si>
  <si>
    <t>100 Block of MINNA ST</t>
  </si>
  <si>
    <t>Peyton</t>
  </si>
  <si>
    <t>500 Block of 2ND ST</t>
  </si>
  <si>
    <t>Joel</t>
  </si>
  <si>
    <t>POWELL ST / GEARY ST</t>
  </si>
  <si>
    <t>100 Block of TUCKER AV</t>
  </si>
  <si>
    <t>Darrel</t>
  </si>
  <si>
    <t>2300 Block of BUCHANAN ST</t>
  </si>
  <si>
    <t>TARAVAL ST / 44TH AV</t>
  </si>
  <si>
    <t>Christina</t>
  </si>
  <si>
    <t>1ST ST / MISSION ST</t>
  </si>
  <si>
    <t>Bruno</t>
  </si>
  <si>
    <t>0 Block of STOCKTON ST</t>
  </si>
  <si>
    <t>Fabiola</t>
  </si>
  <si>
    <t>100 Block of HYDE ST</t>
  </si>
  <si>
    <t>MASON ST / TURK ST</t>
  </si>
  <si>
    <t>Laverne</t>
  </si>
  <si>
    <t>4400 Block of 3RD ST</t>
  </si>
  <si>
    <t>Joseph</t>
  </si>
  <si>
    <t>100 Block of MARIETTA DR</t>
  </si>
  <si>
    <t>1000 Block of FOLSOM ST</t>
  </si>
  <si>
    <t>Velma</t>
  </si>
  <si>
    <t>1300 Block of MARKET ST</t>
  </si>
  <si>
    <t>Christy</t>
  </si>
  <si>
    <t>200 Block of RALSTON ST</t>
  </si>
  <si>
    <t>100 Block of SANBUENAVENTURA WY</t>
  </si>
  <si>
    <t>Lita</t>
  </si>
  <si>
    <t>1400 Block of BROADWAY ST</t>
  </si>
  <si>
    <t>Stephon</t>
  </si>
  <si>
    <t>1300 Block of FRANKLIN ST</t>
  </si>
  <si>
    <t>Demetrius</t>
  </si>
  <si>
    <t>1000 Block of HYDE ST</t>
  </si>
  <si>
    <t>Evan</t>
  </si>
  <si>
    <t>Rita</t>
  </si>
  <si>
    <t>800 Block of MOSCOW ST</t>
  </si>
  <si>
    <t>NORTHPOINT ST / MASON ST</t>
  </si>
  <si>
    <t>Dianne</t>
  </si>
  <si>
    <t>900 Block of NATOMA ST</t>
  </si>
  <si>
    <t>Mickey</t>
  </si>
  <si>
    <t>LINCOLN WY / 45TH AV</t>
  </si>
  <si>
    <t>Amy</t>
  </si>
  <si>
    <t>UNION ST / LAGUNA ST</t>
  </si>
  <si>
    <t>Eileen</t>
  </si>
  <si>
    <t>500 Block of HOLLOWAY AV</t>
  </si>
  <si>
    <t>Stanley</t>
  </si>
  <si>
    <t>MARKET ST / 4TH ST</t>
  </si>
  <si>
    <t>Douglas</t>
  </si>
  <si>
    <t>1100 Block of MASONIC AV</t>
  </si>
  <si>
    <t>Jill</t>
  </si>
  <si>
    <t>14TH ST / VALENCIA ST</t>
  </si>
  <si>
    <t>harriette42@ymail.com</t>
  </si>
  <si>
    <t>matthew951@yahoo.co.in</t>
  </si>
  <si>
    <t>geraldine867@ymail.co.in</t>
  </si>
  <si>
    <t>brenda905@ymail.com</t>
  </si>
  <si>
    <t>malie282@gmail.com</t>
  </si>
  <si>
    <t>fred847@google.co.in</t>
  </si>
  <si>
    <t>clay224@gmail.com</t>
  </si>
  <si>
    <t>alaysha578@hotmail.com</t>
  </si>
  <si>
    <t>kelli519@gmail.com</t>
  </si>
  <si>
    <t>ryker154@hotmail.com</t>
  </si>
  <si>
    <t>Cecile</t>
  </si>
  <si>
    <t>johnnie593@hotmail.com</t>
  </si>
  <si>
    <t>zykeria36@google.co.in</t>
  </si>
  <si>
    <t>selma775@yahoo.co.in</t>
  </si>
  <si>
    <t>kathryn298@gmail.com</t>
  </si>
  <si>
    <t>Abby</t>
  </si>
  <si>
    <t>karl167@google.co.in</t>
  </si>
  <si>
    <t>freda331@yahoo.co.in</t>
  </si>
  <si>
    <t>david216@ymail.com</t>
  </si>
  <si>
    <t>winnifred436@gmail.com</t>
  </si>
  <si>
    <t>bryce535@google.co.in</t>
  </si>
  <si>
    <t>maeve922@gmail.com</t>
  </si>
  <si>
    <t>seth275@ymail.com</t>
  </si>
  <si>
    <t>maria344@yahoo.com</t>
  </si>
  <si>
    <t>taron588@yahoo.co.in</t>
  </si>
  <si>
    <t>bryce621@google.co.in</t>
  </si>
  <si>
    <t>ramona218@gmail.com</t>
  </si>
  <si>
    <t>adrienne107@gmail.com</t>
  </si>
  <si>
    <t>dawn743@yahoo.com</t>
  </si>
  <si>
    <t>yessenia134@yahoo.com</t>
  </si>
  <si>
    <t>ryan368@ymail.com</t>
  </si>
  <si>
    <t>harriette113@ymail.co.in</t>
  </si>
  <si>
    <t>jana467@gmail.com</t>
  </si>
  <si>
    <t>frances207@ymail.co.in</t>
  </si>
  <si>
    <t>tiffani841@google.co.in</t>
  </si>
  <si>
    <t>cecile32@hotmail.com</t>
  </si>
  <si>
    <t>bryce393@ymail.com</t>
  </si>
  <si>
    <t>Merna</t>
  </si>
  <si>
    <t>earle203@google.co.in</t>
  </si>
  <si>
    <t>danita716@ymail.com</t>
  </si>
  <si>
    <t>raeleigh114@gmail.com</t>
  </si>
  <si>
    <t>guy394@outlook.com</t>
  </si>
  <si>
    <t>anastasia108@google.co.in</t>
  </si>
  <si>
    <t>benita963@gmail.com</t>
  </si>
  <si>
    <t>dianne471@ymail.com</t>
  </si>
  <si>
    <t>andrea833@yahoo.co.in</t>
  </si>
  <si>
    <t>raul112@outlook.com</t>
  </si>
  <si>
    <t>raven727@yahoo.co.in</t>
  </si>
  <si>
    <t>rebecca74@yahoo.co.in</t>
  </si>
  <si>
    <t>rosalind124@hotmail.com</t>
  </si>
  <si>
    <t>anne714@gmail.com</t>
  </si>
  <si>
    <t>michael518@yahoo.com</t>
  </si>
  <si>
    <t>danielle957@yahoo.co.in</t>
  </si>
  <si>
    <t>heather632@hotmail.com</t>
  </si>
  <si>
    <t>kaitlyn744@yahoo.com</t>
  </si>
  <si>
    <t>eileen529@google.co.in</t>
  </si>
  <si>
    <t>cheyenne213@outlook.com</t>
  </si>
  <si>
    <t>ely630@yahoo.com</t>
  </si>
  <si>
    <t>irby513@hotmail.com</t>
  </si>
  <si>
    <t>genevieve714@hotmail.com</t>
  </si>
  <si>
    <t>elliana123@hotmail.com</t>
  </si>
  <si>
    <t>katrice318@yahoo.co.in</t>
  </si>
  <si>
    <t>laverne188@google.co.in</t>
  </si>
  <si>
    <t>chasity357@yahoo.co.in</t>
  </si>
  <si>
    <t>kyle670@gmail.com</t>
  </si>
  <si>
    <t>gene977@ymail.co.in</t>
  </si>
  <si>
    <t>marlene682@outlook.com</t>
  </si>
  <si>
    <t>clay181@hotmail.com</t>
  </si>
  <si>
    <t>baldemar170@yahoo.co.in</t>
  </si>
  <si>
    <t>claudia529@google.co.in</t>
  </si>
  <si>
    <t>arya715@ymail.co.in</t>
  </si>
  <si>
    <t>rodney10@ymail.com</t>
  </si>
  <si>
    <t>amelia849@hotmail.com</t>
  </si>
  <si>
    <t>stephanie808@gmail.com</t>
  </si>
  <si>
    <t>dejon859@ymail.com</t>
  </si>
  <si>
    <t>lawrence813@gmail.com</t>
  </si>
  <si>
    <t>felicity667@ymail.com</t>
  </si>
  <si>
    <t>kim205@hotmail.com</t>
  </si>
  <si>
    <t>morgan937@yahoo.com</t>
  </si>
  <si>
    <t>hudson500@gmail.com</t>
  </si>
  <si>
    <t>stacy454@hotmail.com</t>
  </si>
  <si>
    <t>peter111@ymail.co.in</t>
  </si>
  <si>
    <t>beth644@outlook.com</t>
  </si>
  <si>
    <t>devon640@hotmail.com</t>
  </si>
  <si>
    <t>jonathan257@google.co.in</t>
  </si>
  <si>
    <t>benita200@yahoo.co.in</t>
  </si>
  <si>
    <t>john780@yahoo.com</t>
  </si>
  <si>
    <t>jan805@ymail.com</t>
  </si>
  <si>
    <t>robert988@google.co.in</t>
  </si>
  <si>
    <t>kaitlyn60@yahoo.com</t>
  </si>
  <si>
    <t>stephan274@yahoo.co.in</t>
  </si>
  <si>
    <t>emma964@gmail.com</t>
  </si>
  <si>
    <t>monica700@gmail.com</t>
  </si>
  <si>
    <t>pamala451@outlook.com</t>
  </si>
  <si>
    <t>matt620@yahoo.com</t>
  </si>
  <si>
    <t>kristie659@hotmail.com</t>
  </si>
  <si>
    <t>lee224@ymail.co.in</t>
  </si>
  <si>
    <t>roger478@ymail.co.in</t>
  </si>
  <si>
    <t>zoya623@gmail.com</t>
  </si>
  <si>
    <t>robert627@yahoo.co.in</t>
  </si>
  <si>
    <t>danny201@yahoo.com</t>
  </si>
  <si>
    <t>ryker409@gmail.com</t>
  </si>
  <si>
    <t>zelda490@yahoo.co.in</t>
  </si>
  <si>
    <t>david957@ymail.com</t>
  </si>
  <si>
    <t>jacquelin945@yahoo.com</t>
  </si>
  <si>
    <t>ardis505@ymail.com</t>
  </si>
  <si>
    <t>scott41@hotmail.com</t>
  </si>
  <si>
    <t>alexia131@outlook.com</t>
  </si>
  <si>
    <t>donnell940@ymail.co.in</t>
  </si>
  <si>
    <t>trent560@google.co.in</t>
  </si>
  <si>
    <t>gerald85@google.co.in</t>
  </si>
  <si>
    <t>zakariya835@yahoo.com</t>
  </si>
  <si>
    <t>artie206@ymail.com</t>
  </si>
  <si>
    <t>ryan128@yahoo.com</t>
  </si>
  <si>
    <t>albertha398@ymail.com</t>
  </si>
  <si>
    <t>carolyn538@yahoo.co.in</t>
  </si>
  <si>
    <t>ilana40@ymail.co.in</t>
  </si>
  <si>
    <t>christa254@gmail.com</t>
  </si>
  <si>
    <t>bobby84@yahoo.com</t>
  </si>
  <si>
    <t>laurence971@yahoo.co.in</t>
  </si>
  <si>
    <t>trevon752@yahoo.co.in</t>
  </si>
  <si>
    <t>jason341@yahoo.com</t>
  </si>
  <si>
    <t>ramona899@yahoo.com</t>
  </si>
  <si>
    <t>harvey871@ymail.co.in</t>
  </si>
  <si>
    <t>ericka392@hotmail.com</t>
  </si>
  <si>
    <t>scott810@ymail.co.in</t>
  </si>
  <si>
    <t>shirley751@gmail.com</t>
  </si>
  <si>
    <t>nevaeh593@outlook.com</t>
  </si>
  <si>
    <t>rayburn250@yahoo.co.in</t>
  </si>
  <si>
    <t>rayburn258@gmail.com</t>
  </si>
  <si>
    <t>sharyn974@ymail.co.in</t>
  </si>
  <si>
    <t>leslie740@ymail.co.in</t>
  </si>
  <si>
    <t>ericka359@ymail.com</t>
  </si>
  <si>
    <t>curtis682@hotmail.com</t>
  </si>
  <si>
    <t>alessia799@hotmail.com</t>
  </si>
  <si>
    <t>bridgett374@yahoo.com</t>
  </si>
  <si>
    <t>kelly848@hotmail.com</t>
  </si>
  <si>
    <t>francis214@hotmail.com</t>
  </si>
  <si>
    <t>stephania835@gmail.com</t>
  </si>
  <si>
    <t>zella692@yahoo.co.in</t>
  </si>
  <si>
    <t>tiffany386@ymail.com</t>
  </si>
  <si>
    <t>bernard448@google.co.in</t>
  </si>
  <si>
    <t>parth128@gmail.com</t>
  </si>
  <si>
    <t>arlene95@ymail.co.in</t>
  </si>
  <si>
    <t>ronnie261@ymail.co.in</t>
  </si>
  <si>
    <t>anne892@hotmail.com</t>
  </si>
  <si>
    <t>kathleen439@outlook.com</t>
  </si>
  <si>
    <t>jalen33@yahoo.com</t>
  </si>
  <si>
    <t>jensen191@ymail.co.in</t>
  </si>
  <si>
    <t>stanley922@ymail.co.in</t>
  </si>
  <si>
    <t>stanley112@outlook.com</t>
  </si>
  <si>
    <t>pamela639@google.co.in</t>
  </si>
  <si>
    <t>isabela532@hotmail.com</t>
  </si>
  <si>
    <t>tiffani333@outlook.com</t>
  </si>
  <si>
    <t>ora822@outlook.com</t>
  </si>
  <si>
    <t>crystal579@outlook.com</t>
  </si>
  <si>
    <t>todd405@ymail.co.in</t>
  </si>
  <si>
    <t>frederick409@outlook.com</t>
  </si>
  <si>
    <t>makala843@ymail.com</t>
  </si>
  <si>
    <t>wayne473@gmail.com</t>
  </si>
  <si>
    <t>bart400@outlook.com</t>
  </si>
  <si>
    <t>leighann675@gmail.com</t>
  </si>
  <si>
    <t>christina573@hotmail.com</t>
  </si>
  <si>
    <t>edith189@ymail.co.in</t>
  </si>
  <si>
    <t>milburn442@hotmail.com</t>
  </si>
  <si>
    <t>loren171@gmail.com</t>
  </si>
  <si>
    <t>zoie905@gmail.com</t>
  </si>
  <si>
    <t>coleman372@yahoo.co.in</t>
  </si>
  <si>
    <t>jennifer84@gmail.com</t>
  </si>
  <si>
    <t>jensen157@gmail.com</t>
  </si>
  <si>
    <t>cristina330@ymail.com</t>
  </si>
  <si>
    <t>annamaria542@ymail.co.in</t>
  </si>
  <si>
    <t>jennie676@gmail.com</t>
  </si>
  <si>
    <t>eldon965@gmail.com</t>
  </si>
  <si>
    <t>tammi464@google.co.in</t>
  </si>
  <si>
    <t>elise537@google.co.in</t>
  </si>
  <si>
    <t>twanna51@outlook.com</t>
  </si>
  <si>
    <t>dawn379@gmail.com</t>
  </si>
  <si>
    <t>gael721@hotmail.com</t>
  </si>
  <si>
    <t>joao478@ymail.co.in</t>
  </si>
  <si>
    <t>muriel437@yahoo.com</t>
  </si>
  <si>
    <t>valeria27@ymail.com</t>
  </si>
  <si>
    <t>yasmeen6@outlook.com</t>
  </si>
  <si>
    <t>cecilia196@hotmail.com</t>
  </si>
  <si>
    <t>brent496@ymail.co.in</t>
  </si>
  <si>
    <t>gray853@yahoo.co.in</t>
  </si>
  <si>
    <t>kenny233@hotmail.com</t>
  </si>
  <si>
    <t>jasmine269@hotmail.com</t>
  </si>
  <si>
    <t>kelly404@gmail.com</t>
  </si>
  <si>
    <t>alysha459@ymail.co.in</t>
  </si>
  <si>
    <t>rashawn68@hotmail.com</t>
  </si>
  <si>
    <t>rita822@google.co.in</t>
  </si>
  <si>
    <t>jaime171@hotmail.com</t>
  </si>
  <si>
    <t>debora90@gmail.com</t>
  </si>
  <si>
    <t>jan949@yahoo.co.in</t>
  </si>
  <si>
    <t>van725@yahoo.com</t>
  </si>
  <si>
    <t>jalen271@gmail.com</t>
  </si>
  <si>
    <t>samual419@outlook.com</t>
  </si>
  <si>
    <t>holli358@ymail.com</t>
  </si>
  <si>
    <t>latasha554@ymail.com</t>
  </si>
  <si>
    <t>alexia103@ymail.com</t>
  </si>
  <si>
    <t>beth30@yahoo.co.in</t>
  </si>
  <si>
    <t>valencia714@yahoo.co.in</t>
  </si>
  <si>
    <t>M_Start_date</t>
  </si>
  <si>
    <t>M_End_date</t>
  </si>
  <si>
    <t>SH_ID</t>
  </si>
  <si>
    <t>SH_CONTENT</t>
  </si>
  <si>
    <t>SH_DOMAIN</t>
  </si>
  <si>
    <t>SER_TYPE</t>
  </si>
  <si>
    <t>SH_WEIGHT</t>
  </si>
  <si>
    <t>SH_CHARGES</t>
  </si>
  <si>
    <t>SR_ADDR</t>
  </si>
  <si>
    <t>DS_ADDR</t>
  </si>
  <si>
    <t>S.Current_Status</t>
  </si>
  <si>
    <t>S.Sent_date</t>
  </si>
  <si>
    <t>S.Delivery_date</t>
  </si>
  <si>
    <t>Arts and crafts</t>
  </si>
  <si>
    <t>International</t>
  </si>
  <si>
    <t>Express</t>
  </si>
  <si>
    <t>LARKIN ST / ELLIS ST</t>
  </si>
  <si>
    <t>2700 Block of DIAMOND ST</t>
  </si>
  <si>
    <t>DELIVERED</t>
  </si>
  <si>
    <t>0 Block of 6TH ST</t>
  </si>
  <si>
    <t>Construction</t>
  </si>
  <si>
    <t>Domestic</t>
  </si>
  <si>
    <t>Regular</t>
  </si>
  <si>
    <t>1800 Block of 8TH AV</t>
  </si>
  <si>
    <t>JONES ST / GOLDEN GATE AV</t>
  </si>
  <si>
    <t>NOT DELIVERED</t>
  </si>
  <si>
    <t>1600 Block of 39TH AV</t>
  </si>
  <si>
    <t>PARNASSUS AV / CLAYTON ST</t>
  </si>
  <si>
    <t>Home Furnishing</t>
  </si>
  <si>
    <t>4TH ST / HARRISON ST</t>
  </si>
  <si>
    <t>600 Block of CLAY ST</t>
  </si>
  <si>
    <t>Fashion</t>
  </si>
  <si>
    <t>CALIFORNIA ST / DAVIS ST</t>
  </si>
  <si>
    <t>1100 Block of OCEAN AV</t>
  </si>
  <si>
    <t>900 Block of DEHARO ST</t>
  </si>
  <si>
    <t>Industrial Equipments</t>
  </si>
  <si>
    <t>0 Block of CUMBERLAND ST</t>
  </si>
  <si>
    <t>200 Block of POPLAR ST</t>
  </si>
  <si>
    <t>0 Block of TURK ST</t>
  </si>
  <si>
    <t>900 Block of CAPITOL AV</t>
  </si>
  <si>
    <t>MINNA ST / 5TH ST</t>
  </si>
  <si>
    <t>MARKET ST / 5TH ST</t>
  </si>
  <si>
    <t>Healthcare</t>
  </si>
  <si>
    <t>20TH ST / KANSAS ST</t>
  </si>
  <si>
    <t>JEFFERSON ST / TAYLOR ST</t>
  </si>
  <si>
    <t>Hazardous Goods</t>
  </si>
  <si>
    <t>1000 Block of COLUMBUS AV</t>
  </si>
  <si>
    <t>1400 Block of PHELPS ST</t>
  </si>
  <si>
    <t>2900 Block of TURK ST</t>
  </si>
  <si>
    <t>300 Block of DEMONTFORT AV</t>
  </si>
  <si>
    <t>1000 Block of SUTTER ST</t>
  </si>
  <si>
    <t>800 Block of 3RD ST</t>
  </si>
  <si>
    <t>1700 Block of FULTON ST</t>
  </si>
  <si>
    <t>300 Block of HAIGHT ST</t>
  </si>
  <si>
    <t>2400 Block of SAN BRUNO AV</t>
  </si>
  <si>
    <t>3800 Block of 24TH ST</t>
  </si>
  <si>
    <t>100 Block of POWELL ST</t>
  </si>
  <si>
    <t>GOLDEN GATE AV / LEAVENWORTH ST</t>
  </si>
  <si>
    <t>Luggage</t>
  </si>
  <si>
    <t>NATOMA ST / 2ND ST</t>
  </si>
  <si>
    <t>3500 Block of MISSION ST</t>
  </si>
  <si>
    <t>Electronics</t>
  </si>
  <si>
    <t>0 Block of BROOKDALE AV</t>
  </si>
  <si>
    <t>1300 Block of EGBERT AV</t>
  </si>
  <si>
    <t>0 Block of STEINER ST</t>
  </si>
  <si>
    <t>1100 Block of FRANCISCO ST</t>
  </si>
  <si>
    <t>KEITH ST / THOMAS AV</t>
  </si>
  <si>
    <t>100 Block of CAPP ST</t>
  </si>
  <si>
    <t>500 Block of 39TH AV</t>
  </si>
  <si>
    <t>300 Block of SALINAS AV</t>
  </si>
  <si>
    <t>1900 Block of FILLMORE ST</t>
  </si>
  <si>
    <t>300 Block of 10TH ST</t>
  </si>
  <si>
    <t>Food and Beverages</t>
  </si>
  <si>
    <t>700 Block of VANNESS AV</t>
  </si>
  <si>
    <t>500 Block of LEAVENWORTH ST</t>
  </si>
  <si>
    <t>WASHINGTON ST / DRUMM ST</t>
  </si>
  <si>
    <t>1200 Block of PINE ST</t>
  </si>
  <si>
    <t>200 Block of 2ND ST</t>
  </si>
  <si>
    <t>100 Block of FONT BL</t>
  </si>
  <si>
    <t>1000 Block of KEY AV</t>
  </si>
  <si>
    <t>400 Block of TURK ST</t>
  </si>
  <si>
    <t>MADRID ST / RUSSIA AV</t>
  </si>
  <si>
    <t>1400 Block of CLAY ST</t>
  </si>
  <si>
    <t>600 Block of VALENCIA ST</t>
  </si>
  <si>
    <t>500 Block of FREDERICK ST</t>
  </si>
  <si>
    <t>500 Block of VALENCIA ST</t>
  </si>
  <si>
    <t>6TH ST / STEVENSON ST</t>
  </si>
  <si>
    <t>100 Block of NEWMONTGOMERY ST</t>
  </si>
  <si>
    <t>600 Block of SOUTH VAN NESS AV</t>
  </si>
  <si>
    <t>1000 Block of MARKET ST</t>
  </si>
  <si>
    <t>DIVISADERO ST / JACKSON ST</t>
  </si>
  <si>
    <t>0 Block of DESOTO ST</t>
  </si>
  <si>
    <t>0 Block of CAMERON WY</t>
  </si>
  <si>
    <t>200 Block of DORE ST</t>
  </si>
  <si>
    <t>0 Block of HARRISON ST</t>
  </si>
  <si>
    <t>1200 Block of GOLDEN GATE AV</t>
  </si>
  <si>
    <t>3100 Block of 23RD ST</t>
  </si>
  <si>
    <t>GEARY ST / POWELL ST</t>
  </si>
  <si>
    <t>3RD ST / PALOU AV</t>
  </si>
  <si>
    <t>600 Block of GOETTINGEN ST</t>
  </si>
  <si>
    <t>100 Block of 6TH ST</t>
  </si>
  <si>
    <t>300 Block of BUCHANAN ST</t>
  </si>
  <si>
    <t>2800 Block of BRYANT ST</t>
  </si>
  <si>
    <t>500 Block of TUNNEL AV</t>
  </si>
  <si>
    <t>1600 Block of TURK ST</t>
  </si>
  <si>
    <t>4000 Block of 18TH ST</t>
  </si>
  <si>
    <t>500 Block of ELLIS ST</t>
  </si>
  <si>
    <t>200 Block of HAHN ST</t>
  </si>
  <si>
    <t>1900 Block of WASHINGTON ST</t>
  </si>
  <si>
    <t>300 Block of COLLINGWOOD ST</t>
  </si>
  <si>
    <t>FREMONT ST / HARRISON ST</t>
  </si>
  <si>
    <t>0 Block of CRESTLAKE DR</t>
  </si>
  <si>
    <t>2500 Block of MISSION ST</t>
  </si>
  <si>
    <t>2600 Block of 34TH AV</t>
  </si>
  <si>
    <t>1500 Block of POLK ST</t>
  </si>
  <si>
    <t>600 Block of KANSAS ST</t>
  </si>
  <si>
    <t>POLK ST / BEACH ST</t>
  </si>
  <si>
    <t>700 Block of LARKIN ST</t>
  </si>
  <si>
    <t>100 Block of SPEAR ST</t>
  </si>
  <si>
    <t>600 Block of FRANCISCO ST</t>
  </si>
  <si>
    <t>FELL ST / MASONIC AV</t>
  </si>
  <si>
    <t>Automotive</t>
  </si>
  <si>
    <t>800 Block of 47TH AV</t>
  </si>
  <si>
    <t>0 Block of LURLINE ST</t>
  </si>
  <si>
    <t>1200 Block of POLK ST</t>
  </si>
  <si>
    <t>1200 Block of MARKET ST</t>
  </si>
  <si>
    <t>1700 Block of NEWCOMB AV</t>
  </si>
  <si>
    <t>1500 Block of LASALLE AV</t>
  </si>
  <si>
    <t>BARTLETT ST / 23RD ST</t>
  </si>
  <si>
    <t>500 Block of HAIGHT ST</t>
  </si>
  <si>
    <t>800 Block of MARKET ST</t>
  </si>
  <si>
    <t>1500 Block of SLOAT BL</t>
  </si>
  <si>
    <t>1800 Block of KIRKHAM ST</t>
  </si>
  <si>
    <t>100 Block of STEUART ST</t>
  </si>
  <si>
    <t>900 Block of VALENCIA ST</t>
  </si>
  <si>
    <t>200 Block of 11TH AV</t>
  </si>
  <si>
    <t>500 Block of STEVENSON ST</t>
  </si>
  <si>
    <t>HYDE ST / TURK ST</t>
  </si>
  <si>
    <t>0 Block of DORE ST</t>
  </si>
  <si>
    <t>100 Block of TURK ST</t>
  </si>
  <si>
    <t>100 Block of PERSIA AV</t>
  </si>
  <si>
    <t>LYON ST / OFARRELL ST</t>
  </si>
  <si>
    <t>1200 Block of NOE ST</t>
  </si>
  <si>
    <t>3RD AV / BALBOA ST</t>
  </si>
  <si>
    <t>400 Block of LAKESHORE DR</t>
  </si>
  <si>
    <t>900 Block of ELLSWORTH ST</t>
  </si>
  <si>
    <t>400 Block of 28TH ST</t>
  </si>
  <si>
    <t>2300 Block of 25TH AV</t>
  </si>
  <si>
    <t>HOLLYPARK CR / MURRAY ST</t>
  </si>
  <si>
    <t>100 Block of UPPER TR</t>
  </si>
  <si>
    <t>POST ST / HYDE ST</t>
  </si>
  <si>
    <t>1800 Block of DONNER AV</t>
  </si>
  <si>
    <t>19TH AV / LINCOLN WY</t>
  </si>
  <si>
    <t>3300 Block of MISSION ST</t>
  </si>
  <si>
    <t>1300 Block of CALIFORNIA ST</t>
  </si>
  <si>
    <t>0 Block of RAUSCH ST</t>
  </si>
  <si>
    <t>700 Block of 3RD ST</t>
  </si>
  <si>
    <t>FRANCISCO ST / JONES ST</t>
  </si>
  <si>
    <t>BLAKE ST / GEARY BL</t>
  </si>
  <si>
    <t>BROADWAY ST / COLUMBUS AV</t>
  </si>
  <si>
    <t>15TH ST / SANCHEZ ST</t>
  </si>
  <si>
    <t>HARRISON ST / 11TH ST</t>
  </si>
  <si>
    <t>BROADWAY ST / KEARNY ST</t>
  </si>
  <si>
    <t>200 Block of KING ST</t>
  </si>
  <si>
    <t>0 Block of FUENTE AV</t>
  </si>
  <si>
    <t>200 Block of SCOTT ST</t>
  </si>
  <si>
    <t>2600 Block of MISSION ST</t>
  </si>
  <si>
    <t>1700 Block of SUNNYDALE AV</t>
  </si>
  <si>
    <t>400 Block of BAKER ST</t>
  </si>
  <si>
    <t>2400 Block of MISSION ST</t>
  </si>
  <si>
    <t>BEACH ST / TAYLOR ST</t>
  </si>
  <si>
    <t>ELLIS ST / LAGUNA ST</t>
  </si>
  <si>
    <t>0 Block of HYDE ST</t>
  </si>
  <si>
    <t>6500 Block of 3RD ST</t>
  </si>
  <si>
    <t>800 Block of 33RD AV</t>
  </si>
  <si>
    <t>1600 Block of DONNER AV</t>
  </si>
  <si>
    <t>800 Block of LARKIN ST</t>
  </si>
  <si>
    <t>EARL ST / LASALLE AV</t>
  </si>
  <si>
    <t>1400 Block of KIRKWOOD CT</t>
  </si>
  <si>
    <t>500 Block of 9TH ST</t>
  </si>
  <si>
    <t>BRYANT ST / 4TH ST</t>
  </si>
  <si>
    <t>900 Block of RANDOLPH ST</t>
  </si>
  <si>
    <t>2300 Block of CHESTNUT ST</t>
  </si>
  <si>
    <t>LAKE MERCED BL / SUNSET BL</t>
  </si>
  <si>
    <t>0 Block of CASTLEMANOR AV</t>
  </si>
  <si>
    <t>LANE ST / REVERE AV</t>
  </si>
  <si>
    <t>1300 Block of 7TH AV</t>
  </si>
  <si>
    <t>300 Block of 9TH ST</t>
  </si>
  <si>
    <t>0 Block of WHITFIELD CT</t>
  </si>
  <si>
    <t>1500 Block of POWELL ST</t>
  </si>
  <si>
    <t>LASALLE AV / PHELPS ST</t>
  </si>
  <si>
    <t>BELVEDERE ST / WALLER ST</t>
  </si>
  <si>
    <t>0 Block of CEDAR ST</t>
  </si>
  <si>
    <t>2300 Block of 14TH AV</t>
  </si>
  <si>
    <t>0 Block of 12TH ST</t>
  </si>
  <si>
    <t>NEWCOMB AV / 3RD ST</t>
  </si>
  <si>
    <t>0 Block of GORDON ST</t>
  </si>
  <si>
    <t>200 Block of BERRY ST</t>
  </si>
  <si>
    <t>CARROLL AV / JENNINGS ST</t>
  </si>
  <si>
    <t>700 Block of HOWARD ST</t>
  </si>
  <si>
    <t>HARRISON ST / 3RD ST</t>
  </si>
  <si>
    <t>900 Block of LARKIN ST</t>
  </si>
  <si>
    <t>900 Block of STOCKTON ST</t>
  </si>
  <si>
    <t>GEARY ST / HYDE ST</t>
  </si>
  <si>
    <t>4200 Block of 26TH ST</t>
  </si>
  <si>
    <t>ELLIS ST / HYDE ST</t>
  </si>
  <si>
    <t>TARAVAL ST / 17TH AV</t>
  </si>
  <si>
    <t>EDDY ST / MASON ST</t>
  </si>
  <si>
    <t>MARKET ST / CHURCH ST</t>
  </si>
  <si>
    <t>LOMBARD ST / LEAVENWORTH ST</t>
  </si>
  <si>
    <t>500 Block of 41ST AV</t>
  </si>
  <si>
    <t>500 Block of GUERRERO ST</t>
  </si>
  <si>
    <t>0 Block of TAYLOR ST</t>
  </si>
  <si>
    <t>700 Block of SWEENY ST</t>
  </si>
  <si>
    <t>4000 Block of GEARY BL</t>
  </si>
  <si>
    <t>1000 Block of POTRERO AV</t>
  </si>
  <si>
    <t>BANCROFT AV / KEITH ST</t>
  </si>
  <si>
    <t>800 Block of INGERSON AV</t>
  </si>
  <si>
    <t>MISSION ST / 2ND ST</t>
  </si>
  <si>
    <t>3800 Block of MISSION ST</t>
  </si>
  <si>
    <t>100 Block of PAGE ST</t>
  </si>
  <si>
    <t>1600 Block of VANNESS AV</t>
  </si>
  <si>
    <t>100 Block of PHELAN AV</t>
  </si>
  <si>
    <t>1400 Block of 14TH AV</t>
  </si>
  <si>
    <t>1800 Block of DIVISADERO ST</t>
  </si>
  <si>
    <t>2600 Block of 18TH ST</t>
  </si>
  <si>
    <t>SUTTER ST / LAGUNA ST</t>
  </si>
  <si>
    <t>SOUTH VAN NESS AV / 22ND ST</t>
  </si>
  <si>
    <t>LEAVENWORTH ST / TURK ST</t>
  </si>
  <si>
    <t>1600 Block of 38TH AV</t>
  </si>
  <si>
    <t>1100 Block of HUDSON AV</t>
  </si>
  <si>
    <t>MYRTLE ST / LARKIN ST</t>
  </si>
  <si>
    <t>16TH ST / MISSOURI ST</t>
  </si>
  <si>
    <t>200 Block of HARKNESS AV</t>
  </si>
  <si>
    <t>400 Block of ROLPH ST</t>
  </si>
  <si>
    <t>37TH AV / RIVERA ST</t>
  </si>
  <si>
    <t>1200 Block of 36TH AV</t>
  </si>
  <si>
    <t>3600 Block of 22ND ST</t>
  </si>
  <si>
    <t>200 Block of NAGLEE AV</t>
  </si>
  <si>
    <t>5600 Block of DIAMONDHEIGHTS BL</t>
  </si>
  <si>
    <t>100 Block of ELLIOT ST</t>
  </si>
  <si>
    <t>3300 Block of BALBOA ST</t>
  </si>
  <si>
    <t>ALEMANY BL / ELLSWORTH ST</t>
  </si>
  <si>
    <t>300 Block of CHENERY ST</t>
  </si>
  <si>
    <t>BUSH ST / BUCHANAN ST</t>
  </si>
  <si>
    <t>STOCKTON ST / POST ST</t>
  </si>
  <si>
    <t>500 Block of MAGELLAN AV</t>
  </si>
  <si>
    <t>400 Block of GENEVA AV</t>
  </si>
  <si>
    <t>POWELL ST / OFARRELL ST</t>
  </si>
  <si>
    <t>0 Block of UNITEDNATIONS PZ</t>
  </si>
  <si>
    <t>1300 Block of REVERE AV</t>
  </si>
  <si>
    <t>0 Block of WILLIAR AV</t>
  </si>
  <si>
    <t>2100 Block of 16TH AV</t>
  </si>
  <si>
    <t>5TH ST / MARKET ST</t>
  </si>
  <si>
    <t>SOUTH VAN NESS AV / 13TH ST</t>
  </si>
  <si>
    <t>1800 Block of 26TH ST</t>
  </si>
  <si>
    <t>1200 Block of JACKSON ST</t>
  </si>
  <si>
    <t>5TH ST / MISSION ST</t>
  </si>
  <si>
    <t>1500 Block of HAIGHT ST</t>
  </si>
  <si>
    <t>4600 Block of IRVING ST</t>
  </si>
  <si>
    <t>HOLLOWAY AV / BRIGHTON AV</t>
  </si>
  <si>
    <t>TAYLOR ST / GOLDEN GATE AV</t>
  </si>
  <si>
    <t>22ND ST / CAROLINA ST</t>
  </si>
  <si>
    <t>2600 Block of FOLSOM ST</t>
  </si>
  <si>
    <t>19TH ST / SHOTWELL ST</t>
  </si>
  <si>
    <t>7TH ST / STEVENSON ST</t>
  </si>
  <si>
    <t>900 Block of CONNECTICUT ST</t>
  </si>
  <si>
    <t>LEAVENWORTH ST / EDDY ST</t>
  </si>
  <si>
    <t>PIERCE ST / LOMBARD ST</t>
  </si>
  <si>
    <t>8TH AV / CLEMENT ST</t>
  </si>
  <si>
    <t>100 Block of BERRY ST</t>
  </si>
  <si>
    <t>KERN ST / DIAMOND ST</t>
  </si>
  <si>
    <t>0 Block of EUREKA ST</t>
  </si>
  <si>
    <t>1800 Block of VANNESS AV</t>
  </si>
  <si>
    <t>SILLIMAN ST / BOWDOIN ST</t>
  </si>
  <si>
    <t>200 Block of LEAVENWORTH ST</t>
  </si>
  <si>
    <t>KEITH ST / SHAFTER AV</t>
  </si>
  <si>
    <t>0 Block of SPOFFORD LN</t>
  </si>
  <si>
    <t>LAKE MERCED BL / BROTHERHOOD WAY</t>
  </si>
  <si>
    <t>HARRISON ST / THE EMBARCADEROSOUTH ST</t>
  </si>
  <si>
    <t>100 Block of MONTGOMERY ST</t>
  </si>
  <si>
    <t>600 Block of PRENTISS ST</t>
  </si>
  <si>
    <t>0 Block of PAYSON ST</t>
  </si>
  <si>
    <t>16TH ST / UTAH ST</t>
  </si>
  <si>
    <t>400 Block of CASTRO ST</t>
  </si>
  <si>
    <t>SHOTWELL ST / 17TH ST</t>
  </si>
  <si>
    <t>EDDY ST / HYDE ST</t>
  </si>
  <si>
    <t>1400 Block of RANKIN ST</t>
  </si>
  <si>
    <t>100 Block of BREWSTER ST</t>
  </si>
  <si>
    <t>1400 Block of DOUGLASS ST</t>
  </si>
  <si>
    <t>48TH AV / JUDAH ST</t>
  </si>
  <si>
    <t>3600 Block of SACRAMENTO ST</t>
  </si>
  <si>
    <t>SCOTT ST / CHESTNUT ST</t>
  </si>
  <si>
    <t>200 Block of TURK ST</t>
  </si>
  <si>
    <t>900 Block of THE EMBARCADERO NORTH ST</t>
  </si>
  <si>
    <t>2500 Block of OCTAVIA ST</t>
  </si>
  <si>
    <t>1400 Block of VANDYKE AV</t>
  </si>
  <si>
    <t>EDDY ST / VANNESS AV</t>
  </si>
  <si>
    <t>EXECUTIVEPARK BL / ALANA WY</t>
  </si>
  <si>
    <t>900 Block of MISSION ST</t>
  </si>
  <si>
    <t>600 Block of MISSION ST</t>
  </si>
  <si>
    <t>MARTIN LUTHER KING JR DR / 9TH AV</t>
  </si>
  <si>
    <t>800 Block of MISSION ST</t>
  </si>
  <si>
    <t>2100 Block of MISSION ST</t>
  </si>
  <si>
    <t>1100 Block of FOLSOM ST</t>
  </si>
  <si>
    <t>500 Block of HYDE ST</t>
  </si>
  <si>
    <t>400 Block of CAPP ST</t>
  </si>
  <si>
    <t>VALLEJO ST / KEARNY ST</t>
  </si>
  <si>
    <t>WINSTON DR / 19TH AV</t>
  </si>
  <si>
    <t>300 Block of BEALE ST</t>
  </si>
  <si>
    <t>2ND ST / TOWNSEND ST</t>
  </si>
  <si>
    <t>800 Block of GENEVA AV</t>
  </si>
  <si>
    <t>300 Block of 4TH ST</t>
  </si>
  <si>
    <t>21ST ST / POTRERO AV</t>
  </si>
  <si>
    <t>CLARA ST / 4TH ST</t>
  </si>
  <si>
    <t>100 Block of ATOLL CR</t>
  </si>
  <si>
    <t>700 Block of FOLSOM ST</t>
  </si>
  <si>
    <t>300 Block of ARBALLO DR</t>
  </si>
  <si>
    <t>500 Block of HOWARD ST</t>
  </si>
  <si>
    <t>500 Block of JACKSON ST</t>
  </si>
  <si>
    <t>300 Block of OFARRELL ST</t>
  </si>
  <si>
    <t>0 Block of RAE AV</t>
  </si>
  <si>
    <t>1700 Block of 25TH ST</t>
  </si>
  <si>
    <t>1300 Block of BROADWAY ST</t>
  </si>
  <si>
    <t>800 Block of 30TH AV</t>
  </si>
  <si>
    <t>1100 Block of MARKET ST</t>
  </si>
  <si>
    <t>200 Block of CHENERY ST</t>
  </si>
  <si>
    <t>2900 Block of DIAMOND ST</t>
  </si>
  <si>
    <t>GEARY ST / POLK ST</t>
  </si>
  <si>
    <t>1600 Block of LASALLE AV</t>
  </si>
  <si>
    <t>MONTGOMERY ST / VALLEJO ST</t>
  </si>
  <si>
    <t>FILLMORE ST / OFARRELL ST</t>
  </si>
  <si>
    <t>HAWTHORNE ST / HARRISON ST</t>
  </si>
  <si>
    <t>2600 Block of ALEMANY BL</t>
  </si>
  <si>
    <t>700 Block of HAMPSHIRE ST</t>
  </si>
  <si>
    <t>1100 Block of POLK ST</t>
  </si>
  <si>
    <t>800 Block of OFARRELL ST</t>
  </si>
  <si>
    <t>1200 Block of THE EMBARCADERONORTH ST</t>
  </si>
  <si>
    <t>500 Block of BRANNAN ST</t>
  </si>
  <si>
    <t>17TH ST / FOLSOM ST</t>
  </si>
  <si>
    <t>400 Block of BRIGHT ST</t>
  </si>
  <si>
    <t>1500 Block of BAKER ST</t>
  </si>
  <si>
    <t>LIPPARD AV / BOSWORTH ST</t>
  </si>
  <si>
    <t>3300 Block of 22ND ST</t>
  </si>
  <si>
    <t>CALIFORNIA ST / POLK ST</t>
  </si>
  <si>
    <t>BARTLETT ST / 21ST ST</t>
  </si>
  <si>
    <t>FELL ST / POLK ST</t>
  </si>
  <si>
    <t>0 Block of GOLDEN GATE AV</t>
  </si>
  <si>
    <t>900 Block of MARIPOSA ST</t>
  </si>
  <si>
    <t>STOCKTON ST / BROADWAY ST</t>
  </si>
  <si>
    <t>1100 Block of CONNECTICUT ST</t>
  </si>
  <si>
    <t>1700 Block of 22ND AV</t>
  </si>
  <si>
    <t>0 Block of LEAVENWORTH ST</t>
  </si>
  <si>
    <t>200 Block of MISSOURI ST</t>
  </si>
  <si>
    <t>100 Block of TOWNSEND ST</t>
  </si>
  <si>
    <t>0 Block of ANKENY ST</t>
  </si>
  <si>
    <t>700 Block of BATTERY ST</t>
  </si>
  <si>
    <t>0 Block of MARINA BL</t>
  </si>
  <si>
    <t>0 Block of LEE AV</t>
  </si>
  <si>
    <t>0 Block of FALLON PL</t>
  </si>
  <si>
    <t>S.SH_ID</t>
  </si>
  <si>
    <t>S.SH_CONTENT</t>
  </si>
  <si>
    <t>S.SH_DOMAIN</t>
  </si>
  <si>
    <t>S.SER_TYPE</t>
  </si>
  <si>
    <t>S.SH_WEIGHT</t>
  </si>
  <si>
    <t>S.SH_CHARGES</t>
  </si>
  <si>
    <t>S.SR_ADDR</t>
  </si>
  <si>
    <t>S.DS_ADDR</t>
  </si>
  <si>
    <t>P.Payment_ID</t>
  </si>
  <si>
    <t>P.AMOUNT</t>
  </si>
  <si>
    <t>P.Payment_Status</t>
  </si>
  <si>
    <t>P.Payment_Mode</t>
  </si>
  <si>
    <t>P.Payment_Date</t>
  </si>
  <si>
    <t>313cd69e-66f3-11ea-9879-7077813058ce</t>
  </si>
  <si>
    <t>PAID</t>
  </si>
  <si>
    <t>CARD PAYMENT</t>
  </si>
  <si>
    <t>3172107a-66f3-11ea-ad07-7077813058ce</t>
  </si>
  <si>
    <t>COD</t>
  </si>
  <si>
    <t>313dc140-66f3-11ea-a952-7077813058ce</t>
  </si>
  <si>
    <t>313eab1e-66f3-11ea-81af-7077813058ce</t>
  </si>
  <si>
    <t>NOT PAID</t>
  </si>
  <si>
    <t>314f4a7a-66f3-11ea-8b83-7077813058ce</t>
  </si>
  <si>
    <t>313f474a-66f3-11ea-a78b-7077813058ce</t>
  </si>
  <si>
    <t>3140589a-66f3-11ea-a057-7077813058ce</t>
  </si>
  <si>
    <t>3170141c-66f3-11ea-97a3-7077813058ce</t>
  </si>
  <si>
    <t>31411bc8-66f3-11ea-a4b7-7077813058ce</t>
  </si>
  <si>
    <t>3141defa-66f3-11ea-b10e-7077813058ce</t>
  </si>
  <si>
    <t>31b0e428-66f3-11ea-8884-7077813058ce</t>
  </si>
  <si>
    <t>3142c940-66f3-11ea-9f69-7077813058ce</t>
  </si>
  <si>
    <t>31444fa8-66f3-11ea-912a-7077813058ce</t>
  </si>
  <si>
    <t>31bd8c92-66f3-11ea-9011-7077813058ce</t>
  </si>
  <si>
    <t>314539e6-66f3-11ea-bfa4-7077813058ce</t>
  </si>
  <si>
    <t>3145fd0a-66f3-11ea-958b-7077813058ce</t>
  </si>
  <si>
    <t>31cf3d24-66f3-11ea-8054-7077813058ce</t>
  </si>
  <si>
    <t>31469934-66f3-11ea-8572-7077813058ce</t>
  </si>
  <si>
    <t>3147355e-66f3-11ea-aae4-7077813058ce</t>
  </si>
  <si>
    <t>3174f566-66f3-11ea-98c3-7077813058ce</t>
  </si>
  <si>
    <t>3147f89c-66f3-11ea-8dfd-7077813058ce</t>
  </si>
  <si>
    <t>3148bbc8-66f3-11ea-8acf-7077813058ce</t>
  </si>
  <si>
    <t>317e69e2-66f3-11ea-8d1d-7077813058ce</t>
  </si>
  <si>
    <t>31497efa-66f3-11ea-9497-7077813058ce</t>
  </si>
  <si>
    <t>314a1b22-66f3-11ea-9e82-7077813058ce</t>
  </si>
  <si>
    <t>31851fae-66f3-11ea-9f4d-7077813058ce</t>
  </si>
  <si>
    <t>314ade58-66f3-11ea-8979-7077813058ce</t>
  </si>
  <si>
    <t>314b7a8a-66f3-11ea-97d4-7077813058ce</t>
  </si>
  <si>
    <t>31b6138a-66f3-11ea-a991-7077813058ce</t>
  </si>
  <si>
    <t>314c8bcc-66f3-11ea-b526-7077813058ce</t>
  </si>
  <si>
    <t>314d761e-66f3-11ea-b155-7077813058ce</t>
  </si>
  <si>
    <t>3179fdb8-66f3-11ea-b117-7077813058ce</t>
  </si>
  <si>
    <t>314eae64-66f3-11ea-b08f-7077813058ce</t>
  </si>
  <si>
    <t>31d16094-66f3-11ea-b511-7077813058ce</t>
  </si>
  <si>
    <t>315034c6-66f3-11ea-a2bf-7077813058ce</t>
  </si>
  <si>
    <t>31511efa-66f3-11ea-bc4c-7077813058ce</t>
  </si>
  <si>
    <t>317ce378-66f3-11ea-b64a-7077813058ce</t>
  </si>
  <si>
    <t>3151e23a-66f3-11ea-9b38-7077813058ce</t>
  </si>
  <si>
    <t>3152a56c-66f3-11ea-9340-7077813058ce</t>
  </si>
  <si>
    <t>31e7ca9a-66f3-11ea-a42b-7077813058ce</t>
  </si>
  <si>
    <t>31534188-66f3-11ea-8acd-7077813058ce</t>
  </si>
  <si>
    <t>3153ddb4-66f3-11ea-a4d6-7077813058ce</t>
  </si>
  <si>
    <t>31d4bb6c-66f3-11ea-9ff7-7077813058ce</t>
  </si>
  <si>
    <t>3154c800-66f3-11ea-8721-7077813058ce</t>
  </si>
  <si>
    <t>3155d94c-66f3-11ea-b116-7077813058ce</t>
  </si>
  <si>
    <t>31a0e11a-66f3-11ea-999b-7077813058ce</t>
  </si>
  <si>
    <t>31575fac-66f3-11ea-8d99-7077813058ce</t>
  </si>
  <si>
    <t>315897f8-66f3-11ea-ad46-7077813058ce</t>
  </si>
  <si>
    <t>31d222e8-66f3-11ea-9b54-7077813058ce</t>
  </si>
  <si>
    <t>3159d04c-66f3-11ea-95df-7077813058ce</t>
  </si>
  <si>
    <t>315aba8a-66f3-11ea-9db6-7077813058ce</t>
  </si>
  <si>
    <t>31e27454-66f3-11ea-985a-7077813058ce</t>
  </si>
  <si>
    <t>315b7db4-66f3-11ea-ae41-7077813058ce</t>
  </si>
  <si>
    <t>315c67f4-66f3-11ea-bcd7-7077813058ce</t>
  </si>
  <si>
    <t>31aced36-66f3-11ea-b593-7077813058ce</t>
  </si>
  <si>
    <t>315d041c-66f3-11ea-8af9-7077813058ce</t>
  </si>
  <si>
    <t>315da042-66f3-11ea-ac04-7077813058ce</t>
  </si>
  <si>
    <t>3169fa82-66f3-11ea-a4aa-7077813058ce</t>
  </si>
  <si>
    <t>315e3c68-66f3-11ea-8d08-7077813058ce</t>
  </si>
  <si>
    <t>315f26ac-66f3-11ea-a883-7077813058ce</t>
  </si>
  <si>
    <t>316f77f6-66f3-11ea-8aa2-7077813058ce</t>
  </si>
  <si>
    <t>315fe9e2-66f3-11ea-b80f-7077813058ce</t>
  </si>
  <si>
    <t>3160ad0c-66f3-11ea-961a-7077813058ce</t>
  </si>
  <si>
    <t>31930050-66f3-11ea-8535-7077813058ce</t>
  </si>
  <si>
    <t>31619754-66f3-11ea-911d-7077813058ce</t>
  </si>
  <si>
    <t>31a796d0-66f3-11ea-ae4e-7077813058ce</t>
  </si>
  <si>
    <t>3162337a-66f3-11ea-bf3c-7077813058ce</t>
  </si>
  <si>
    <t>3162cf9c-66f3-11ea-917a-7077813058ce</t>
  </si>
  <si>
    <t>31b3ca0a-66f3-11ea-bdb1-7077813058ce</t>
  </si>
  <si>
    <t>31636bd2-66f3-11ea-aa21-7077813058ce</t>
  </si>
  <si>
    <t>31642f12-66f3-11ea-b553-7077813058ce</t>
  </si>
  <si>
    <t>317dcdc0-66f3-11ea-a3ce-7077813058ce</t>
  </si>
  <si>
    <t>3164f24c-66f3-11ea-bf87-7077813058ce</t>
  </si>
  <si>
    <t>3165b562-66f3-11ea-83de-7077813058ce</t>
  </si>
  <si>
    <t>316678a4-66f3-11ea-b7d3-7077813058ce</t>
  </si>
  <si>
    <t>3167d7ee-66f3-11ea-a273-7077813058ce</t>
  </si>
  <si>
    <t>31673bc8-66f3-11ea-803a-7077813058ce</t>
  </si>
  <si>
    <t>317c204a-66f3-11ea-b627-7077813058ce</t>
  </si>
  <si>
    <t>3168c236-66f3-11ea-ad73-7077813058ce</t>
  </si>
  <si>
    <t>316abe90-66f3-11ea-b19a-7077813058ce</t>
  </si>
  <si>
    <t>316ba7f6-66f3-11ea-913f-7077813058ce</t>
  </si>
  <si>
    <t>31cc0964-66f3-11ea-b6b3-7077813058ce</t>
  </si>
  <si>
    <t>316c441e-66f3-11ea-89de-7077813058ce</t>
  </si>
  <si>
    <t>316ce042-66f3-11ea-b223-7077813058ce</t>
  </si>
  <si>
    <t>31a9925e-66f3-11ea-b9ab-7077813058ce</t>
  </si>
  <si>
    <t>316d7c6e-66f3-11ea-aad7-7077813058ce</t>
  </si>
  <si>
    <t>316e8db8-66f3-11ea-88c1-7077813058ce</t>
  </si>
  <si>
    <t>3190ddc6-66f3-11ea-8fea-7077813058ce</t>
  </si>
  <si>
    <t>3170d834-66f3-11ea-b48e-7077813058ce</t>
  </si>
  <si>
    <t>31717452-66f3-11ea-9fcf-7077813058ce</t>
  </si>
  <si>
    <t>3172d2fa-66f3-11ea-bad5-7077813058ce</t>
  </si>
  <si>
    <t>318e4628-66f3-11ea-a70e-7077813058ce</t>
  </si>
  <si>
    <t>3173e41e-66f3-11ea-b5f4-7077813058ce</t>
  </si>
  <si>
    <t>31ecabe2-66f3-11ea-9fa2-7077813058ce</t>
  </si>
  <si>
    <t>3175dfa2-66f3-11ea-b9d8-7077813058ce</t>
  </si>
  <si>
    <t>319549e8-66f3-11ea-85a4-7077813058ce</t>
  </si>
  <si>
    <t>31767bca-66f3-11ea-848b-7077813058ce</t>
  </si>
  <si>
    <t>317717f0-66f3-11ea-b57c-7077813058ce</t>
  </si>
  <si>
    <t>31bb1bfa-66f3-11ea-982b-7077813058ce</t>
  </si>
  <si>
    <t>3177db2e-66f3-11ea-99fe-7077813058ce</t>
  </si>
  <si>
    <t>3178c56c-66f3-11ea-9547-7077813058ce</t>
  </si>
  <si>
    <t>318916c0-66f3-11ea-8a7c-7077813058ce</t>
  </si>
  <si>
    <t>31796190-66f3-11ea-b0b6-7077813058ce</t>
  </si>
  <si>
    <t>31e70780-66f3-11ea-a98c-7077813058ce</t>
  </si>
  <si>
    <t>317ac112-66f3-11ea-96bf-7077813058ce</t>
  </si>
  <si>
    <t>317b8422-66f3-11ea-8b90-7077813058ce</t>
  </si>
  <si>
    <t>31b96e70-66f3-11ea-9a67-7077813058ce</t>
  </si>
  <si>
    <t>317f5426-66f3-11ea-9e99-7077813058ce</t>
  </si>
  <si>
    <t>31bbdf14-66f3-11ea-8012-7077813058ce</t>
  </si>
  <si>
    <t>31803e5c-66f3-11ea-9cfa-7077813058ce</t>
  </si>
  <si>
    <t>3180da86-66f3-11ea-a8db-7077813058ce</t>
  </si>
  <si>
    <t>31db9768-66f3-11ea-883c-7077813058ce</t>
  </si>
  <si>
    <t>318176ac-66f3-11ea-8841-7077813058ce</t>
  </si>
  <si>
    <t>318260fe-66f3-11ea-a0f0-7077813058ce</t>
  </si>
  <si>
    <t>31c6b2fe-66f3-11ea-9b07-7077813058ce</t>
  </si>
  <si>
    <t>31832428-66f3-11ea-9902-7077813058ce</t>
  </si>
  <si>
    <t>31863106-66f3-11ea-8b2f-7077813058ce</t>
  </si>
  <si>
    <t>31876958-66f3-11ea-afcb-7077813058ce</t>
  </si>
  <si>
    <t>318a2800-66f3-11ea-b639-7077813058ce</t>
  </si>
  <si>
    <t>31885382-66f3-11ea-b84f-7077813058ce</t>
  </si>
  <si>
    <t>318b396c-66f3-11ea-9883-7077813058ce</t>
  </si>
  <si>
    <t>318cbfc6-66f3-11ea-b57f-7077813058ce</t>
  </si>
  <si>
    <t>318d82e8-66f3-11ea-9cca-7077813058ce</t>
  </si>
  <si>
    <t>3191ef06-66f3-11ea-bb69-7077813058ce</t>
  </si>
  <si>
    <t>318f305e-66f3-11ea-b203-7077813058ce</t>
  </si>
  <si>
    <t>31901a98-66f3-11ea-830a-7077813058ce</t>
  </si>
  <si>
    <t>319e9766-66f3-11ea-9392-7077813058ce</t>
  </si>
  <si>
    <t>31e163c2-66f3-11ea-a771-7077813058ce</t>
  </si>
  <si>
    <t>319438b6-66f3-11ea-9722-7077813058ce</t>
  </si>
  <si>
    <t>31963430-66f3-11ea-bdc7-7077813058ce</t>
  </si>
  <si>
    <t>31c8fc98-66f3-11ea-b3c3-7077813058ce</t>
  </si>
  <si>
    <t>31971e6e-66f3-11ea-86f5-7077813058ce</t>
  </si>
  <si>
    <t>31ce7a18-66f3-11ea-94eb-7077813058ce</t>
  </si>
  <si>
    <t>31987dc0-66f3-11ea-a59b-7077813058ce</t>
  </si>
  <si>
    <t>3199b61c-66f3-11ea-ab02-7077813058ce</t>
  </si>
  <si>
    <t>319ac762-66f3-11ea-b75f-7077813058ce</t>
  </si>
  <si>
    <t>319bfff4-66f3-11ea-8fba-7077813058ce</t>
  </si>
  <si>
    <t>31af36c0-66f3-11ea-9653-7077813058ce</t>
  </si>
  <si>
    <t>319d3826-66f3-11ea-8b8d-7077813058ce</t>
  </si>
  <si>
    <t>319fa8a8-66f3-11ea-b17c-7077813058ce</t>
  </si>
  <si>
    <t>31de0880-66f3-11ea-ab1e-7077813058ce</t>
  </si>
  <si>
    <t>31a1cb62-66f3-11ea-81bc-7077813058ce</t>
  </si>
  <si>
    <t>31a2b586-66f3-11ea-a9ea-7077813058ce</t>
  </si>
  <si>
    <t>31a3c6d8-66f3-11ea-983d-7077813058ce</t>
  </si>
  <si>
    <t>31b2dfd8-66f3-11ea-b094-7077813058ce</t>
  </si>
  <si>
    <t>31a489fa-66f3-11ea-9155-7077813058ce</t>
  </si>
  <si>
    <t>31a5c242-66f3-11ea-960b-7077813058ce</t>
  </si>
  <si>
    <t>31a6ac9c-66f3-11ea-926a-7077813058ce</t>
  </si>
  <si>
    <t>31a859f0-66f3-11ea-8394-7077813058ce</t>
  </si>
  <si>
    <t>31d68f18-66f3-11ea-b8c4-7077813058ce</t>
  </si>
  <si>
    <t>31aa7c8c-66f3-11ea-bbd5-7077813058ce</t>
  </si>
  <si>
    <t>31ab66b6-66f3-11ea-b954-7077813058ce</t>
  </si>
  <si>
    <t>31bfaf0c-66f3-11ea-8a4e-7077813058ce</t>
  </si>
  <si>
    <t>31ac02dc-66f3-11ea-8f7e-7077813058ce</t>
  </si>
  <si>
    <t>31add76e-66f3-11ea-bc98-7077813058ce</t>
  </si>
  <si>
    <t>31ae9a98-66f3-11ea-9239-7077813058ce</t>
  </si>
  <si>
    <t>31affa0a-66f3-11ea-8464-7077813058ce</t>
  </si>
  <si>
    <t>31b21c7a-66f3-11ea-b007-7077813058ce</t>
  </si>
  <si>
    <t>31b4db48-66f3-11ea-8ac6-7077813058ce</t>
  </si>
  <si>
    <t>31d77952-66f3-11ea-b47a-7077813058ce</t>
  </si>
  <si>
    <t>31b6fdd4-66f3-11ea-8bc0-7077813058ce</t>
  </si>
  <si>
    <t>31b80f2e-66f3-11ea-9f03-7077813058ce</t>
  </si>
  <si>
    <t>31b8ab40-66f3-11ea-a1ea-7077813058ce</t>
  </si>
  <si>
    <t>31c1f8b4-66f3-11ea-8397-7077813058ce</t>
  </si>
  <si>
    <t>31ba31b0-66f3-11ea-b455-7077813058ce</t>
  </si>
  <si>
    <t>31d0006c-66f3-11ea-9c10-7077813058ce</t>
  </si>
  <si>
    <t>31cb461a-66f3-11ea-a37c-7077813058ce</t>
  </si>
  <si>
    <t>31bca246-66f3-11ea-abf6-7077813058ce</t>
  </si>
  <si>
    <t>31be28b0-66f3-11ea-ac89-7077813058ce</t>
  </si>
  <si>
    <t>31c07288-66f3-11ea-a2cf-7077813058ce</t>
  </si>
  <si>
    <t>31beebdc-66f3-11ea-a06e-7077813058ce</t>
  </si>
  <si>
    <t>31c1364c-66f3-11ea-82bf-7077813058ce</t>
  </si>
  <si>
    <t>31c30a08-66f3-11ea-aba8-7077813058ce</t>
  </si>
  <si>
    <t>31c49062-66f3-11ea-ba20-7077813058ce</t>
  </si>
  <si>
    <t>31ebe8b4-66f3-11ea-b8ca-7077813058ce</t>
  </si>
  <si>
    <t>31c616ba-66f3-11ea-afb3-7077813058ce</t>
  </si>
  <si>
    <t>31c77618-66f3-11ea-bb5b-7077813058ce</t>
  </si>
  <si>
    <t>31c8394a-66f3-11ea-bf8e-7077813058ce</t>
  </si>
  <si>
    <t>31df1974-66f3-11ea-948f-7077813058ce</t>
  </si>
  <si>
    <t>31c9e6be-66f3-11ea-9f95-7077813058ce</t>
  </si>
  <si>
    <t>31caa9ee-66f3-11ea-bce1-7077813058ce</t>
  </si>
  <si>
    <t>31ee3246-66f3-11ea-ae6c-7077813058ce</t>
  </si>
  <si>
    <t>31d927a2-66f3-11ea-bb48-7077813058ce</t>
  </si>
  <si>
    <t>31cccd64-66f3-11ea-a4c2-7077813058ce</t>
  </si>
  <si>
    <t>31cd8fca-66f3-11ea-97a4-7077813058ce</t>
  </si>
  <si>
    <t>31d5a4e4-66f3-11ea-861b-7077813058ce</t>
  </si>
  <si>
    <t>31d2e636-66f3-11ea-8df2-7077813058ce</t>
  </si>
  <si>
    <t>31da86f6-66f3-11ea-8b12-7077813058ce</t>
  </si>
  <si>
    <t>31d3f842-66f3-11ea-a75e-7077813058ce</t>
  </si>
  <si>
    <t>31ea3b58-66f3-11ea-bc9e-7077813058ce</t>
  </si>
  <si>
    <t>31d8638c-66f3-11ea-8b90-7077813058ce</t>
  </si>
  <si>
    <t>31d9eaca-66f3-11ea-b8c8-7077813058ce</t>
  </si>
  <si>
    <t>31e92a06-66f3-11ea-a2c3-7077813058ce</t>
  </si>
  <si>
    <t>31dcf6d4-66f3-11ea-a647-7077813058ce</t>
  </si>
  <si>
    <t>31e02ac0-66f3-11ea-85d7-7077813058ce</t>
  </si>
  <si>
    <t>31e3aca4-66f3-11ea-b4f1-7077813058ce</t>
  </si>
  <si>
    <t>31e496d4-66f3-11ea-ae24-7077813058ce</t>
  </si>
  <si>
    <t>31e5a810-66f3-11ea-b394-7077813058ce</t>
  </si>
  <si>
    <t>31eb4c8c-66f3-11ea-b7ad-7077813058ce</t>
  </si>
  <si>
    <t>31ed6f18-66f3-11ea-af57-7077813058ce</t>
  </si>
  <si>
    <t>E.Employee_E_ID</t>
  </si>
  <si>
    <t>ED.E_NAME</t>
  </si>
  <si>
    <t>ED.E_DESIGNATION</t>
  </si>
  <si>
    <t>ED.E_ADDR</t>
  </si>
  <si>
    <t>ED.E_BRANCH</t>
  </si>
  <si>
    <t>ED.E_CONT_NO</t>
  </si>
  <si>
    <t>Harriette</t>
  </si>
  <si>
    <t>Market analyst</t>
  </si>
  <si>
    <t>600 Block of PINE ST</t>
  </si>
  <si>
    <t>TX</t>
  </si>
  <si>
    <t>Baldemar</t>
  </si>
  <si>
    <t>2700 Block of TAYLOR ST</t>
  </si>
  <si>
    <t>NY</t>
  </si>
  <si>
    <t>Chief finance officer</t>
  </si>
  <si>
    <t>MA</t>
  </si>
  <si>
    <t>Geraldine</t>
  </si>
  <si>
    <t>Transport manager</t>
  </si>
  <si>
    <t>CT</t>
  </si>
  <si>
    <t>Warehouse manager</t>
  </si>
  <si>
    <t>3300 Block of JUDAH ST</t>
  </si>
  <si>
    <t>UT</t>
  </si>
  <si>
    <t>Malie</t>
  </si>
  <si>
    <t>Branch manager</t>
  </si>
  <si>
    <t>3200 Block of GEARY BL</t>
  </si>
  <si>
    <t>OH</t>
  </si>
  <si>
    <t>Taron</t>
  </si>
  <si>
    <t>Sales manager</t>
  </si>
  <si>
    <t>NC</t>
  </si>
  <si>
    <t>Fred</t>
  </si>
  <si>
    <t>Project director</t>
  </si>
  <si>
    <t>VANNESS AV / MARKET ST</t>
  </si>
  <si>
    <t>MO</t>
  </si>
  <si>
    <t>HR manager</t>
  </si>
  <si>
    <t>1000 Block of BOSWORTH ST</t>
  </si>
  <si>
    <t>SD</t>
  </si>
  <si>
    <t>Alaysha</t>
  </si>
  <si>
    <t>Material handling executive</t>
  </si>
  <si>
    <t>800 Block of GEARY ST</t>
  </si>
  <si>
    <t>Kelli</t>
  </si>
  <si>
    <t>Non-executive director</t>
  </si>
  <si>
    <t>BAY SHORE BL / JERROLD AV</t>
  </si>
  <si>
    <t>Assistant manager</t>
  </si>
  <si>
    <t>1900 Block of LOMBARD ST</t>
  </si>
  <si>
    <t>ME</t>
  </si>
  <si>
    <t>Ryker</t>
  </si>
  <si>
    <t>HI</t>
  </si>
  <si>
    <t>Johnnie</t>
  </si>
  <si>
    <t>In House logistics executive</t>
  </si>
  <si>
    <t>100 Block of BRITTON ST</t>
  </si>
  <si>
    <t>RI</t>
  </si>
  <si>
    <t>Zykeria</t>
  </si>
  <si>
    <t>Warehouse in charge</t>
  </si>
  <si>
    <t>2700 Block of PACIFIC AV</t>
  </si>
  <si>
    <t>VA</t>
  </si>
  <si>
    <t>Selma</t>
  </si>
  <si>
    <t>Head of marketing</t>
  </si>
  <si>
    <t>900 Block of SANSOME ST</t>
  </si>
  <si>
    <t>KY</t>
  </si>
  <si>
    <t>Bridgett</t>
  </si>
  <si>
    <t>100 Block of OFARRELL ST</t>
  </si>
  <si>
    <t>MS</t>
  </si>
  <si>
    <t>Kathryn</t>
  </si>
  <si>
    <t>Technical support executive</t>
  </si>
  <si>
    <t>1300 Block of PACIFIC AV</t>
  </si>
  <si>
    <t>AL</t>
  </si>
  <si>
    <t>Karl</t>
  </si>
  <si>
    <t>LA PLAYA ST / BALBOA ST</t>
  </si>
  <si>
    <t>Freda</t>
  </si>
  <si>
    <t>IT support executive</t>
  </si>
  <si>
    <t>1900 Block of MISSION ST</t>
  </si>
  <si>
    <t>NH</t>
  </si>
  <si>
    <t>David</t>
  </si>
  <si>
    <t>Inventory manager</t>
  </si>
  <si>
    <t>22ND ST / IOWA ST</t>
  </si>
  <si>
    <t>SUTTER ST / LARKIN ST</t>
  </si>
  <si>
    <t>WV</t>
  </si>
  <si>
    <t>Winnifred</t>
  </si>
  <si>
    <t>Bryce</t>
  </si>
  <si>
    <t>Manager</t>
  </si>
  <si>
    <t>20TH ST / MISSION ST</t>
  </si>
  <si>
    <t>CA</t>
  </si>
  <si>
    <t>Maeve</t>
  </si>
  <si>
    <t>GENEVA AV / MISSION ST</t>
  </si>
  <si>
    <t>Seth</t>
  </si>
  <si>
    <t>1600 Block of FILLMORE ST</t>
  </si>
  <si>
    <t>NJ</t>
  </si>
  <si>
    <t>Cristina</t>
  </si>
  <si>
    <t>MISSION ST / FRANCIS ST</t>
  </si>
  <si>
    <t>Maria</t>
  </si>
  <si>
    <t>3400 Block of CESAR CHAVEZ ST</t>
  </si>
  <si>
    <t>OK</t>
  </si>
  <si>
    <t>Block development manager</t>
  </si>
  <si>
    <t>Ramona</t>
  </si>
  <si>
    <t>POLK ST / PINE ST</t>
  </si>
  <si>
    <t>Rodney</t>
  </si>
  <si>
    <t>Marketing manager</t>
  </si>
  <si>
    <t>Adrienne</t>
  </si>
  <si>
    <t>6TH ST / MARKET ST</t>
  </si>
  <si>
    <t>NM</t>
  </si>
  <si>
    <t>Dawn</t>
  </si>
  <si>
    <t>200 Block of DIVISION ST</t>
  </si>
  <si>
    <t>PA</t>
  </si>
  <si>
    <t>Yessenia</t>
  </si>
  <si>
    <t>Delivery Boy</t>
  </si>
  <si>
    <t>1600 Block of FOLSOM ST</t>
  </si>
  <si>
    <t>Ryan</t>
  </si>
  <si>
    <t>600 Block of INDIANA ST</t>
  </si>
  <si>
    <t>Executive director</t>
  </si>
  <si>
    <t>1600 Block of WEBSTER ST</t>
  </si>
  <si>
    <t>1100 Block of GUERRERO ST</t>
  </si>
  <si>
    <t>Jana</t>
  </si>
  <si>
    <t>Office manager</t>
  </si>
  <si>
    <t>500 Block of CARTER ST</t>
  </si>
  <si>
    <t>OR</t>
  </si>
  <si>
    <t>Engineering department manager</t>
  </si>
  <si>
    <t>300 Block of PRAGUE ST</t>
  </si>
  <si>
    <t>Tiffani</t>
  </si>
  <si>
    <t>8TH ST / MARKET ST</t>
  </si>
  <si>
    <t>CO</t>
  </si>
  <si>
    <t>Chief executive officer</t>
  </si>
  <si>
    <t>TAYLOR ST / EDDY ST</t>
  </si>
  <si>
    <t>Earle</t>
  </si>
  <si>
    <t>1200 Block of WAWONA ST</t>
  </si>
  <si>
    <t>JACKSON ST / GRANT AV</t>
  </si>
  <si>
    <t>Danita</t>
  </si>
  <si>
    <t>500 Block of BROADWAY ST</t>
  </si>
  <si>
    <t>Raeleigh</t>
  </si>
  <si>
    <t>Guy</t>
  </si>
  <si>
    <t>NATOMA ST / 6TH ST</t>
  </si>
  <si>
    <t>TN</t>
  </si>
  <si>
    <t>Anastasia</t>
  </si>
  <si>
    <t>JONES ST / PINE ST</t>
  </si>
  <si>
    <t>400 Block of VALENCIA ST</t>
  </si>
  <si>
    <t>SC</t>
  </si>
  <si>
    <t>Benita</t>
  </si>
  <si>
    <t>1700 Block of GREENWICH ST</t>
  </si>
  <si>
    <t>SCOTT ST / SACRAMENTO ST</t>
  </si>
  <si>
    <t>Andrea</t>
  </si>
  <si>
    <t>1700 Block of BEACH ST</t>
  </si>
  <si>
    <t>WA</t>
  </si>
  <si>
    <t>Raul</t>
  </si>
  <si>
    <t>1400 Block of 47TH AV</t>
  </si>
  <si>
    <t>Raven</t>
  </si>
  <si>
    <t>CASTRO ST / MARKET ST</t>
  </si>
  <si>
    <t>Rebecca</t>
  </si>
  <si>
    <t>400 Block of SCOTT ST</t>
  </si>
  <si>
    <t>MINNA ST / JULIA ST</t>
  </si>
  <si>
    <t>Beth</t>
  </si>
  <si>
    <t>2200 Block of CHESTNUT ST</t>
  </si>
  <si>
    <t>Anne</t>
  </si>
  <si>
    <t>IA</t>
  </si>
  <si>
    <t>Michael</t>
  </si>
  <si>
    <t>100 Block of EUREKA ST</t>
  </si>
  <si>
    <t>Heather</t>
  </si>
  <si>
    <t>2000 Block of UNION ST</t>
  </si>
  <si>
    <t>Van</t>
  </si>
  <si>
    <t>3200 Block of 20TH AV</t>
  </si>
  <si>
    <t>SAN JOSE AV / GUERRERO ST</t>
  </si>
  <si>
    <t>Cheyenne</t>
  </si>
  <si>
    <t>100 Block of GIRARD ST</t>
  </si>
  <si>
    <t>Ely</t>
  </si>
  <si>
    <t>KS</t>
  </si>
  <si>
    <t>Twanna</t>
  </si>
  <si>
    <t>4000 Block of 19TH AV</t>
  </si>
  <si>
    <t>Irby</t>
  </si>
  <si>
    <t>0 Block of CRANE ST</t>
  </si>
  <si>
    <t>AR</t>
  </si>
  <si>
    <t>Genevieve</t>
  </si>
  <si>
    <t>Fleet manager</t>
  </si>
  <si>
    <t>LEAVENWORTH ST / GOLDEN GATE AV</t>
  </si>
  <si>
    <t>Elliana</t>
  </si>
  <si>
    <t>COLUMBUS AV / LOMBARD ST</t>
  </si>
  <si>
    <t>LA</t>
  </si>
  <si>
    <t>Katrice</t>
  </si>
  <si>
    <t>1600 Block of MARKET ST</t>
  </si>
  <si>
    <t>0 Block of HANCOCK ST</t>
  </si>
  <si>
    <t>1800 Block of WALLER ST</t>
  </si>
  <si>
    <t>600 Block of MANGELS AV</t>
  </si>
  <si>
    <t>Kyle</t>
  </si>
  <si>
    <t>Eldon</t>
  </si>
  <si>
    <t>200 Block of BATTERY ST</t>
  </si>
  <si>
    <t>Marlene</t>
  </si>
  <si>
    <t>500 Block of NOE ST</t>
  </si>
  <si>
    <t>MISSION ST / 16TH ST</t>
  </si>
  <si>
    <t>Claudia</t>
  </si>
  <si>
    <t>CEDAR ST / POLK ST</t>
  </si>
  <si>
    <t>Rashawn</t>
  </si>
  <si>
    <t>Arya</t>
  </si>
  <si>
    <t>BAY ST / POWELL ST</t>
  </si>
  <si>
    <t>FL</t>
  </si>
  <si>
    <t>Stephanie</t>
  </si>
  <si>
    <t>1800 Block of OCEAN AV</t>
  </si>
  <si>
    <t>Sharyn</t>
  </si>
  <si>
    <t>MISSION ST / 24TH ST</t>
  </si>
  <si>
    <t>100 Block of CLINTONPARK ST</t>
  </si>
  <si>
    <t>IL</t>
  </si>
  <si>
    <t>Lawrence</t>
  </si>
  <si>
    <t>100 Block of APTOS AV</t>
  </si>
  <si>
    <t>Felicity</t>
  </si>
  <si>
    <t>1800 Block of NEWHALL ST</t>
  </si>
  <si>
    <t>Kim</t>
  </si>
  <si>
    <t>100 Block of CEDAR ST</t>
  </si>
  <si>
    <t>Hudson</t>
  </si>
  <si>
    <t>STEINER ST / WASHINGTON ST</t>
  </si>
  <si>
    <t>200 Block of BRANNAN ST</t>
  </si>
  <si>
    <t>Ardis</t>
  </si>
  <si>
    <t>Devon</t>
  </si>
  <si>
    <t>ADA CT / OFARRELL ST</t>
  </si>
  <si>
    <t>Director</t>
  </si>
  <si>
    <t>4800 Block of GEARY BL</t>
  </si>
  <si>
    <t>Ericka</t>
  </si>
  <si>
    <t>John</t>
  </si>
  <si>
    <t>1100 Block of SUNNYDALE AV</t>
  </si>
  <si>
    <t>Jan</t>
  </si>
  <si>
    <t>300 Block of CHATTANOOGA ST</t>
  </si>
  <si>
    <t>Robert</t>
  </si>
  <si>
    <t>ELIZABETH ST / DIAMOND ST</t>
  </si>
  <si>
    <t>Stephania</t>
  </si>
  <si>
    <t>1600 Block of HAIGHT ST</t>
  </si>
  <si>
    <t>GA</t>
  </si>
  <si>
    <t>1400 Block of BAKER ST</t>
  </si>
  <si>
    <t>Stephan</t>
  </si>
  <si>
    <t>Monica</t>
  </si>
  <si>
    <t>400 Block of BAY ST</t>
  </si>
  <si>
    <t>Pamala</t>
  </si>
  <si>
    <t>1600 Block of THE EMBARCADERONORTH ST</t>
  </si>
  <si>
    <t>AZ</t>
  </si>
  <si>
    <t>Matt</t>
  </si>
  <si>
    <t>1100 Block of FITZGERALD AV</t>
  </si>
  <si>
    <t>Kristie</t>
  </si>
  <si>
    <t>4600 Block of 18TH ST</t>
  </si>
  <si>
    <t>Lee</t>
  </si>
  <si>
    <t>0 Block of MAIDEN LN</t>
  </si>
  <si>
    <t>Roger</t>
  </si>
  <si>
    <t>100 Block of KISKA RD</t>
  </si>
  <si>
    <t>Zoya</t>
  </si>
  <si>
    <t>400 Block of MASON ST</t>
  </si>
  <si>
    <t>1200 Block of HAIGHT ST</t>
  </si>
  <si>
    <t>ID</t>
  </si>
  <si>
    <t>Danny</t>
  </si>
  <si>
    <t>800 Block of ELLIS ST</t>
  </si>
  <si>
    <t>Zelda</t>
  </si>
  <si>
    <t>2300 Block of VICENTE ST</t>
  </si>
  <si>
    <t>Shirley</t>
  </si>
  <si>
    <t>200 Block of INTERSTATE80 HY</t>
  </si>
  <si>
    <t>Jacquelin</t>
  </si>
  <si>
    <t>DOLORES ST / 30TH ST</t>
  </si>
  <si>
    <t>Scott</t>
  </si>
  <si>
    <t>Alexia</t>
  </si>
  <si>
    <t>200 Block of LOWELL ST</t>
  </si>
  <si>
    <t>Donnell</t>
  </si>
  <si>
    <t>Trent</t>
  </si>
  <si>
    <t>0 Block of AUGUST AL</t>
  </si>
  <si>
    <t>Gerald</t>
  </si>
  <si>
    <t>MISSION ST / FAIR AV</t>
  </si>
  <si>
    <t>300 Block of CAPP ST</t>
  </si>
  <si>
    <t>Artie</t>
  </si>
  <si>
    <t>3500 Block of FILLMORE ST</t>
  </si>
  <si>
    <t>0 Block of JONES ST</t>
  </si>
  <si>
    <t>2900 Block of 26TH ST</t>
  </si>
  <si>
    <t>Albertha</t>
  </si>
  <si>
    <t>1000 Block of VANNESS AV</t>
  </si>
  <si>
    <t>Carolyn</t>
  </si>
  <si>
    <t>100 Block of SANJUAN AV</t>
  </si>
  <si>
    <t>Ilana</t>
  </si>
  <si>
    <t>900 Block of GRANT AV</t>
  </si>
  <si>
    <t>MI</t>
  </si>
  <si>
    <t>Bobby</t>
  </si>
  <si>
    <t>700 Block of MISSION ST</t>
  </si>
  <si>
    <t>Laurence</t>
  </si>
  <si>
    <t>2900 Block of JACKSON ST</t>
  </si>
  <si>
    <t>Kathleen</t>
  </si>
  <si>
    <t>200 Block of 6TH ST</t>
  </si>
  <si>
    <t>Trevon</t>
  </si>
  <si>
    <t>Jason</t>
  </si>
  <si>
    <t>1600 Block of INDIANA ST</t>
  </si>
  <si>
    <t>IN</t>
  </si>
  <si>
    <t>FULTON ST / 5TH AV</t>
  </si>
  <si>
    <t>Harvey</t>
  </si>
  <si>
    <t>200 Block of LAKEVIEW AV</t>
  </si>
  <si>
    <t>DC</t>
  </si>
  <si>
    <t>0 Block of LATONA ST</t>
  </si>
  <si>
    <t>DAVIS ST / CLAY ST</t>
  </si>
  <si>
    <t>Nevaeh</t>
  </si>
  <si>
    <t>FITZGERALD AV / GRIFFITH ST</t>
  </si>
  <si>
    <t>LEAVENWORTH ST / ELLIS ST</t>
  </si>
  <si>
    <t>400 Block of JONES ST</t>
  </si>
  <si>
    <t>Jalen</t>
  </si>
  <si>
    <t>1400 Block of 19TH AV</t>
  </si>
  <si>
    <t>Leslie</t>
  </si>
  <si>
    <t>RUSSIA AV / ATHENS ST</t>
  </si>
  <si>
    <t>BRANNAN ST / 9TH ST</t>
  </si>
  <si>
    <t>200 Block of ASHBURY ST</t>
  </si>
  <si>
    <t>Brent</t>
  </si>
  <si>
    <t>1500 Block of UNION ST</t>
  </si>
  <si>
    <t>Alessia</t>
  </si>
  <si>
    <t>Kelly</t>
  </si>
  <si>
    <t>0 Block of BRADY ST</t>
  </si>
  <si>
    <t>Francis</t>
  </si>
  <si>
    <t>ANZA ST / SPRUCE ST</t>
  </si>
  <si>
    <t>Wayne</t>
  </si>
  <si>
    <t>500 Block of CAPP ST</t>
  </si>
  <si>
    <t>Zella</t>
  </si>
  <si>
    <t>FRANKLIN ST / GOLDEN GATE AV</t>
  </si>
  <si>
    <t>Bernard</t>
  </si>
  <si>
    <t>JONES ST / STEVELOE PL</t>
  </si>
  <si>
    <t>MN</t>
  </si>
  <si>
    <t>Parth</t>
  </si>
  <si>
    <t>1400 Block of WASHINGTON ST</t>
  </si>
  <si>
    <t>Arlene</t>
  </si>
  <si>
    <t>15TH AV / SHELDON TR</t>
  </si>
  <si>
    <t>400 Block of SUTTER ST</t>
  </si>
  <si>
    <t>Jensen</t>
  </si>
  <si>
    <t>Alysha</t>
  </si>
  <si>
    <t>0 Block of LAGUNA ST</t>
  </si>
  <si>
    <t>MD</t>
  </si>
  <si>
    <t>Pamela</t>
  </si>
  <si>
    <t>0 Block of CHENERY ST</t>
  </si>
  <si>
    <t>MISSION ST / 13TH ST</t>
  </si>
  <si>
    <t>1700 Block of POST ST</t>
  </si>
  <si>
    <t>Ora</t>
  </si>
  <si>
    <t>Crystal</t>
  </si>
  <si>
    <t>0 Block of ADAIR ST</t>
  </si>
  <si>
    <t>6TH ST / MISSION ST</t>
  </si>
  <si>
    <t>Frederick</t>
  </si>
  <si>
    <t>TAYLOR ST / ELLIS ST</t>
  </si>
  <si>
    <t>DE</t>
  </si>
  <si>
    <t>Makala</t>
  </si>
  <si>
    <t>0 Block of NEWTON ST</t>
  </si>
  <si>
    <t>Bart</t>
  </si>
  <si>
    <t>11TH ST / MINNA ST</t>
  </si>
  <si>
    <t>Kenny</t>
  </si>
  <si>
    <t>400 Block of 26TH AV</t>
  </si>
  <si>
    <t>Leighann</t>
  </si>
  <si>
    <t>HAIGHT ST / STANYAN ST</t>
  </si>
  <si>
    <t>Edith</t>
  </si>
  <si>
    <t>300 Block of 30TH AV</t>
  </si>
  <si>
    <t>Milburn</t>
  </si>
  <si>
    <t>4200 Block of GEARY BL</t>
  </si>
  <si>
    <t>MT</t>
  </si>
  <si>
    <t>Loren</t>
  </si>
  <si>
    <t>400 Block of HAIGHT ST</t>
  </si>
  <si>
    <t>Gael</t>
  </si>
  <si>
    <t>26TH ST / TREAT AV</t>
  </si>
  <si>
    <t>Coleman</t>
  </si>
  <si>
    <t>1500 Block of MARKET ST</t>
  </si>
  <si>
    <t>FELL ST / STEINER ST</t>
  </si>
  <si>
    <t>Annamaria</t>
  </si>
  <si>
    <t>HYDE ST / GROVE ST</t>
  </si>
  <si>
    <t>0 Block of CLARION AL</t>
  </si>
  <si>
    <t>Elise</t>
  </si>
  <si>
    <t>FRANKLIN ST / IVY ST</t>
  </si>
  <si>
    <t>Joao</t>
  </si>
  <si>
    <t>800 Block of SOUTH VAN NESS AV</t>
  </si>
  <si>
    <t>4300 Block of 25TH ST</t>
  </si>
  <si>
    <t>Valeria</t>
  </si>
  <si>
    <t>1900 Block of 14TH AV</t>
  </si>
  <si>
    <t>Yasmeen</t>
  </si>
  <si>
    <t>1200 Block of HOWARD ST</t>
  </si>
  <si>
    <t>Cecilia</t>
  </si>
  <si>
    <t>800 Block of BURNETT AV</t>
  </si>
  <si>
    <t>Gray</t>
  </si>
  <si>
    <t>2400 Block of CALIFORNIA ST</t>
  </si>
  <si>
    <t>VT</t>
  </si>
  <si>
    <t>Jasmine</t>
  </si>
  <si>
    <t>14TH ST / FOLSOM ST</t>
  </si>
  <si>
    <t>COLUMBUS AV / GREEN ST</t>
  </si>
  <si>
    <t>300 Block of GOLDEN GATE AV</t>
  </si>
  <si>
    <t>WI</t>
  </si>
  <si>
    <t>Jaime</t>
  </si>
  <si>
    <t>Valencia</t>
  </si>
  <si>
    <t>400 Block of EDDY ST</t>
  </si>
  <si>
    <t>LARKIN ST / SUTTER ST</t>
  </si>
  <si>
    <t>Samual</t>
  </si>
  <si>
    <t>0 Block of DUNCAN ST</t>
  </si>
  <si>
    <t>400 Block of GROVE ST</t>
  </si>
  <si>
    <t>1100 Block of FILLMORE ST</t>
  </si>
  <si>
    <t>Customer - Membership Merge</t>
  </si>
  <si>
    <t>The data is merged using M_ID column as a Reference (KEY)</t>
  </si>
  <si>
    <t>Shipment_Details - Status Integration</t>
  </si>
  <si>
    <t>The data is merged on SH_ID as a primary Key, which is merged using the Query Editor</t>
  </si>
  <si>
    <t>Payment_ID</t>
  </si>
  <si>
    <t>AMOUNT</t>
  </si>
  <si>
    <t>Payment_Status</t>
  </si>
  <si>
    <t>Payment_Mode</t>
  </si>
  <si>
    <t>Payment_Date</t>
  </si>
  <si>
    <t>18-12-2014</t>
  </si>
  <si>
    <t>10-07-1997</t>
  </si>
  <si>
    <t>NP</t>
  </si>
  <si>
    <t>01-11-1971</t>
  </si>
  <si>
    <t>15-05-1991</t>
  </si>
  <si>
    <t>30-06-1976</t>
  </si>
  <si>
    <t>09-08-1987</t>
  </si>
  <si>
    <t>06-07-1977</t>
  </si>
  <si>
    <t>08-09-1997</t>
  </si>
  <si>
    <t>05-03-1999</t>
  </si>
  <si>
    <t>08-11-1977</t>
  </si>
  <si>
    <t>15-09-2005</t>
  </si>
  <si>
    <t>12-12-2019</t>
  </si>
  <si>
    <t>15-11-2013</t>
  </si>
  <si>
    <t>10-08-2001</t>
  </si>
  <si>
    <t>17-07-2006</t>
  </si>
  <si>
    <t>02-08-1993</t>
  </si>
  <si>
    <t>20-10-2002</t>
  </si>
  <si>
    <t>20-11-2004</t>
  </si>
  <si>
    <t>08-03-1982</t>
  </si>
  <si>
    <t>09-04-1994</t>
  </si>
  <si>
    <t>09-08-2008</t>
  </si>
  <si>
    <t>15-10-1982</t>
  </si>
  <si>
    <t>12-07-2007</t>
  </si>
  <si>
    <t>15-07-1991</t>
  </si>
  <si>
    <t>30-09-1983</t>
  </si>
  <si>
    <t>22-10-2006</t>
  </si>
  <si>
    <t>22-03-2000</t>
  </si>
  <si>
    <t>04-10-2012</t>
  </si>
  <si>
    <t>30-11-2010</t>
  </si>
  <si>
    <t>09-03-2009</t>
  </si>
  <si>
    <t>31-07-2019</t>
  </si>
  <si>
    <t>05-01-2002</t>
  </si>
  <si>
    <t>23-12-2006</t>
  </si>
  <si>
    <t>01-05-1996</t>
  </si>
  <si>
    <t>25-09-2004</t>
  </si>
  <si>
    <t>02-03-2004</t>
  </si>
  <si>
    <t>23-08-1995</t>
  </si>
  <si>
    <t>31-01-1985</t>
  </si>
  <si>
    <t>20-10-2006</t>
  </si>
  <si>
    <t>17-10-1989</t>
  </si>
  <si>
    <t>16-03-1980</t>
  </si>
  <si>
    <t>11-09-1990</t>
  </si>
  <si>
    <t>17-09-1989</t>
  </si>
  <si>
    <t>09-09-2014</t>
  </si>
  <si>
    <t>12-06-1997</t>
  </si>
  <si>
    <t>30-03-1977</t>
  </si>
  <si>
    <t>29-10-1982</t>
  </si>
  <si>
    <t>01-03-2019</t>
  </si>
  <si>
    <t>26-10-2004</t>
  </si>
  <si>
    <t>11-08-2013</t>
  </si>
  <si>
    <t>27-04-2010</t>
  </si>
  <si>
    <t>01-11-1992</t>
  </si>
  <si>
    <t>08-06-2011</t>
  </si>
  <si>
    <t>02-12-2003</t>
  </si>
  <si>
    <t>30-08-2018</t>
  </si>
  <si>
    <t>09-03-2013</t>
  </si>
  <si>
    <t>21-06-2013</t>
  </si>
  <si>
    <t>03-07-1991</t>
  </si>
  <si>
    <t>25-05-1974</t>
  </si>
  <si>
    <t>20-05-1975</t>
  </si>
  <si>
    <t>22-07-1983</t>
  </si>
  <si>
    <t>21-09-2016</t>
  </si>
  <si>
    <t>09-01-2006</t>
  </si>
  <si>
    <t>12-09-1979</t>
  </si>
  <si>
    <t>11-09-1998</t>
  </si>
  <si>
    <t>23-08-1989</t>
  </si>
  <si>
    <t>26-01-2009</t>
  </si>
  <si>
    <t>03-08-2001</t>
  </si>
  <si>
    <t>25-12-1992</t>
  </si>
  <si>
    <t>17-05-2004</t>
  </si>
  <si>
    <t>28-11-2003</t>
  </si>
  <si>
    <t>17-01-2012</t>
  </si>
  <si>
    <t>02-03-2010</t>
  </si>
  <si>
    <t>17-05-2008</t>
  </si>
  <si>
    <t>28-08-2010</t>
  </si>
  <si>
    <t>25-06-2011</t>
  </si>
  <si>
    <t>02-07-2014</t>
  </si>
  <si>
    <t>09-03-2010</t>
  </si>
  <si>
    <t>20-08-2012</t>
  </si>
  <si>
    <t>31-08-1976</t>
  </si>
  <si>
    <t>29-09-2009</t>
  </si>
  <si>
    <t>30-04-1987</t>
  </si>
  <si>
    <t>16-06-1972</t>
  </si>
  <si>
    <t>13-09-1996</t>
  </si>
  <si>
    <t>08-09-2002</t>
  </si>
  <si>
    <t>01-01-1995</t>
  </si>
  <si>
    <t>27-12-1992</t>
  </si>
  <si>
    <t>24-08-2017</t>
  </si>
  <si>
    <t>20-03-2015</t>
  </si>
  <si>
    <t xml:space="preserve"> Payment Categorization</t>
  </si>
  <si>
    <t>Pay_Category</t>
  </si>
  <si>
    <t>Medium</t>
  </si>
  <si>
    <t>High</t>
  </si>
  <si>
    <t>Low</t>
  </si>
  <si>
    <t>min_amount</t>
  </si>
  <si>
    <t>max_amount</t>
  </si>
  <si>
    <t>Average_Weight</t>
  </si>
  <si>
    <t>Row Labels</t>
  </si>
  <si>
    <t>Grand Total</t>
  </si>
  <si>
    <t>Average Shipment Weight</t>
  </si>
  <si>
    <t>Calculate the average shipment weight for each type of service in Shipment_Details.csv.</t>
  </si>
  <si>
    <t>Use a date function to find out how long each customer has been a member (from Membership.csv).</t>
  </si>
  <si>
    <t>Membership Duration Calculation</t>
  </si>
  <si>
    <t>Start_date</t>
  </si>
  <si>
    <t>End_date</t>
  </si>
  <si>
    <t>Tenure</t>
  </si>
  <si>
    <t>Total Amount Paid</t>
  </si>
  <si>
    <t>Total Customer Payment</t>
  </si>
  <si>
    <t>Create a formula to calculate the total amount paid by each customer in Payment_Details.csv</t>
  </si>
  <si>
    <t>Customer Name</t>
  </si>
  <si>
    <t>Top Customers Analysis</t>
  </si>
  <si>
    <t>Identify the top 5 customers by payment amount in Payment_Details.csv</t>
  </si>
  <si>
    <t>No. of Shipments</t>
  </si>
  <si>
    <t>Shipment Domain Comparison</t>
  </si>
  <si>
    <t>Analyze the Shipment_Details.csv dataset to find out which shipment domain (Domestic/International) has more shipments.</t>
  </si>
  <si>
    <t>Conditional Formatting for Weight</t>
  </si>
  <si>
    <t>Use conditional formatting in Shipment_Details.csv to highlight shipments weighing over 500 units.</t>
  </si>
  <si>
    <t>E_ID</t>
  </si>
  <si>
    <t>E_NAME</t>
  </si>
  <si>
    <t>E_DESIGNATION</t>
  </si>
  <si>
    <t>E_ADDR</t>
  </si>
  <si>
    <t>E_BRANCH</t>
  </si>
  <si>
    <t>E_CONT_NO</t>
  </si>
  <si>
    <t>Employee Detail Dropdown</t>
  </si>
  <si>
    <t>Create a dynamic drop-down list in Employee_Details.csv to select and display details of an employee</t>
  </si>
  <si>
    <t>Payment Summary Pivot Table</t>
  </si>
  <si>
    <t>Implement a pivot table to summarize the average payment amount by customer type and payment mode.</t>
  </si>
  <si>
    <t>Column Labels</t>
  </si>
  <si>
    <t>Average of P.AMOUNT</t>
  </si>
  <si>
    <t>Dropdown Employee Table</t>
  </si>
  <si>
    <t>Shipment Weight Categorization</t>
  </si>
  <si>
    <t>Categorize shipments in Shipment_Details.csv as 'Heavy' or 'Light' based on weight.</t>
  </si>
  <si>
    <t>Weight_Category</t>
  </si>
  <si>
    <t>Heavy</t>
  </si>
  <si>
    <t>Light</t>
  </si>
  <si>
    <t>Shipment_count</t>
  </si>
  <si>
    <t>Employee_E_ID</t>
  </si>
  <si>
    <t>Shipment_Sh_ID</t>
  </si>
  <si>
    <t>Status_Sh_ID</t>
  </si>
  <si>
    <t>Employee Shipment Count</t>
  </si>
  <si>
    <t xml:space="preserve"> In employee_manages_shipment.csv, use an array formula to count the number of shipments managed by each employee.</t>
  </si>
  <si>
    <t>Employee_ID</t>
  </si>
  <si>
    <t>Dynamic Payment Analysis</t>
  </si>
  <si>
    <t>In Payment_Details.csv, create a dynamic named range for each payment mode (e.g., CARD PAYMENT, COD). Then use a formula to calculate the average payment amount for each mode.</t>
  </si>
  <si>
    <t>Average Delivery Time Analysis</t>
  </si>
  <si>
    <t>Analyze the combined data of Shipment_Details.csv and Status.csv to determine the average delivery time for shipments.(Consider using the DATEDIF function or similar.) How does the average delivery time vary between domestic and international shipments?</t>
  </si>
  <si>
    <t>Designation-wise Shipment Charge</t>
  </si>
  <si>
    <t>Using a pivot table, analyze the employee_manages_shipment.csv and Shipment_Details.csv datasets to find out which employee designation has the highest average shipment charges. Incorporate slicers or timeline filters for dynamic data exploration.</t>
  </si>
  <si>
    <t>Average of SH_CHARGES</t>
  </si>
  <si>
    <t>Shipment Efficiency Analysis</t>
  </si>
  <si>
    <r>
      <t xml:space="preserve">Analyze the </t>
    </r>
    <r>
      <rPr>
        <sz val="9.35"/>
        <color rgb="FFEB5757"/>
        <rFont val="Consolas"/>
        <family val="3"/>
      </rPr>
      <t>Shipment_Details.csv</t>
    </r>
    <r>
      <rPr>
        <sz val="11"/>
        <color theme="1"/>
        <rFont val="Calibri"/>
        <family val="2"/>
        <scheme val="minor"/>
      </rPr>
      <t xml:space="preserve"> to calculate the efficiency of shipments. Define efficiency as the ratio of </t>
    </r>
    <r>
      <rPr>
        <sz val="9.35"/>
        <color rgb="FFEB5757"/>
        <rFont val="Consolas"/>
        <family val="3"/>
      </rPr>
      <t>SH_WEIGHT</t>
    </r>
    <r>
      <rPr>
        <sz val="11"/>
        <color theme="1"/>
        <rFont val="Calibri"/>
        <family val="2"/>
        <scheme val="minor"/>
      </rPr>
      <t xml:space="preserve"> to </t>
    </r>
    <r>
      <rPr>
        <sz val="9.35"/>
        <color rgb="FFEB5757"/>
        <rFont val="Consolas"/>
        <family val="3"/>
      </rPr>
      <t>SH_CHARGES</t>
    </r>
    <r>
      <rPr>
        <sz val="11"/>
        <color theme="1"/>
        <rFont val="Calibri"/>
        <family val="2"/>
        <scheme val="minor"/>
      </rPr>
      <t xml:space="preserve">, categorized by </t>
    </r>
    <r>
      <rPr>
        <sz val="9.35"/>
        <color rgb="FFEB5757"/>
        <rFont val="Consolas"/>
        <family val="3"/>
      </rPr>
      <t>SH_DOMAIN</t>
    </r>
    <r>
      <rPr>
        <sz val="11"/>
        <color theme="1"/>
        <rFont val="Calibri"/>
        <family val="2"/>
        <scheme val="minor"/>
      </rPr>
      <t xml:space="preserve"> (Domestic/International) and </t>
    </r>
    <r>
      <rPr>
        <sz val="9.35"/>
        <color rgb="FFEB5757"/>
        <rFont val="Consolas"/>
        <family val="3"/>
      </rPr>
      <t>SER_TYPE</t>
    </r>
    <r>
      <rPr>
        <sz val="11"/>
        <color theme="1"/>
        <rFont val="Calibri"/>
        <family val="2"/>
        <scheme val="minor"/>
      </rPr>
      <t xml:space="preserve"> (Regular/Express). Identify the most and least efficient categories.</t>
    </r>
  </si>
  <si>
    <t>EM.Employee_E_ID</t>
  </si>
  <si>
    <t>EFFICIENCY</t>
  </si>
  <si>
    <t>Average of EFFICIENCY</t>
  </si>
  <si>
    <t>Year</t>
  </si>
  <si>
    <t>Year_Bins</t>
  </si>
  <si>
    <t>Sum of AMOUNT</t>
  </si>
  <si>
    <t>YEAR_bins2</t>
  </si>
  <si>
    <t>Year_List</t>
  </si>
  <si>
    <t>Year_amount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</si>
  <si>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</si>
  <si>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</si>
  <si>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</si>
  <si>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</si>
  <si>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</si>
  <si>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</si>
  <si>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</si>
  <si>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</si>
  <si>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</si>
  <si>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</si>
  <si>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</si>
  <si>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</si>
  <si>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</si>
  <si>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</si>
  <si>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E_Name</t>
  </si>
  <si>
    <t>E_Designation</t>
  </si>
  <si>
    <t>E_Branch</t>
  </si>
  <si>
    <t>E_ContactNo.</t>
  </si>
  <si>
    <t>Payment Forecast</t>
  </si>
  <si>
    <t>Using the Payment_Details.csv, create a time-series forecast to predict future payment amounts for the next year based on historical data. Break down the forecast by payment mode. (Hint: Utilize Excel's forecasting tools, like the Forecast Sheet feature. Ensure the data is in a chronological order and consider using a line chart for visualization. Analyze trends and seasonality in the payment data.)</t>
  </si>
  <si>
    <t>Customer Segmentation</t>
  </si>
  <si>
    <t>Segment customers in Customer.csv based on their transaction behavior from Payment_Details.csv and membership duration from Membership.csv. Create segments such as 'High Value - Long Term', 'Low Value - Short Term', etc., based on total payment amounts and membership lengths.</t>
  </si>
  <si>
    <t>P.Pay_Category</t>
  </si>
  <si>
    <t>M.Start_date</t>
  </si>
  <si>
    <t>M.End_date</t>
  </si>
  <si>
    <t>12/18/2014</t>
  </si>
  <si>
    <t>7/10/1997</t>
  </si>
  <si>
    <t>11/1/1971</t>
  </si>
  <si>
    <t>5/15/1991</t>
  </si>
  <si>
    <t>6/30/1976</t>
  </si>
  <si>
    <t>8/9/1987</t>
  </si>
  <si>
    <t>7/6/1977</t>
  </si>
  <si>
    <t>9/8/1997</t>
  </si>
  <si>
    <t>3/5/1999</t>
  </si>
  <si>
    <t>11/8/1977</t>
  </si>
  <si>
    <t>9/15/2005</t>
  </si>
  <si>
    <t>12/12/2019</t>
  </si>
  <si>
    <t>11/15/2013</t>
  </si>
  <si>
    <t>8/10/2001</t>
  </si>
  <si>
    <t>7/17/2006</t>
  </si>
  <si>
    <t>8/2/1993</t>
  </si>
  <si>
    <t>10/20/2002</t>
  </si>
  <si>
    <t>11/20/2004</t>
  </si>
  <si>
    <t>3/8/1982</t>
  </si>
  <si>
    <t>4/9/1994</t>
  </si>
  <si>
    <t>8/9/2008</t>
  </si>
  <si>
    <t>10/15/1982</t>
  </si>
  <si>
    <t>7/12/2007</t>
  </si>
  <si>
    <t>7/15/1991</t>
  </si>
  <si>
    <t>9/30/1983</t>
  </si>
  <si>
    <t>10/22/2006</t>
  </si>
  <si>
    <t>3/22/2000</t>
  </si>
  <si>
    <t>10/4/2012</t>
  </si>
  <si>
    <t>11/30/2010</t>
  </si>
  <si>
    <t>3/9/2009</t>
  </si>
  <si>
    <t>7/31/2019</t>
  </si>
  <si>
    <t>1/5/2002</t>
  </si>
  <si>
    <t>12/23/2006</t>
  </si>
  <si>
    <t>5/1/1996</t>
  </si>
  <si>
    <t>9/25/2004</t>
  </si>
  <si>
    <t>3/2/2004</t>
  </si>
  <si>
    <t>8/23/1995</t>
  </si>
  <si>
    <t>1/31/1985</t>
  </si>
  <si>
    <t>10/20/2006</t>
  </si>
  <si>
    <t>10/17/1989</t>
  </si>
  <si>
    <t>3/16/1980</t>
  </si>
  <si>
    <t>9/11/1990</t>
  </si>
  <si>
    <t>9/17/1989</t>
  </si>
  <si>
    <t>9/9/2014</t>
  </si>
  <si>
    <t>6/12/1997</t>
  </si>
  <si>
    <t>3/30/1977</t>
  </si>
  <si>
    <t>10/29/1982</t>
  </si>
  <si>
    <t>3/1/2019</t>
  </si>
  <si>
    <t>10/26/2004</t>
  </si>
  <si>
    <t>8/11/2013</t>
  </si>
  <si>
    <t>4/27/2010</t>
  </si>
  <si>
    <t>11/1/1992</t>
  </si>
  <si>
    <t>6/8/2011</t>
  </si>
  <si>
    <t>12/2/2003</t>
  </si>
  <si>
    <t>8/30/2018</t>
  </si>
  <si>
    <t>3/9/2013</t>
  </si>
  <si>
    <t>6/21/2013</t>
  </si>
  <si>
    <t>7/3/1991</t>
  </si>
  <si>
    <t>5/25/1974</t>
  </si>
  <si>
    <t>5/20/1975</t>
  </si>
  <si>
    <t>7/22/1983</t>
  </si>
  <si>
    <t>9/21/2016</t>
  </si>
  <si>
    <t>1/9/2006</t>
  </si>
  <si>
    <t>9/12/1979</t>
  </si>
  <si>
    <t>9/11/1998</t>
  </si>
  <si>
    <t>8/23/1989</t>
  </si>
  <si>
    <t>1/26/2009</t>
  </si>
  <si>
    <t>8/3/2001</t>
  </si>
  <si>
    <t>12/25/1992</t>
  </si>
  <si>
    <t>5/17/2004</t>
  </si>
  <si>
    <t>11/28/2003</t>
  </si>
  <si>
    <t>1/17/2012</t>
  </si>
  <si>
    <t>3/2/2010</t>
  </si>
  <si>
    <t>5/17/2008</t>
  </si>
  <si>
    <t>8/28/2010</t>
  </si>
  <si>
    <t>6/25/2011</t>
  </si>
  <si>
    <t>7/2/2014</t>
  </si>
  <si>
    <t>3/9/2010</t>
  </si>
  <si>
    <t>8/20/2012</t>
  </si>
  <si>
    <t>8/31/1976</t>
  </si>
  <si>
    <t>9/29/2009</t>
  </si>
  <si>
    <t>4/30/1987</t>
  </si>
  <si>
    <t>6/16/1972</t>
  </si>
  <si>
    <t>9/13/1996</t>
  </si>
  <si>
    <t>9/8/2002</t>
  </si>
  <si>
    <t>1/1/1995</t>
  </si>
  <si>
    <t>12/27/1992</t>
  </si>
  <si>
    <t>8/24/2017</t>
  </si>
  <si>
    <t>3/20/2015</t>
  </si>
  <si>
    <t>M.Tenure</t>
  </si>
  <si>
    <t>M.Tenure_type</t>
  </si>
  <si>
    <t>P.Amount_Category</t>
  </si>
  <si>
    <t>Customer Segment</t>
  </si>
  <si>
    <t>Long Term-High Value</t>
  </si>
  <si>
    <t>Long Term-Low Value</t>
  </si>
  <si>
    <t>Long Term-Mid Value</t>
  </si>
  <si>
    <t>Mid Term-High Value</t>
  </si>
  <si>
    <t>Mid Term-Low Value</t>
  </si>
  <si>
    <t>Mid Term-Mid Value</t>
  </si>
  <si>
    <t>Short Term-High Value</t>
  </si>
  <si>
    <t>Short Term-Low Value</t>
  </si>
  <si>
    <t>Short Term-Mid Value</t>
  </si>
  <si>
    <t>Customer Count</t>
  </si>
  <si>
    <t>Delivery_Days</t>
  </si>
  <si>
    <t>Corrected_Sent</t>
  </si>
  <si>
    <t>Corrected_Delivery</t>
  </si>
  <si>
    <t>Average of Delivery_Days</t>
  </si>
  <si>
    <t>CARD_PAYMENT</t>
  </si>
  <si>
    <t>Payment Mode</t>
  </si>
  <si>
    <t>Average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</si>
</sst>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\-0.00\ "/>
    <numFmt numFmtId="165" formatCode="yyyy/mm/dd;@"/>
    <numFmt numFmtId="166" formatCode="0_ ;\-0\ 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.35"/>
      <color rgb="FFEB5757"/>
      <name val="Consolas"/>
      <family val="3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2" fillId="0" borderId="0" xfId="0" applyFont="1"/>
    <xf numFmtId="0" fontId="0" fillId="0" borderId="0" xfId="0" pivotButton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5" fillId="4" borderId="0" xfId="0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4" formatCode="#,##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_ ;\-0\ 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165" formatCode="yyyy/mm/dd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1/relationships/timelineCache" Target="timelineCaches/timeline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'6'!$E$6</c:f>
              <c:strCache>
                <c:ptCount val="1"/>
                <c:pt idx="0">
                  <c:v>Average_Weight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ED-43C1-B59F-1CDF23664F4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ED-43C1-B59F-1CDF23664F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'6'!$D$7:$D$8</c:f>
              <c:strCache>
                <c:ptCount val="2"/>
                <c:pt idx="0">
                  <c:v>Regular</c:v>
                </c:pt>
                <c:pt idx="1">
                  <c:v>Express</c:v>
                </c:pt>
              </c:strCache>
            </c:strRef>
          </c:cat>
          <c:val>
            <c:numRef>
              <c:f>'6'!$E$7:$E$8</c:f>
              <c:numCache>
                <c:formatCode>0.00</c:formatCode>
                <c:ptCount val="2"/>
                <c:pt idx="0">
                  <c:v>472.64285714285711</c:v>
                </c:pt>
                <c:pt idx="1">
                  <c:v>569.45098039215691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9-439B-BB29-F2CC63D61B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[DashBord_Excel_Group04_Part1.xlsx]9!PivotTable4</c:name>
    <c:fmtId val="0"/>
  </c:pivotSource>
  <c:chart>
    <c:title>
      <c:layout>
        <c:manualLayout>
          <c:xMode val="edge"/>
          <c:yMode val="edge"/>
          <c:x val="0.44301974721987691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70210737373538"/>
          <c:y val="0.1994863662875474"/>
          <c:w val="0.73611922105242467"/>
          <c:h val="0.52644757946923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'9'!$D$5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'9'!$C$6:$C$11</c:f>
              <c:strCache>
                <c:ptCount val="5"/>
                <c:pt idx="0">
                  <c:v>Catherine</c:v>
                </c:pt>
                <c:pt idx="1">
                  <c:v>Chasity</c:v>
                </c:pt>
                <c:pt idx="2">
                  <c:v>Frank</c:v>
                </c:pt>
                <c:pt idx="3">
                  <c:v>Rayshawn</c:v>
                </c:pt>
                <c:pt idx="4">
                  <c:v>Stacy</c:v>
                </c:pt>
              </c:strCache>
            </c:strRef>
          </c:cat>
          <c:val>
            <c:numRef>
              <c:f>'9'!$D$6:$D$11</c:f>
              <c:numCache>
                <c:formatCode>General</c:formatCode>
                <c:ptCount val="5"/>
                <c:pt idx="0">
                  <c:v>227910</c:v>
                </c:pt>
                <c:pt idx="1">
                  <c:v>137966</c:v>
                </c:pt>
                <c:pt idx="2">
                  <c:v>174415</c:v>
                </c:pt>
                <c:pt idx="3">
                  <c:v>146752</c:v>
                </c:pt>
                <c:pt idx="4">
                  <c:v>147150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C-46AA-9D03-71A8007E9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0425983"/>
        <c:axId val="640432223"/>
      </c:barChart>
      <c:catAx>
        <c:axId val="6404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32223"/>
        <c:crosses val="autoZero"/>
        <c:auto val="1"/>
        <c:lblAlgn val="ctr"/>
        <c:lblOffset val="100"/>
        <c:noMultiLvlLbl val="0"/>
      </c:catAx>
      <c:valAx>
        <c:axId val="640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[DashBord_Excel_Group04_Part1.xlsx]10!PivotTable5</c:name>
    <c:fmtId val="0"/>
  </c:pivotSource>
  <c:chart>
    <c:title>
      <c:layout>
        <c:manualLayout>
          <c:xMode val="edge"/>
          <c:yMode val="edge"/>
          <c:x val="0.42774146981627298"/>
          <c:y val="3.25980622629588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9814855643044618"/>
          <c:y val="0.21545183027670131"/>
          <c:w val="0.55785598014640969"/>
          <c:h val="0.70427117745928447"/>
        </c:manualLayout>
      </c:layout>
      <c:doughnutChart>
        <c:varyColors val="1"/>
        <c:ser>
          <c:idx val="0"/>
          <c:order val="0"/>
          <c:tx>
            <c:strRef>
              <c:f>'10'!$D$6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DC-4CBF-B8DC-DD2ECA0AD2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DC-4CBF-B8DC-DD2ECA0AD2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'10'!$C$7:$C$8</c:f>
              <c:strCache>
                <c:ptCount val="2"/>
                <c:pt idx="0">
                  <c:v>Domestic</c:v>
                </c:pt>
                <c:pt idx="1">
                  <c:v>International</c:v>
                </c:pt>
              </c:strCache>
            </c:strRef>
          </c:cat>
          <c:val>
            <c:numRef>
              <c:f>'10'!$D$7:$D$8</c:f>
              <c:numCache>
                <c:formatCode>General</c:formatCode>
                <c:ptCount val="2"/>
                <c:pt idx="0">
                  <c:v>109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1-4BAE-8D23-06C3DCD57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05984251968504"/>
          <c:y val="2.508481166784474E-2"/>
          <c:w val="0.23250000000000001"/>
          <c:h val="0.20494382998920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[DashBord_Excel_Group04_Part1.xlsx]14!PivotTable2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3982358217881"/>
          <c:y val="0.14694970235612242"/>
          <c:w val="0.79755930373385342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'14'!$M$8:$M$9</c:f>
              <c:strCache>
                <c:ptCount val="1"/>
                <c:pt idx="0">
                  <c:v>CARD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'14'!$L$10:$L$13</c:f>
              <c:strCache>
                <c:ptCount val="3"/>
                <c:pt idx="0">
                  <c:v>Internal Goods</c:v>
                </c:pt>
                <c:pt idx="1">
                  <c:v>Retail</c:v>
                </c:pt>
                <c:pt idx="2">
                  <c:v>Wholesale</c:v>
                </c:pt>
              </c:strCache>
            </c:strRef>
          </c:cat>
          <c:val>
            <c:numRef>
              <c:f>'14'!$M$10:$M$13</c:f>
              <c:numCache>
                <c:formatCode>0.00_ ;\-0.00\ </c:formatCode>
                <c:ptCount val="3"/>
                <c:pt idx="0">
                  <c:v>52922.314285714288</c:v>
                </c:pt>
                <c:pt idx="1">
                  <c:v>39482.4375</c:v>
                </c:pt>
                <c:pt idx="2">
                  <c:v>41408.555555555555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1-4F6D-A55A-A994315AABE2}"/>
            </c:ext>
          </c:extLst>
        </c:ser>
        <c:ser>
          <c:idx val="1"/>
          <c:order val="1"/>
          <c:tx>
            <c:strRef>
              <c:f>'14'!$N$8:$N$9</c:f>
              <c:strCache>
                <c:ptCount val="1"/>
                <c:pt idx="0">
                  <c:v>COD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'14'!$L$10:$L$13</c:f>
              <c:strCache>
                <c:ptCount val="3"/>
                <c:pt idx="0">
                  <c:v>Internal Goods</c:v>
                </c:pt>
                <c:pt idx="1">
                  <c:v>Retail</c:v>
                </c:pt>
                <c:pt idx="2">
                  <c:v>Wholesale</c:v>
                </c:pt>
              </c:strCache>
            </c:strRef>
          </c:cat>
          <c:val>
            <c:numRef>
              <c:f>'14'!$N$10:$N$13</c:f>
              <c:numCache>
                <c:formatCode>0.00_ ;\-0.00\ </c:formatCode>
                <c:ptCount val="3"/>
                <c:pt idx="0">
                  <c:v>47515.36363636364</c:v>
                </c:pt>
                <c:pt idx="1">
                  <c:v>53075.282608695656</c:v>
                </c:pt>
                <c:pt idx="2">
                  <c:v>46144.037037037036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1-4F6D-A55A-A994315A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70004672"/>
        <c:axId val="1470005152"/>
      </c:barChart>
      <c:catAx>
        <c:axId val="14700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05152"/>
        <c:crosses val="autoZero"/>
        <c:auto val="1"/>
        <c:lblAlgn val="ctr"/>
        <c:lblOffset val="100"/>
        <c:noMultiLvlLbl val="0"/>
      </c:catAx>
      <c:valAx>
        <c:axId val="1470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;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12945421741076"/>
          <c:y val="3.1931428683601507E-2"/>
          <c:w val="0.17929634641407308"/>
          <c:h val="0.21493491515870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[DashBord_Excel_Group04_Part1.xlsx]15!PivotTable3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8937273415902883"/>
          <c:y val="0.21051744166067438"/>
          <c:w val="0.63387084601645238"/>
          <c:h val="0.72830177893152348"/>
        </c:manualLayout>
      </c:layout>
      <c:doughnutChart>
        <c:varyColors val="1"/>
        <c:ser>
          <c:idx val="0"/>
          <c:order val="0"/>
          <c:tx>
            <c:strRef>
              <c:f>'15'!$N$5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0C4-442D-B0F5-C63872452DC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28-487A-90E0-E98C4AE905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'15'!$M$6:$M$8</c:f>
              <c:strCache>
                <c:ptCount val="2"/>
                <c:pt idx="0">
                  <c:v>Heavy</c:v>
                </c:pt>
                <c:pt idx="1">
                  <c:v>Light</c:v>
                </c:pt>
              </c:strCache>
            </c:strRef>
          </c:cat>
          <c:val>
            <c:numRef>
              <c:f>'15'!$N$6:$N$8</c:f>
              <c:numCache>
                <c:formatCode>General</c:formatCode>
                <c:ptCount val="2"/>
                <c:pt idx="0">
                  <c:v>132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4-442D-B0F5-C63872452DC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29889953851618"/>
          <c:y val="3.1007896335030462E-2"/>
          <c:w val="0.2795527156549521"/>
          <c:h val="0.19691957184373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Amount by Payment Mode</a:t>
            </a:r>
            <a:endParaRPr lang="en-IN"/>
          </a:p>
        </c:rich>
      </c:tx>
      <c:layout>
        <c:manualLayout>
          <c:xMode val="edge"/>
          <c:yMode val="edge"/>
          <c:x val="0.13352967002126048"/>
          <c:y val="2.1533161068044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'17'!$K$6</c:f>
              <c:strCache>
                <c:ptCount val="1"/>
                <c:pt idx="0">
                  <c:v>CARD_PAYMENT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_ ;\-#,##0.0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'17'!$L$6</c:f>
              <c:numCache>
                <c:formatCode>0.00</c:formatCode>
                <c:ptCount val="1"/>
                <c:pt idx="0">
                  <c:v>45039.893617021276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4-43E4-972A-72E44315703A}"/>
            </c:ext>
          </c:extLst>
        </c:ser>
        <c:ser>
          <c:idx val="1"/>
          <c:order val="1"/>
          <c:tx>
            <c:strRef>
              <c:f>'17'!$K$7</c:f>
              <c:strCache>
                <c:ptCount val="1"/>
                <c:pt idx="0">
                  <c:v>COD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'17'!$L$7</c:f>
              <c:numCache>
                <c:formatCode>0.00</c:formatCode>
                <c:ptCount val="1"/>
                <c:pt idx="0">
                  <c:v>49578.858490566039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4-43E4-972A-72E4431570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7013055"/>
        <c:axId val="2117015455"/>
      </c:barChart>
      <c:catAx>
        <c:axId val="21170130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15455"/>
        <c:crosses val="autoZero"/>
        <c:auto val="1"/>
        <c:lblAlgn val="ctr"/>
        <c:lblOffset val="100"/>
        <c:noMultiLvlLbl val="0"/>
      </c:catAx>
      <c:valAx>
        <c:axId val="2117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1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[DashBord_Excel_Group04_Part1.xlsx]18!PivotTable18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'18'!$S$5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'18'!$R$6:$R$8</c:f>
              <c:strCache>
                <c:ptCount val="2"/>
                <c:pt idx="0">
                  <c:v>Domestic</c:v>
                </c:pt>
                <c:pt idx="1">
                  <c:v>International</c:v>
                </c:pt>
              </c:strCache>
            </c:strRef>
          </c:cat>
          <c:val>
            <c:numRef>
              <c:f>'18'!$S$6:$S$8</c:f>
              <c:numCache>
                <c:formatCode>General</c:formatCode>
                <c:ptCount val="2"/>
                <c:pt idx="0">
                  <c:v>117.98</c:v>
                </c:pt>
                <c:pt idx="1">
                  <c:v>96.26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7-4F48-9EE4-4455FEF11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63051199"/>
        <c:axId val="1563047359"/>
      </c:barChart>
      <c:catAx>
        <c:axId val="156305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47359"/>
        <c:crosses val="autoZero"/>
        <c:auto val="1"/>
        <c:lblAlgn val="ctr"/>
        <c:lblOffset val="100"/>
        <c:noMultiLvlLbl val="0"/>
      </c:catAx>
      <c:valAx>
        <c:axId val="156304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[DashBord_Excel_Group04_Part1.xlsx]20!PivotTable3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'20'!$O$6:$O$7</c:f>
              <c:strCache>
                <c:ptCount val="1"/>
                <c:pt idx="0">
                  <c:v>Regular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'20'!$N$8:$N$10</c:f>
              <c:strCache>
                <c:ptCount val="2"/>
                <c:pt idx="0">
                  <c:v>International</c:v>
                </c:pt>
                <c:pt idx="1">
                  <c:v>Domestic</c:v>
                </c:pt>
              </c:strCache>
            </c:strRef>
          </c:cat>
          <c:val>
            <c:numRef>
              <c:f>'20'!$O$8:$O$10</c:f>
              <c:numCache>
                <c:formatCode>0.00%</c:formatCode>
                <c:ptCount val="2"/>
                <c:pt idx="0">
                  <c:v>0.49806687091865454</c:v>
                </c:pt>
                <c:pt idx="1">
                  <c:v>0.57496757255974107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A-45B5-A3B1-362E57221084}"/>
            </c:ext>
          </c:extLst>
        </c:ser>
        <c:ser>
          <c:idx val="1"/>
          <c:order val="1"/>
          <c:tx>
            <c:strRef>
              <c:f>'20'!$P$6:$P$7</c:f>
              <c:strCache>
                <c:ptCount val="1"/>
                <c:pt idx="0">
                  <c:v>Express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'20'!$N$8:$N$10</c:f>
              <c:strCache>
                <c:ptCount val="2"/>
                <c:pt idx="0">
                  <c:v>International</c:v>
                </c:pt>
                <c:pt idx="1">
                  <c:v>Domestic</c:v>
                </c:pt>
              </c:strCache>
            </c:strRef>
          </c:cat>
          <c:val>
            <c:numRef>
              <c:f>'20'!$P$8:$P$10</c:f>
              <c:numCache>
                <c:formatCode>0.00%</c:formatCode>
                <c:ptCount val="2"/>
                <c:pt idx="0">
                  <c:v>0.54815294617666876</c:v>
                </c:pt>
                <c:pt idx="1">
                  <c:v>0.53887399409530023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6A-45B5-A3B1-362E572210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29258943"/>
        <c:axId val="1329250783"/>
      </c:barChart>
      <c:catAx>
        <c:axId val="13292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50783"/>
        <c:crosses val="autoZero"/>
        <c:auto val="1"/>
        <c:lblAlgn val="ctr"/>
        <c:lblOffset val="100"/>
        <c:noMultiLvlLbl val="0"/>
      </c:catAx>
      <c:valAx>
        <c:axId val="13292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'21_Forecast'!$B$1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'21_Forecast'!$B$2:$B$56</c:f>
              <c:numCache>
                <c:formatCode>General</c:formatCode>
                <c:ptCount val="55"/>
                <c:pt idx="0">
                  <c:v>56881</c:v>
                </c:pt>
                <c:pt idx="1">
                  <c:v>42143</c:v>
                </c:pt>
                <c:pt idx="2">
                  <c:v>0</c:v>
                </c:pt>
                <c:pt idx="3">
                  <c:v>559</c:v>
                </c:pt>
                <c:pt idx="4">
                  <c:v>51472</c:v>
                </c:pt>
                <c:pt idx="5">
                  <c:v>154370</c:v>
                </c:pt>
                <c:pt idx="6">
                  <c:v>164207</c:v>
                </c:pt>
                <c:pt idx="7">
                  <c:v>0</c:v>
                </c:pt>
                <c:pt idx="8">
                  <c:v>38290</c:v>
                </c:pt>
                <c:pt idx="9">
                  <c:v>34797</c:v>
                </c:pt>
                <c:pt idx="10">
                  <c:v>0</c:v>
                </c:pt>
                <c:pt idx="11">
                  <c:v>134189</c:v>
                </c:pt>
                <c:pt idx="12">
                  <c:v>130517</c:v>
                </c:pt>
                <c:pt idx="13">
                  <c:v>0</c:v>
                </c:pt>
                <c:pt idx="14">
                  <c:v>30239</c:v>
                </c:pt>
                <c:pt idx="15">
                  <c:v>0</c:v>
                </c:pt>
                <c:pt idx="16">
                  <c:v>158492</c:v>
                </c:pt>
                <c:pt idx="17">
                  <c:v>0</c:v>
                </c:pt>
                <c:pt idx="18">
                  <c:v>216512</c:v>
                </c:pt>
                <c:pt idx="19">
                  <c:v>2988</c:v>
                </c:pt>
                <c:pt idx="20">
                  <c:v>231752</c:v>
                </c:pt>
                <c:pt idx="21">
                  <c:v>95748</c:v>
                </c:pt>
                <c:pt idx="22">
                  <c:v>90380</c:v>
                </c:pt>
                <c:pt idx="23">
                  <c:v>30192</c:v>
                </c:pt>
                <c:pt idx="24">
                  <c:v>60936</c:v>
                </c:pt>
                <c:pt idx="25">
                  <c:v>31997</c:v>
                </c:pt>
                <c:pt idx="26">
                  <c:v>173594</c:v>
                </c:pt>
                <c:pt idx="27">
                  <c:v>85889</c:v>
                </c:pt>
                <c:pt idx="28">
                  <c:v>83002</c:v>
                </c:pt>
                <c:pt idx="29">
                  <c:v>61325</c:v>
                </c:pt>
                <c:pt idx="30">
                  <c:v>119958</c:v>
                </c:pt>
                <c:pt idx="31">
                  <c:v>167256</c:v>
                </c:pt>
                <c:pt idx="32">
                  <c:v>168800</c:v>
                </c:pt>
                <c:pt idx="33">
                  <c:v>322929</c:v>
                </c:pt>
                <c:pt idx="34">
                  <c:v>150022</c:v>
                </c:pt>
                <c:pt idx="35">
                  <c:v>171839</c:v>
                </c:pt>
                <c:pt idx="36">
                  <c:v>23003</c:v>
                </c:pt>
                <c:pt idx="37">
                  <c:v>55997</c:v>
                </c:pt>
                <c:pt idx="38">
                  <c:v>267591</c:v>
                </c:pt>
                <c:pt idx="39">
                  <c:v>280056</c:v>
                </c:pt>
                <c:pt idx="40">
                  <c:v>47504</c:v>
                </c:pt>
                <c:pt idx="41">
                  <c:v>145359</c:v>
                </c:pt>
                <c:pt idx="42">
                  <c:v>274188</c:v>
                </c:pt>
                <c:pt idx="43">
                  <c:v>140249</c:v>
                </c:pt>
                <c:pt idx="44">
                  <c:v>73137</c:v>
                </c:pt>
                <c:pt idx="45">
                  <c:v>8206</c:v>
                </c:pt>
                <c:pt idx="46">
                  <c:v>75362</c:v>
                </c:pt>
                <c:pt idx="47">
                  <c:v>45852</c:v>
                </c:pt>
                <c:pt idx="48">
                  <c:v>146289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4-4424-99A9-A336CF0DBFB5}"/>
            </c:ext>
          </c:extLst>
        </c:ser>
        <c:ser>
          <c:idx val="1"/>
          <c:order val="1"/>
          <c:tx>
            <c:strRef>
              <c:f>'21_Forecast'!$C$1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'21_Forecast'!$C$2:$C$56</c:f>
              <c:numCache>
                <c:formatCode>General</c:formatCode>
                <c:ptCount val="55"/>
                <c:pt idx="48">
                  <c:v>146289</c:v>
                </c:pt>
                <c:pt idx="49">
                  <c:v>151881.3107779666</c:v>
                </c:pt>
                <c:pt idx="50">
                  <c:v>153763.6829634821</c:v>
                </c:pt>
                <c:pt idx="51">
                  <c:v>155646.05514899729</c:v>
                </c:pt>
                <c:pt idx="52">
                  <c:v>157528.42733451279</c:v>
                </c:pt>
                <c:pt idx="53">
                  <c:v>159410.79952002797</c:v>
                </c:pt>
                <c:pt idx="54">
                  <c:v>161293.17170554347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4-4424-99A9-A336CF0DBFB5}"/>
            </c:ext>
          </c:extLst>
        </c:ser>
        <c:ser>
          <c:idx val="2"/>
          <c:order val="2"/>
          <c:tx>
            <c:strRef>
              <c:f>'21_Forecast'!$D$1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'21_Forecast'!$D$2:$D$56</c:f>
              <c:numCache>
                <c:formatCode>General</c:formatCode>
                <c:ptCount val="55"/>
                <c:pt idx="48" formatCode="0.00">
                  <c:v>146289</c:v>
                </c:pt>
                <c:pt idx="49" formatCode="0.00">
                  <c:v>69446.819634357089</c:v>
                </c:pt>
                <c:pt idx="50" formatCode="0.00">
                  <c:v>71328.820865497095</c:v>
                </c:pt>
                <c:pt idx="51" formatCode="0.00">
                  <c:v>73210.533580688585</c:v>
                </c:pt>
                <c:pt idx="52" formatCode="0.00">
                  <c:v>75091.875354384814</c:v>
                </c:pt>
                <c:pt idx="53" formatCode="0.00">
                  <c:v>76972.763769506695</c:v>
                </c:pt>
                <c:pt idx="54" formatCode="0.00">
                  <c:v>78853.116421565166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94-4424-99A9-A336CF0DBFB5}"/>
            </c:ext>
          </c:extLst>
        </c:ser>
        <c:ser>
          <c:idx val="3"/>
          <c:order val="3"/>
          <c:tx>
            <c:strRef>
              <c:f>'21_Forecast'!$E$1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'21_Forecast'!$A$2:$A$56</c:f>
              <c:numCache>
                <c:formatCode>General</c:formatCode>
                <c:ptCount val="55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  <c:pt idx="47">
                  <c:v>2018</c:v>
                </c:pt>
                <c:pt idx="48">
                  <c:v>2019</c:v>
                </c:pt>
                <c:pt idx="49">
                  <c:v>2020</c:v>
                </c:pt>
                <c:pt idx="50">
                  <c:v>2021</c:v>
                </c:pt>
                <c:pt idx="51">
                  <c:v>2022</c:v>
                </c:pt>
                <c:pt idx="52">
                  <c:v>2023</c:v>
                </c:pt>
                <c:pt idx="53">
                  <c:v>2024</c:v>
                </c:pt>
                <c:pt idx="54">
                  <c:v>2025</c:v>
                </c:pt>
              </c:numCache>
            </c:numRef>
          </c:cat>
          <c:val>
            <c:numRef>
              <c:f>'21_Forecast'!$E$2:$E$56</c:f>
              <c:numCache>
                <c:formatCode>General</c:formatCode>
                <c:ptCount val="55"/>
                <c:pt idx="48" formatCode="0.00">
                  <c:v>146289</c:v>
                </c:pt>
                <c:pt idx="49" formatCode="0.00">
                  <c:v>234315.80192157612</c:v>
                </c:pt>
                <c:pt idx="50" formatCode="0.00">
                  <c:v>236198.5450614671</c:v>
                </c:pt>
                <c:pt idx="51" formatCode="0.00">
                  <c:v>238081.57671730599</c:v>
                </c:pt>
                <c:pt idx="52" formatCode="0.00">
                  <c:v>239964.97931464075</c:v>
                </c:pt>
                <c:pt idx="53" formatCode="0.00">
                  <c:v>241848.83527054923</c:v>
                </c:pt>
                <c:pt idx="54" formatCode="0.00">
                  <c:v>243733.22698952176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94-4424-99A9-A336CF0DB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037759"/>
        <c:axId val="1563029119"/>
      </c:lineChart>
      <c:catAx>
        <c:axId val="1563037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29119"/>
        <c:crosses val="autoZero"/>
        <c:auto val="1"/>
        <c:lblAlgn val="ctr"/>
        <c:lblOffset val="100"/>
        <c:noMultiLvlLbl val="0"/>
      </c:catAx>
      <c:valAx>
        <c:axId val="15630291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3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[DashBord_Excel_Group04_Part1.xlsx]22!PivotTable13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5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/>
              <a:t>Customer</a:t>
            </a:r>
            <a:r>
              <a:rPr lang="en-US" sz="2500" baseline="0"/>
              <a:t> Segmentation</a:t>
            </a:r>
            <a:endParaRPr lang="en-US" sz="2500"/>
          </a:p>
        </c:rich>
      </c:tx>
      <c:layout>
        <c:manualLayout>
          <c:xMode val="edge"/>
          <c:yMode val="edge"/>
          <c:x val="0.18731831195938287"/>
          <c:y val="3.3295211139359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393948250900709"/>
          <c:y val="0.23460891839930664"/>
          <c:w val="0.42612474108887843"/>
          <c:h val="0.59978059168936171"/>
        </c:manualLayout>
      </c:layout>
      <c:radarChart>
        <c:radarStyle val="marker"/>
        <c:varyColors val="0"/>
        <c:ser>
          <c:idx val="0"/>
          <c:order val="0"/>
          <c:tx>
            <c:strRef>
              <c:f>'22'!$T$6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'22'!$S$7:$S$16</c:f>
              <c:strCache>
                <c:ptCount val="9"/>
                <c:pt idx="0">
                  <c:v>Long Term-High Value</c:v>
                </c:pt>
                <c:pt idx="1">
                  <c:v>Long Term-Low Value</c:v>
                </c:pt>
                <c:pt idx="2">
                  <c:v>Long Term-Mid Value</c:v>
                </c:pt>
                <c:pt idx="3">
                  <c:v>Mid Term-High Value</c:v>
                </c:pt>
                <c:pt idx="4">
                  <c:v>Mid Term-Low Value</c:v>
                </c:pt>
                <c:pt idx="5">
                  <c:v>Mid Term-Mid Value</c:v>
                </c:pt>
                <c:pt idx="6">
                  <c:v>Short Term-High Value</c:v>
                </c:pt>
                <c:pt idx="7">
                  <c:v>Short Term-Low Value</c:v>
                </c:pt>
                <c:pt idx="8">
                  <c:v>Short Term-Mid Value</c:v>
                </c:pt>
              </c:strCache>
            </c:strRef>
          </c:cat>
          <c:val>
            <c:numRef>
              <c:f>'22'!$T$7:$T$16</c:f>
              <c:numCache>
                <c:formatCode>General</c:formatCode>
                <c:ptCount val="9"/>
                <c:pt idx="0">
                  <c:v>35</c:v>
                </c:pt>
                <c:pt idx="1">
                  <c:v>34</c:v>
                </c:pt>
                <c:pt idx="2">
                  <c:v>31</c:v>
                </c:pt>
                <c:pt idx="3">
                  <c:v>20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7-4FE7-862A-6D8DBB2AC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04703"/>
        <c:axId val="640486943"/>
      </c:radarChart>
      <c:catAx>
        <c:axId val="6405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86943"/>
        <c:crosses val="autoZero"/>
        <c:auto val="1"/>
        <c:lblAlgn val="ctr"/>
        <c:lblOffset val="100"/>
        <c:noMultiLvlLbl val="0"/>
      </c:catAx>
      <c:valAx>
        <c:axId val="6404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767715</xdr:colOff>
      <xdr:row>8</xdr:row>
      <xdr:rowOff>175259</xdr:rowOff>
    </xdr:from>
    <xdr:to>
      <xdr:col>5</xdr:col>
      <xdr:colOff>306705</xdr:colOff>
      <xdr:row>23</xdr:row>
      <xdr:rowOff>97154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E43B2-ECB0-849D-0E75-CE9289F4D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398145</xdr:colOff>
      <xdr:row>12</xdr:row>
      <xdr:rowOff>1905</xdr:rowOff>
    </xdr:from>
    <xdr:to>
      <xdr:col>5</xdr:col>
      <xdr:colOff>289560</xdr:colOff>
      <xdr:row>26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6DC33-D209-9AF1-1F66-306E6F110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270510</xdr:colOff>
      <xdr:row>8</xdr:row>
      <xdr:rowOff>80006</xdr:rowOff>
    </xdr:from>
    <xdr:to>
      <xdr:col>4</xdr:col>
      <xdr:colOff>956310</xdr:colOff>
      <xdr:row>24</xdr:row>
      <xdr:rowOff>20006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03A5A-F3FA-A5F7-53E1-CFAFC6A5B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217170</xdr:colOff>
      <xdr:row>13</xdr:row>
      <xdr:rowOff>126682</xdr:rowOff>
    </xdr:from>
    <xdr:to>
      <xdr:col>15</xdr:col>
      <xdr:colOff>133350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8E3E0-6094-4FB7-8288-6574B4B4A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480060</xdr:colOff>
      <xdr:row>9</xdr:row>
      <xdr:rowOff>50482</xdr:rowOff>
    </xdr:from>
    <xdr:to>
      <xdr:col>16</xdr:col>
      <xdr:colOff>304800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7AA1B-E81A-8350-8246-096B009EB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424816</xdr:colOff>
      <xdr:row>7</xdr:row>
      <xdr:rowOff>110490</xdr:rowOff>
    </xdr:from>
    <xdr:to>
      <xdr:col>12</xdr:col>
      <xdr:colOff>746760</xdr:colOff>
      <xdr:row>23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23F2AC-4104-E6D7-1DB7-3D8868E83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10</xdr:row>
      <xdr:rowOff>118110</xdr:rowOff>
    </xdr:from>
    <xdr:to>
      <xdr:col>20</xdr:col>
      <xdr:colOff>445770</xdr:colOff>
      <xdr:row>44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43DA8-B7F4-AFAE-7345-A4B98E94A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3810</xdr:colOff>
      <xdr:row>14</xdr:row>
      <xdr:rowOff>0</xdr:rowOff>
    </xdr:from>
    <xdr:to>
      <xdr:col>22</xdr:col>
      <xdr:colOff>60960</xdr:colOff>
      <xdr:row>34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S.Sent_date">
              <a:extLst>
                <a:ext uri="{FF2B5EF4-FFF2-40B4-BE49-F238E27FC236}">
                  <a16:creationId xmlns:a16="http://schemas.microsoft.com/office/drawing/2014/main" id="{47ED68A3-32D1-FF4D-9135-06257A74AA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.Sent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57530" y="1912620"/>
              <a:ext cx="273558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11</xdr:row>
      <xdr:rowOff>112395</xdr:rowOff>
    </xdr:from>
    <xdr:to>
      <xdr:col>17</xdr:col>
      <xdr:colOff>451485</xdr:colOff>
      <xdr:row>25</xdr:row>
      <xdr:rowOff>188595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755194-9D4F-1C12-9597-BEF0F24A3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346710</xdr:colOff>
      <xdr:row>8</xdr:row>
      <xdr:rowOff>171450</xdr:rowOff>
    </xdr:from>
    <xdr:to>
      <xdr:col>18</xdr:col>
      <xdr:colOff>361950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A61A8-EB29-999D-8D0B-360BA9B55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16</xdr:row>
      <xdr:rowOff>180974</xdr:rowOff>
    </xdr:from>
    <xdr:to>
      <xdr:col>24</xdr:col>
      <xdr:colOff>365760</xdr:colOff>
      <xdr:row>36</xdr:row>
      <xdr:rowOff>15239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6DD0A-6D7D-8ED1-94CB-102FF8218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1.834323263887" createdVersion="8" refreshedVersion="8" minRefreshableVersion="3" recordCount="200" xr:uid="{11BF3B65-5546-4669-8276-B0EF474AA390}">
  <cacheSource type="worksheet">
    <worksheetSource name="Data_Sheet"/>
  </cacheSource>
  <cacheFields count="31">
    <cacheField name="C_ID" numFmtId="0">
      <sharedItems containsSemiMixedTypes="0" containsString="0" containsNumber="1" containsInteger="1" minValue="3" maxValue="9968"/>
    </cacheField>
    <cacheField name="M_ID" numFmtId="0">
      <sharedItems containsSemiMixedTypes="0" containsString="0" containsNumber="1" containsInteger="1" minValue="0" maxValue="988"/>
    </cacheField>
    <cacheField name="C_NAME" numFmtId="0">
      <sharedItems count="171">
        <s v="Mitchell"/>
        <s v="Philip"/>
        <s v="Reginald"/>
        <s v="Jaylene"/>
        <s v="Stacie"/>
        <s v="Jonathan"/>
        <s v="Larry"/>
        <s v="Italia"/>
        <s v="Catherine"/>
        <s v="Pierre"/>
        <s v="Sheryl"/>
        <s v="Rory"/>
        <s v="Cecile"/>
        <s v="Monte"/>
        <s v="Belle"/>
        <s v="Julianna"/>
        <s v="Rayshawn"/>
        <s v="Abby"/>
        <s v="Alonzo"/>
        <s v="Ray"/>
        <s v="Caitlin"/>
        <s v="Tiffany"/>
        <s v="Rosalind"/>
        <s v="Franklin"/>
        <s v="Sophie"/>
        <s v="Marion"/>
        <s v="Matthew"/>
        <s v="Elena"/>
        <s v="Brady"/>
        <s v="Brennan"/>
        <s v="Sapphire"/>
        <s v="Gene"/>
        <s v="Magdalene"/>
        <s v="Norma"/>
        <s v="Neri"/>
        <s v="Destiny"/>
        <s v="Glory"/>
        <s v="Latasha"/>
        <s v="Korie"/>
        <s v="Clay"/>
        <s v="Frances"/>
        <s v="Dinah"/>
        <s v="Merna"/>
        <s v="Holli"/>
        <s v="Louise"/>
        <s v="Kaitlyn"/>
        <s v="Morgan"/>
        <s v="Courtney"/>
        <s v="Grover"/>
        <s v="Eddie"/>
        <s v="Maurice"/>
        <s v="Jaimee"/>
        <s v="Taryn"/>
        <s v="Lazaro"/>
        <s v="Muriel"/>
        <s v="Dejon"/>
        <s v="Frank"/>
        <s v="Peter"/>
        <s v="Todd"/>
        <s v="Stacy"/>
        <s v="Daren"/>
        <s v="Isidro"/>
        <s v="Joel"/>
        <s v="Claude"/>
        <s v="Gaylon"/>
        <s v="Adonis"/>
        <s v="Lydia"/>
        <s v="Bambi"/>
        <s v="Isabela"/>
        <s v="Joe"/>
        <s v="Lola"/>
        <s v="Lita"/>
        <s v="Jennie"/>
        <s v="Juan"/>
        <s v="Carlotta"/>
        <s v="Bayley"/>
        <s v="Austin"/>
        <s v="Naisha"/>
        <s v="Gabrielle"/>
        <s v="Carter"/>
        <s v="Bianca"/>
        <s v="Connie"/>
        <s v="Marie"/>
        <s v="Chelsey"/>
        <s v="Genesis"/>
        <s v="Lucien"/>
        <s v="Aidan"/>
        <s v="Tomeka"/>
        <s v="Theresa"/>
        <s v="Misael"/>
        <s v="Steven"/>
        <s v="Tammi"/>
        <s v="Rayburn"/>
        <s v="Gordon"/>
        <s v="Zakariya"/>
        <s v="Otis"/>
        <s v="Curtis"/>
        <s v="Stefania"/>
        <s v="Dani"/>
        <s v="Sadie"/>
        <s v="Boyd"/>
        <s v="Emma"/>
        <s v="Ricky"/>
        <s v="Patrick"/>
        <s v="Annie"/>
        <s v="Elvia"/>
        <s v="Laurette"/>
        <s v="Willie"/>
        <s v="Diana"/>
        <s v="Stanley"/>
        <s v="Amelia"/>
        <s v="Dennis"/>
        <s v="Paige"/>
        <s v="Kandace"/>
        <s v="Tianna"/>
        <s v="Roxanne"/>
        <s v="Hellen"/>
        <s v="Zoie"/>
        <s v="George"/>
        <s v="Rita"/>
        <s v="Reymundo"/>
        <s v="Debora"/>
        <s v="Janelle"/>
        <s v="Bryn"/>
        <s v="Eriana"/>
        <s v="Max"/>
        <s v="Chasity"/>
        <s v="Sydney"/>
        <s v="Laverne"/>
        <s v="Bernadine"/>
        <s v="Gwendolyn"/>
        <s v="Julie"/>
        <s v="Miley"/>
        <s v="Trey"/>
        <s v="Sonja"/>
        <s v="Danielle"/>
        <s v="Enrique"/>
        <s v="Brenda"/>
        <s v="Albert"/>
        <s v="Andre"/>
        <s v="Eunice"/>
        <s v="Johnny"/>
        <s v="Christa"/>
        <s v="Wilbur"/>
        <s v="Steve"/>
        <s v="Ronnie"/>
        <s v="Paola"/>
        <s v="Shemar"/>
        <s v="Kyleigh"/>
        <s v="Michaela"/>
        <s v="Darrel"/>
        <s v="Nigel"/>
        <s v="Mavis"/>
        <s v="Adrianna"/>
        <s v="Jennifer"/>
        <s v="Peyton"/>
        <s v="Christina"/>
        <s v="Bruno"/>
        <s v="Fabiola"/>
        <s v="Joseph"/>
        <s v="Eileen"/>
        <s v="Velma"/>
        <s v="Christy"/>
        <s v="Stephon"/>
        <s v="Demetrius"/>
        <s v="Jill"/>
        <s v="Evan"/>
        <s v="Dianne"/>
        <s v="Mickey"/>
        <s v="Amy"/>
        <s v="Douglas"/>
      </sharedItems>
    </cacheField>
    <cacheField name="C_EMAIL_ID" numFmtId="0">
      <sharedItems/>
    </cacheField>
    <cacheField name="C_TYPE" numFmtId="0">
      <sharedItems count="3">
        <s v="Internal Goods"/>
        <s v="Wholesale"/>
        <s v="Retail"/>
      </sharedItems>
    </cacheField>
    <cacheField name="C_ADDR" numFmtId="0">
      <sharedItems/>
    </cacheField>
    <cacheField name="C_CONT_NO" numFmtId="0">
      <sharedItems containsSemiMixedTypes="0" containsString="0" containsNumber="1" containsInteger="1" minValue="1022633285" maxValue="9998350900"/>
    </cacheField>
    <cacheField name="M_Start_date" numFmtId="14">
      <sharedItems containsSemiMixedTypes="0" containsNonDate="0" containsDate="1" containsString="0" minDate="1971-01-02T00:00:00" maxDate="2019-09-22T00:00:00"/>
    </cacheField>
    <cacheField name="M_End_date" numFmtId="14">
      <sharedItems containsSemiMixedTypes="0" containsNonDate="0" containsDate="1" containsString="0" minDate="1973-06-25T00:00:00" maxDate="2038-12-08T00:00:00"/>
    </cacheField>
    <cacheField name="S.SH_ID" numFmtId="0">
      <sharedItems containsSemiMixedTypes="0" containsString="0" containsNumber="1" containsInteger="1" minValue="1" maxValue="998" count="200">
        <n v="690"/>
        <n v="1"/>
        <n v="933"/>
        <n v="261"/>
        <n v="445"/>
        <n v="722"/>
        <n v="6"/>
        <n v="129"/>
        <n v="489"/>
        <n v="165"/>
        <n v="164"/>
        <n v="12"/>
        <n v="364"/>
        <n v="469"/>
        <n v="158"/>
        <n v="337"/>
        <n v="20"/>
        <n v="634"/>
        <n v="577"/>
        <n v="907"/>
        <n v="870"/>
        <n v="25"/>
        <n v="982"/>
        <n v="351"/>
        <n v="328"/>
        <n v="242"/>
        <n v="30"/>
        <n v="421"/>
        <n v="384"/>
        <n v="286"/>
        <n v="32"/>
        <n v="892"/>
        <n v="558"/>
        <n v="481"/>
        <n v="155"/>
        <n v="33"/>
        <n v="771"/>
        <n v="945"/>
        <n v="719"/>
        <n v="40"/>
        <n v="493"/>
        <n v="998"/>
        <n v="968"/>
        <n v="738"/>
        <n v="42"/>
        <n v="912"/>
        <n v="782"/>
        <n v="140"/>
        <n v="702"/>
        <n v="45"/>
        <n v="284"/>
        <n v="199"/>
        <n v="228"/>
        <n v="52"/>
        <n v="908"/>
        <n v="594"/>
        <n v="542"/>
        <n v="586"/>
        <n v="57"/>
        <n v="636"/>
        <n v="581"/>
        <n v="336"/>
        <n v="504"/>
        <n v="59"/>
        <n v="346"/>
        <n v="135"/>
        <n v="822"/>
        <n v="95"/>
        <n v="68"/>
        <n v="597"/>
        <n v="340"/>
        <n v="905"/>
        <n v="250"/>
        <n v="69"/>
        <n v="400"/>
        <n v="877"/>
        <n v="97"/>
        <n v="73"/>
        <n v="353"/>
        <n v="856"/>
        <n v="390"/>
        <n v="75"/>
        <n v="446"/>
        <n v="420"/>
        <n v="708"/>
        <n v="82"/>
        <n v="227"/>
        <n v="595"/>
        <n v="211"/>
        <n v="650"/>
        <n v="201"/>
        <n v="564"/>
        <n v="138"/>
        <n v="105"/>
        <n v="128"/>
        <n v="936"/>
        <n v="109"/>
        <n v="762"/>
        <n v="838"/>
        <n v="215"/>
        <n v="127"/>
        <n v="818"/>
        <n v="780"/>
        <n v="366"/>
        <n v="678"/>
        <n v="703"/>
        <n v="180"/>
        <n v="214"/>
        <n v="408"/>
        <n v="902"/>
        <n v="763"/>
        <n v="142"/>
        <n v="168"/>
        <n v="723"/>
        <n v="438"/>
        <n v="147"/>
        <n v="162"/>
        <n v="246"/>
        <n v="308"/>
        <n v="172"/>
        <n v="775"/>
        <n v="333"/>
        <n v="548"/>
        <n v="665"/>
        <n v="305"/>
        <n v="938"/>
        <n v="169"/>
        <n v="714"/>
        <n v="251"/>
        <n v="330"/>
        <n v="969"/>
        <n v="974"/>
        <n v="178"/>
        <n v="526"/>
        <n v="510"/>
        <n v="444"/>
        <n v="503"/>
        <n v="191"/>
        <n v="823"/>
        <n v="197"/>
        <n v="625"/>
        <n v="695"/>
        <n v="983"/>
        <n v="202"/>
        <n v="397"/>
        <n v="599"/>
        <n v="306"/>
        <n v="206"/>
        <n v="536"/>
        <n v="515"/>
        <n v="332"/>
        <n v="210"/>
        <n v="958"/>
        <n v="977"/>
        <n v="460"/>
        <n v="659"/>
        <n v="540"/>
        <n v="632"/>
        <n v="279"/>
        <n v="990"/>
        <n v="913"/>
        <n v="298"/>
        <n v="371"/>
        <n v="514"/>
        <n v="707"/>
        <n v="304"/>
        <n v="473"/>
        <n v="847"/>
        <n v="815"/>
        <n v="928"/>
        <n v="793"/>
        <n v="315"/>
        <n v="872"/>
        <n v="941"/>
        <n v="731"/>
        <n v="500"/>
        <n v="357"/>
        <n v="787"/>
        <n v="749"/>
        <n v="477"/>
        <n v="691"/>
        <n v="786"/>
        <n v="455"/>
        <n v="630"/>
        <n v="947"/>
        <n v="589"/>
        <n v="863"/>
        <n v="668"/>
        <n v="835"/>
        <n v="538"/>
        <n v="553"/>
        <n v="861"/>
        <n v="895"/>
        <n v="866"/>
        <n v="579"/>
        <n v="792"/>
        <n v="748"/>
        <n v="693"/>
        <n v="955"/>
        <n v="924"/>
      </sharedItems>
    </cacheField>
    <cacheField name="S.SH_CONTENT" numFmtId="0">
      <sharedItems count="11">
        <s v="Healthcare"/>
        <s v="Arts and crafts"/>
        <s v="Luggage"/>
        <s v="Home Furnishing"/>
        <s v="Electronics"/>
        <s v="Food and Beverages"/>
        <s v="Fashion"/>
        <s v="Industrial Equipments"/>
        <s v="Hazardous Goods"/>
        <s v="Construction"/>
        <s v="Automotive"/>
      </sharedItems>
    </cacheField>
    <cacheField name="S.SH_DOMAIN" numFmtId="0">
      <sharedItems count="2">
        <s v="Domestic"/>
        <s v="International"/>
      </sharedItems>
    </cacheField>
    <cacheField name="S.SER_TYPE" numFmtId="0">
      <sharedItems count="2">
        <s v="Regular"/>
        <s v="Express"/>
      </sharedItems>
    </cacheField>
    <cacheField name="S.SH_WEIGHT" numFmtId="0">
      <sharedItems containsSemiMixedTypes="0" containsString="0" containsNumber="1" containsInteger="1" minValue="23" maxValue="997" count="176">
        <n v="553"/>
        <n v="947"/>
        <n v="810"/>
        <n v="994"/>
        <n v="598"/>
        <n v="412"/>
        <n v="613"/>
        <n v="379"/>
        <n v="892"/>
        <n v="347"/>
        <n v="457"/>
        <n v="360"/>
        <n v="957"/>
        <n v="23"/>
        <n v="479"/>
        <n v="305"/>
        <n v="630"/>
        <n v="939"/>
        <n v="679"/>
        <n v="803"/>
        <n v="783"/>
        <n v="431"/>
        <n v="432"/>
        <n v="776"/>
        <n v="710"/>
        <n v="959"/>
        <n v="581"/>
        <n v="147"/>
        <n v="590"/>
        <n v="193"/>
        <n v="478"/>
        <n v="879"/>
        <n v="275"/>
        <n v="319"/>
        <n v="52"/>
        <n v="577"/>
        <n v="702"/>
        <n v="299"/>
        <n v="930"/>
        <n v="483"/>
        <n v="314"/>
        <n v="109"/>
        <n v="24"/>
        <n v="545"/>
        <n v="987"/>
        <n v="505"/>
        <n v="182"/>
        <n v="226"/>
        <n v="111"/>
        <n v="889"/>
        <n v="145"/>
        <n v="829"/>
        <n v="269"/>
        <n v="873"/>
        <n v="660"/>
        <n v="484"/>
        <n v="100"/>
        <n v="711"/>
        <n v="753"/>
        <n v="325"/>
        <n v="209"/>
        <n v="996"/>
        <n v="420"/>
        <n v="329"/>
        <n v="901"/>
        <n v="88"/>
        <n v="267"/>
        <n v="905"/>
        <n v="799"/>
        <n v="773"/>
        <n v="367"/>
        <n v="78"/>
        <n v="791"/>
        <n v="603"/>
        <n v="315"/>
        <n v="84"/>
        <n v="880"/>
        <n v="234"/>
        <n v="869"/>
        <n v="931"/>
        <n v="638"/>
        <n v="50"/>
        <n v="121"/>
        <n v="477"/>
        <n v="912"/>
        <n v="868"/>
        <n v="482"/>
        <n v="683"/>
        <n v="382"/>
        <n v="949"/>
        <n v="718"/>
        <n v="607"/>
        <n v="715"/>
        <n v="242"/>
        <n v="593"/>
        <n v="812"/>
        <n v="916"/>
        <n v="833"/>
        <n v="872"/>
        <n v="318"/>
        <n v="588"/>
        <n v="442"/>
        <n v="216"/>
        <n v="946"/>
        <n v="796"/>
        <n v="550"/>
        <n v="26"/>
        <n v="490"/>
        <n v="430"/>
        <n v="369"/>
        <n v="438"/>
        <n v="726"/>
        <n v="451"/>
        <n v="240"/>
        <n v="982"/>
        <n v="954"/>
        <n v="35"/>
        <n v="576"/>
        <n v="148"/>
        <n v="422"/>
        <n v="507"/>
        <n v="745"/>
        <n v="510"/>
        <n v="117"/>
        <n v="973"/>
        <n v="243"/>
        <n v="997"/>
        <n v="571"/>
        <n v="98"/>
        <n v="266"/>
        <n v="60"/>
        <n v="871"/>
        <n v="876"/>
        <n v="654"/>
        <n v="854"/>
        <n v="74"/>
        <n v="782"/>
        <n v="45"/>
        <n v="591"/>
        <n v="274"/>
        <n v="434"/>
        <n v="897"/>
        <n v="67"/>
        <n v="178"/>
        <n v="180"/>
        <n v="717"/>
        <n v="280"/>
        <n v="263"/>
        <n v="187"/>
        <n v="540"/>
        <n v="94"/>
        <n v="906"/>
        <n v="71"/>
        <n v="253"/>
        <n v="399"/>
        <n v="230"/>
        <n v="91"/>
        <n v="735"/>
        <n v="970"/>
        <n v="80"/>
        <n v="777"/>
        <n v="262"/>
        <n v="840"/>
        <n v="955"/>
        <n v="372"/>
        <n v="172"/>
        <n v="665"/>
        <n v="516"/>
        <n v="938"/>
        <n v="245"/>
        <n v="271"/>
        <n v="691"/>
        <n v="913"/>
        <n v="808"/>
        <n v="600"/>
        <n v="606"/>
      </sharedItems>
    </cacheField>
    <cacheField name="S.SH_CHARGES" numFmtId="0">
      <sharedItems containsSemiMixedTypes="0" containsString="0" containsNumber="1" containsInteger="1" minValue="20" maxValue="1486"/>
    </cacheField>
    <cacheField name="S.SR_ADDR" numFmtId="0">
      <sharedItems/>
    </cacheField>
    <cacheField name="S.DS_ADDR" numFmtId="0">
      <sharedItems/>
    </cacheField>
    <cacheField name="S.Current_Status" numFmtId="0">
      <sharedItems/>
    </cacheField>
    <cacheField name="S.Sent_date" numFmtId="14">
      <sharedItems containsSemiMixedTypes="0" containsNonDate="0" containsDate="1" containsString="0" minDate="1971-02-06T00:00:00" maxDate="2019-12-31T00:00:00"/>
    </cacheField>
    <cacheField name="S.Delivery_date" numFmtId="14">
      <sharedItems containsNonDate="0" containsDate="1" containsString="0" containsBlank="1" minDate="1971-11-01T00:00:00" maxDate="2019-12-13T00:00:00"/>
    </cacheField>
    <cacheField name="P.Payment_ID" numFmtId="0">
      <sharedItems/>
    </cacheField>
    <cacheField name="P.AMOUNT" numFmtId="0">
      <sharedItems containsSemiMixedTypes="0" containsString="0" containsNumber="1" containsInteger="1" minValue="312" maxValue="99604"/>
    </cacheField>
    <cacheField name="P.Payment_Status" numFmtId="0">
      <sharedItems/>
    </cacheField>
    <cacheField name="P.Payment_Mode" numFmtId="0">
      <sharedItems count="2">
        <s v="CARD PAYMENT"/>
        <s v="COD"/>
      </sharedItems>
    </cacheField>
    <cacheField name="P.Payment_Date" numFmtId="14">
      <sharedItems containsNonDate="0" containsDate="1" containsString="0" containsBlank="1" minDate="1971-11-01T00:00:00" maxDate="2019-12-13T00:00:00"/>
    </cacheField>
    <cacheField name="E.Employee_E_ID" numFmtId="0">
      <sharedItems containsSemiMixedTypes="0" containsString="0" containsNumber="1" containsInteger="1" minValue="2" maxValue="999" count="200">
        <n v="582"/>
        <n v="361"/>
        <n v="396"/>
        <n v="545"/>
        <n v="770"/>
        <n v="991"/>
        <n v="584"/>
        <n v="437"/>
        <n v="805"/>
        <n v="803"/>
        <n v="295"/>
        <n v="256"/>
        <n v="804"/>
        <n v="54"/>
        <n v="853"/>
        <n v="902"/>
        <n v="959"/>
        <n v="163"/>
        <n v="993"/>
        <n v="891"/>
        <n v="950"/>
        <n v="180"/>
        <n v="292"/>
        <n v="90"/>
        <n v="49"/>
        <n v="100"/>
        <n v="811"/>
        <n v="405"/>
        <n v="326"/>
        <n v="95"/>
        <n v="977"/>
        <n v="600"/>
        <n v="26"/>
        <n v="515"/>
        <n v="876"/>
        <n v="953"/>
        <n v="691"/>
        <n v="605"/>
        <n v="864"/>
        <n v="535"/>
        <n v="886"/>
        <n v="365"/>
        <n v="946"/>
        <n v="152"/>
        <n v="305"/>
        <n v="789"/>
        <n v="148"/>
        <n v="7"/>
        <n v="982"/>
        <n v="289"/>
        <n v="249"/>
        <n v="273"/>
        <n v="172"/>
        <n v="18"/>
        <n v="234"/>
        <n v="844"/>
        <n v="368"/>
        <n v="372"/>
        <n v="501"/>
        <n v="82"/>
        <n v="528"/>
        <n v="143"/>
        <n v="429"/>
        <n v="503"/>
        <n v="47"/>
        <n v="790"/>
        <n v="427"/>
        <n v="906"/>
        <n v="778"/>
        <n v="750"/>
        <n v="913"/>
        <n v="31"/>
        <n v="733"/>
        <n v="951"/>
        <n v="624"/>
        <n v="199"/>
        <n v="112"/>
        <n v="114"/>
        <n v="848"/>
        <n v="102"/>
        <n v="962"/>
        <n v="435"/>
        <n v="443"/>
        <n v="936"/>
        <n v="395"/>
        <n v="329"/>
        <n v="344"/>
        <n v="48"/>
        <n v="362"/>
        <n v="88"/>
        <n v="704"/>
        <n v="903"/>
        <n v="315"/>
        <n v="888"/>
        <n v="812"/>
        <n v="830"/>
        <n v="92"/>
        <n v="656"/>
        <n v="935"/>
        <n v="762"/>
        <n v="472"/>
        <n v="698"/>
        <n v="294"/>
        <n v="357"/>
        <n v="468"/>
        <n v="798"/>
        <n v="497"/>
        <n v="841"/>
        <n v="521"/>
        <n v="2"/>
        <n v="637"/>
        <n v="955"/>
        <n v="407"/>
        <n v="87"/>
        <n v="894"/>
        <n v="768"/>
        <n v="708"/>
        <n v="311"/>
        <n v="678"/>
        <n v="734"/>
        <n v="640"/>
        <n v="189"/>
        <n v="685"/>
        <n v="617"/>
        <n v="508"/>
        <n v="406"/>
        <n v="814"/>
        <n v="132"/>
        <n v="785"/>
        <n v="113"/>
        <n v="169"/>
        <n v="984"/>
        <n v="486"/>
        <n v="881"/>
        <n v="883"/>
        <n v="735"/>
        <n v="120"/>
        <n v="179"/>
        <n v="618"/>
        <n v="679"/>
        <n v="619"/>
        <n v="393"/>
        <n v="127"/>
        <n v="899"/>
        <n v="839"/>
        <n v="787"/>
        <n v="658"/>
        <n v="401"/>
        <n v="302"/>
        <n v="467"/>
        <n v="642"/>
        <n v="889"/>
        <n v="700"/>
        <n v="676"/>
        <n v="602"/>
        <n v="175"/>
        <n v="412"/>
        <n v="123"/>
        <n v="821"/>
        <n v="433"/>
        <n v="244"/>
        <n v="670"/>
        <n v="147"/>
        <n v="634"/>
        <n v="999"/>
        <n v="786"/>
        <n v="477"/>
        <n v="746"/>
        <n v="287"/>
        <n v="310"/>
        <n v="512"/>
        <n v="493"/>
        <n v="693"/>
        <n v="238"/>
        <n v="400"/>
        <n v="398"/>
        <n v="69"/>
        <n v="193"/>
        <n v="33"/>
        <n v="615"/>
        <n v="340"/>
        <n v="649"/>
        <n v="288"/>
        <n v="885"/>
        <n v="898"/>
        <n v="473"/>
        <n v="23"/>
        <n v="505"/>
        <n v="988"/>
        <n v="513"/>
        <n v="432"/>
        <n v="948"/>
        <n v="11"/>
        <n v="204"/>
        <n v="957"/>
        <n v="332"/>
        <n v="431"/>
        <n v="865"/>
        <n v="874"/>
        <n v="236"/>
      </sharedItems>
    </cacheField>
    <cacheField name="ED.E_NAME" numFmtId="0">
      <sharedItems count="176">
        <s v="Harriette"/>
        <s v="Baldemar"/>
        <s v="Matthew"/>
        <s v="Geraldine"/>
        <s v="Brenda"/>
        <s v="Malie"/>
        <s v="Taron"/>
        <s v="Fred"/>
        <s v="Clay"/>
        <s v="Alaysha"/>
        <s v="Kelli"/>
        <s v="Gene"/>
        <s v="Ryker"/>
        <s v="Johnnie"/>
        <s v="Zykeria"/>
        <s v="Selma"/>
        <s v="Bridgett"/>
        <s v="Kathryn"/>
        <s v="Karl"/>
        <s v="Freda"/>
        <s v="David"/>
        <s v="Stanley"/>
        <s v="Winnifred"/>
        <s v="Bryce"/>
        <s v="Maeve"/>
        <s v="Seth"/>
        <s v="Cristina"/>
        <s v="Maria"/>
        <s v="Ramona"/>
        <s v="Rodney"/>
        <s v="Adrienne"/>
        <s v="Dawn"/>
        <s v="Yessenia"/>
        <s v="Ryan"/>
        <s v="Jonathan"/>
        <s v="Jana"/>
        <s v="Frances"/>
        <s v="Emma"/>
        <s v="Tiffani"/>
        <s v="Cecile"/>
        <s v="Earle"/>
        <s v="Tiffany"/>
        <s v="Danita"/>
        <s v="Raeleigh"/>
        <s v="Guy"/>
        <s v="Anastasia"/>
        <s v="Morgan"/>
        <s v="Benita"/>
        <s v="Dianne"/>
        <s v="Andrea"/>
        <s v="Jennie"/>
        <s v="Raul"/>
        <s v="Raven"/>
        <s v="Rebecca"/>
        <s v="Rosalind"/>
        <s v="Beth"/>
        <s v="Anne"/>
        <s v="Michael"/>
        <s v="Danielle"/>
        <s v="Heather"/>
        <s v="Van"/>
        <s v="Kaitlyn"/>
        <s v="Eileen"/>
        <s v="Cheyenne"/>
        <s v="Ely"/>
        <s v="Twanna"/>
        <s v="Irby"/>
        <s v="Genevieve"/>
        <s v="Elliana"/>
        <s v="Katrice"/>
        <s v="Christa"/>
        <s v="Laverne"/>
        <s v="Chasity"/>
        <s v="Kyle"/>
        <s v="Eldon"/>
        <s v="Marlene"/>
        <s v="Claudia"/>
        <s v="Rashawn"/>
        <s v="Arya"/>
        <s v="Amelia"/>
        <s v="Stephanie"/>
        <s v="Sharyn"/>
        <s v="Dejon"/>
        <s v="Lawrence"/>
        <s v="Felicity"/>
        <s v="Kim"/>
        <s v="Hudson"/>
        <s v="Stacy"/>
        <s v="Peter"/>
        <s v="Ardis"/>
        <s v="Devon"/>
        <s v="Ericka"/>
        <s v="John"/>
        <s v="Jan"/>
        <s v="Robert"/>
        <s v="Stephania"/>
        <s v="Stephan"/>
        <s v="Monica"/>
        <s v="Pamala"/>
        <s v="Matt"/>
        <s v="Kristie"/>
        <s v="Lee"/>
        <s v="Roger"/>
        <s v="Zoya"/>
        <s v="Zoie"/>
        <s v="Danny"/>
        <s v="Zelda"/>
        <s v="Shirley"/>
        <s v="Jacquelin"/>
        <s v="Scott"/>
        <s v="Alexia"/>
        <s v="Donnell"/>
        <s v="Trent"/>
        <s v="Gerald"/>
        <s v="Zakariya"/>
        <s v="Artie"/>
        <s v="Albertha"/>
        <s v="Carolyn"/>
        <s v="Ilana"/>
        <s v="Bobby"/>
        <s v="Laurence"/>
        <s v="Kathleen"/>
        <s v="Trevon"/>
        <s v="Jason"/>
        <s v="Harvey"/>
        <s v="Ronnie"/>
        <s v="Nevaeh"/>
        <s v="Rayburn"/>
        <s v="Jalen"/>
        <s v="Leslie"/>
        <s v="Curtis"/>
        <s v="Brent"/>
        <s v="Alessia"/>
        <s v="Kelly"/>
        <s v="Francis"/>
        <s v="Wayne"/>
        <s v="Zella"/>
        <s v="Bernard"/>
        <s v="Parth"/>
        <s v="Arlene"/>
        <s v="Jensen"/>
        <s v="Alysha"/>
        <s v="Pamela"/>
        <s v="Christina"/>
        <s v="Isabela"/>
        <s v="Ora"/>
        <s v="Crystal"/>
        <s v="Todd"/>
        <s v="Frederick"/>
        <s v="Makala"/>
        <s v="Bart"/>
        <s v="Kenny"/>
        <s v="Leighann"/>
        <s v="Edith"/>
        <s v="Milburn"/>
        <s v="Loren"/>
        <s v="Gael"/>
        <s v="Coleman"/>
        <s v="Jennifer"/>
        <s v="Annamaria"/>
        <s v="Tammi"/>
        <s v="Elise"/>
        <s v="Joao"/>
        <s v="Muriel"/>
        <s v="Valeria"/>
        <s v="Yasmeen"/>
        <s v="Cecilia"/>
        <s v="Gray"/>
        <s v="Latasha"/>
        <s v="Jasmine"/>
        <s v="Rita"/>
        <s v="Jaime"/>
        <s v="Valencia"/>
        <s v="Debora"/>
        <s v="Samual"/>
        <s v="Holli"/>
      </sharedItems>
    </cacheField>
    <cacheField name="ED.E_DESIGNATION" numFmtId="0">
      <sharedItems count="27">
        <s v="Market analyst"/>
        <s v="Chief finance officer"/>
        <s v="Transport manager"/>
        <s v="Warehouse manager"/>
        <s v="Branch manager"/>
        <s v="Sales manager"/>
        <s v="Project director"/>
        <s v="HR manager"/>
        <s v="Material handling executive"/>
        <s v="Non-executive director"/>
        <s v="Assistant manager"/>
        <s v="In House logistics executive"/>
        <s v="Warehouse in charge"/>
        <s v="Head of marketing"/>
        <s v="Technical support executive"/>
        <s v="IT support executive"/>
        <s v="Inventory manager"/>
        <s v="Manager"/>
        <s v="Block development manager"/>
        <s v="Marketing manager"/>
        <s v="Delivery Boy"/>
        <s v="Executive director"/>
        <s v="Office manager"/>
        <s v="Engineering department manager"/>
        <s v="Chief executive officer"/>
        <s v="Fleet manager"/>
        <s v="Director"/>
      </sharedItems>
    </cacheField>
    <cacheField name="ED.E_ADDR" numFmtId="0">
      <sharedItems/>
    </cacheField>
    <cacheField name="ED.E_BRANCH" numFmtId="0">
      <sharedItems/>
    </cacheField>
    <cacheField name="ED.E_CONT_NO" numFmtId="0">
      <sharedItems containsSemiMixedTypes="0" containsString="0" containsNumber="1" containsInteger="1" minValue="1015130737" maxValue="99868627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3.011726273151" createdVersion="8" refreshedVersion="8" minRefreshableVersion="3" recordCount="200" xr:uid="{03300210-B845-43DC-9DAA-119AD8D4BCBF}">
  <cacheSource type="worksheet">
    <worksheetSource ref="B5:K205" sheet="15"/>
  </cacheSource>
  <cacheFields count="10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/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Weight_Category" numFmtId="0">
      <sharedItems count="2">
        <s v="Heavy"/>
        <s v="Light"/>
      </sharedItems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571404629627" createdVersion="8" refreshedVersion="8" minRefreshableVersion="3" recordCount="200" xr:uid="{F0C164C6-032F-4706-96B2-27860591CD11}">
  <cacheSource type="worksheet">
    <worksheetSource name="Merge1"/>
  </cacheSource>
  <cacheFields count="18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/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  <cacheField name="S.Current_Status" numFmtId="0">
      <sharedItems/>
    </cacheField>
    <cacheField name="S.Sent_date" numFmtId="14">
      <sharedItems containsSemiMixedTypes="0" containsNonDate="0" containsDate="1" containsString="0" minDate="1971-02-06T00:00:00" maxDate="2019-12-31T00:00:00" count="198">
        <d v="2010-02-13T00:00:00"/>
        <d v="2014-04-28T00:00:00"/>
        <d v="1997-06-14T00:00:00"/>
        <d v="1977-03-08T00:00:00"/>
        <d v="1993-08-14T00:00:00"/>
        <d v="2019-12-13T00:00:00"/>
        <d v="2000-06-18T00:00:00"/>
        <d v="1996-09-21T00:00:00"/>
        <d v="1971-04-23T00:00:00"/>
        <d v="2017-09-29T00:00:00"/>
        <d v="2005-12-21T00:00:00"/>
        <d v="1979-07-03T00:00:00"/>
        <d v="2004-05-29T00:00:00"/>
        <d v="1976-04-29T00:00:00"/>
        <d v="2012-03-03T00:00:00"/>
        <d v="2010-02-19T00:00:00"/>
        <d v="1991-02-18T00:00:00"/>
        <d v="1976-03-31T00:00:00"/>
        <d v="2004-08-30T00:00:00"/>
        <d v="1976-05-11T00:00:00"/>
        <d v="1980-10-07T00:00:00"/>
        <d v="1988-04-05T00:00:00"/>
        <d v="1987-03-19T00:00:00"/>
        <d v="2013-07-23T00:00:00"/>
        <d v="1980-05-03T00:00:00"/>
        <d v="2010-03-02T00:00:00"/>
        <d v="2017-10-17T00:00:00"/>
        <d v="1979-01-20T00:00:00"/>
        <d v="1977-01-03T00:00:00"/>
        <d v="1997-01-20T00:00:00"/>
        <d v="1996-03-03T00:00:00"/>
        <d v="1996-12-09T00:00:00"/>
        <d v="1999-02-07T00:00:00"/>
        <d v="2016-05-20T00:00:00"/>
        <d v="1972-02-21T00:00:00"/>
        <d v="2004-03-18T00:00:00"/>
        <d v="2005-06-06T00:00:00"/>
        <d v="2019-11-17T00:00:00"/>
        <d v="1984-04-02T00:00:00"/>
        <d v="2013-10-27T00:00:00"/>
        <d v="2006-07-11T00:00:00"/>
        <d v="2004-07-30T00:00:00"/>
        <d v="2003-09-23T00:00:00"/>
        <d v="2013-05-03T00:00:00"/>
        <d v="2018-03-14T00:00:00"/>
        <d v="2001-04-29T00:00:00"/>
        <d v="2006-01-22T00:00:00"/>
        <d v="1993-03-06T00:00:00"/>
        <d v="1995-08-20T00:00:00"/>
        <d v="2013-11-21T00:00:00"/>
        <d v="2002-05-28T00:00:00"/>
        <d v="1993-01-04T00:00:00"/>
        <d v="1977-09-19T00:00:00"/>
        <d v="1997-05-29T00:00:00"/>
        <d v="2019-12-30T00:00:00"/>
        <d v="2002-08-31T00:00:00"/>
        <d v="2013-04-11T00:00:00"/>
        <d v="2006-06-10T00:00:00"/>
        <d v="2004-07-07T00:00:00"/>
        <d v="2011-05-25T00:00:00"/>
        <d v="1982-02-06T00:00:00"/>
        <d v="2007-07-27T00:00:00"/>
        <d v="1997-08-27T00:00:00"/>
        <d v="1994-03-30T00:00:00"/>
        <d v="1999-01-28T00:00:00"/>
        <d v="2014-05-18T00:00:00"/>
        <d v="2004-03-20T00:00:00"/>
        <d v="2006-01-08T00:00:00"/>
        <d v="1986-05-19T00:00:00"/>
        <d v="1992-03-22T00:00:00"/>
        <d v="2008-02-24T00:00:00"/>
        <d v="2017-11-24T00:00:00"/>
        <d v="1972-10-09T00:00:00"/>
        <d v="2004-09-10T00:00:00"/>
        <d v="1982-07-11T00:00:00"/>
        <d v="2007-06-05T00:00:00"/>
        <d v="2008-02-22T00:00:00"/>
        <d v="1991-06-30T00:00:00"/>
        <d v="2010-07-26T00:00:00"/>
        <d v="1983-08-21T00:00:00"/>
        <d v="1981-11-03T00:00:00"/>
        <d v="1983-04-11T00:00:00"/>
        <d v="2005-03-20T00:00:00"/>
        <d v="2006-09-18T00:00:00"/>
        <d v="2003-01-07T00:00:00"/>
        <d v="2000-01-25T00:00:00"/>
        <d v="1982-06-10T00:00:00"/>
        <d v="2012-08-02T00:00:00"/>
        <d v="1977-06-26T00:00:00"/>
        <d v="1997-01-05T00:00:00"/>
        <d v="2009-03-24T00:00:00"/>
        <d v="1993-04-25T00:00:00"/>
        <d v="2017-03-17T00:00:00"/>
        <d v="1989-01-02T00:00:00"/>
        <d v="2004-10-29T00:00:00"/>
        <d v="2019-02-19T00:00:00"/>
        <d v="2009-01-01T00:00:00"/>
        <d v="2002-01-25T00:00:00"/>
        <d v="2003-05-10T00:00:00"/>
        <d v="1975-04-01T00:00:00"/>
        <d v="2006-03-17T00:00:00"/>
        <d v="2007-06-18T00:00:00"/>
        <d v="1989-01-03T00:00:00"/>
        <d v="1982-12-02T00:00:00"/>
        <d v="1989-03-29T00:00:00"/>
        <d v="2004-05-02T00:00:00"/>
        <d v="2001-01-27T00:00:00"/>
        <d v="2013-02-09T00:00:00"/>
        <d v="1978-03-21T00:00:00"/>
        <d v="2012-06-25T00:00:00"/>
        <d v="1995-01-05T00:00:00"/>
        <d v="1985-01-10T00:00:00"/>
        <d v="2005-10-23T00:00:00"/>
        <d v="2006-08-28T00:00:00"/>
        <d v="1989-10-12T00:00:00"/>
        <d v="1980-03-01T00:00:00"/>
        <d v="1987-03-06T00:00:00"/>
        <d v="1994-01-15T00:00:00"/>
        <d v="2017-01-25T00:00:00"/>
        <d v="1990-02-21T00:00:00"/>
        <d v="1989-01-06T00:00:00"/>
        <d v="2014-06-29T00:00:00"/>
        <d v="2019-03-03T00:00:00"/>
        <d v="1981-07-23T00:00:00"/>
        <d v="1977-03-26T00:00:00"/>
        <d v="2003-10-25T00:00:00"/>
        <d v="2016-03-18T00:00:00"/>
        <d v="1979-01-28T00:00:00"/>
        <d v="2004-09-28T00:00:00"/>
        <d v="1979-05-13T00:00:00"/>
        <d v="2013-01-12T00:00:00"/>
        <d v="2012-06-17T00:00:00"/>
        <d v="1992-08-11T00:00:00"/>
        <d v="2010-01-12T00:00:00"/>
        <d v="1983-01-28T00:00:00"/>
        <d v="2018-12-21T00:00:00"/>
        <d v="2011-04-22T00:00:00"/>
        <d v="1995-11-26T00:00:00"/>
        <d v="2012-02-08T00:00:00"/>
        <d v="2013-03-19T00:00:00"/>
        <d v="2013-04-23T00:00:00"/>
        <d v="2008-09-14T00:00:00"/>
        <d v="1991-02-10T00:00:00"/>
        <d v="1976-10-04T00:00:00"/>
        <d v="1987-10-25T00:00:00"/>
        <d v="1974-03-26T00:00:00"/>
        <d v="1975-05-18T00:00:00"/>
        <d v="1990-10-11T00:00:00"/>
        <d v="2018-10-03T00:00:00"/>
        <d v="2013-09-25T00:00:00"/>
        <d v="1975-07-03T00:00:00"/>
        <d v="1993-07-09T00:00:00"/>
        <d v="2004-02-29T00:00:00"/>
        <d v="2001-08-31T00:00:00"/>
        <d v="2016-09-23T00:00:00"/>
        <d v="1996-01-01T00:00:00"/>
        <d v="2016-02-24T00:00:00"/>
        <d v="2011-10-08T00:00:00"/>
        <d v="2002-02-03T00:00:00"/>
        <d v="2005-04-16T00:00:00"/>
        <d v="2012-01-25T00:00:00"/>
        <d v="1998-02-21T00:00:00"/>
        <d v="1986-09-07T00:00:00"/>
        <d v="1977-04-21T00:00:00"/>
        <d v="1980-07-05T00:00:00"/>
        <d v="1992-08-26T00:00:00"/>
        <d v="2003-05-18T00:00:00"/>
        <d v="1982-05-18T00:00:00"/>
        <d v="1974-05-08T00:00:00"/>
        <d v="2007-06-19T00:00:00"/>
        <d v="1983-04-17T00:00:00"/>
        <d v="2009-08-07T00:00:00"/>
        <d v="2010-01-30T00:00:00"/>
        <d v="1973-09-05T00:00:00"/>
        <d v="1996-07-06T00:00:00"/>
        <d v="2008-05-21T00:00:00"/>
        <d v="1995-07-26T00:00:00"/>
        <d v="2010-07-01T00:00:00"/>
        <d v="2016-12-21T00:00:00"/>
        <d v="1983-07-05T00:00:00"/>
        <d v="1971-02-06T00:00:00"/>
        <d v="2011-03-28T00:00:00"/>
        <d v="2014-04-30T00:00:00"/>
        <d v="2009-02-23T00:00:00"/>
        <d v="2012-05-02T00:00:00"/>
        <d v="1972-06-10T00:00:00"/>
        <d v="1976-06-06T00:00:00"/>
        <d v="1984-01-04T00:00:00"/>
        <d v="1987-01-15T00:00:00"/>
        <d v="1975-03-04T00:00:00"/>
        <d v="1987-05-07T00:00:00"/>
        <d v="1977-01-05T00:00:00"/>
        <d v="1996-02-09T00:00:00"/>
        <d v="2010-03-15T00:00:00"/>
        <d v="2008-09-24T00:00:00"/>
        <d v="1995-01-22T00:00:00"/>
        <d v="1992-05-10T00:00:00"/>
        <d v="2015-01-28T00:00:00"/>
      </sharedItems>
    </cacheField>
    <cacheField name="S.Delivery_date" numFmtId="14">
      <sharedItems containsNonDate="0" containsDate="1" containsString="0" containsBlank="1" minDate="1971-11-01T00:00:00" maxDate="2019-12-13T00:00:00"/>
    </cacheField>
    <cacheField name="EM.Employee_E_ID" numFmtId="0">
      <sharedItems containsSemiMixedTypes="0" containsString="0" containsNumber="1" containsInteger="1" minValue="2" maxValue="999"/>
    </cacheField>
    <cacheField name="ED.E_NAME" numFmtId="0">
      <sharedItems/>
    </cacheField>
    <cacheField name="ED.E_DESIGNATION" numFmtId="0">
      <sharedItems count="27">
        <s v="Market analyst"/>
        <s v="Chief finance officer"/>
        <s v="Sales manager"/>
        <s v="Transport manager"/>
        <s v="Warehouse manager"/>
        <s v="Assistant manager"/>
        <s v="Branch manager"/>
        <s v="Project director"/>
        <s v="Warehouse in charge"/>
        <s v="HR manager"/>
        <s v="Material handling executive"/>
        <s v="Non-executive director"/>
        <s v="In House logistics executive"/>
        <s v="Marketing manager"/>
        <s v="Head of marketing"/>
        <s v="Technical support executive"/>
        <s v="Executive director"/>
        <s v="IT support executive"/>
        <s v="Inventory manager"/>
        <s v="Manager"/>
        <s v="Block development manager"/>
        <s v="Office manager"/>
        <s v="Delivery Boy"/>
        <s v="Engineering department manager"/>
        <s v="Chief executive officer"/>
        <s v="Fleet manager"/>
        <s v="Director"/>
      </sharedItems>
    </cacheField>
    <cacheField name="ED.E_ADDR" numFmtId="0">
      <sharedItems/>
    </cacheField>
    <cacheField name="ED.E_BRANCH" numFmtId="0">
      <sharedItems/>
    </cacheField>
    <cacheField name="ED.E_CONT_NO" numFmtId="0">
      <sharedItems containsSemiMixedTypes="0" containsString="0" containsNumber="1" containsInteger="1" minValue="1015130737" maxValue="9986862728"/>
    </cacheField>
  </cacheFields>
  <extLst>
    <ext xmlns:x14="http://schemas.microsoft.com/office/spreadsheetml/2009/9/main" uri="{725AE2AE-9491-48be-B2B4-4EB974FC3084}">
      <x14:pivotCacheDefinition pivotCacheId="1575756456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579317361109" createdVersion="8" refreshedVersion="8" minRefreshableVersion="3" recordCount="200" xr:uid="{BBDBBA3F-D341-4E5B-84C2-0401EBD60119}">
  <cacheSource type="worksheet">
    <worksheetSource name="Shipment_Details__5"/>
  </cacheSource>
  <cacheFields count="10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 count="2">
        <s v="Domestic"/>
        <s v="International"/>
      </sharedItems>
    </cacheField>
    <cacheField name="SER_TYPE" numFmtId="0">
      <sharedItems count="2">
        <s v="Regular"/>
        <s v="Express"/>
      </sharedItems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EFFICIENCY" numFmtId="10">
      <sharedItems containsSemiMixedTypes="0" containsString="0" containsNumber="1" minValue="0.11342351716961499" maxValue="1.75" count="200">
        <n v="0.45702479338842977"/>
        <n v="0.72710951526032319"/>
        <n v="0.97450980392156861"/>
        <n v="0.44263508512213173"/>
        <n v="0.72791519434628971"/>
        <n v="0.64237288135593218"/>
        <n v="0.63397299218194736"/>
        <n v="0.44147582697201015"/>
        <n v="0.53450292397660815"/>
        <n v="0.80964467005076146"/>
        <n v="0.92"/>
        <n v="0.55632984901277582"/>
        <n v="0.3657074340527578"/>
        <n v="0.64937759336099588"/>
        <n v="0.46666666666666667"/>
        <n v="0.78725490196078429"/>
        <n v="0.75143953934740881"/>
        <n v="0.47213114754098362"/>
        <n v="0.73694207027540359"/>
        <n v="0.66604127579737338"/>
        <n v="0.76536312849162014"/>
        <n v="0.27476635514018694"/>
        <n v="0.48805732484076431"/>
        <n v="0.57115198451113258"/>
        <n v="0.23623011015911874"/>
        <n v="0.84763741562198647"/>
        <n v="0.28916929547844372"/>
        <n v="0.41428571428571431"/>
        <n v="0.17747440273037543"/>
        <n v="0.49646393210749645"/>
        <n v="0.57061068702290074"/>
        <n v="0.78613693998309386"/>
        <n v="0.55477031802120136"/>
        <n v="0.11342351716961499"/>
        <n v="0.44444444444444442"/>
        <n v="0.52203065134099613"/>
        <n v="0.46672828096118302"/>
        <n v="0.20895522388059701"/>
        <n v="0.23298969072164949"/>
        <n v="0.17990275526742303"/>
        <n v="0.17813267813267813"/>
        <n v="0.72401746724890825"/>
        <n v="0.29822616407982261"/>
        <n v="0.44897959183673469"/>
        <n v="0.852112676056338"/>
        <n v="0.20533880903490759"/>
        <n v="0.59398496240601506"/>
        <n v="0.32696177062374243"/>
        <n v="0.22400857449088959"/>
        <n v="0.85273972602739723"/>
        <n v="0.74866310160427807"/>
        <n v="0.21411764705882352"/>
        <n v="0.64680545585068194"/>
        <n v="0.20657276995305165"/>
        <n v="0.54635761589403975"/>
        <n v="0.28864864864864864"/>
        <n v="0.65014367816091956"/>
        <n v="0.56070175438596492"/>
        <n v="0.63102040816326532"/>
        <n v="0.19354838709677419"/>
        <n v="0.67664670658682635"/>
        <n v="0.51670951156812339"/>
        <n v="0.63716814159292035"/>
        <n v="0.23728813559322035"/>
        <n v="0.74702886247877764"/>
        <n v="0.68375451263537901"/>
        <n v="0.3"/>
        <n v="0.74659182036888527"/>
        <n v="0.6780141843971631"/>
        <n v="0.56460176991150446"/>
        <n v="0.69444444444444442"/>
        <n v="0.8457446808510638"/>
        <n v="0.84519230769230769"/>
        <n v="0.74754098360655741"/>
        <n v="0.76073619631901845"/>
        <n v="0.84666666666666668"/>
        <n v="0.56705882352941173"/>
        <n v="0.53568627450980388"/>
        <n v="0.53501400560224088"/>
        <n v="0.73320350535540413"/>
        <n v="0.48317631224764468"/>
        <n v="0.43978658536585363"/>
        <n v="0.60278053624627603"/>
        <n v="0.26133909287257018"/>
        <n v="0.57239382239382242"/>
        <n v="0.69939707149009478"/>
        <n v="0.81988188976377951"/>
        <n v="0.82419659735349715"/>
        <n v="0.74537037037037035"/>
        <n v="0.66896551724137931"/>
        <n v="0.33901918976545842"/>
        <n v="0.5510887772194305"/>
        <n v="0.49746192893401014"/>
        <n v="0.61991584852734927"/>
        <n v="0.23003194888178913"/>
        <n v="0.87430683918669128"/>
        <n v="0.59094283593170005"/>
        <n v="0.55319148936170215"/>
        <n v="0.64304461942257218"/>
        <n v="0.66978193146417442"/>
        <n v="0.31428571428571428"/>
        <n v="0.39356178608515058"/>
        <n v="0.66878083157152923"/>
        <n v="0.66768292682926833"/>
        <n v="0.52570601013758145"/>
        <n v="0.63253856942496489"/>
        <n v="0.73550724637681164"/>
        <n v="0.42031523642732049"/>
        <n v="0.69893238434163696"/>
        <n v="0.64765784114052949"/>
        <n v="1.75"/>
        <n v="0.17724550898203592"/>
        <n v="0.64823348694316441"/>
        <n v="0.42113323124042878"/>
        <n v="0.49594594594594593"/>
        <n v="0.38005997001499248"/>
        <n v="0.574025974025974"/>
        <n v="0.42323651452282157"/>
        <n v="0.16340782122905029"/>
        <n v="0.77839999999999998"/>
        <n v="0.25989304812834224"/>
        <n v="0.6033755274261603"/>
        <n v="0.55383123181377303"/>
        <n v="0.57120743034055732"/>
        <n v="0.32448979591836735"/>
        <n v="0.31932773109243695"/>
        <n v="0.36144578313253012"/>
        <n v="0.21723518850987433"/>
        <n v="0.83827751196172251"/>
        <n v="0.86"/>
        <n v="0.56869565217391305"/>
        <n v="0.26334519572953735"/>
        <n v="0.59322033898305082"/>
        <n v="0.54877192982456136"/>
        <n v="1.1538461538461537"/>
        <n v="0.80139982502187224"/>
        <n v="0.40956651718983555"/>
        <n v="0.87037037037037035"/>
        <n v="0.77777777777777779"/>
        <n v="0.68316831683168322"/>
        <n v="0.74285714285714288"/>
        <n v="0.2722222222222222"/>
        <n v="0.4614561027837259"/>
        <n v="0.53868402024584239"/>
        <n v="0.68367346938775508"/>
        <n v="0.34715025906735753"/>
        <n v="0.61396011396011396"/>
        <n v="0.27554179566563469"/>
        <n v="0.23841059602649006"/>
        <n v="0.28282828282828282"/>
        <n v="0.27253886010362693"/>
        <n v="0.20085929108485501"/>
        <n v="0.26038781163434904"/>
        <n v="0.69853508095605243"/>
        <n v="0.5461538461538461"/>
        <n v="0.27986725663716816"/>
        <n v="0.41242149337055128"/>
        <n v="0.47784431137724553"/>
        <n v="0.37603305785123969"/>
        <n v="0.5528141865844256"/>
        <n v="0.62235393734123623"/>
        <n v="0.78099838969404189"/>
        <n v="0.33898305084745761"/>
        <n v="0.46968403074295473"/>
        <n v="0.21643518518518517"/>
        <n v="0.29942857142857143"/>
        <n v="0.46075085324232085"/>
        <n v="0.40857946554149088"/>
        <n v="0.79170593779453347"/>
        <n v="0.7281067556296914"/>
        <n v="0.33617929562433296"/>
        <n v="0.69758948137326515"/>
        <n v="0.54786450662739328"/>
        <n v="0.25068870523415976"/>
        <n v="0.65757575757575759"/>
        <n v="0.69811320754716977"/>
        <n v="0.29655172413793102"/>
        <n v="0.5290373906125696"/>
        <n v="0.47601476014760147"/>
        <n v="0.47247706422018348"/>
        <n v="0.87910028116213679"/>
        <n v="0.68265387689848123"/>
        <n v="0.48554033485540332"/>
        <n v="0.36050156739811912"/>
        <n v="0.40098199672667756"/>
        <n v="0.72988047808764944"/>
        <n v="0.18103448275862069"/>
        <n v="0.65983295368261197"/>
        <n v="0.38494318181818182"/>
        <n v="0.54841269841269846"/>
        <n v="0.64280031821797934"/>
        <n v="0.72141823444283648"/>
        <n v="0.3367451381780962"/>
        <n v="0.5725190839694656"/>
        <n v="0.56254917387883552"/>
        <n v="0.95034756703078449"/>
        <n v="0.56083429895712633"/>
        <n v="0.5348189415041783"/>
        <n v="0.59353574926542607"/>
        <n v="0.65920577617328524"/>
      </sharedItems>
    </cacheField>
    <cacheField name="SR_ADDR" numFmtId="0">
      <sharedItems/>
    </cacheField>
    <cacheField name="DS_ADD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654463078703" createdVersion="8" refreshedVersion="8" minRefreshableVersion="3" recordCount="200" xr:uid="{41453625-142D-4874-974B-B74432BD451E}">
  <cacheSource type="worksheet">
    <worksheetSource name="Payment_Details__5"/>
  </cacheSource>
  <cacheFields count="10">
    <cacheField name="Payment_ID" numFmtId="0">
      <sharedItems/>
    </cacheField>
    <cacheField name="C_ID" numFmtId="0">
      <sharedItems containsSemiMixedTypes="0" containsString="0" containsNumber="1" containsInteger="1" minValue="3" maxValue="9968"/>
    </cacheField>
    <cacheField name="SH_ID" numFmtId="0">
      <sharedItems containsSemiMixedTypes="0" containsString="0" containsNumber="1" containsInteger="1" minValue="1" maxValue="998"/>
    </cacheField>
    <cacheField name="AMOUNT" numFmtId="0">
      <sharedItems containsSemiMixedTypes="0" containsString="0" containsNumber="1" containsInteger="1" minValue="312" maxValue="99604"/>
    </cacheField>
    <cacheField name="Payment_Status" numFmtId="0">
      <sharedItems/>
    </cacheField>
    <cacheField name="Payment_Mode" numFmtId="0">
      <sharedItems/>
    </cacheField>
    <cacheField name="Payment_Date" numFmtId="14">
      <sharedItems containsNonDate="0" containsDate="1" containsString="0" containsBlank="1" minDate="1971-11-01T00:00:00" maxDate="2019-12-13T00:00:00"/>
    </cacheField>
    <cacheField name="Year" numFmtId="0">
      <sharedItems containsSemiMixedTypes="0" containsString="0" containsNumber="1" containsInteger="1" minValue="1900" maxValue="2019" count="44">
        <n v="2014"/>
        <n v="1997"/>
        <n v="1900"/>
        <n v="1971"/>
        <n v="1991"/>
        <n v="1976"/>
        <n v="1987"/>
        <n v="1977"/>
        <n v="1999"/>
        <n v="2005"/>
        <n v="2019"/>
        <n v="2013"/>
        <n v="2001"/>
        <n v="2006"/>
        <n v="1993"/>
        <n v="2002"/>
        <n v="2004"/>
        <n v="1982"/>
        <n v="1994"/>
        <n v="2008"/>
        <n v="2007"/>
        <n v="1983"/>
        <n v="2000"/>
        <n v="2012"/>
        <n v="2010"/>
        <n v="2009"/>
        <n v="1996"/>
        <n v="1995"/>
        <n v="1985"/>
        <n v="1989"/>
        <n v="1980"/>
        <n v="1990"/>
        <n v="1992"/>
        <n v="2011"/>
        <n v="2003"/>
        <n v="2018"/>
        <n v="1974"/>
        <n v="1975"/>
        <n v="2016"/>
        <n v="1979"/>
        <n v="1998"/>
        <n v="1972"/>
        <n v="2017"/>
        <n v="2015"/>
      </sharedItems>
    </cacheField>
    <cacheField name="Year_Bins" numFmtId="0">
      <sharedItems/>
    </cacheField>
    <cacheField name="YEAR_bins2" numFmtId="0">
      <sharedItems count="11">
        <s v="2014"/>
        <s v="1999"/>
        <s v="1904"/>
        <s v="1974"/>
        <s v="1994"/>
        <s v="1979"/>
        <s v="1989"/>
        <s v="2009"/>
        <s v="2019"/>
        <s v="2004"/>
        <s v="19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744984375" createdVersion="8" refreshedVersion="8" minRefreshableVersion="3" recordCount="200" xr:uid="{B7AF1BC8-30B2-4B2A-B35D-2E4E47AC344E}">
  <cacheSource type="worksheet">
    <worksheetSource name="Merge2"/>
  </cacheSource>
  <cacheFields count="16">
    <cacheField name="C_ID" numFmtId="0">
      <sharedItems containsSemiMixedTypes="0" containsString="0" containsNumber="1" containsInteger="1" minValue="3" maxValue="9968"/>
    </cacheField>
    <cacheField name="M_ID" numFmtId="0">
      <sharedItems containsSemiMixedTypes="0" containsString="0" containsNumber="1" containsInteger="1" minValue="0" maxValue="988"/>
    </cacheField>
    <cacheField name="C_NAME" numFmtId="0">
      <sharedItems/>
    </cacheField>
    <cacheField name="C_EMAIL_ID" numFmtId="0">
      <sharedItems/>
    </cacheField>
    <cacheField name="C_TYPE" numFmtId="0">
      <sharedItems/>
    </cacheField>
    <cacheField name="P.AMOUNT" numFmtId="0">
      <sharedItems containsSemiMixedTypes="0" containsString="0" containsNumber="1" containsInteger="1" minValue="312" maxValue="99604"/>
    </cacheField>
    <cacheField name="P.Payment_Status" numFmtId="0">
      <sharedItems/>
    </cacheField>
    <cacheField name="P.Payment_Mode" numFmtId="0">
      <sharedItems/>
    </cacheField>
    <cacheField name="P.Payment_Date" numFmtId="0">
      <sharedItems/>
    </cacheField>
    <cacheField name="P.Pay_Category" numFmtId="0">
      <sharedItems/>
    </cacheField>
    <cacheField name="M.Start_date" numFmtId="14">
      <sharedItems containsSemiMixedTypes="0" containsNonDate="0" containsDate="1" containsString="0" minDate="1971-01-02T00:00:00" maxDate="2019-09-22T00:00:00"/>
    </cacheField>
    <cacheField name="M.End_date" numFmtId="14">
      <sharedItems containsSemiMixedTypes="0" containsNonDate="0" containsDate="1" containsString="0" minDate="1973-06-25T00:00:00" maxDate="2038-12-08T00:00:00"/>
    </cacheField>
    <cacheField name="M.Tenure" numFmtId="1">
      <sharedItems containsSemiMixedTypes="0" containsString="0" containsNumber="1" containsInteger="1" minValue="0" maxValue="20"/>
    </cacheField>
    <cacheField name="M.Tenure_type" numFmtId="1">
      <sharedItems count="3">
        <s v="Short Term"/>
        <s v="Long Term"/>
        <s v="Mid Term"/>
      </sharedItems>
    </cacheField>
    <cacheField name="P.Amount_Category" numFmtId="1">
      <sharedItems count="3">
        <s v="Mid Value"/>
        <s v="High Value"/>
        <s v="Low Value"/>
      </sharedItems>
    </cacheField>
    <cacheField name="Customer Segment" numFmtId="1">
      <sharedItems count="9">
        <s v="Short Term-Mid Value"/>
        <s v="Long Term-High Value"/>
        <s v="Long Term-Mid Value"/>
        <s v="Mid Term-High Value"/>
        <s v="Long Term-Low Value"/>
        <s v="Short Term-High Value"/>
        <s v="Short Term-Low Value"/>
        <s v="Mid Term-Low Value"/>
        <s v="Mid Term-Mid Val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4.80066828704" createdVersion="8" refreshedVersion="8" minRefreshableVersion="3" recordCount="200" xr:uid="{5E15EE50-9CE6-456A-AA1E-A470112FED9A}">
  <cacheSource type="worksheet">
    <worksheetSource name="shipment_details_status__2"/>
  </cacheSource>
  <cacheFields count="15">
    <cacheField name="SH_ID" numFmtId="0">
      <sharedItems containsSemiMixedTypes="0" containsString="0" containsNumber="1" containsInteger="1" minValue="1" maxValue="998"/>
    </cacheField>
    <cacheField name="C_ID" numFmtId="0">
      <sharedItems containsSemiMixedTypes="0" containsString="0" containsNumber="1" containsInteger="1" minValue="3" maxValue="9968"/>
    </cacheField>
    <cacheField name="SH_CONTENT" numFmtId="0">
      <sharedItems/>
    </cacheField>
    <cacheField name="SH_DOMAIN" numFmtId="0">
      <sharedItems count="2">
        <s v="International"/>
        <s v="Domestic"/>
      </sharedItems>
    </cacheField>
    <cacheField name="SER_TYPE" numFmtId="0">
      <sharedItems/>
    </cacheField>
    <cacheField name="SH_WEIGHT" numFmtId="0">
      <sharedItems containsSemiMixedTypes="0" containsString="0" containsNumber="1" containsInteger="1" minValue="23" maxValue="997"/>
    </cacheField>
    <cacheField name="SH_CHARGES" numFmtId="0">
      <sharedItems containsSemiMixedTypes="0" containsString="0" containsNumber="1" containsInteger="1" minValue="20" maxValue="1486"/>
    </cacheField>
    <cacheField name="SR_ADDR" numFmtId="0">
      <sharedItems/>
    </cacheField>
    <cacheField name="DS_ADDR" numFmtId="0">
      <sharedItems/>
    </cacheField>
    <cacheField name="S.Current_Status" numFmtId="0">
      <sharedItems count="2">
        <s v="DELIVERED"/>
        <s v="NOT DELIVERED"/>
      </sharedItems>
    </cacheField>
    <cacheField name="S.Sent_date" numFmtId="165">
      <sharedItems containsSemiMixedTypes="0" containsNonDate="0" containsDate="1" containsString="0" minDate="1971-02-06T00:00:00" maxDate="2019-12-31T00:00:00"/>
    </cacheField>
    <cacheField name="S.Delivery_date" numFmtId="165">
      <sharedItems containsNonDate="0" containsDate="1" containsString="0" containsBlank="1" minDate="1971-11-01T00:00:00" maxDate="2019-12-13T00:00:00"/>
    </cacheField>
    <cacheField name="Corrected_Sent" numFmtId="165">
      <sharedItems containsDate="1" containsMixedTypes="1" minDate="1971-04-23T00:00:00" maxDate="2019-11-18T00:00:00"/>
    </cacheField>
    <cacheField name="Corrected_Delivery" numFmtId="165">
      <sharedItems containsDate="1" containsMixedTypes="1" minDate="1971-11-01T00:00:00" maxDate="2019-12-13T00:00:00"/>
    </cacheField>
    <cacheField name="Delivery_Days" numFmtId="166">
      <sharedItems containsMixedTypes="1" containsNumber="1" containsInteger="1" minValue="1" maxValue="2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30"/>
    <n v="31"/>
    <x v="0"/>
    <s v="harriette42@ymail.com"/>
    <x v="0"/>
    <s v="2100 Block of 27TH AV"/>
    <n v="9961255787"/>
    <d v="1979-11-05T00:00:00"/>
    <d v="1983-05-16T00:00:00"/>
    <x v="0"/>
    <x v="0"/>
    <x v="0"/>
    <x v="0"/>
    <x v="0"/>
    <n v="1210"/>
    <s v="1800 Block of 26TH ST"/>
    <s v="1200 Block of JACKSON ST"/>
    <s v="DELIVERED"/>
    <d v="2014-04-28T00:00:00"/>
    <d v="2014-12-18T00:00:00"/>
    <s v="313cd69e-66f3-11ea-9879-7077813058ce"/>
    <n v="49302"/>
    <s v="PAID"/>
    <x v="0"/>
    <d v="2014-12-18T00:00:00"/>
    <x v="0"/>
    <x v="0"/>
    <x v="0"/>
    <s v="600 Block of PINE ST"/>
    <s v="TX"/>
    <n v="2754220306"/>
  </r>
  <r>
    <n v="1334"/>
    <n v="500"/>
    <x v="1"/>
    <s v="baldemar170@yahoo.co.in"/>
    <x v="0"/>
    <s v="800 Block of HOWARD ST"/>
    <n v="7636788633"/>
    <d v="2010-05-14T00:00:00"/>
    <d v="2012-08-04T00:00:00"/>
    <x v="1"/>
    <x v="1"/>
    <x v="1"/>
    <x v="1"/>
    <x v="1"/>
    <n v="1385"/>
    <s v="LARKIN ST / ELLIS ST"/>
    <s v="2700 Block of DIAMOND ST"/>
    <s v="DELIVERED"/>
    <d v="2010-02-13T00:00:00"/>
    <d v="2010-11-30T00:00:00"/>
    <s v="3172107a-66f3-11ea-ad07-7077813058ce"/>
    <n v="99604"/>
    <s v="PAID"/>
    <x v="1"/>
    <d v="2010-11-30T00:00:00"/>
    <x v="1"/>
    <x v="1"/>
    <x v="0"/>
    <s v="2700 Block of TAYLOR ST"/>
    <s v="NY"/>
    <n v="3968979172"/>
  </r>
  <r>
    <n v="3189"/>
    <n v="495"/>
    <x v="2"/>
    <s v="matthew951@yahoo.co.in"/>
    <x v="1"/>
    <s v="300 Block of ELLIS ST"/>
    <n v="3555176867"/>
    <d v="2014-09-26T00:00:00"/>
    <d v="2034-04-11T00:00:00"/>
    <x v="2"/>
    <x v="0"/>
    <x v="1"/>
    <x v="1"/>
    <x v="2"/>
    <n v="1114"/>
    <s v="2600 Block of ALEMANY BL"/>
    <s v="700 Block of HAMPSHIRE ST"/>
    <s v="DELIVERED"/>
    <d v="1997-06-14T00:00:00"/>
    <d v="1997-07-10T00:00:00"/>
    <s v="313dc140-66f3-11ea-a952-7077813058ce"/>
    <n v="78698"/>
    <s v="PAID"/>
    <x v="0"/>
    <d v="1997-07-10T00:00:00"/>
    <x v="2"/>
    <x v="2"/>
    <x v="1"/>
    <s v="EDDY ST / MASON ST"/>
    <s v="MA"/>
    <n v="4171197971"/>
  </r>
  <r>
    <n v="2216"/>
    <n v="795"/>
    <x v="3"/>
    <s v="geraldine867@ymail.co.in"/>
    <x v="2"/>
    <s v="1000 Block of MISSION ST"/>
    <n v="9835395970"/>
    <d v="1983-10-23T00:00:00"/>
    <d v="2002-07-13T00:00:00"/>
    <x v="3"/>
    <x v="2"/>
    <x v="0"/>
    <x v="1"/>
    <x v="3"/>
    <n v="1020"/>
    <s v="BARTLETT ST / 23RD ST"/>
    <s v="500 Block of HAIGHT ST"/>
    <s v="NOT DELIVERED"/>
    <d v="1993-08-14T00:00:00"/>
    <m/>
    <s v="313eab1e-66f3-11ea-81af-7077813058ce"/>
    <n v="69417"/>
    <s v="NOT PAID"/>
    <x v="0"/>
    <m/>
    <x v="3"/>
    <x v="3"/>
    <x v="2"/>
    <s v="800 Block of BRYANT ST"/>
    <s v="CT"/>
    <n v="8354987185"/>
  </r>
  <r>
    <n v="1904"/>
    <n v="33"/>
    <x v="4"/>
    <s v="brenda905@ymail.com"/>
    <x v="0"/>
    <s v="800 Block of BRYANT ST"/>
    <n v="3881250181"/>
    <d v="1994-06-06T00:00:00"/>
    <d v="2012-06-01T00:00:00"/>
    <x v="4"/>
    <x v="3"/>
    <x v="0"/>
    <x v="1"/>
    <x v="4"/>
    <n v="1351"/>
    <s v="1300 Block of 7TH AV"/>
    <s v="300 Block of 9TH ST"/>
    <s v="NOT DELIVERED"/>
    <d v="2019-12-13T00:00:00"/>
    <m/>
    <s v="313f474a-66f3-11ea-a78b-7077813058ce"/>
    <n v="39655"/>
    <s v="NOT PAID"/>
    <x v="1"/>
    <m/>
    <x v="4"/>
    <x v="4"/>
    <x v="3"/>
    <s v="3300 Block of JUDAH ST"/>
    <s v="UT"/>
    <n v="6348759218"/>
  </r>
  <r>
    <n v="7342"/>
    <n v="882"/>
    <x v="5"/>
    <s v="malie282@gmail.com"/>
    <x v="1"/>
    <s v="0 Block of DRUMM ST"/>
    <n v="1507211823"/>
    <d v="2001-06-02T00:00:00"/>
    <d v="2014-07-26T00:00:00"/>
    <x v="5"/>
    <x v="4"/>
    <x v="1"/>
    <x v="1"/>
    <x v="5"/>
    <n v="566"/>
    <s v="0 Block of EUREKA ST"/>
    <s v="1800 Block of VANNESS AV"/>
    <s v="NOT DELIVERED"/>
    <d v="1996-09-21T00:00:00"/>
    <m/>
    <s v="3140589a-66f3-11ea-a057-7077813058ce"/>
    <n v="87400"/>
    <s v="NOT PAID"/>
    <x v="1"/>
    <m/>
    <x v="5"/>
    <x v="5"/>
    <x v="4"/>
    <s v="3200 Block of GEARY BL"/>
    <s v="OH"/>
    <n v="5096424869"/>
  </r>
  <r>
    <n v="3917"/>
    <n v="17"/>
    <x v="6"/>
    <s v="taron588@yahoo.co.in"/>
    <x v="0"/>
    <s v="1700 Block of LYON ST"/>
    <n v="2224750233"/>
    <d v="1979-08-05T00:00:00"/>
    <d v="1996-08-03T00:00:00"/>
    <x v="6"/>
    <x v="1"/>
    <x v="1"/>
    <x v="1"/>
    <x v="6"/>
    <n v="1256"/>
    <s v="800 Block of BRYANT ST"/>
    <s v="0 Block of 6TH ST"/>
    <s v="DELIVERED"/>
    <d v="1977-03-08T00:00:00"/>
    <d v="1977-11-08T00:00:00"/>
    <s v="314f4a7a-66f3-11ea-8b83-7077813058ce"/>
    <n v="47650"/>
    <s v="PAID"/>
    <x v="1"/>
    <d v="1977-11-08T00:00:00"/>
    <x v="6"/>
    <x v="6"/>
    <x v="5"/>
    <s v="1000 Block of POTRERO AV"/>
    <s v="NC"/>
    <n v="1646327916"/>
  </r>
  <r>
    <n v="7633"/>
    <n v="657"/>
    <x v="7"/>
    <s v="fred847@google.co.in"/>
    <x v="0"/>
    <s v="3RD ST / FOLSOM ST"/>
    <n v="5612381477"/>
    <d v="1986-06-20T00:00:00"/>
    <d v="2006-07-22T00:00:00"/>
    <x v="7"/>
    <x v="5"/>
    <x v="0"/>
    <x v="0"/>
    <x v="7"/>
    <n v="590"/>
    <s v="700 Block of VANNESS AV"/>
    <s v="500 Block of LEAVENWORTH ST"/>
    <s v="DELIVERED"/>
    <d v="1971-04-23T00:00:00"/>
    <d v="1971-11-01T00:00:00"/>
    <s v="31411bc8-66f3-11ea-a4b7-7077813058ce"/>
    <n v="56881"/>
    <s v="PAID"/>
    <x v="0"/>
    <d v="1971-11-01T00:00:00"/>
    <x v="7"/>
    <x v="7"/>
    <x v="6"/>
    <s v="VANNESS AV / MARKET ST"/>
    <s v="MO"/>
    <n v="2378946703"/>
  </r>
  <r>
    <n v="2154"/>
    <n v="761"/>
    <x v="8"/>
    <s v="clay224@gmail.com"/>
    <x v="1"/>
    <s v="GOLDEN GATE AV / PARKER AV"/>
    <n v="8094222335"/>
    <d v="1974-03-11T00:00:00"/>
    <d v="1980-10-27T00:00:00"/>
    <x v="8"/>
    <x v="6"/>
    <x v="0"/>
    <x v="0"/>
    <x v="8"/>
    <n v="1407"/>
    <s v="200 Block of BERRY ST"/>
    <s v="CARROLL AV / JENNINGS ST"/>
    <s v="NOT DELIVERED"/>
    <d v="2005-12-21T00:00:00"/>
    <m/>
    <s v="3141defa-66f3-11ea-b10e-7077813058ce"/>
    <n v="99239"/>
    <s v="NOT PAID"/>
    <x v="1"/>
    <m/>
    <x v="8"/>
    <x v="8"/>
    <x v="7"/>
    <s v="1000 Block of BOSWORTH ST"/>
    <s v="SD"/>
    <n v="8374022176"/>
  </r>
  <r>
    <n v="5543"/>
    <n v="20"/>
    <x v="9"/>
    <s v="alaysha578@hotmail.com"/>
    <x v="1"/>
    <s v="1400 Block of DEHARO ST"/>
    <n v="4133741447"/>
    <d v="1971-11-24T00:00:00"/>
    <d v="1984-11-24T00:00:00"/>
    <x v="9"/>
    <x v="7"/>
    <x v="0"/>
    <x v="0"/>
    <x v="9"/>
    <n v="786"/>
    <s v="1100 Block of FRANCISCO ST"/>
    <s v="1000 Block of MARKET ST"/>
    <s v="NOT DELIVERED"/>
    <d v="1979-07-03T00:00:00"/>
    <m/>
    <s v="3142c940-66f3-11ea-9f69-7077813058ce"/>
    <n v="23921"/>
    <s v="NOT PAID"/>
    <x v="1"/>
    <m/>
    <x v="9"/>
    <x v="9"/>
    <x v="8"/>
    <s v="800 Block of GEARY ST"/>
    <s v="UT"/>
    <n v="5698225463"/>
  </r>
  <r>
    <n v="2332"/>
    <n v="356"/>
    <x v="10"/>
    <s v="kelli519@gmail.com"/>
    <x v="2"/>
    <s v="FOLSOM ST / 3RD ST"/>
    <n v="4399641006"/>
    <d v="2009-05-31T00:00:00"/>
    <d v="2014-10-02T00:00:00"/>
    <x v="10"/>
    <x v="8"/>
    <x v="1"/>
    <x v="1"/>
    <x v="10"/>
    <n v="855"/>
    <s v="100 Block of NEWMONTGOMERY ST"/>
    <s v="600 Block of SOUTH VAN NESS AV"/>
    <s v="NOT DELIVERED"/>
    <d v="1976-04-29T00:00:00"/>
    <m/>
    <s v="31444fa8-66f3-11ea-912a-7077813058ce"/>
    <n v="67599"/>
    <s v="NOT PAID"/>
    <x v="0"/>
    <m/>
    <x v="10"/>
    <x v="10"/>
    <x v="9"/>
    <s v="BAY SHORE BL / JERROLD AV"/>
    <s v="OH"/>
    <n v="1948808609"/>
  </r>
  <r>
    <n v="6404"/>
    <n v="10"/>
    <x v="1"/>
    <s v="gene977@ymail.co.in"/>
    <x v="0"/>
    <s v="0 Block of 7TH ST"/>
    <n v="4771182901"/>
    <d v="1995-01-03T00:00:00"/>
    <d v="2000-10-03T00:00:00"/>
    <x v="11"/>
    <x v="9"/>
    <x v="0"/>
    <x v="0"/>
    <x v="11"/>
    <n v="565"/>
    <s v="1800 Block of 8TH AV"/>
    <s v="JONES ST / GOLDEN GATE AV"/>
    <s v="NOT DELIVERED"/>
    <d v="2000-06-18T00:00:00"/>
    <m/>
    <s v="3170141c-66f3-11ea-97a3-7077813058ce"/>
    <n v="35525"/>
    <s v="NOT PAID"/>
    <x v="1"/>
    <m/>
    <x v="11"/>
    <x v="11"/>
    <x v="10"/>
    <s v="1900 Block of LOMBARD ST"/>
    <s v="ME"/>
    <n v="2513725051"/>
  </r>
  <r>
    <n v="4094"/>
    <n v="301"/>
    <x v="11"/>
    <s v="ryker154@hotmail.com"/>
    <x v="0"/>
    <s v="0 Block of THRIFT ST"/>
    <n v="7077259810"/>
    <d v="2018-03-24T00:00:00"/>
    <d v="2035-12-29T00:00:00"/>
    <x v="12"/>
    <x v="10"/>
    <x v="1"/>
    <x v="1"/>
    <x v="12"/>
    <n v="1182"/>
    <s v="200 Block of SCOTT ST"/>
    <s v="2600 Block of MISSION ST"/>
    <s v="NOT DELIVERED"/>
    <d v="2012-03-03T00:00:00"/>
    <m/>
    <s v="314539e6-66f3-11ea-bfa4-7077813058ce"/>
    <n v="3725"/>
    <s v="NOT PAID"/>
    <x v="1"/>
    <m/>
    <x v="12"/>
    <x v="12"/>
    <x v="0"/>
    <s v="400 Block of LEAVENWORTH ST"/>
    <s v="HI"/>
    <n v="5155277679"/>
  </r>
  <r>
    <n v="3042"/>
    <n v="450"/>
    <x v="12"/>
    <s v="johnnie593@hotmail.com"/>
    <x v="1"/>
    <s v="100 Block of GOLDEN GATE AV"/>
    <n v="1634188566"/>
    <d v="1973-09-07T00:00:00"/>
    <d v="1983-01-08T00:00:00"/>
    <x v="13"/>
    <x v="4"/>
    <x v="1"/>
    <x v="0"/>
    <x v="13"/>
    <n v="25"/>
    <s v="BELVEDERE ST / WALLER ST"/>
    <s v="0 Block of CEDAR ST"/>
    <s v="DELIVERED"/>
    <d v="1991-02-18T00:00:00"/>
    <d v="1991-05-15T00:00:00"/>
    <s v="3145fd0a-66f3-11ea-958b-7077813058ce"/>
    <n v="95516"/>
    <s v="PAID"/>
    <x v="1"/>
    <d v="1991-05-15T00:00:00"/>
    <x v="13"/>
    <x v="13"/>
    <x v="11"/>
    <s v="100 Block of BRITTON ST"/>
    <s v="RI"/>
    <n v="8682770474"/>
  </r>
  <r>
    <n v="2220"/>
    <n v="782"/>
    <x v="13"/>
    <s v="zykeria36@google.co.in"/>
    <x v="1"/>
    <s v="2400 Block of DIAMOND ST"/>
    <n v="6963794710"/>
    <d v="2001-09-27T00:00:00"/>
    <d v="2014-10-25T00:00:00"/>
    <x v="14"/>
    <x v="0"/>
    <x v="0"/>
    <x v="1"/>
    <x v="14"/>
    <n v="861"/>
    <s v="800 Block of BRYANT ST"/>
    <s v="500 Block of FREDERICK ST"/>
    <s v="DELIVERED"/>
    <d v="1976-03-31T00:00:00"/>
    <d v="1976-06-30T00:00:00"/>
    <s v="31469934-66f3-11ea-8572-7077813058ce"/>
    <n v="62528"/>
    <s v="PAID"/>
    <x v="1"/>
    <d v="1976-06-30T00:00:00"/>
    <x v="14"/>
    <x v="14"/>
    <x v="12"/>
    <s v="2700 Block of PACIFIC AV"/>
    <s v="VA"/>
    <n v="9334728554"/>
  </r>
  <r>
    <n v="4988"/>
    <n v="820"/>
    <x v="14"/>
    <s v="selma775@yahoo.co.in"/>
    <x v="1"/>
    <s v="FOLSOM ST / CESAR CHAVEZ ST"/>
    <n v="2644171337"/>
    <d v="2012-04-29T00:00:00"/>
    <d v="2024-09-11T00:00:00"/>
    <x v="15"/>
    <x v="4"/>
    <x v="0"/>
    <x v="1"/>
    <x v="15"/>
    <n v="834"/>
    <s v="1300 Block of CALIFORNIA ST"/>
    <s v="0 Block of RAUSCH ST"/>
    <s v="NOT DELIVERED"/>
    <d v="1976-05-11T00:00:00"/>
    <m/>
    <s v="3147355e-66f3-11ea-aae4-7077813058ce"/>
    <n v="21021"/>
    <s v="NOT PAID"/>
    <x v="0"/>
    <m/>
    <x v="15"/>
    <x v="15"/>
    <x v="13"/>
    <s v="900 Block of SANSOME ST"/>
    <s v="KY"/>
    <n v="8568849220"/>
  </r>
  <r>
    <n v="6759"/>
    <n v="310"/>
    <x v="15"/>
    <s v="bridgett374@yahoo.com"/>
    <x v="0"/>
    <s v="800 Block of NORTHPOINT ST"/>
    <n v="2604037592"/>
    <d v="1972-04-24T00:00:00"/>
    <d v="1982-03-12T00:00:00"/>
    <x v="16"/>
    <x v="9"/>
    <x v="0"/>
    <x v="0"/>
    <x v="16"/>
    <n v="1062"/>
    <s v="1600 Block of 39TH AV"/>
    <s v="PARNASSUS AV / CLAYTON ST"/>
    <s v="NOT DELIVERED"/>
    <d v="2017-09-29T00:00:00"/>
    <m/>
    <s v="31b0e428-66f3-11ea-8884-7077813058ce"/>
    <n v="48873"/>
    <s v="NOT PAID"/>
    <x v="0"/>
    <m/>
    <x v="16"/>
    <x v="16"/>
    <x v="12"/>
    <s v="100 Block of OFARRELL ST"/>
    <s v="MS"/>
    <n v="1171287473"/>
  </r>
  <r>
    <n v="175"/>
    <n v="316"/>
    <x v="16"/>
    <s v="kathryn298@gmail.com"/>
    <x v="1"/>
    <s v="100 Block of LELAND AV"/>
    <n v="3057896481"/>
    <d v="1982-06-02T00:00:00"/>
    <d v="1987-12-10T00:00:00"/>
    <x v="17"/>
    <x v="0"/>
    <x v="1"/>
    <x v="1"/>
    <x v="17"/>
    <n v="1446"/>
    <s v="300 Block of CHENERY ST"/>
    <s v="BUSH ST / BUCHANAN ST"/>
    <s v="NOT DELIVERED"/>
    <d v="1980-10-07T00:00:00"/>
    <m/>
    <s v="3147f89c-66f3-11ea-8dfd-7077813058ce"/>
    <n v="99492"/>
    <s v="NOT PAID"/>
    <x v="0"/>
    <m/>
    <x v="17"/>
    <x v="17"/>
    <x v="14"/>
    <s v="1300 Block of PACIFIC AV"/>
    <s v="AL"/>
    <n v="6993831591"/>
  </r>
  <r>
    <n v="4233"/>
    <n v="945"/>
    <x v="17"/>
    <s v="karl167@google.co.in"/>
    <x v="0"/>
    <s v="600 Block of CLEMENT ST"/>
    <n v="3335480444"/>
    <d v="1975-08-10T00:00:00"/>
    <d v="1991-05-22T00:00:00"/>
    <x v="18"/>
    <x v="6"/>
    <x v="0"/>
    <x v="0"/>
    <x v="18"/>
    <n v="1455"/>
    <s v="2600 Block of 18TH ST"/>
    <s v="800 Block of BRYANT ST"/>
    <s v="DELIVERED"/>
    <d v="1987-03-19T00:00:00"/>
    <d v="1987-08-09T00:00:00"/>
    <s v="3148bbc8-66f3-11ea-8acf-7077813058ce"/>
    <n v="60282"/>
    <s v="PAID"/>
    <x v="0"/>
    <d v="1987-08-09T00:00:00"/>
    <x v="18"/>
    <x v="18"/>
    <x v="4"/>
    <s v="LA PLAYA ST / BALBOA ST"/>
    <s v="TX"/>
    <n v="3028920870"/>
  </r>
  <r>
    <n v="4351"/>
    <n v="174"/>
    <x v="18"/>
    <s v="freda331@yahoo.co.in"/>
    <x v="0"/>
    <s v="400 Block of LEAVENWORTH ST"/>
    <n v="1772719208"/>
    <d v="2014-09-14T00:00:00"/>
    <d v="2019-10-22T00:00:00"/>
    <x v="19"/>
    <x v="4"/>
    <x v="1"/>
    <x v="1"/>
    <x v="19"/>
    <n v="1020"/>
    <s v="800 Block of 30TH AV"/>
    <s v="1100 Block of MARKET ST"/>
    <s v="NOT DELIVERED"/>
    <d v="2013-07-23T00:00:00"/>
    <m/>
    <s v="31497efa-66f3-11ea-9497-7077813058ce"/>
    <n v="20357"/>
    <s v="NOT PAID"/>
    <x v="0"/>
    <m/>
    <x v="19"/>
    <x v="19"/>
    <x v="15"/>
    <s v="1900 Block of MISSION ST"/>
    <s v="NH"/>
    <n v="8786356477"/>
  </r>
  <r>
    <n v="5578"/>
    <n v="634"/>
    <x v="19"/>
    <s v="david216@ymail.com"/>
    <x v="1"/>
    <s v="4400 Block of ANZA ST"/>
    <n v="3581081156"/>
    <d v="2004-05-18T00:00:00"/>
    <d v="2016-09-11T00:00:00"/>
    <x v="20"/>
    <x v="9"/>
    <x v="0"/>
    <x v="0"/>
    <x v="20"/>
    <n v="1042"/>
    <s v="800 Block of GENEVA AV"/>
    <s v="300 Block of 4TH ST"/>
    <s v="NOT DELIVERED"/>
    <d v="2010-03-02T00:00:00"/>
    <m/>
    <s v="314a1b22-66f3-11ea-9e82-7077813058ce"/>
    <n v="24053"/>
    <s v="NOT PAID"/>
    <x v="0"/>
    <m/>
    <x v="20"/>
    <x v="20"/>
    <x v="16"/>
    <s v="22ND ST / IOWA ST"/>
    <s v="OH"/>
    <n v="5614057152"/>
  </r>
  <r>
    <n v="1724"/>
    <n v="805"/>
    <x v="20"/>
    <s v="stanley922@ymail.co.in"/>
    <x v="0"/>
    <s v="2100 Block of 24TH AV"/>
    <n v="5023276687"/>
    <d v="1983-10-29T00:00:00"/>
    <d v="1987-08-30T00:00:00"/>
    <x v="21"/>
    <x v="3"/>
    <x v="0"/>
    <x v="1"/>
    <x v="21"/>
    <n v="702"/>
    <s v="4TH ST / HARRISON ST"/>
    <s v="600 Block of CLAY ST"/>
    <s v="DELIVERED"/>
    <d v="2004-05-29T00:00:00"/>
    <d v="2004-05-17T00:00:00"/>
    <s v="31bd8c92-66f3-11ea-9011-7077813058ce"/>
    <n v="37286"/>
    <s v="PAID"/>
    <x v="0"/>
    <d v="2004-05-17T00:00:00"/>
    <x v="21"/>
    <x v="21"/>
    <x v="12"/>
    <s v="SUTTER ST / LARKIN ST"/>
    <s v="WV"/>
    <n v="6076587686"/>
  </r>
  <r>
    <n v="4523"/>
    <n v="456"/>
    <x v="21"/>
    <s v="winnifred436@gmail.com"/>
    <x v="1"/>
    <s v="GEARY ST / TAYLOR ST"/>
    <n v="9811567113"/>
    <d v="2015-12-30T00:00:00"/>
    <d v="2033-12-21T00:00:00"/>
    <x v="22"/>
    <x v="7"/>
    <x v="0"/>
    <x v="0"/>
    <x v="22"/>
    <n v="915"/>
    <s v="800 Block of BRYANT ST"/>
    <s v="100 Block of TOWNSEND ST"/>
    <s v="NOT DELIVERED"/>
    <d v="2017-10-17T00:00:00"/>
    <m/>
    <s v="314ade58-66f3-11ea-8979-7077813058ce"/>
    <n v="50958"/>
    <s v="NOT PAID"/>
    <x v="0"/>
    <m/>
    <x v="22"/>
    <x v="22"/>
    <x v="11"/>
    <s v="0 Block of 6TH ST"/>
    <s v="OH"/>
    <n v="7483616892"/>
  </r>
  <r>
    <n v="2972"/>
    <n v="0"/>
    <x v="22"/>
    <s v="bryce535@google.co.in"/>
    <x v="1"/>
    <s v="1500 Block of NEWCOMB AV"/>
    <n v="7176117751"/>
    <d v="2015-12-30T00:00:00"/>
    <d v="2020-09-14T00:00:00"/>
    <x v="23"/>
    <x v="7"/>
    <x v="0"/>
    <x v="0"/>
    <x v="23"/>
    <n v="1053"/>
    <s v="15TH ST / SANCHEZ ST"/>
    <s v="1700 Block of FULTON ST"/>
    <s v="DELIVERED"/>
    <d v="1977-01-03T00:00:00"/>
    <d v="1977-07-06T00:00:00"/>
    <s v="314b7a8a-66f3-11ea-97d4-7077813058ce"/>
    <n v="68227"/>
    <s v="PAID"/>
    <x v="0"/>
    <d v="1977-07-06T00:00:00"/>
    <x v="23"/>
    <x v="23"/>
    <x v="17"/>
    <s v="20TH ST / MISSION ST"/>
    <s v="CA"/>
    <n v="2812376384"/>
  </r>
  <r>
    <n v="6153"/>
    <n v="186"/>
    <x v="23"/>
    <s v="maeve922@gmail.com"/>
    <x v="2"/>
    <s v="ELLIS ST / JONES ST"/>
    <n v="5362454917"/>
    <d v="1983-10-23T00:00:00"/>
    <d v="1994-05-17T00:00:00"/>
    <x v="24"/>
    <x v="0"/>
    <x v="0"/>
    <x v="1"/>
    <x v="24"/>
    <n v="1066"/>
    <s v="900 Block of ELLSWORTH ST"/>
    <s v="400 Block of 28TH ST"/>
    <s v="DELIVERED"/>
    <d v="1997-01-20T00:00:00"/>
    <d v="1997-09-08T00:00:00"/>
    <s v="314c8bcc-66f3-11ea-b526-7077813058ce"/>
    <n v="77861"/>
    <s v="PAID"/>
    <x v="0"/>
    <d v="1997-09-08T00:00:00"/>
    <x v="24"/>
    <x v="24"/>
    <x v="1"/>
    <s v="GENEVA AV / MISSION ST"/>
    <s v="MA"/>
    <n v="5956508519"/>
  </r>
  <r>
    <n v="4852"/>
    <n v="596"/>
    <x v="24"/>
    <s v="seth275@ymail.com"/>
    <x v="0"/>
    <s v="24TH ST / MISSION ST"/>
    <n v="9745073612"/>
    <d v="2014-12-30T00:00:00"/>
    <d v="2031-06-10T00:00:00"/>
    <x v="25"/>
    <x v="9"/>
    <x v="0"/>
    <x v="0"/>
    <x v="25"/>
    <n v="1253"/>
    <s v="600 Block of FRANCISCO ST"/>
    <s v="FELL ST / MASONIC AV"/>
    <s v="NOT DELIVERED"/>
    <d v="1996-12-09T00:00:00"/>
    <m/>
    <s v="314d761e-66f3-11ea-b155-7077813058ce"/>
    <n v="48315"/>
    <s v="NOT PAID"/>
    <x v="0"/>
    <m/>
    <x v="25"/>
    <x v="25"/>
    <x v="8"/>
    <s v="1600 Block of FILLMORE ST"/>
    <s v="NJ"/>
    <n v="5847136625"/>
  </r>
  <r>
    <n v="1275"/>
    <n v="953"/>
    <x v="25"/>
    <s v="cristina330@ymail.com"/>
    <x v="2"/>
    <s v="5TH ST / TOWNSEND ST"/>
    <n v="2792956542"/>
    <d v="2000-03-04T00:00:00"/>
    <d v="2016-01-28T00:00:00"/>
    <x v="26"/>
    <x v="6"/>
    <x v="0"/>
    <x v="0"/>
    <x v="26"/>
    <n v="1422"/>
    <s v="CALIFORNIA ST / DAVIS ST"/>
    <s v="0 Block of STOCKTON ST"/>
    <s v="DELIVERED"/>
    <d v="2010-02-19T00:00:00"/>
    <d v="2010-03-09T00:00:00"/>
    <s v="31cf3d24-66f3-11ea-8054-7077813058ce"/>
    <n v="80796"/>
    <s v="PAID"/>
    <x v="1"/>
    <d v="2010-03-09T00:00:00"/>
    <x v="26"/>
    <x v="26"/>
    <x v="2"/>
    <s v="MISSION ST / FRANCIS ST"/>
    <s v="VA"/>
    <n v="3993420544"/>
  </r>
  <r>
    <n v="8106"/>
    <n v="245"/>
    <x v="26"/>
    <s v="maria344@yahoo.com"/>
    <x v="2"/>
    <s v="600 Block of JOHNMUIR DR"/>
    <n v="4218762280"/>
    <d v="1995-01-03T00:00:00"/>
    <d v="2000-09-14T00:00:00"/>
    <x v="27"/>
    <x v="10"/>
    <x v="1"/>
    <x v="0"/>
    <x v="27"/>
    <n v="535"/>
    <s v="800 Block of BRYANT ST"/>
    <s v="900 Block of RANDOLPH ST"/>
    <s v="DELIVERED"/>
    <d v="1999-02-07T00:00:00"/>
    <d v="1999-03-05T00:00:00"/>
    <s v="314eae64-66f3-11ea-b08f-7077813058ce"/>
    <n v="83002"/>
    <s v="PAID"/>
    <x v="0"/>
    <d v="1999-03-05T00:00:00"/>
    <x v="27"/>
    <x v="27"/>
    <x v="15"/>
    <s v="3400 Block of CESAR CHAVEZ ST"/>
    <s v="OK"/>
    <n v="4048218701"/>
  </r>
  <r>
    <n v="9377"/>
    <n v="48"/>
    <x v="27"/>
    <s v="bryce621@google.co.in"/>
    <x v="0"/>
    <s v="3100 Block of 20TH AV"/>
    <n v="8017236646"/>
    <d v="2003-06-11T00:00:00"/>
    <d v="2010-03-16T00:00:00"/>
    <x v="28"/>
    <x v="2"/>
    <x v="0"/>
    <x v="0"/>
    <x v="28"/>
    <n v="1033"/>
    <s v="ELLIS ST / LAGUNA ST"/>
    <s v="0 Block of HYDE ST"/>
    <s v="NOT DELIVERED"/>
    <d v="1972-02-21T00:00:00"/>
    <m/>
    <s v="315034c6-66f3-11ea-a2bf-7077813058ce"/>
    <n v="19386"/>
    <s v="NOT PAID"/>
    <x v="1"/>
    <m/>
    <x v="28"/>
    <x v="23"/>
    <x v="18"/>
    <s v="900 Block of MARKET ST"/>
    <s v="NY"/>
    <n v="2898450180"/>
  </r>
  <r>
    <n v="5387"/>
    <n v="457"/>
    <x v="28"/>
    <s v="ramona218@gmail.com"/>
    <x v="2"/>
    <s v="1300 Block of COLUMBUS AV"/>
    <n v="5712616501"/>
    <d v="1974-06-06T00:00:00"/>
    <d v="1976-10-09T00:00:00"/>
    <x v="29"/>
    <x v="4"/>
    <x v="0"/>
    <x v="0"/>
    <x v="29"/>
    <n v="817"/>
    <s v="100 Block of STEUART ST"/>
    <s v="900 Block of VALENCIA ST"/>
    <s v="DELIVERED"/>
    <d v="2005-06-06T00:00:00"/>
    <d v="2005-09-15T00:00:00"/>
    <s v="31511efa-66f3-11ea-bc4c-7077813058ce"/>
    <n v="39432"/>
    <s v="PAID"/>
    <x v="1"/>
    <d v="2005-09-15T00:00:00"/>
    <x v="29"/>
    <x v="28"/>
    <x v="11"/>
    <s v="POLK ST / PINE ST"/>
    <s v="OH"/>
    <n v="1977102732"/>
  </r>
  <r>
    <n v="9636"/>
    <n v="833"/>
    <x v="29"/>
    <s v="rodney10@ymail.com"/>
    <x v="1"/>
    <s v="2000 Block of JERROLD AV"/>
    <n v="9030541371"/>
    <d v="1994-09-13T00:00:00"/>
    <d v="2010-04-29T00:00:00"/>
    <x v="30"/>
    <x v="1"/>
    <x v="0"/>
    <x v="1"/>
    <x v="30"/>
    <n v="705"/>
    <s v="1100 Block of OCEAN AV"/>
    <s v="900 Block of DEHARO ST"/>
    <s v="NOT DELIVERED"/>
    <d v="2004-08-30T00:00:00"/>
    <m/>
    <s v="3174f566-66f3-11ea-98c3-7077813058ce"/>
    <n v="42210"/>
    <s v="NOT PAID"/>
    <x v="0"/>
    <m/>
    <x v="30"/>
    <x v="29"/>
    <x v="19"/>
    <s v="800 Block of MARKET ST"/>
    <s v="NC"/>
    <n v="2448301670"/>
  </r>
  <r>
    <n v="6513"/>
    <n v="944"/>
    <x v="30"/>
    <s v="adrienne107@gmail.com"/>
    <x v="2"/>
    <s v="LARKIN ST / POST ST"/>
    <n v="7065731530"/>
    <d v="1994-09-13T00:00:00"/>
    <d v="2007-04-20T00:00:00"/>
    <x v="31"/>
    <x v="2"/>
    <x v="0"/>
    <x v="0"/>
    <x v="31"/>
    <n v="1037"/>
    <s v="700 Block of FOLSOM ST"/>
    <s v="300 Block of ARBALLO DR"/>
    <s v="DELIVERED"/>
    <d v="2019-11-17T00:00:00"/>
    <d v="2019-12-12T00:00:00"/>
    <s v="3151e23a-66f3-11ea-9b38-7077813058ce"/>
    <n v="1421"/>
    <s v="PAID"/>
    <x v="1"/>
    <d v="2019-12-12T00:00:00"/>
    <x v="31"/>
    <x v="30"/>
    <x v="10"/>
    <s v="6TH ST / MARKET ST"/>
    <s v="NM"/>
    <n v="1551452510"/>
  </r>
  <r>
    <n v="3965"/>
    <n v="516"/>
    <x v="31"/>
    <s v="dawn743@yahoo.com"/>
    <x v="2"/>
    <s v="800 Block of AMAZON AV"/>
    <n v="3636499761"/>
    <d v="2003-07-11T00:00:00"/>
    <d v="2010-04-01T00:00:00"/>
    <x v="32"/>
    <x v="7"/>
    <x v="0"/>
    <x v="0"/>
    <x v="32"/>
    <n v="951"/>
    <s v="1600 Block of VANNESS AV"/>
    <s v="100 Block of PHELAN AV"/>
    <s v="DELIVERED"/>
    <d v="2013-10-27T00:00:00"/>
    <d v="2013-11-15T00:00:00"/>
    <s v="3152a56c-66f3-11ea-9340-7077813058ce"/>
    <n v="16113"/>
    <s v="PAID"/>
    <x v="1"/>
    <d v="2013-11-15T00:00:00"/>
    <x v="32"/>
    <x v="31"/>
    <x v="9"/>
    <s v="200 Block of DIVISION ST"/>
    <s v="PA"/>
    <n v="5544881818"/>
  </r>
  <r>
    <n v="8893"/>
    <n v="847"/>
    <x v="32"/>
    <s v="yessenia134@yahoo.com"/>
    <x v="2"/>
    <s v="400 Block of 39TH AV"/>
    <n v="6491626668"/>
    <d v="1992-05-28T00:00:00"/>
    <d v="2001-01-22T00:00:00"/>
    <x v="33"/>
    <x v="9"/>
    <x v="1"/>
    <x v="0"/>
    <x v="33"/>
    <n v="770"/>
    <s v="800 Block of MARKET ST"/>
    <s v="0 Block of GORDON ST"/>
    <s v="NOT DELIVERED"/>
    <d v="2006-07-11T00:00:00"/>
    <m/>
    <s v="31534188-66f3-11ea-8acd-7077813058ce"/>
    <n v="52318"/>
    <s v="NOT PAID"/>
    <x v="0"/>
    <m/>
    <x v="33"/>
    <x v="32"/>
    <x v="20"/>
    <s v="1600 Block of FOLSOM ST"/>
    <s v="MO"/>
    <n v="6808482203"/>
  </r>
  <r>
    <n v="1897"/>
    <n v="504"/>
    <x v="33"/>
    <s v="ryan368@ymail.com"/>
    <x v="1"/>
    <s v="300 Block of CAPISTRANO AV"/>
    <n v="8023324199"/>
    <d v="1979-11-16T00:00:00"/>
    <d v="1988-11-14T00:00:00"/>
    <x v="34"/>
    <x v="8"/>
    <x v="0"/>
    <x v="1"/>
    <x v="34"/>
    <n v="293"/>
    <s v="800 Block of BRYANT ST"/>
    <s v="600 Block of VALENCIA ST"/>
    <s v="NOT DELIVERED"/>
    <d v="2003-09-23T00:00:00"/>
    <m/>
    <s v="3153ddb4-66f3-11ea-a4d6-7077813058ce"/>
    <n v="7389"/>
    <s v="NOT PAID"/>
    <x v="0"/>
    <m/>
    <x v="34"/>
    <x v="33"/>
    <x v="4"/>
    <s v="600 Block of INDIANA ST"/>
    <s v="NY"/>
    <n v="6818183906"/>
  </r>
  <r>
    <n v="1211"/>
    <n v="121"/>
    <x v="34"/>
    <s v="jonathan257@google.co.in"/>
    <x v="0"/>
    <s v="500 Block of CRESTLAKE DR"/>
    <n v="2797657807"/>
    <d v="2012-09-15T00:00:00"/>
    <d v="2015-08-22T00:00:00"/>
    <x v="35"/>
    <x v="7"/>
    <x v="0"/>
    <x v="1"/>
    <x v="35"/>
    <n v="1312"/>
    <s v="0 Block of CUMBERLAND ST"/>
    <s v="200 Block of POPLAR ST"/>
    <s v="NOT DELIVERED"/>
    <d v="1988-04-05T00:00:00"/>
    <m/>
    <s v="317e69e2-66f3-11ea-8d1d-7077813058ce"/>
    <n v="83102"/>
    <s v="NOT PAID"/>
    <x v="1"/>
    <m/>
    <x v="35"/>
    <x v="34"/>
    <x v="21"/>
    <s v="1600 Block of WEBSTER ST"/>
    <s v="CT"/>
    <n v="1029837290"/>
  </r>
  <r>
    <n v="390"/>
    <n v="115"/>
    <x v="35"/>
    <s v="harriette113@ymail.co.in"/>
    <x v="2"/>
    <s v="400 Block of POWELL ST"/>
    <n v="6958292565"/>
    <d v="2010-06-16T00:00:00"/>
    <d v="2012-10-01T00:00:00"/>
    <x v="36"/>
    <x v="4"/>
    <x v="0"/>
    <x v="0"/>
    <x v="36"/>
    <n v="1414"/>
    <s v="SHOTWELL ST / 17TH ST"/>
    <s v="EDDY ST / HYDE ST"/>
    <s v="DELIVERED"/>
    <d v="2013-05-03T00:00:00"/>
    <d v="2013-11-15T00:00:00"/>
    <s v="3154c800-66f3-11ea-8721-7077813058ce"/>
    <n v="86040"/>
    <s v="PAID"/>
    <x v="1"/>
    <d v="2013-11-15T00:00:00"/>
    <x v="36"/>
    <x v="0"/>
    <x v="9"/>
    <s v="1100 Block of GUERRERO ST"/>
    <s v="RI"/>
    <n v="1052447026"/>
  </r>
  <r>
    <n v="3633"/>
    <n v="740"/>
    <x v="36"/>
    <s v="jana467@gmail.com"/>
    <x v="0"/>
    <s v="HARRIET ST / HOWARD ST"/>
    <n v="3794685776"/>
    <d v="1971-09-13T00:00:00"/>
    <d v="1973-06-25T00:00:00"/>
    <x v="37"/>
    <x v="0"/>
    <x v="0"/>
    <x v="1"/>
    <x v="37"/>
    <n v="524"/>
    <s v="1500 Block of BAKER ST"/>
    <s v="LIPPARD AV / BOSWORTH ST"/>
    <s v="DELIVERED"/>
    <d v="2001-04-29T00:00:00"/>
    <d v="2001-08-10T00:00:00"/>
    <s v="3155d94c-66f3-11ea-b116-7077813058ce"/>
    <n v="56148"/>
    <s v="PAID"/>
    <x v="1"/>
    <d v="2001-08-10T00:00:00"/>
    <x v="37"/>
    <x v="35"/>
    <x v="22"/>
    <s v="500 Block of CARTER ST"/>
    <s v="OR"/>
    <n v="1926409080"/>
  </r>
  <r>
    <n v="7828"/>
    <n v="884"/>
    <x v="37"/>
    <s v="frances207@ymail.co.in"/>
    <x v="0"/>
    <s v="1500 Block of TURK ST"/>
    <n v="1973040699"/>
    <d v="1995-07-02T00:00:00"/>
    <d v="2013-09-05T00:00:00"/>
    <x v="38"/>
    <x v="1"/>
    <x v="0"/>
    <x v="0"/>
    <x v="38"/>
    <n v="1183"/>
    <s v="100 Block of BERRY ST"/>
    <s v="KERN ST / DIAMOND ST"/>
    <s v="DELIVERED"/>
    <d v="2006-01-22T00:00:00"/>
    <d v="2006-07-17T00:00:00"/>
    <s v="31575fac-66f3-11ea-8d99-7077813058ce"/>
    <n v="894"/>
    <s v="PAID"/>
    <x v="0"/>
    <d v="2006-07-17T00:00:00"/>
    <x v="38"/>
    <x v="36"/>
    <x v="23"/>
    <s v="0 Block of WHITFIELD CT"/>
    <s v="HI"/>
    <n v="7332778584"/>
  </r>
  <r>
    <n v="805"/>
    <n v="752"/>
    <x v="38"/>
    <s v="emma964@gmail.com"/>
    <x v="2"/>
    <s v="400 Block of ELLIS ST"/>
    <n v="2366659988"/>
    <d v="2014-05-23T00:00:00"/>
    <d v="2016-10-05T00:00:00"/>
    <x v="39"/>
    <x v="1"/>
    <x v="0"/>
    <x v="0"/>
    <x v="39"/>
    <n v="648"/>
    <s v="0 Block of TURK ST"/>
    <s v="900 Block of CAPITOL AV"/>
    <s v="NOT DELIVERED"/>
    <d v="1980-05-03T00:00:00"/>
    <m/>
    <s v="31851fae-66f3-11ea-9f4d-7077813058ce"/>
    <n v="91926"/>
    <s v="NOT PAID"/>
    <x v="1"/>
    <m/>
    <x v="39"/>
    <x v="37"/>
    <x v="2"/>
    <s v="300 Block of PRAGUE ST"/>
    <s v="CA"/>
    <n v="7774474168"/>
  </r>
  <r>
    <n v="2241"/>
    <n v="446"/>
    <x v="39"/>
    <s v="tiffani841@google.co.in"/>
    <x v="0"/>
    <s v="200 Block of SILVER AV"/>
    <n v="4120733093"/>
    <d v="1998-01-11T00:00:00"/>
    <d v="2016-07-06T00:00:00"/>
    <x v="40"/>
    <x v="3"/>
    <x v="0"/>
    <x v="0"/>
    <x v="40"/>
    <n v="566"/>
    <s v="700 Block of HOWARD ST"/>
    <s v="HARRISON ST / 3RD ST"/>
    <s v="NOT DELIVERED"/>
    <d v="1995-08-20T00:00:00"/>
    <m/>
    <s v="315897f8-66f3-11ea-ad46-7077813058ce"/>
    <n v="35634"/>
    <s v="NOT PAID"/>
    <x v="1"/>
    <m/>
    <x v="40"/>
    <x v="38"/>
    <x v="1"/>
    <s v="8TH ST / MARKET ST"/>
    <s v="MO"/>
    <n v="1374706667"/>
  </r>
  <r>
    <n v="896"/>
    <n v="74"/>
    <x v="40"/>
    <s v="cecile32@hotmail.com"/>
    <x v="0"/>
    <s v="800 Block of BRYANT ST"/>
    <n v="5785102250"/>
    <d v="1982-09-06T00:00:00"/>
    <d v="2001-08-11T00:00:00"/>
    <x v="41"/>
    <x v="8"/>
    <x v="1"/>
    <x v="1"/>
    <x v="41"/>
    <n v="961"/>
    <s v="0 Block of LEE AV"/>
    <s v="0 Block of FALLON PL"/>
    <s v="DELIVERED"/>
    <d v="2013-11-21T00:00:00"/>
    <d v="2013-11-15T00:00:00"/>
    <s v="3159d04c-66f3-11ea-95df-7077813058ce"/>
    <n v="28701"/>
    <s v="PAID"/>
    <x v="0"/>
    <d v="2013-11-15T00:00:00"/>
    <x v="41"/>
    <x v="39"/>
    <x v="10"/>
    <s v="400 Block of ELLIS ST"/>
    <s v="CO"/>
    <n v="2176301525"/>
  </r>
  <r>
    <n v="6361"/>
    <n v="636"/>
    <x v="41"/>
    <s v="bryce393@ymail.com"/>
    <x v="0"/>
    <s v="2100 Block of LOMBARD ST"/>
    <n v="9235867886"/>
    <d v="1999-05-09T00:00:00"/>
    <d v="2005-06-01T00:00:00"/>
    <x v="42"/>
    <x v="5"/>
    <x v="0"/>
    <x v="0"/>
    <x v="42"/>
    <n v="54"/>
    <s v="STOCKTON ST / BROADWAY ST"/>
    <s v="900 Block of GEARY ST"/>
    <s v="DELIVERED"/>
    <d v="1993-01-04T00:00:00"/>
    <d v="1993-08-02T00:00:00"/>
    <s v="315aba8a-66f3-11ea-9db6-7077813058ce"/>
    <n v="90380"/>
    <s v="PAID"/>
    <x v="0"/>
    <d v="1993-08-02T00:00:00"/>
    <x v="42"/>
    <x v="23"/>
    <x v="24"/>
    <s v="TAYLOR ST / EDDY ST"/>
    <s v="NH"/>
    <n v="1590827102"/>
  </r>
  <r>
    <n v="6713"/>
    <n v="37"/>
    <x v="42"/>
    <s v="earle203@google.co.in"/>
    <x v="2"/>
    <s v="GOLDEN GATE AV / VANNESS AV"/>
    <n v="7134849334"/>
    <d v="2004-09-17T00:00:00"/>
    <d v="2024-06-03T00:00:00"/>
    <x v="43"/>
    <x v="4"/>
    <x v="0"/>
    <x v="1"/>
    <x v="43"/>
    <n v="1044"/>
    <s v="LAKE MERCED BL / BROTHERHOOD WAY"/>
    <s v="HARRISON ST / THE EMBARCADEROSOUTH ST"/>
    <s v="NOT DELIVERED"/>
    <d v="1977-09-19T00:00:00"/>
    <m/>
    <s v="315b7db4-66f3-11ea-ae41-7077813058ce"/>
    <n v="21813"/>
    <s v="NOT PAID"/>
    <x v="1"/>
    <m/>
    <x v="43"/>
    <x v="40"/>
    <x v="20"/>
    <s v="1200 Block of WAWONA ST"/>
    <s v="NY"/>
    <n v="1705805447"/>
  </r>
  <r>
    <n v="2121"/>
    <n v="527"/>
    <x v="43"/>
    <s v="tiffany386@ymail.com"/>
    <x v="1"/>
    <s v="HAIGHT ST / MARKET ST"/>
    <n v="4336869761"/>
    <d v="1973-11-27T00:00:00"/>
    <d v="1981-10-16T00:00:00"/>
    <x v="44"/>
    <x v="1"/>
    <x v="0"/>
    <x v="0"/>
    <x v="44"/>
    <n v="1134"/>
    <s v="MINNA ST / 5TH ST"/>
    <s v="MARKET ST / 5TH ST"/>
    <s v="DELIVERED"/>
    <d v="1979-01-20T00:00:00"/>
    <d v="1979-09-12T00:00:00"/>
    <s v="31b6138a-66f3-11ea-a991-7077813058ce"/>
    <n v="38290"/>
    <s v="PAID"/>
    <x v="1"/>
    <d v="1979-09-12T00:00:00"/>
    <x v="44"/>
    <x v="41"/>
    <x v="10"/>
    <s v="JACKSON ST / GRANT AV"/>
    <s v="OH"/>
    <n v="4425132485"/>
  </r>
  <r>
    <n v="4283"/>
    <n v="804"/>
    <x v="44"/>
    <s v="danita716@ymail.com"/>
    <x v="1"/>
    <s v="800 Block of BRYANT ST"/>
    <n v="4751700379"/>
    <d v="1997-08-24T00:00:00"/>
    <d v="2010-07-07T00:00:00"/>
    <x v="45"/>
    <x v="6"/>
    <x v="1"/>
    <x v="0"/>
    <x v="45"/>
    <n v="1082"/>
    <s v="GEARY ST / POLK ST"/>
    <s v="1600 Block of LASALLE AV"/>
    <s v="NOT DELIVERED"/>
    <d v="2019-12-30T00:00:00"/>
    <m/>
    <s v="315c67f4-66f3-11ea-bcd7-7077813058ce"/>
    <n v="36312"/>
    <s v="NOT PAID"/>
    <x v="0"/>
    <m/>
    <x v="45"/>
    <x v="42"/>
    <x v="6"/>
    <s v="500 Block of BROADWAY ST"/>
    <s v="UT"/>
    <n v="7412005788"/>
  </r>
  <r>
    <n v="9486"/>
    <n v="694"/>
    <x v="45"/>
    <s v="raeleigh114@gmail.com"/>
    <x v="1"/>
    <s v="POWELL ST / MARKET ST"/>
    <n v="9430559862"/>
    <d v="2003-06-03T00:00:00"/>
    <d v="2014-05-08T00:00:00"/>
    <x v="46"/>
    <x v="4"/>
    <x v="1"/>
    <x v="0"/>
    <x v="46"/>
    <n v="871"/>
    <s v="1400 Block of DOUGLASS ST"/>
    <s v="48TH AV / JUDAH ST"/>
    <s v="DELIVERED"/>
    <d v="2002-08-31T00:00:00"/>
    <d v="2002-10-20T00:00:00"/>
    <s v="315d041c-66f3-11ea-8af9-7077813058ce"/>
    <n v="24856"/>
    <s v="PAID"/>
    <x v="0"/>
    <d v="2002-10-20T00:00:00"/>
    <x v="46"/>
    <x v="43"/>
    <x v="3"/>
    <s v="400 Block of CASTRO ST"/>
    <s v="OK"/>
    <n v="4924177596"/>
  </r>
  <r>
    <n v="308"/>
    <n v="198"/>
    <x v="46"/>
    <s v="guy394@outlook.com"/>
    <x v="2"/>
    <s v="CAPP ST / 17TH ST"/>
    <n v="4160161977"/>
    <d v="1998-05-07T00:00:00"/>
    <d v="2016-12-29T00:00:00"/>
    <x v="47"/>
    <x v="2"/>
    <x v="1"/>
    <x v="0"/>
    <x v="47"/>
    <n v="970"/>
    <s v="100 Block of FONT BL"/>
    <s v="1000 Block of KEY AV"/>
    <s v="DELIVERED"/>
    <d v="2006-06-10T00:00:00"/>
    <d v="2006-07-17T00:00:00"/>
    <s v="315da042-66f3-11ea-ac04-7077813058ce"/>
    <n v="39234"/>
    <s v="PAID"/>
    <x v="0"/>
    <d v="2006-07-17T00:00:00"/>
    <x v="47"/>
    <x v="44"/>
    <x v="2"/>
    <s v="NATOMA ST / 6TH ST"/>
    <s v="TN"/>
    <n v="9744154055"/>
  </r>
  <r>
    <n v="8927"/>
    <n v="576"/>
    <x v="47"/>
    <s v="anastasia108@google.co.in"/>
    <x v="1"/>
    <s v="0 Block of SADOWA ST"/>
    <n v="1660494007"/>
    <d v="1976-01-04T00:00:00"/>
    <d v="1985-09-15T00:00:00"/>
    <x v="48"/>
    <x v="3"/>
    <x v="1"/>
    <x v="0"/>
    <x v="48"/>
    <n v="617"/>
    <s v="HOLLOWAY AV / BRIGHTON AV"/>
    <s v="TAYLOR ST / GOLDEN GATE AV"/>
    <s v="DELIVERED"/>
    <d v="2004-07-07T00:00:00"/>
    <d v="2004-11-20T00:00:00"/>
    <s v="315e3c68-66f3-11ea-8d08-7077813058ce"/>
    <n v="74222"/>
    <s v="PAID"/>
    <x v="1"/>
    <d v="2004-11-20T00:00:00"/>
    <x v="48"/>
    <x v="45"/>
    <x v="5"/>
    <s v="JONES ST / PINE ST"/>
    <s v="MA"/>
    <n v="5862720266"/>
  </r>
  <r>
    <n v="9177"/>
    <n v="19"/>
    <x v="48"/>
    <s v="morgan937@yahoo.com"/>
    <x v="1"/>
    <s v="EDDY ST / POLK ST"/>
    <n v="7591554939"/>
    <d v="2010-12-17T00:00:00"/>
    <d v="2021-01-03T00:00:00"/>
    <x v="49"/>
    <x v="0"/>
    <x v="0"/>
    <x v="1"/>
    <x v="49"/>
    <n v="1050"/>
    <s v="20TH ST / KANSAS ST"/>
    <s v="JEFFERSON ST / TAYLOR ST"/>
    <s v="DELIVERED"/>
    <d v="1996-03-03T00:00:00"/>
    <d v="1996-05-01T00:00:00"/>
    <s v="3179fdb8-66f3-11ea-b117-7077813058ce"/>
    <n v="15307"/>
    <s v="PAID"/>
    <x v="0"/>
    <d v="1996-05-01T00:00:00"/>
    <x v="49"/>
    <x v="46"/>
    <x v="1"/>
    <s v="400 Block of VALENCIA ST"/>
    <s v="SC"/>
    <n v="3201665520"/>
  </r>
  <r>
    <n v="249"/>
    <n v="754"/>
    <x v="16"/>
    <s v="benita963@gmail.com"/>
    <x v="2"/>
    <s v="500 Block of GEARY ST"/>
    <n v="2979310129"/>
    <d v="2010-05-14T00:00:00"/>
    <d v="2027-11-18T00:00:00"/>
    <x v="50"/>
    <x v="8"/>
    <x v="1"/>
    <x v="1"/>
    <x v="50"/>
    <n v="814"/>
    <s v="1800 Block of KIRKHAM ST"/>
    <s v="800 Block of BRYANT ST"/>
    <s v="DELIVERED"/>
    <d v="1982-02-06T00:00:00"/>
    <d v="1982-03-08T00:00:00"/>
    <s v="315f26ac-66f3-11ea-a883-7077813058ce"/>
    <n v="47260"/>
    <s v="PAID"/>
    <x v="0"/>
    <d v="1982-03-08T00:00:00"/>
    <x v="50"/>
    <x v="47"/>
    <x v="17"/>
    <s v="1700 Block of GREENWICH ST"/>
    <s v="TX"/>
    <n v="6264685114"/>
  </r>
  <r>
    <n v="2620"/>
    <n v="547"/>
    <x v="49"/>
    <s v="dianne471@ymail.com"/>
    <x v="2"/>
    <s v="0 Block of OFARRELL ST"/>
    <n v="1973879566"/>
    <d v="2006-08-19T00:00:00"/>
    <d v="2022-01-03T00:00:00"/>
    <x v="51"/>
    <x v="4"/>
    <x v="0"/>
    <x v="0"/>
    <x v="51"/>
    <n v="1145"/>
    <s v="500 Block of TUNNEL AV"/>
    <s v="1600 Block of TURK ST"/>
    <s v="NOT DELIVERED"/>
    <d v="2007-07-27T00:00:00"/>
    <m/>
    <s v="315fe9e2-66f3-11ea-b80f-7077813058ce"/>
    <n v="45432"/>
    <s v="NOT PAID"/>
    <x v="1"/>
    <m/>
    <x v="51"/>
    <x v="48"/>
    <x v="4"/>
    <s v="SCOTT ST / SACRAMENTO ST"/>
    <s v="NY"/>
    <n v="6650624462"/>
  </r>
  <r>
    <n v="1164"/>
    <n v="656"/>
    <x v="50"/>
    <s v="andrea833@yahoo.co.in"/>
    <x v="0"/>
    <s v="2700 Block of FILBERT ST"/>
    <n v="7030699598"/>
    <d v="1983-06-12T00:00:00"/>
    <d v="2001-11-24T00:00:00"/>
    <x v="52"/>
    <x v="4"/>
    <x v="0"/>
    <x v="0"/>
    <x v="52"/>
    <n v="902"/>
    <s v="800 Block of BRYANT ST"/>
    <s v="100 Block of SPEAR ST"/>
    <s v="DELIVERED"/>
    <d v="1994-03-30T00:00:00"/>
    <d v="1994-04-09T00:00:00"/>
    <s v="3160ad0c-66f3-11ea-961a-7077813058ce"/>
    <n v="30192"/>
    <s v="PAID"/>
    <x v="1"/>
    <d v="1994-04-09T00:00:00"/>
    <x v="52"/>
    <x v="49"/>
    <x v="8"/>
    <s v="1700 Block of BEACH ST"/>
    <s v="TX"/>
    <n v="7889923764"/>
  </r>
  <r>
    <n v="4551"/>
    <n v="972"/>
    <x v="51"/>
    <s v="jennie676@gmail.com"/>
    <x v="1"/>
    <s v="OAKDALE AV / RANKIN ST"/>
    <n v="2375791511"/>
    <d v="2009-05-31T00:00:00"/>
    <d v="2023-09-25T00:00:00"/>
    <x v="53"/>
    <x v="8"/>
    <x v="0"/>
    <x v="1"/>
    <x v="53"/>
    <n v="1199"/>
    <s v="1000 Block of COLUMBUS AV"/>
    <s v="1400 Block of PHELPS ST"/>
    <s v="NOT DELIVERED"/>
    <d v="2016-05-20T00:00:00"/>
    <m/>
    <s v="31d16094-66f3-11ea-b511-7077813058ce"/>
    <n v="75766"/>
    <s v="NOT PAID"/>
    <x v="0"/>
    <m/>
    <x v="53"/>
    <x v="50"/>
    <x v="6"/>
    <s v="2400 Block of SAN BRUNO AV"/>
    <s v="WA"/>
    <n v="8311555346"/>
  </r>
  <r>
    <n v="4711"/>
    <n v="654"/>
    <x v="52"/>
    <s v="raul112@outlook.com"/>
    <x v="0"/>
    <s v="700 Block of VALLEJO ST"/>
    <n v="2618164744"/>
    <d v="1998-05-12T00:00:00"/>
    <d v="2007-09-17T00:00:00"/>
    <x v="54"/>
    <x v="8"/>
    <x v="1"/>
    <x v="0"/>
    <x v="54"/>
    <n v="1470"/>
    <s v="200 Block of CHENERY ST"/>
    <s v="2900 Block of DIAMOND ST"/>
    <s v="NOT DELIVERED"/>
    <d v="1999-01-28T00:00:00"/>
    <m/>
    <s v="31619754-66f3-11ea-911d-7077813058ce"/>
    <n v="53868"/>
    <s v="NOT PAID"/>
    <x v="0"/>
    <m/>
    <x v="54"/>
    <x v="51"/>
    <x v="6"/>
    <s v="1400 Block of 47TH AV"/>
    <s v="CA"/>
    <n v="4666975381"/>
  </r>
  <r>
    <n v="4053"/>
    <n v="646"/>
    <x v="53"/>
    <s v="raven727@yahoo.co.in"/>
    <x v="2"/>
    <s v="300 Block of FILLMORE ST"/>
    <n v="6736421797"/>
    <d v="2013-03-15T00:00:00"/>
    <d v="2024-06-05T00:00:00"/>
    <x v="55"/>
    <x v="3"/>
    <x v="0"/>
    <x v="0"/>
    <x v="55"/>
    <n v="568"/>
    <s v="1000 Block of POTRERO AV"/>
    <s v="400 Block of ROLPH ST"/>
    <s v="NOT DELIVERED"/>
    <d v="2004-03-20T00:00:00"/>
    <m/>
    <s v="3162337a-66f3-11ea-bf3c-7077813058ce"/>
    <n v="9691"/>
    <s v="NOT PAID"/>
    <x v="0"/>
    <m/>
    <x v="55"/>
    <x v="52"/>
    <x v="23"/>
    <s v="CASTRO ST / MARKET ST"/>
    <s v="AL"/>
    <n v="1860620006"/>
  </r>
  <r>
    <n v="4272"/>
    <n v="250"/>
    <x v="54"/>
    <s v="rebecca74@yahoo.co.in"/>
    <x v="2"/>
    <s v="0 Block of MYRTLE ST"/>
    <n v="5071378297"/>
    <d v="2014-04-17T00:00:00"/>
    <d v="2022-06-30T00:00:00"/>
    <x v="56"/>
    <x v="5"/>
    <x v="1"/>
    <x v="0"/>
    <x v="56"/>
    <n v="487"/>
    <s v="100 Block of HYDE ST"/>
    <s v="BANCROFT AV / KEITH ST"/>
    <s v="NOT DELIVERED"/>
    <d v="1986-05-19T00:00:00"/>
    <m/>
    <s v="3162cf9c-66f3-11ea-917a-7077813058ce"/>
    <n v="39001"/>
    <s v="NOT PAID"/>
    <x v="1"/>
    <m/>
    <x v="56"/>
    <x v="53"/>
    <x v="8"/>
    <s v="400 Block of SCOTT ST"/>
    <s v="TX"/>
    <n v="1015130737"/>
  </r>
  <r>
    <n v="7005"/>
    <n v="81"/>
    <x v="55"/>
    <s v="rosalind124@hotmail.com"/>
    <x v="2"/>
    <s v="300 Block of HOLLADAY AV"/>
    <n v="3907479910"/>
    <d v="1971-03-29T00:00:00"/>
    <d v="1983-03-28T00:00:00"/>
    <x v="57"/>
    <x v="9"/>
    <x v="0"/>
    <x v="1"/>
    <x v="57"/>
    <n v="1197"/>
    <s v="1100 Block of HUDSON AV"/>
    <s v="MYRTLE ST / LARKIN ST"/>
    <s v="NOT DELIVERED"/>
    <d v="1977-03-08T00:00:00"/>
    <m/>
    <s v="31636bd2-66f3-11ea-aa21-7077813058ce"/>
    <n v="70814"/>
    <s v="NOT PAID"/>
    <x v="0"/>
    <m/>
    <x v="57"/>
    <x v="54"/>
    <x v="2"/>
    <s v="MINNA ST / JULIA ST"/>
    <s v="MA"/>
    <n v="3355369287"/>
  </r>
  <r>
    <n v="7253"/>
    <n v="360"/>
    <x v="56"/>
    <s v="beth644@outlook.com"/>
    <x v="0"/>
    <s v="1500 Block of WEBSTER ST"/>
    <n v="9700239171"/>
    <d v="1979-09-15T00:00:00"/>
    <d v="1994-06-30T00:00:00"/>
    <x v="58"/>
    <x v="9"/>
    <x v="0"/>
    <x v="0"/>
    <x v="58"/>
    <n v="1027"/>
    <s v="2900 Block of TURK ST"/>
    <s v="300 Block of DEMONTFORT AV"/>
    <s v="DELIVERED"/>
    <d v="2004-03-18T00:00:00"/>
    <d v="2004-03-02T00:00:00"/>
    <s v="317ce378-66f3-11ea-b64a-7077813058ce"/>
    <n v="89420"/>
    <s v="PAID"/>
    <x v="1"/>
    <d v="2004-03-02T00:00:00"/>
    <x v="58"/>
    <x v="55"/>
    <x v="12"/>
    <s v="2200 Block of CHESTNUT ST"/>
    <s v="NY"/>
    <n v="1354925878"/>
  </r>
  <r>
    <n v="2308"/>
    <n v="898"/>
    <x v="57"/>
    <s v="anne714@gmail.com"/>
    <x v="0"/>
    <s v="DORLAND ST / GUERRERO ST"/>
    <n v="8175968796"/>
    <d v="1979-11-16T00:00:00"/>
    <d v="1983-06-05T00:00:00"/>
    <x v="59"/>
    <x v="3"/>
    <x v="1"/>
    <x v="0"/>
    <x v="59"/>
    <n v="994"/>
    <s v="STOCKTON ST / POST ST"/>
    <s v="500 Block of MAGELLAN AV"/>
    <s v="DELIVERED"/>
    <d v="2008-02-24T00:00:00"/>
    <d v="2008-08-09T00:00:00"/>
    <s v="31642f12-66f3-11ea-b553-7077813058ce"/>
    <n v="13740"/>
    <s v="PAID"/>
    <x v="1"/>
    <d v="2008-08-09T00:00:00"/>
    <x v="59"/>
    <x v="56"/>
    <x v="18"/>
    <s v="1000 Block of POTRERO AV"/>
    <s v="IA"/>
    <n v="7381630742"/>
  </r>
  <r>
    <n v="5150"/>
    <n v="461"/>
    <x v="58"/>
    <s v="michael518@yahoo.com"/>
    <x v="1"/>
    <s v="23RD ST / DOUGLASS ST"/>
    <n v="2711085992"/>
    <d v="2017-07-10T00:00:00"/>
    <d v="2033-11-24T00:00:00"/>
    <x v="60"/>
    <x v="10"/>
    <x v="0"/>
    <x v="0"/>
    <x v="60"/>
    <n v="933"/>
    <s v="LEAVENWORTH ST / TURK ST"/>
    <s v="1600 Block of 38TH AV"/>
    <s v="NOT DELIVERED"/>
    <d v="2017-11-24T00:00:00"/>
    <m/>
    <s v="3164f24c-66f3-11ea-bf87-7077813058ce"/>
    <n v="33435"/>
    <s v="NOT PAID"/>
    <x v="0"/>
    <m/>
    <x v="60"/>
    <x v="57"/>
    <x v="0"/>
    <s v="7TH ST / MARKET ST"/>
    <s v="TN"/>
    <n v="3343867513"/>
  </r>
  <r>
    <n v="693"/>
    <n v="390"/>
    <x v="59"/>
    <s v="danielle957@yahoo.co.in"/>
    <x v="0"/>
    <s v="5000 Block of 3RD ST"/>
    <n v="3457826852"/>
    <d v="2007-09-06T00:00:00"/>
    <d v="2021-12-25T00:00:00"/>
    <x v="61"/>
    <x v="9"/>
    <x v="1"/>
    <x v="1"/>
    <x v="61"/>
    <n v="1168"/>
    <s v="800 Block of BRYANT ST"/>
    <s v="3300 Block of MISSION ST"/>
    <s v="NOT DELIVERED"/>
    <d v="1972-10-09T00:00:00"/>
    <m/>
    <s v="3165b562-66f3-11ea-83de-7077813058ce"/>
    <n v="73589"/>
    <s v="NOT PAID"/>
    <x v="0"/>
    <m/>
    <x v="61"/>
    <x v="58"/>
    <x v="15"/>
    <s v="100 Block of EUREKA ST"/>
    <s v="CT"/>
    <n v="1484052991"/>
  </r>
  <r>
    <n v="9598"/>
    <n v="988"/>
    <x v="56"/>
    <s v="heather632@hotmail.com"/>
    <x v="0"/>
    <s v="0 Block of 7TH ST"/>
    <n v="2858707837"/>
    <d v="1984-09-25T00:00:00"/>
    <d v="1986-07-17T00:00:00"/>
    <x v="62"/>
    <x v="2"/>
    <x v="1"/>
    <x v="0"/>
    <x v="62"/>
    <n v="561"/>
    <s v="4200 Block of 26TH ST"/>
    <s v="0 Block of TURK ST"/>
    <s v="DELIVERED"/>
    <d v="1982-07-11T00:00:00"/>
    <d v="1982-10-15T00:00:00"/>
    <s v="316678a4-66f3-11ea-b7d3-7077813058ce"/>
    <n v="18598"/>
    <s v="PAID"/>
    <x v="1"/>
    <d v="1982-10-15T00:00:00"/>
    <x v="62"/>
    <x v="59"/>
    <x v="3"/>
    <s v="2000 Block of UNION ST"/>
    <s v="RI"/>
    <n v="5158272401"/>
  </r>
  <r>
    <n v="9917"/>
    <n v="808"/>
    <x v="23"/>
    <s v="van725@yahoo.com"/>
    <x v="1"/>
    <s v="NORTHPOINT ST / MASON ST"/>
    <n v="4148247171"/>
    <d v="2014-04-17T00:00:00"/>
    <d v="2033-12-04T00:00:00"/>
    <x v="63"/>
    <x v="9"/>
    <x v="1"/>
    <x v="0"/>
    <x v="63"/>
    <n v="977"/>
    <s v="1000 Block of SUTTER ST"/>
    <s v="800 Block of 3RD ST"/>
    <s v="NOT DELIVERED"/>
    <d v="1984-04-02T00:00:00"/>
    <m/>
    <s v="31e7ca9a-66f3-11ea-a42b-7077813058ce"/>
    <n v="2282"/>
    <s v="NOT PAID"/>
    <x v="0"/>
    <m/>
    <x v="63"/>
    <x v="60"/>
    <x v="22"/>
    <s v="3200 Block of 20TH AV"/>
    <s v="OR"/>
    <n v="1791431137"/>
  </r>
  <r>
    <n v="8103"/>
    <n v="597"/>
    <x v="8"/>
    <s v="kaitlyn744@yahoo.com"/>
    <x v="2"/>
    <s v="3500 Block of 26TH ST"/>
    <n v="2065509695"/>
    <d v="1979-08-05T00:00:00"/>
    <d v="1990-11-20T00:00:00"/>
    <x v="64"/>
    <x v="7"/>
    <x v="1"/>
    <x v="1"/>
    <x v="46"/>
    <n v="850"/>
    <s v="BLAKE ST / GEARY BL"/>
    <s v="BROADWAY ST / COLUMBUS AV"/>
    <s v="DELIVERED"/>
    <d v="2007-06-05T00:00:00"/>
    <d v="2007-07-12T00:00:00"/>
    <s v="31673bc8-66f3-11ea-803a-7077813058ce"/>
    <n v="23003"/>
    <s v="PAID"/>
    <x v="0"/>
    <d v="2007-07-12T00:00:00"/>
    <x v="64"/>
    <x v="61"/>
    <x v="1"/>
    <s v="800 Block of MARKET ST"/>
    <s v="MS"/>
    <n v="6223189308"/>
  </r>
  <r>
    <n v="8894"/>
    <n v="916"/>
    <x v="60"/>
    <s v="eileen529@google.co.in"/>
    <x v="1"/>
    <s v="0 Block of MAYNARD ST"/>
    <n v="4133664929"/>
    <d v="2009-05-31T00:00:00"/>
    <d v="2021-11-04T00:00:00"/>
    <x v="65"/>
    <x v="9"/>
    <x v="0"/>
    <x v="1"/>
    <x v="64"/>
    <n v="1393"/>
    <s v="WASHINGTON ST / DRUMM ST"/>
    <s v="1200 Block of PINE ST"/>
    <s v="NOT DELIVERED"/>
    <d v="2004-09-10T00:00:00"/>
    <m/>
    <s v="3167d7ee-66f3-11ea-a273-7077813058ce"/>
    <n v="80901"/>
    <s v="NOT PAID"/>
    <x v="0"/>
    <m/>
    <x v="65"/>
    <x v="62"/>
    <x v="24"/>
    <s v="SAN JOSE AV / GUERRERO ST"/>
    <s v="MA"/>
    <n v="1246424250"/>
  </r>
  <r>
    <n v="114"/>
    <n v="135"/>
    <x v="21"/>
    <s v="cheyenne213@outlook.com"/>
    <x v="0"/>
    <s v="MISSION ST / 17TH ST"/>
    <n v="5958159146"/>
    <d v="1982-12-13T00:00:00"/>
    <d v="1996-03-30T00:00:00"/>
    <x v="66"/>
    <x v="9"/>
    <x v="1"/>
    <x v="0"/>
    <x v="65"/>
    <n v="426"/>
    <s v="EXECUTIVEPARK BL / ALANA WY"/>
    <s v="900 Block of MISSION ST"/>
    <s v="DELIVERED"/>
    <d v="1991-06-30T00:00:00"/>
    <d v="1991-07-15T00:00:00"/>
    <s v="3168c236-66f3-11ea-ad73-7077813058ce"/>
    <n v="69113"/>
    <s v="PAID"/>
    <x v="1"/>
    <d v="1991-07-15T00:00:00"/>
    <x v="66"/>
    <x v="63"/>
    <x v="4"/>
    <s v="100 Block of GIRARD ST"/>
    <s v="CA"/>
    <n v="4239981168"/>
  </r>
  <r>
    <n v="6546"/>
    <n v="262"/>
    <x v="61"/>
    <s v="ely630@yahoo.com"/>
    <x v="1"/>
    <s v="300 Block of MARKET ST"/>
    <n v="1022633285"/>
    <d v="2010-05-01T00:00:00"/>
    <d v="2020-11-07T00:00:00"/>
    <x v="67"/>
    <x v="4"/>
    <x v="0"/>
    <x v="0"/>
    <x v="54"/>
    <n v="1208"/>
    <s v="0 Block of BROOKDALE AV"/>
    <s v="1300 Block of EGBERT AV"/>
    <s v="NOT DELIVERED"/>
    <d v="2013-04-11T00:00:00"/>
    <m/>
    <s v="3169fa82-66f3-11ea-a4aa-7077813058ce"/>
    <n v="26060"/>
    <s v="NOT PAID"/>
    <x v="1"/>
    <m/>
    <x v="67"/>
    <x v="64"/>
    <x v="22"/>
    <s v="0 Block of 6TH ST"/>
    <s v="KS"/>
    <n v="3882423236"/>
  </r>
  <r>
    <n v="9271"/>
    <n v="872"/>
    <x v="62"/>
    <s v="twanna51@outlook.com"/>
    <x v="2"/>
    <s v="POWELL ST / GEARY ST"/>
    <n v="5734730611"/>
    <d v="2000-03-04T00:00:00"/>
    <d v="2014-12-07T00:00:00"/>
    <x v="68"/>
    <x v="1"/>
    <x v="0"/>
    <x v="1"/>
    <x v="46"/>
    <n v="726"/>
    <s v="1700 Block of FULTON ST"/>
    <s v="300 Block of HAIGHT ST"/>
    <s v="NOT DELIVERED"/>
    <d v="2004-07-30T00:00:00"/>
    <m/>
    <s v="31d4bb6c-66f3-11ea-9ff7-7077813058ce"/>
    <n v="81148"/>
    <s v="NOT PAID"/>
    <x v="1"/>
    <m/>
    <x v="68"/>
    <x v="65"/>
    <x v="0"/>
    <s v="4000 Block of 19TH AV"/>
    <s v="TX"/>
    <n v="4815198694"/>
  </r>
  <r>
    <n v="3571"/>
    <n v="844"/>
    <x v="63"/>
    <s v="irby513@hotmail.com"/>
    <x v="2"/>
    <s v="800 Block of CLEMENT ST"/>
    <n v="4283361474"/>
    <d v="1985-11-24T00:00:00"/>
    <d v="1987-09-04T00:00:00"/>
    <x v="69"/>
    <x v="2"/>
    <x v="0"/>
    <x v="0"/>
    <x v="66"/>
    <n v="925"/>
    <s v="3600 Block of 22ND ST"/>
    <s v="200 Block of NAGLEE AV"/>
    <s v="NOT DELIVERED"/>
    <d v="2010-07-26T00:00:00"/>
    <m/>
    <s v="316abe90-66f3-11ea-b19a-7077813058ce"/>
    <n v="25677"/>
    <s v="NOT PAID"/>
    <x v="0"/>
    <m/>
    <x v="69"/>
    <x v="66"/>
    <x v="10"/>
    <s v="0 Block of CRANE ST"/>
    <s v="AR"/>
    <n v="9166200177"/>
  </r>
  <r>
    <n v="7316"/>
    <n v="169"/>
    <x v="64"/>
    <s v="genevieve714@hotmail.com"/>
    <x v="2"/>
    <s v="4100 Block of GEARY BL"/>
    <n v="2950413181"/>
    <d v="1976-07-30T00:00:00"/>
    <d v="1995-05-27T00:00:00"/>
    <x v="70"/>
    <x v="6"/>
    <x v="1"/>
    <x v="1"/>
    <x v="67"/>
    <n v="1392"/>
    <s v="700 Block of 3RD ST"/>
    <s v="FRANCISCO ST / JONES ST"/>
    <s v="NOT DELIVERED"/>
    <d v="1981-11-03T00:00:00"/>
    <m/>
    <s v="316ba7f6-66f3-11ea-913f-7077813058ce"/>
    <n v="62912"/>
    <s v="NOT PAID"/>
    <x v="1"/>
    <m/>
    <x v="70"/>
    <x v="67"/>
    <x v="25"/>
    <s v="LEAVENWORTH ST / GOLDEN GATE AV"/>
    <s v="OH"/>
    <n v="5137511014"/>
  </r>
  <r>
    <n v="2478"/>
    <n v="671"/>
    <x v="65"/>
    <s v="elliana123@hotmail.com"/>
    <x v="0"/>
    <s v="3300 Block of CESAR CHAVEZ ST"/>
    <n v="3513023435"/>
    <d v="2003-06-03T00:00:00"/>
    <d v="2009-11-02T00:00:00"/>
    <x v="71"/>
    <x v="2"/>
    <x v="0"/>
    <x v="1"/>
    <x v="68"/>
    <n v="1425"/>
    <s v="1700 Block of 25TH ST"/>
    <s v="1300 Block of BROADWAY ST"/>
    <s v="DELIVERED"/>
    <d v="1983-04-11T00:00:00"/>
    <d v="1983-09-30T00:00:00"/>
    <s v="316c441e-66f3-11ea-89de-7077813058ce"/>
    <n v="77649"/>
    <s v="PAID"/>
    <x v="0"/>
    <d v="1983-09-30T00:00:00"/>
    <x v="71"/>
    <x v="68"/>
    <x v="22"/>
    <s v="COLUMBUS AV / LOMBARD ST"/>
    <s v="LA"/>
    <n v="9741124956"/>
  </r>
  <r>
    <n v="1215"/>
    <n v="353"/>
    <x v="59"/>
    <s v="katrice318@yahoo.co.in"/>
    <x v="0"/>
    <s v="MONTGOMERY ST / BROADWAY ST"/>
    <n v="6379672748"/>
    <d v="1988-10-03T00:00:00"/>
    <d v="2008-03-11T00:00:00"/>
    <x v="72"/>
    <x v="9"/>
    <x v="1"/>
    <x v="1"/>
    <x v="69"/>
    <n v="1225"/>
    <s v="1200 Block of POLK ST"/>
    <s v="1200 Block of MARKET ST"/>
    <s v="DELIVERED"/>
    <d v="2006-09-18T00:00:00"/>
    <d v="2006-10-22T00:00:00"/>
    <s v="316ce042-66f3-11ea-b223-7077813058ce"/>
    <n v="73561"/>
    <s v="PAID"/>
    <x v="1"/>
    <d v="2006-10-22T00:00:00"/>
    <x v="72"/>
    <x v="69"/>
    <x v="5"/>
    <s v="1600 Block of MARKET ST"/>
    <s v="WV"/>
    <n v="1055293942"/>
  </r>
  <r>
    <n v="1087"/>
    <n v="491"/>
    <x v="66"/>
    <s v="christa254@gmail.com"/>
    <x v="1"/>
    <s v="EDDY ST / JONES ST"/>
    <n v="3384176833"/>
    <d v="2008-04-19T00:00:00"/>
    <d v="2021-08-19T00:00:00"/>
    <x v="73"/>
    <x v="0"/>
    <x v="0"/>
    <x v="0"/>
    <x v="70"/>
    <n v="740"/>
    <s v="2000 Block of MISSION ST"/>
    <s v="2400 Block of SAN BRUNO AV"/>
    <s v="DELIVERED"/>
    <d v="2018-03-14T00:00:00"/>
    <d v="2018-08-30T00:00:00"/>
    <s v="31a0e11a-66f3-11ea-999b-7077813058ce"/>
    <n v="45852"/>
    <s v="PAID"/>
    <x v="1"/>
    <d v="2018-08-30T00:00:00"/>
    <x v="73"/>
    <x v="70"/>
    <x v="0"/>
    <s v="0 Block of HANCOCK ST"/>
    <s v="NJ"/>
    <n v="4933964760"/>
  </r>
  <r>
    <n v="5402"/>
    <n v="776"/>
    <x v="63"/>
    <s v="laverne188@google.co.in"/>
    <x v="2"/>
    <s v="17TH ST / SHOTWELL ST"/>
    <n v="2335838084"/>
    <d v="2017-05-03T00:00:00"/>
    <d v="2021-01-18T00:00:00"/>
    <x v="74"/>
    <x v="2"/>
    <x v="0"/>
    <x v="1"/>
    <x v="71"/>
    <n v="403"/>
    <s v="EARL ST / LASALLE AV"/>
    <s v="1400 Block of KIRKWOOD CT"/>
    <s v="NOT DELIVERED"/>
    <d v="2003-01-07T00:00:00"/>
    <m/>
    <s v="316d7c6e-66f3-11ea-aad7-7077813058ce"/>
    <n v="50357"/>
    <s v="NOT PAID"/>
    <x v="1"/>
    <m/>
    <x v="74"/>
    <x v="71"/>
    <x v="23"/>
    <s v="1800 Block of WALLER ST"/>
    <s v="CA"/>
    <n v="2774587967"/>
  </r>
  <r>
    <n v="1647"/>
    <n v="205"/>
    <x v="67"/>
    <s v="chasity357@yahoo.co.in"/>
    <x v="0"/>
    <s v="1900 Block of UNION ST"/>
    <n v="2179414351"/>
    <d v="1992-11-10T00:00:00"/>
    <d v="2001-07-30T00:00:00"/>
    <x v="75"/>
    <x v="7"/>
    <x v="0"/>
    <x v="1"/>
    <x v="72"/>
    <n v="1169"/>
    <s v="CLARA ST / 4TH ST"/>
    <s v="100 Block of ATOLL CR"/>
    <s v="DELIVERED"/>
    <d v="2000-01-25T00:00:00"/>
    <d v="2000-03-22T00:00:00"/>
    <s v="316e8db8-66f3-11ea-88c1-7077813058ce"/>
    <n v="61325"/>
    <s v="PAID"/>
    <x v="0"/>
    <d v="2000-03-22T00:00:00"/>
    <x v="75"/>
    <x v="72"/>
    <x v="20"/>
    <s v="600 Block of MANGELS AV"/>
    <s v="WA"/>
    <n v="6383939014"/>
  </r>
  <r>
    <n v="9423"/>
    <n v="705"/>
    <x v="68"/>
    <s v="kyle670@gmail.com"/>
    <x v="2"/>
    <s v="600 Block of HEAD ST"/>
    <n v="9984833487"/>
    <d v="2005-12-06T00:00:00"/>
    <d v="2021-05-07T00:00:00"/>
    <x v="76"/>
    <x v="9"/>
    <x v="0"/>
    <x v="1"/>
    <x v="73"/>
    <n v="1167"/>
    <s v="0 Block of STEINER ST"/>
    <s v="1100 Block of FRANCISCO ST"/>
    <s v="NOT DELIVERED"/>
    <d v="2011-05-25T00:00:00"/>
    <m/>
    <s v="316f77f6-66f3-11ea-8aa2-7077813058ce"/>
    <n v="76658"/>
    <s v="NOT PAID"/>
    <x v="1"/>
    <m/>
    <x v="76"/>
    <x v="73"/>
    <x v="9"/>
    <s v="0 Block of POWELL ST"/>
    <s v="CT"/>
    <n v="8157564947"/>
  </r>
  <r>
    <n v="4252"/>
    <n v="407"/>
    <x v="69"/>
    <s v="eldon965@gmail.com"/>
    <x v="0"/>
    <s v="SILVER AV / BOYLSTON ST"/>
    <n v="1578883625"/>
    <d v="1989-08-09T00:00:00"/>
    <d v="2007-08-14T00:00:00"/>
    <x v="77"/>
    <x v="3"/>
    <x v="0"/>
    <x v="1"/>
    <x v="74"/>
    <n v="937"/>
    <s v="800 Block of BRYANT ST"/>
    <s v="3800 Block of 24TH ST"/>
    <s v="NOT DELIVERED"/>
    <d v="1993-03-06T00:00:00"/>
    <m/>
    <s v="31d222e8-66f3-11ea-9b54-7077813058ce"/>
    <n v="74338"/>
    <s v="NOT PAID"/>
    <x v="1"/>
    <m/>
    <x v="77"/>
    <x v="74"/>
    <x v="3"/>
    <s v="200 Block of BATTERY ST"/>
    <s v="SC"/>
    <n v="7612488075"/>
  </r>
  <r>
    <n v="6767"/>
    <n v="195"/>
    <x v="69"/>
    <s v="marlene682@outlook.com"/>
    <x v="1"/>
    <s v="4100 Block of 18TH ST"/>
    <n v="6825096485"/>
    <d v="2011-12-05T00:00:00"/>
    <d v="2012-07-27T00:00:00"/>
    <x v="78"/>
    <x v="6"/>
    <x v="0"/>
    <x v="1"/>
    <x v="75"/>
    <n v="354"/>
    <s v="HARRISON ST / 11TH ST"/>
    <s v="BROADWAY ST / KEARNY ST"/>
    <s v="DELIVERED"/>
    <d v="2012-08-02T00:00:00"/>
    <d v="2012-10-04T00:00:00"/>
    <s v="3170d834-66f3-11ea-b48e-7077813058ce"/>
    <n v="12462"/>
    <s v="PAID"/>
    <x v="1"/>
    <d v="2012-10-04T00:00:00"/>
    <x v="78"/>
    <x v="75"/>
    <x v="20"/>
    <s v="500 Block of NOE ST"/>
    <s v="CO"/>
    <n v="6829482368"/>
  </r>
  <r>
    <n v="1278"/>
    <n v="136"/>
    <x v="18"/>
    <s v="clay181@hotmail.com"/>
    <x v="1"/>
    <s v="2700 Block of FOLSOM ST"/>
    <n v="9801474305"/>
    <d v="1977-08-28T00:00:00"/>
    <d v="1996-09-09T00:00:00"/>
    <x v="79"/>
    <x v="10"/>
    <x v="0"/>
    <x v="0"/>
    <x v="76"/>
    <n v="1178"/>
    <s v="500 Block of HYDE ST"/>
    <s v="400 Block of CAPP ST"/>
    <s v="DELIVERED"/>
    <d v="1977-06-26T00:00:00"/>
    <d v="1977-11-08T00:00:00"/>
    <s v="31717452-66f3-11ea-9fcf-7077813058ce"/>
    <n v="27105"/>
    <s v="PAID"/>
    <x v="1"/>
    <d v="1977-11-08T00:00:00"/>
    <x v="79"/>
    <x v="8"/>
    <x v="20"/>
    <s v="MISSION ST / 16TH ST"/>
    <s v="AL"/>
    <n v="3746956671"/>
  </r>
  <r>
    <n v="8887"/>
    <n v="969"/>
    <x v="70"/>
    <s v="claudia529@google.co.in"/>
    <x v="2"/>
    <s v="2300 Block of MARKET ST"/>
    <n v="6328420950"/>
    <d v="1981-11-11T00:00:00"/>
    <d v="2000-03-09T00:00:00"/>
    <x v="80"/>
    <x v="10"/>
    <x v="0"/>
    <x v="0"/>
    <x v="77"/>
    <n v="780"/>
    <s v="6500 Block of 3RD ST"/>
    <s v="800 Block of 33RD AV"/>
    <s v="DELIVERED"/>
    <d v="2009-03-24T00:00:00"/>
    <d v="2009-03-09T00:00:00"/>
    <s v="3172d2fa-66f3-11ea-bad5-7077813058ce"/>
    <n v="90449"/>
    <s v="PAID"/>
    <x v="0"/>
    <d v="2009-03-09T00:00:00"/>
    <x v="80"/>
    <x v="76"/>
    <x v="13"/>
    <s v="CEDAR ST / POLK ST"/>
    <s v="HI"/>
    <n v="3932448384"/>
  </r>
  <r>
    <n v="5489"/>
    <n v="623"/>
    <x v="71"/>
    <s v="rashawn68@hotmail.com"/>
    <x v="2"/>
    <s v="1400 Block of BROADWAY ST"/>
    <n v="4582180805"/>
    <d v="1976-12-15T00:00:00"/>
    <d v="1985-06-12T00:00:00"/>
    <x v="81"/>
    <x v="6"/>
    <x v="0"/>
    <x v="0"/>
    <x v="78"/>
    <n v="1317"/>
    <s v="100 Block of POWELL ST"/>
    <s v="GOLDEN GATE AV / LEAVENWORTH ST"/>
    <s v="DELIVERED"/>
    <d v="2002-05-28T00:00:00"/>
    <d v="2002-09-08T00:00:00"/>
    <s v="31e27454-66f3-11ea-985a-7077813058ce"/>
    <n v="93642"/>
    <s v="PAID"/>
    <x v="1"/>
    <d v="2002-09-08T00:00:00"/>
    <x v="81"/>
    <x v="77"/>
    <x v="5"/>
    <s v="800 Block of BRYANT ST"/>
    <s v="CT"/>
    <n v="9703448223"/>
  </r>
  <r>
    <n v="9858"/>
    <n v="817"/>
    <x v="72"/>
    <s v="arya715@ymail.co.in"/>
    <x v="1"/>
    <s v="16TH ST / SHOTWELL ST"/>
    <n v="1174341766"/>
    <d v="2002-09-23T00:00:00"/>
    <d v="2006-03-25T00:00:00"/>
    <x v="82"/>
    <x v="5"/>
    <x v="0"/>
    <x v="1"/>
    <x v="79"/>
    <n v="1247"/>
    <s v="0 Block of WHITFIELD CT"/>
    <s v="1500 Block of POWELL ST"/>
    <s v="NOT DELIVERED"/>
    <d v="1993-04-25T00:00:00"/>
    <m/>
    <s v="3173e41e-66f3-11ea-b5f4-7077813058ce"/>
    <n v="9520"/>
    <s v="NOT PAID"/>
    <x v="1"/>
    <m/>
    <x v="82"/>
    <x v="78"/>
    <x v="12"/>
    <s v="1200 Block of MARKET ST"/>
    <s v="KY"/>
    <n v="2852248623"/>
  </r>
  <r>
    <n v="9943"/>
    <n v="221"/>
    <x v="73"/>
    <s v="amelia849@hotmail.com"/>
    <x v="0"/>
    <s v="600 Block of 9TH AV"/>
    <n v="3573904144"/>
    <d v="1982-12-31T00:00:00"/>
    <d v="1985-08-09T00:00:00"/>
    <x v="83"/>
    <x v="7"/>
    <x v="0"/>
    <x v="1"/>
    <x v="80"/>
    <n v="1130"/>
    <s v="BRYANT ST / 4TH ST"/>
    <s v="1300 Block of MISSION ST"/>
    <s v="NOT DELIVERED"/>
    <d v="1989-01-02T00:00:00"/>
    <m/>
    <s v="3175dfa2-66f3-11ea-b9d8-7077813058ce"/>
    <n v="21639"/>
    <s v="NOT PAID"/>
    <x v="1"/>
    <m/>
    <x v="83"/>
    <x v="79"/>
    <x v="0"/>
    <s v="BAY ST / POWELL ST"/>
    <s v="FL"/>
    <n v="3017545245"/>
  </r>
  <r>
    <n v="1246"/>
    <n v="77"/>
    <x v="74"/>
    <s v="stephanie808@gmail.com"/>
    <x v="2"/>
    <s v="900 Block of GENEVA AV"/>
    <n v="9998350900"/>
    <d v="1996-11-18T00:00:00"/>
    <d v="2016-04-22T00:00:00"/>
    <x v="84"/>
    <x v="7"/>
    <x v="0"/>
    <x v="1"/>
    <x v="81"/>
    <n v="72"/>
    <s v="900 Block of CONNECTICUT ST"/>
    <s v="LEAVENWORTH ST / EDDY ST"/>
    <s v="DELIVERED"/>
    <d v="2019-02-19T00:00:00"/>
    <d v="2019-07-31T00:00:00"/>
    <s v="31767bca-66f3-11ea-848b-7077813058ce"/>
    <n v="58736"/>
    <s v="PAID"/>
    <x v="1"/>
    <d v="2019-07-31T00:00:00"/>
    <x v="84"/>
    <x v="80"/>
    <x v="15"/>
    <s v="1800 Block of OCEAN AV"/>
    <s v="TX"/>
    <n v="3061127061"/>
  </r>
  <r>
    <n v="3132"/>
    <n v="912"/>
    <x v="75"/>
    <s v="sharyn974@ymail.co.in"/>
    <x v="2"/>
    <s v="900 Block of HAYES ST"/>
    <n v="3477191930"/>
    <d v="1977-09-02T00:00:00"/>
    <d v="1979-03-18T00:00:00"/>
    <x v="85"/>
    <x v="2"/>
    <x v="1"/>
    <x v="1"/>
    <x v="82"/>
    <n v="557"/>
    <s v="NATOMA ST / 2ND ST"/>
    <s v="3500 Block of MISSION ST"/>
    <s v="NOT DELIVERED"/>
    <d v="1997-05-29T00:00:00"/>
    <m/>
    <s v="31aced36-66f3-11ea-b593-7077813058ce"/>
    <n v="59376"/>
    <s v="NOT PAID"/>
    <x v="1"/>
    <m/>
    <x v="85"/>
    <x v="81"/>
    <x v="25"/>
    <s v="MISSION ST / 24TH ST"/>
    <s v="CA"/>
    <n v="4926013012"/>
  </r>
  <r>
    <n v="4527"/>
    <n v="800"/>
    <x v="76"/>
    <s v="dejon859@ymail.com"/>
    <x v="1"/>
    <s v="POLK ST / SUTTER ST"/>
    <n v="3715864347"/>
    <d v="1989-11-30T00:00:00"/>
    <d v="2009-06-14T00:00:00"/>
    <x v="86"/>
    <x v="7"/>
    <x v="1"/>
    <x v="0"/>
    <x v="83"/>
    <n v="564"/>
    <s v="POLK ST / BEACH ST"/>
    <s v="700 Block of LARKIN ST"/>
    <s v="DELIVERED"/>
    <d v="2002-01-25T00:00:00"/>
    <d v="2002-01-05T00:00:00"/>
    <s v="317717f0-66f3-11ea-b57c-7077813058ce"/>
    <n v="3951"/>
    <s v="PAID"/>
    <x v="0"/>
    <d v="2002-01-05T00:00:00"/>
    <x v="86"/>
    <x v="82"/>
    <x v="21"/>
    <s v="100 Block of CLINTONPARK ST"/>
    <s v="IL"/>
    <n v="6894953031"/>
  </r>
  <r>
    <n v="3782"/>
    <n v="146"/>
    <x v="77"/>
    <s v="lawrence813@gmail.com"/>
    <x v="2"/>
    <s v="MISSION ST / 9TH ST"/>
    <n v="8089653286"/>
    <d v="2000-03-28T00:00:00"/>
    <d v="2006-10-12T00:00:00"/>
    <x v="87"/>
    <x v="6"/>
    <x v="1"/>
    <x v="0"/>
    <x v="31"/>
    <n v="1040"/>
    <s v="37TH AV / RIVERA ST"/>
    <s v="1200 Block of 36TH AV"/>
    <s v="NOT DELIVERED"/>
    <d v="2003-05-10T00:00:00"/>
    <m/>
    <s v="3177db2e-66f3-11ea-99fe-7077813058ce"/>
    <n v="69479"/>
    <s v="NOT PAID"/>
    <x v="0"/>
    <m/>
    <x v="87"/>
    <x v="83"/>
    <x v="16"/>
    <s v="100 Block of APTOS AV"/>
    <s v="CO"/>
    <n v="3072705157"/>
  </r>
  <r>
    <n v="6225"/>
    <n v="531"/>
    <x v="50"/>
    <s v="felicity667@ymail.com"/>
    <x v="0"/>
    <s v="1400 Block of HARRISON ST"/>
    <n v="9827842133"/>
    <d v="2009-11-26T00:00:00"/>
    <d v="2027-11-17T00:00:00"/>
    <x v="88"/>
    <x v="4"/>
    <x v="0"/>
    <x v="1"/>
    <x v="84"/>
    <n v="1220"/>
    <s v="FREMONT ST / HARRISON ST"/>
    <s v="0 Block of CRESTLAKE DR"/>
    <s v="DELIVERED"/>
    <d v="2006-03-17T00:00:00"/>
    <d v="2006-12-23T00:00:00"/>
    <s v="3178c56c-66f3-11ea-9547-7077813058ce"/>
    <n v="10366"/>
    <s v="PAID"/>
    <x v="1"/>
    <d v="2006-12-23T00:00:00"/>
    <x v="88"/>
    <x v="84"/>
    <x v="1"/>
    <s v="1800 Block of NEWHALL ST"/>
    <s v="MO"/>
    <n v="7245809798"/>
  </r>
  <r>
    <n v="2257"/>
    <n v="503"/>
    <x v="78"/>
    <s v="kim205@hotmail.com"/>
    <x v="2"/>
    <s v="FILLMORE ST / CALIFORNIA ST"/>
    <n v="2998991184"/>
    <d v="1998-08-06T00:00:00"/>
    <d v="2014-10-22T00:00:00"/>
    <x v="89"/>
    <x v="5"/>
    <x v="1"/>
    <x v="0"/>
    <x v="85"/>
    <n v="1141"/>
    <s v="400 Block of GENEVA AV"/>
    <s v="POWELL ST / OFARRELL ST"/>
    <s v="NOT DELIVERED"/>
    <d v="2007-06-18T00:00:00"/>
    <m/>
    <s v="31796190-66f3-11ea-b0b6-7077813058ce"/>
    <n v="10001"/>
    <s v="NOT PAID"/>
    <x v="0"/>
    <m/>
    <x v="89"/>
    <x v="85"/>
    <x v="22"/>
    <s v="100 Block of CEDAR ST"/>
    <s v="NY"/>
    <n v="8271644418"/>
  </r>
  <r>
    <n v="8703"/>
    <n v="897"/>
    <x v="79"/>
    <s v="hudson500@gmail.com"/>
    <x v="0"/>
    <s v="800 Block of BRYANT ST"/>
    <n v="7320532389"/>
    <d v="1998-05-07T00:00:00"/>
    <d v="1999-04-02T00:00:00"/>
    <x v="90"/>
    <x v="3"/>
    <x v="0"/>
    <x v="0"/>
    <x v="86"/>
    <n v="850"/>
    <s v="4000 Block of 18TH ST"/>
    <s v="500 Block of ELLIS ST"/>
    <s v="NOT DELIVERED"/>
    <d v="1982-12-02T00:00:00"/>
    <m/>
    <s v="317ac112-66f3-11ea-96bf-7077813058ce"/>
    <n v="68923"/>
    <s v="NOT PAID"/>
    <x v="0"/>
    <m/>
    <x v="90"/>
    <x v="86"/>
    <x v="9"/>
    <s v="STEINER ST / WASHINGTON ST"/>
    <s v="CO"/>
    <n v="3426056035"/>
  </r>
  <r>
    <n v="3514"/>
    <n v="703"/>
    <x v="63"/>
    <s v="stacy454@hotmail.com"/>
    <x v="1"/>
    <s v="800 Block of OAK ST"/>
    <n v="8552082746"/>
    <d v="1986-01-29T00:00:00"/>
    <d v="1987-01-03T00:00:00"/>
    <x v="91"/>
    <x v="0"/>
    <x v="1"/>
    <x v="1"/>
    <x v="87"/>
    <n v="1275"/>
    <s v="1400 Block of 14TH AV"/>
    <s v="1800 Block of DIVISADERO ST"/>
    <s v="DELIVERED"/>
    <d v="2004-05-02T00:00:00"/>
    <d v="2004-09-25T00:00:00"/>
    <s v="317b8422-66f3-11ea-8b90-7077813058ce"/>
    <n v="59651"/>
    <s v="PAID"/>
    <x v="1"/>
    <d v="2004-09-25T00:00:00"/>
    <x v="91"/>
    <x v="87"/>
    <x v="23"/>
    <s v="200 Block of BRANNAN ST"/>
    <s v="SC"/>
    <n v="1233066378"/>
  </r>
  <r>
    <n v="3089"/>
    <n v="249"/>
    <x v="80"/>
    <s v="peter111@ymail.co.in"/>
    <x v="0"/>
    <s v="300 Block of LEAVENWORTH ST"/>
    <n v="8015529354"/>
    <d v="2001-08-16T00:00:00"/>
    <d v="2002-05-08T00:00:00"/>
    <x v="92"/>
    <x v="3"/>
    <x v="0"/>
    <x v="0"/>
    <x v="88"/>
    <n v="714"/>
    <s v="200 Block of 2ND ST"/>
    <s v="0 Block of THRIFT ST"/>
    <s v="NOT DELIVERED"/>
    <d v="2008-02-22T00:00:00"/>
    <m/>
    <s v="317c204a-66f3-11ea-b627-7077813058ce"/>
    <n v="78953"/>
    <s v="NOT PAID"/>
    <x v="0"/>
    <m/>
    <x v="92"/>
    <x v="88"/>
    <x v="1"/>
    <s v="800 Block of BRYANT ST"/>
    <s v="KS"/>
    <n v="6263485134"/>
  </r>
  <r>
    <n v="8808"/>
    <n v="384"/>
    <x v="81"/>
    <s v="ardis505@ymail.com"/>
    <x v="2"/>
    <s v="SPEAR ST / MARKET ST"/>
    <n v="6061993877"/>
    <d v="2002-07-25T00:00:00"/>
    <d v="2014-11-03T00:00:00"/>
    <x v="93"/>
    <x v="7"/>
    <x v="0"/>
    <x v="0"/>
    <x v="89"/>
    <n v="1419"/>
    <s v="KEITH ST / THOMAS AV"/>
    <s v="100 Block of CAPP ST"/>
    <s v="NOT DELIVERED"/>
    <d v="1997-08-27T00:00:00"/>
    <m/>
    <s v="31930050-66f3-11ea-8535-7077813058ce"/>
    <n v="766"/>
    <s v="NOT PAID"/>
    <x v="0"/>
    <m/>
    <x v="93"/>
    <x v="89"/>
    <x v="20"/>
    <s v="1000 Block of POTRERO AV"/>
    <s v="VA"/>
    <n v="4534991454"/>
  </r>
  <r>
    <n v="8786"/>
    <n v="327"/>
    <x v="82"/>
    <s v="devon640@hotmail.com"/>
    <x v="0"/>
    <s v="1600 Block of GEARY BL"/>
    <n v="8588987011"/>
    <d v="2017-08-13T00:00:00"/>
    <d v="2027-01-14T00:00:00"/>
    <x v="94"/>
    <x v="1"/>
    <x v="1"/>
    <x v="1"/>
    <x v="90"/>
    <n v="1486"/>
    <s v="0 Block of 7TH ST"/>
    <s v="300 Block of 10TH ST"/>
    <s v="NOT DELIVERED"/>
    <d v="1992-03-22T00:00:00"/>
    <m/>
    <s v="317dcdc0-66f3-11ea-a3ce-7077813058ce"/>
    <n v="50374"/>
    <s v="NOT PAID"/>
    <x v="0"/>
    <m/>
    <x v="94"/>
    <x v="90"/>
    <x v="0"/>
    <s v="ADA CT / OFARRELL ST"/>
    <s v="MO"/>
    <n v="6143377957"/>
  </r>
  <r>
    <n v="359"/>
    <n v="614"/>
    <x v="83"/>
    <s v="benita200@yahoo.co.in"/>
    <x v="0"/>
    <s v="CALIFORNIA ST / FILLMORE ST"/>
    <n v="3420855911"/>
    <d v="1986-01-29T00:00:00"/>
    <d v="1989-04-08T00:00:00"/>
    <x v="95"/>
    <x v="4"/>
    <x v="1"/>
    <x v="1"/>
    <x v="91"/>
    <n v="1007"/>
    <s v="1100 Block of POLK ST"/>
    <s v="800 Block of OFARRELL ST"/>
    <s v="NOT DELIVERED"/>
    <d v="2013-02-09T00:00:00"/>
    <m/>
    <s v="317f5426-66f3-11ea-9e99-7077813058ce"/>
    <n v="62151"/>
    <s v="NOT PAID"/>
    <x v="1"/>
    <m/>
    <x v="95"/>
    <x v="47"/>
    <x v="26"/>
    <s v="4800 Block of GEARY BL"/>
    <s v="MA"/>
    <n v="9313787148"/>
  </r>
  <r>
    <n v="6787"/>
    <n v="863"/>
    <x v="84"/>
    <s v="ericka392@hotmail.com"/>
    <x v="1"/>
    <s v="GOLDEN GATE AV / FILLMORE ST"/>
    <n v="3282200761"/>
    <d v="2000-11-20T00:00:00"/>
    <d v="2008-12-13T00:00:00"/>
    <x v="96"/>
    <x v="2"/>
    <x v="0"/>
    <x v="1"/>
    <x v="92"/>
    <n v="1185"/>
    <s v="2000 Block of MISSION ST"/>
    <s v="500 Block of 39TH AV"/>
    <s v="NOT DELIVERED"/>
    <d v="2014-05-18T00:00:00"/>
    <m/>
    <s v="31a796d0-66f3-11ea-ae4e-7077813058ce"/>
    <n v="13394"/>
    <s v="NOT PAID"/>
    <x v="0"/>
    <m/>
    <x v="96"/>
    <x v="91"/>
    <x v="19"/>
    <s v="1000 Block of MARKET ST"/>
    <s v="TX"/>
    <n v="4615496293"/>
  </r>
  <r>
    <n v="2066"/>
    <n v="80"/>
    <x v="8"/>
    <s v="john780@yahoo.com"/>
    <x v="2"/>
    <s v="1700 Block of STEINER ST"/>
    <n v="5965931339"/>
    <d v="2005-03-25T00:00:00"/>
    <d v="2023-09-29T00:00:00"/>
    <x v="97"/>
    <x v="10"/>
    <x v="1"/>
    <x v="0"/>
    <x v="93"/>
    <n v="926"/>
    <s v="16TH ST / UTAH ST"/>
    <s v="400 Block of CASTRO ST"/>
    <s v="NOT DELIVERED"/>
    <d v="1978-03-21T00:00:00"/>
    <m/>
    <s v="31803e5c-66f3-11ea-9cfa-7077813058ce"/>
    <n v="84665"/>
    <s v="NOT PAID"/>
    <x v="1"/>
    <m/>
    <x v="97"/>
    <x v="92"/>
    <x v="18"/>
    <s v="1100 Block of SUNNYDALE AV"/>
    <s v="WA"/>
    <n v="9053980373"/>
  </r>
  <r>
    <n v="4322"/>
    <n v="401"/>
    <x v="85"/>
    <s v="jan805@ymail.com"/>
    <x v="0"/>
    <s v="700 Block of PERU AV"/>
    <n v="7775860985"/>
    <d v="2001-01-15T00:00:00"/>
    <d v="2006-12-29T00:00:00"/>
    <x v="98"/>
    <x v="7"/>
    <x v="1"/>
    <x v="1"/>
    <x v="94"/>
    <n v="1036"/>
    <s v="100 Block of GOLDEN GATE AV"/>
    <s v="800 Block of MISSION ST"/>
    <s v="DELIVERED"/>
    <d v="1995-01-05T00:00:00"/>
    <d v="1995-08-23T00:00:00"/>
    <s v="3180da86-66f3-11ea-a8db-7077813058ce"/>
    <n v="1760"/>
    <s v="PAID"/>
    <x v="1"/>
    <d v="1995-08-23T00:00:00"/>
    <x v="98"/>
    <x v="93"/>
    <x v="10"/>
    <s v="300 Block of CHATTANOOGA ST"/>
    <s v="OR"/>
    <n v="2836649349"/>
  </r>
  <r>
    <n v="7773"/>
    <n v="914"/>
    <x v="86"/>
    <s v="robert988@google.co.in"/>
    <x v="0"/>
    <s v="100 Block of OAK ST"/>
    <n v="2945958018"/>
    <d v="1985-11-17T00:00:00"/>
    <d v="1998-11-08T00:00:00"/>
    <x v="99"/>
    <x v="4"/>
    <x v="0"/>
    <x v="1"/>
    <x v="95"/>
    <n v="1161"/>
    <s v="1500 Block of POLK ST"/>
    <s v="600 Block of KANSAS ST"/>
    <s v="DELIVERED"/>
    <d v="1985-01-10T00:00:00"/>
    <d v="1985-01-31T00:00:00"/>
    <s v="318176ac-66f3-11ea-8841-7077813058ce"/>
    <n v="30239"/>
    <s v="PAID"/>
    <x v="1"/>
    <d v="1985-01-31T00:00:00"/>
    <x v="99"/>
    <x v="94"/>
    <x v="0"/>
    <s v="ELIZABETH ST / DIAMOND ST"/>
    <s v="VA"/>
    <n v="1786274009"/>
  </r>
  <r>
    <n v="9645"/>
    <n v="233"/>
    <x v="54"/>
    <s v="stephania835@gmail.com"/>
    <x v="1"/>
    <s v="1100 Block of SUTTER ST"/>
    <n v="9598036922"/>
    <d v="1999-06-04T00:00:00"/>
    <d v="2015-12-24T00:00:00"/>
    <x v="100"/>
    <x v="2"/>
    <x v="1"/>
    <x v="1"/>
    <x v="96"/>
    <n v="1143"/>
    <s v="300 Block of SALINAS AV"/>
    <s v="1900 Block of FILLMORE ST"/>
    <s v="DELIVERED"/>
    <d v="2006-01-08T00:00:00"/>
    <d v="2006-01-09T00:00:00"/>
    <s v="31b3ca0a-66f3-11ea-bdb1-7077813058ce"/>
    <n v="27590"/>
    <s v="PAID"/>
    <x v="0"/>
    <d v="2006-01-09T00:00:00"/>
    <x v="100"/>
    <x v="95"/>
    <x v="3"/>
    <s v="1600 Block of HAIGHT ST"/>
    <s v="GA"/>
    <n v="6886408134"/>
  </r>
  <r>
    <n v="6746"/>
    <n v="713"/>
    <x v="87"/>
    <s v="kaitlyn60@yahoo.com"/>
    <x v="1"/>
    <s v="HOWARD ST / 3RD ST"/>
    <n v="8157767838"/>
    <d v="1976-11-04T00:00:00"/>
    <d v="1990-12-14T00:00:00"/>
    <x v="101"/>
    <x v="8"/>
    <x v="0"/>
    <x v="1"/>
    <x v="97"/>
    <n v="1016"/>
    <s v="POLK ST / SUTTER ST"/>
    <s v="1200 Block of NOE ST"/>
    <s v="DELIVERED"/>
    <d v="2006-08-28T00:00:00"/>
    <d v="2006-10-20T00:00:00"/>
    <s v="318260fe-66f3-11ea-a0f0-7077813058ce"/>
    <n v="20194"/>
    <s v="PAID"/>
    <x v="1"/>
    <d v="2006-10-20T00:00:00"/>
    <x v="101"/>
    <x v="61"/>
    <x v="8"/>
    <s v="1400 Block of BAKER ST"/>
    <s v="NC"/>
    <n v="1300453861"/>
  </r>
  <r>
    <n v="6732"/>
    <n v="568"/>
    <x v="88"/>
    <s v="stephan274@yahoo.co.in"/>
    <x v="0"/>
    <s v="1300 Block of MISSION ST"/>
    <n v="9712766674"/>
    <d v="1990-06-07T00:00:00"/>
    <d v="2001-04-23T00:00:00"/>
    <x v="102"/>
    <x v="0"/>
    <x v="1"/>
    <x v="1"/>
    <x v="98"/>
    <n v="1058"/>
    <s v="100 Block of BREWSTER ST"/>
    <s v="900 Block of MARKET ST"/>
    <s v="DELIVERED"/>
    <d v="1989-10-12T00:00:00"/>
    <d v="1989-10-17T00:00:00"/>
    <s v="31832428-66f3-11ea-9902-7077813058ce"/>
    <n v="58470"/>
    <s v="PAID"/>
    <x v="1"/>
    <d v="1989-10-17T00:00:00"/>
    <x v="102"/>
    <x v="96"/>
    <x v="25"/>
    <s v="1600 Block of FOLSOM ST"/>
    <s v="WV"/>
    <n v="6518015418"/>
  </r>
  <r>
    <n v="7540"/>
    <n v="867"/>
    <x v="89"/>
    <s v="monica700@gmail.com"/>
    <x v="2"/>
    <s v="4900 Block of MISSION ST"/>
    <n v="2771856986"/>
    <d v="2008-08-14T00:00:00"/>
    <d v="2024-11-07T00:00:00"/>
    <x v="103"/>
    <x v="6"/>
    <x v="1"/>
    <x v="0"/>
    <x v="18"/>
    <n v="1015"/>
    <s v="1700 Block of SUNNYDALE AV"/>
    <s v="400 Block of BAKER ST"/>
    <s v="DELIVERED"/>
    <d v="1980-03-01T00:00:00"/>
    <d v="1980-03-16T00:00:00"/>
    <s v="31863106-66f3-11ea-8b2f-7077813058ce"/>
    <n v="34797"/>
    <s v="PAID"/>
    <x v="1"/>
    <d v="1980-03-16T00:00:00"/>
    <x v="103"/>
    <x v="97"/>
    <x v="21"/>
    <s v="400 Block of BAY ST"/>
    <s v="IL"/>
    <n v="5796916149"/>
  </r>
  <r>
    <n v="5269"/>
    <n v="980"/>
    <x v="90"/>
    <s v="pamala451@outlook.com"/>
    <x v="2"/>
    <s v="16TH ST / SHOTWELL ST"/>
    <n v="4717095278"/>
    <d v="2002-09-26T00:00:00"/>
    <d v="2016-06-20T00:00:00"/>
    <x v="104"/>
    <x v="8"/>
    <x v="1"/>
    <x v="1"/>
    <x v="99"/>
    <n v="938"/>
    <s v="SOUTH VAN NESS AV / 13TH ST"/>
    <s v="100 Block of LELAND AV"/>
    <s v="NOT DELIVERED"/>
    <d v="1994-01-15T00:00:00"/>
    <m/>
    <s v="31876958-66f3-11ea-afcb-7077813058ce"/>
    <n v="19346"/>
    <s v="NOT PAID"/>
    <x v="1"/>
    <m/>
    <x v="104"/>
    <x v="98"/>
    <x v="3"/>
    <s v="1600 Block of THE EMBARCADERONORTH ST"/>
    <s v="AZ"/>
    <n v="2618359567"/>
  </r>
  <r>
    <n v="8404"/>
    <n v="704"/>
    <x v="91"/>
    <s v="matt620@yahoo.com"/>
    <x v="1"/>
    <s v="700 Block of STANYAN ST"/>
    <n v="6852398753"/>
    <d v="2013-11-25T00:00:00"/>
    <d v="2029-10-10T00:00:00"/>
    <x v="105"/>
    <x v="3"/>
    <x v="0"/>
    <x v="1"/>
    <x v="63"/>
    <n v="597"/>
    <s v="22ND ST / CAROLINA ST"/>
    <s v="2600 Block of FOLSOM ST"/>
    <s v="NOT DELIVERED"/>
    <d v="2017-01-25T00:00:00"/>
    <m/>
    <s v="31885382-66f3-11ea-b84f-7077813058ce"/>
    <n v="35185"/>
    <s v="NOT PAID"/>
    <x v="1"/>
    <m/>
    <x v="105"/>
    <x v="99"/>
    <x v="5"/>
    <s v="1100 Block of FITZGERALD AV"/>
    <s v="WA"/>
    <n v="2073271791"/>
  </r>
  <r>
    <n v="519"/>
    <n v="598"/>
    <x v="92"/>
    <s v="kristie659@hotmail.com"/>
    <x v="2"/>
    <s v="1400 Block of SACRAMENTO ST"/>
    <n v="8198842186"/>
    <d v="1986-06-20T00:00:00"/>
    <d v="1996-04-17T00:00:00"/>
    <x v="106"/>
    <x v="2"/>
    <x v="0"/>
    <x v="0"/>
    <x v="100"/>
    <n v="1182"/>
    <s v="POWELL ST / GEARY ST"/>
    <s v="3RD ST / PALOU AV"/>
    <s v="NOT DELIVERED"/>
    <d v="1975-04-01T00:00:00"/>
    <m/>
    <s v="318916c0-66f3-11ea-8a7c-7077813058ce"/>
    <n v="7068"/>
    <s v="NOT PAID"/>
    <x v="0"/>
    <m/>
    <x v="106"/>
    <x v="100"/>
    <x v="20"/>
    <s v="4600 Block of 18TH ST"/>
    <s v="VA"/>
    <n v="8030257579"/>
  </r>
  <r>
    <n v="4060"/>
    <n v="932"/>
    <x v="93"/>
    <s v="lee224@ymail.co.in"/>
    <x v="1"/>
    <s v="HARRISON ST / 6TH ST"/>
    <n v="7396097848"/>
    <d v="1985-04-08T00:00:00"/>
    <d v="1993-01-16T00:00:00"/>
    <x v="107"/>
    <x v="5"/>
    <x v="1"/>
    <x v="0"/>
    <x v="101"/>
    <n v="713"/>
    <s v="2500 Block of MISSION ST"/>
    <s v="2600 Block of 34TH AV"/>
    <s v="DELIVERED"/>
    <d v="1987-03-06T00:00:00"/>
    <d v="1987-08-09T00:00:00"/>
    <s v="318a2800-66f3-11ea-b639-7077813058ce"/>
    <n v="96496"/>
    <s v="PAID"/>
    <x v="0"/>
    <d v="1987-08-09T00:00:00"/>
    <x v="107"/>
    <x v="101"/>
    <x v="11"/>
    <s v="0 Block of MAIDEN LN"/>
    <s v="VA"/>
    <n v="1610528704"/>
  </r>
  <r>
    <n v="8860"/>
    <n v="834"/>
    <x v="94"/>
    <s v="roger478@ymail.co.in"/>
    <x v="2"/>
    <s v="LAWTON ST / 10TH AV"/>
    <n v="4508931602"/>
    <d v="1997-05-25T00:00:00"/>
    <d v="2016-06-27T00:00:00"/>
    <x v="108"/>
    <x v="8"/>
    <x v="0"/>
    <x v="1"/>
    <x v="102"/>
    <n v="939"/>
    <s v="600 Block of VALENCIA ST"/>
    <s v="500 Block of 9TH ST"/>
    <s v="DELIVERED"/>
    <d v="1990-02-21T00:00:00"/>
    <d v="1990-09-11T00:00:00"/>
    <s v="318b396c-66f3-11ea-9883-7077813058ce"/>
    <n v="2988"/>
    <s v="PAID"/>
    <x v="0"/>
    <d v="1990-09-11T00:00:00"/>
    <x v="108"/>
    <x v="102"/>
    <x v="14"/>
    <s v="100 Block of KISKA RD"/>
    <s v="SD"/>
    <n v="4105997340"/>
  </r>
  <r>
    <n v="7164"/>
    <n v="209"/>
    <x v="95"/>
    <s v="zoya623@gmail.com"/>
    <x v="2"/>
    <s v="0 Block of URANUS TR"/>
    <n v="8013342363"/>
    <d v="1981-11-18T00:00:00"/>
    <d v="1993-12-21T00:00:00"/>
    <x v="109"/>
    <x v="9"/>
    <x v="0"/>
    <x v="1"/>
    <x v="103"/>
    <n v="1082"/>
    <s v="300 Block of OFARRELL ST"/>
    <s v="0 Block of RAE AV"/>
    <s v="DELIVERED"/>
    <d v="1989-01-06T00:00:00"/>
    <d v="1989-09-17T00:00:00"/>
    <s v="318cbfc6-66f3-11ea-b57f-7077813058ce"/>
    <n v="83253"/>
    <s v="PAID"/>
    <x v="1"/>
    <d v="1989-09-17T00:00:00"/>
    <x v="109"/>
    <x v="103"/>
    <x v="2"/>
    <s v="400 Block of MASON ST"/>
    <s v="TN"/>
    <n v="9250747856"/>
  </r>
  <r>
    <n v="9792"/>
    <n v="330"/>
    <x v="96"/>
    <s v="robert627@yahoo.co.in"/>
    <x v="2"/>
    <s v="300 Block of HYDE ST"/>
    <n v="4775425957"/>
    <d v="1994-09-13T00:00:00"/>
    <d v="2005-07-01T00:00:00"/>
    <x v="110"/>
    <x v="2"/>
    <x v="1"/>
    <x v="1"/>
    <x v="104"/>
    <n v="1347"/>
    <s v="1700 Block of FULTON ST"/>
    <s v="100 Block of GOLDEN GATE AV"/>
    <s v="DELIVERED"/>
    <d v="2014-06-29T00:00:00"/>
    <d v="2014-09-09T00:00:00"/>
    <s v="318d82e8-66f3-11ea-9cca-7077813058ce"/>
    <n v="87828"/>
    <s v="PAID"/>
    <x v="1"/>
    <d v="2014-09-09T00:00:00"/>
    <x v="110"/>
    <x v="94"/>
    <x v="16"/>
    <s v="1200 Block of HAIGHT ST"/>
    <s v="ID"/>
    <n v="8907221376"/>
  </r>
  <r>
    <n v="3095"/>
    <n v="222"/>
    <x v="97"/>
    <s v="zoie905@gmail.com"/>
    <x v="2"/>
    <s v="EDDY ST / LARKIN ST"/>
    <n v="7239777917"/>
    <d v="1972-03-12T00:00:00"/>
    <d v="1989-11-27T00:00:00"/>
    <x v="111"/>
    <x v="1"/>
    <x v="0"/>
    <x v="1"/>
    <x v="105"/>
    <n v="1171"/>
    <s v="400 Block of TURK ST"/>
    <s v="MADRID ST / RUSSIA AV"/>
    <s v="NOT DELIVERED"/>
    <d v="1983-08-21T00:00:00"/>
    <m/>
    <s v="31cc0964-66f3-11ea-b6b3-7077813058ce"/>
    <n v="67478"/>
    <s v="NOT PAID"/>
    <x v="0"/>
    <m/>
    <x v="111"/>
    <x v="104"/>
    <x v="20"/>
    <s v="1200 Block of POLK ST"/>
    <s v="IL"/>
    <n v="6234964560"/>
  </r>
  <r>
    <n v="9934"/>
    <n v="138"/>
    <x v="78"/>
    <s v="danny201@yahoo.com"/>
    <x v="2"/>
    <s v="1100 Block of SUTTER ST"/>
    <n v="2535125840"/>
    <d v="1994-03-18T00:00:00"/>
    <d v="2009-12-17T00:00:00"/>
    <x v="112"/>
    <x v="1"/>
    <x v="0"/>
    <x v="0"/>
    <x v="106"/>
    <n v="47"/>
    <s v="DIVISADERO ST / JACKSON ST"/>
    <s v="0 Block of DESOTO ST"/>
    <s v="DELIVERED"/>
    <d v="1997-01-05T00:00:00"/>
    <d v="1997-06-12T00:00:00"/>
    <s v="318e4628-66f3-11ea-a70e-7077813058ce"/>
    <n v="17035"/>
    <s v="PAID"/>
    <x v="1"/>
    <d v="1997-06-12T00:00:00"/>
    <x v="112"/>
    <x v="105"/>
    <x v="4"/>
    <s v="800 Block of ELLIS ST"/>
    <s v="MS"/>
    <n v="5519170607"/>
  </r>
  <r>
    <n v="1980"/>
    <n v="981"/>
    <x v="98"/>
    <s v="ryker409@gmail.com"/>
    <x v="2"/>
    <s v="1900 Block of PALOU AV"/>
    <n v="5833657416"/>
    <d v="1977-03-20T00:00:00"/>
    <d v="1995-03-26T00:00:00"/>
    <x v="113"/>
    <x v="10"/>
    <x v="0"/>
    <x v="1"/>
    <x v="107"/>
    <n v="762"/>
    <s v="SILLIMAN ST / BOWDOIN ST"/>
    <s v="200 Block of LEAVENWORTH ST"/>
    <s v="NOT DELIVERED"/>
    <d v="1981-07-23T00:00:00"/>
    <m/>
    <s v="318f305e-66f3-11ea-b203-7077813058ce"/>
    <n v="426"/>
    <s v="NOT PAID"/>
    <x v="1"/>
    <m/>
    <x v="113"/>
    <x v="12"/>
    <x v="4"/>
    <s v="800 Block of BRYANT ST"/>
    <s v="CO"/>
    <n v="4444871583"/>
  </r>
  <r>
    <n v="9251"/>
    <n v="130"/>
    <x v="99"/>
    <s v="zelda490@yahoo.co.in"/>
    <x v="2"/>
    <s v="17TH ST / CAPP ST"/>
    <n v="5905581451"/>
    <d v="2005-10-15T00:00:00"/>
    <d v="2009-07-08T00:00:00"/>
    <x v="114"/>
    <x v="3"/>
    <x v="0"/>
    <x v="0"/>
    <x v="108"/>
    <n v="642"/>
    <s v="2300 Block of CHESTNUT ST"/>
    <s v="LAKE MERCED BL / SUNSET BL"/>
    <s v="DELIVERED"/>
    <d v="1977-03-26T00:00:00"/>
    <d v="1977-03-30T00:00:00"/>
    <s v="31901a98-66f3-11ea-830a-7077813058ce"/>
    <n v="20238"/>
    <s v="PAID"/>
    <x v="1"/>
    <d v="1977-03-30T00:00:00"/>
    <x v="114"/>
    <x v="106"/>
    <x v="16"/>
    <s v="2300 Block of VICENTE ST"/>
    <s v="OH"/>
    <n v="9892285623"/>
  </r>
  <r>
    <n v="207"/>
    <n v="638"/>
    <x v="100"/>
    <s v="shirley751@gmail.com"/>
    <x v="2"/>
    <s v="1500 Block of MCALLISTER ST"/>
    <n v="6274955877"/>
    <d v="2017-05-21T00:00:00"/>
    <d v="2023-12-15T00:00:00"/>
    <x v="115"/>
    <x v="7"/>
    <x v="0"/>
    <x v="1"/>
    <x v="109"/>
    <n v="646"/>
    <s v="300 Block of ATHENS ST"/>
    <s v="1400 Block of CLAY ST"/>
    <s v="DELIVERED"/>
    <d v="2005-03-20T00:00:00"/>
    <d v="2005-09-15T00:00:00"/>
    <s v="31a9925e-66f3-11ea-b9ab-7077813058ce"/>
    <n v="99367"/>
    <s v="PAID"/>
    <x v="1"/>
    <d v="2005-09-15T00:00:00"/>
    <x v="115"/>
    <x v="107"/>
    <x v="2"/>
    <s v="200 Block of INTERSTATE80 HY"/>
    <s v="TX"/>
    <n v="3258758083"/>
  </r>
  <r>
    <n v="6717"/>
    <n v="685"/>
    <x v="101"/>
    <s v="david957@ymail.com"/>
    <x v="0"/>
    <s v="100 Block of LEAVENWORTH ST"/>
    <n v="3742557097"/>
    <d v="1974-03-11T00:00:00"/>
    <d v="1983-11-24T00:00:00"/>
    <x v="116"/>
    <x v="1"/>
    <x v="0"/>
    <x v="1"/>
    <x v="60"/>
    <n v="665"/>
    <s v="500 Block of VALENCIA ST"/>
    <s v="6TH ST / STEVENSON ST"/>
    <s v="DELIVERED"/>
    <d v="1982-06-10T00:00:00"/>
    <d v="1982-10-29T00:00:00"/>
    <s v="3190ddc6-66f3-11ea-8fea-7077813058ce"/>
    <n v="68331"/>
    <s v="PAID"/>
    <x v="0"/>
    <d v="1982-10-29T00:00:00"/>
    <x v="116"/>
    <x v="20"/>
    <x v="16"/>
    <s v="MISSION ST / RUSSIA AV"/>
    <s v="VA"/>
    <n v="6155699440"/>
  </r>
  <r>
    <n v="3622"/>
    <n v="544"/>
    <x v="49"/>
    <s v="jacquelin945@yahoo.com"/>
    <x v="0"/>
    <s v="MARKET ST / POWELL ST"/>
    <n v="1157949513"/>
    <d v="2018-10-02T00:00:00"/>
    <d v="2038-12-07T00:00:00"/>
    <x v="117"/>
    <x v="10"/>
    <x v="1"/>
    <x v="1"/>
    <x v="7"/>
    <n v="963"/>
    <s v="800 Block of 47TH AV"/>
    <s v="0 Block of LURLINE ST"/>
    <s v="DELIVERED"/>
    <d v="2019-03-03T00:00:00"/>
    <d v="2019-03-01T00:00:00"/>
    <s v="3191ef06-66f3-11ea-bb69-7077813058ce"/>
    <n v="86132"/>
    <s v="PAID"/>
    <x v="0"/>
    <d v="2019-03-01T00:00:00"/>
    <x v="117"/>
    <x v="108"/>
    <x v="11"/>
    <s v="DOLORES ST / 30TH ST"/>
    <s v="VA"/>
    <n v="2539275235"/>
  </r>
  <r>
    <n v="4920"/>
    <n v="467"/>
    <x v="102"/>
    <s v="scott41@hotmail.com"/>
    <x v="2"/>
    <s v="VANNESS AV / CALIFORNIA ST"/>
    <n v="7395125371"/>
    <d v="1982-08-15T00:00:00"/>
    <d v="1993-04-25T00:00:00"/>
    <x v="118"/>
    <x v="4"/>
    <x v="0"/>
    <x v="1"/>
    <x v="110"/>
    <n v="656"/>
    <s v="LYON ST / OFARRELL ST"/>
    <s v="1200 Block of NOE ST"/>
    <s v="NOT DELIVERED"/>
    <d v="1979-01-28T00:00:00"/>
    <m/>
    <s v="319438b6-66f3-11ea-9722-7077813058ce"/>
    <n v="13169"/>
    <s v="NOT PAID"/>
    <x v="1"/>
    <m/>
    <x v="118"/>
    <x v="109"/>
    <x v="24"/>
    <s v="17TH ST / SHOTWELL ST"/>
    <s v="NC"/>
    <n v="9411155106"/>
  </r>
  <r>
    <n v="3140"/>
    <n v="112"/>
    <x v="103"/>
    <s v="alexia131@outlook.com"/>
    <x v="1"/>
    <s v="100 Block of JONES ST"/>
    <n v="7624401610"/>
    <d v="2004-12-13T00:00:00"/>
    <d v="2006-08-03T00:00:00"/>
    <x v="119"/>
    <x v="5"/>
    <x v="1"/>
    <x v="1"/>
    <x v="111"/>
    <n v="1381"/>
    <s v="0 Block of HARRISON ST"/>
    <s v="1200 Block of GOLDEN GATE AV"/>
    <s v="DELIVERED"/>
    <d v="2004-10-29T00:00:00"/>
    <d v="2004-10-26T00:00:00"/>
    <s v="319549e8-66f3-11ea-85a4-7077813058ce"/>
    <n v="48657"/>
    <s v="PAID"/>
    <x v="1"/>
    <d v="2004-10-26T00:00:00"/>
    <x v="119"/>
    <x v="110"/>
    <x v="17"/>
    <s v="200 Block of LOWELL ST"/>
    <s v="NH"/>
    <n v="1161903173"/>
  </r>
  <r>
    <n v="8104"/>
    <n v="906"/>
    <x v="104"/>
    <s v="donnell940@ymail.co.in"/>
    <x v="1"/>
    <s v="0 Block of FREMONT ST"/>
    <n v="8271413320"/>
    <d v="2012-04-29T00:00:00"/>
    <d v="2023-01-22T00:00:00"/>
    <x v="120"/>
    <x v="3"/>
    <x v="0"/>
    <x v="1"/>
    <x v="112"/>
    <n v="713"/>
    <s v="0 Block of 6TH ST"/>
    <s v="1400 Block of RANKIN ST"/>
    <s v="NOT DELIVERED"/>
    <d v="2004-09-28T00:00:00"/>
    <m/>
    <s v="31963430-66f3-11ea-bdc7-7077813058ce"/>
    <n v="88037"/>
    <s v="NOT PAID"/>
    <x v="0"/>
    <m/>
    <x v="120"/>
    <x v="111"/>
    <x v="16"/>
    <s v="2400 Block of MISSION ST"/>
    <s v="NY"/>
    <n v="7858706884"/>
  </r>
  <r>
    <n v="2208"/>
    <n v="609"/>
    <x v="105"/>
    <s v="trent560@google.co.in"/>
    <x v="2"/>
    <s v="300 Block of 14TH ST"/>
    <n v="6202223720"/>
    <d v="1993-10-07T00:00:00"/>
    <d v="2002-03-11T00:00:00"/>
    <x v="121"/>
    <x v="2"/>
    <x v="0"/>
    <x v="0"/>
    <x v="95"/>
    <n v="1104"/>
    <s v="1800 Block of DONNER AV"/>
    <s v="19TH AV / LINCOLN WY"/>
    <s v="DELIVERED"/>
    <d v="2013-01-12T00:00:00"/>
    <d v="2013-08-11T00:00:00"/>
    <s v="31971e6e-66f3-11ea-86f5-7077813058ce"/>
    <n v="21972"/>
    <s v="PAID"/>
    <x v="0"/>
    <d v="2013-08-11T00:00:00"/>
    <x v="121"/>
    <x v="112"/>
    <x v="19"/>
    <s v="0 Block of AUGUST AL"/>
    <s v="OR"/>
    <n v="1967221186"/>
  </r>
  <r>
    <n v="7043"/>
    <n v="379"/>
    <x v="106"/>
    <s v="gerald85@google.co.in"/>
    <x v="2"/>
    <s v="HAROLD AV / BRUCE AV"/>
    <n v="8194423563"/>
    <d v="2003-07-11T00:00:00"/>
    <d v="2011-07-09T00:00:00"/>
    <x v="122"/>
    <x v="0"/>
    <x v="1"/>
    <x v="0"/>
    <x v="113"/>
    <n v="571"/>
    <s v="800 Block of INGERSON AV"/>
    <s v="MISSION ST / 2ND ST"/>
    <s v="NOT DELIVERED"/>
    <d v="2012-06-17T00:00:00"/>
    <m/>
    <s v="31987dc0-66f3-11ea-a59b-7077813058ce"/>
    <n v="87886"/>
    <s v="NOT PAID"/>
    <x v="1"/>
    <m/>
    <x v="122"/>
    <x v="113"/>
    <x v="8"/>
    <s v="MISSION ST / FAIR AV"/>
    <s v="WV"/>
    <n v="9336147887"/>
  </r>
  <r>
    <n v="7485"/>
    <n v="357"/>
    <x v="76"/>
    <s v="zakariya835@yahoo.com"/>
    <x v="2"/>
    <s v="600 Block of TOWNSEND ST"/>
    <n v="8529931415"/>
    <d v="1979-09-07T00:00:00"/>
    <d v="1982-05-27T00:00:00"/>
    <x v="123"/>
    <x v="1"/>
    <x v="0"/>
    <x v="0"/>
    <x v="114"/>
    <n v="1405"/>
    <s v="1300 Block of REVERE AV"/>
    <s v="0 Block of WILLIAR AV"/>
    <s v="DELIVERED"/>
    <d v="2010-01-12T00:00:00"/>
    <d v="2010-04-27T00:00:00"/>
    <s v="3199b61c-66f3-11ea-ab02-7077813058ce"/>
    <n v="3244"/>
    <s v="PAID"/>
    <x v="0"/>
    <d v="2010-04-27T00:00:00"/>
    <x v="123"/>
    <x v="114"/>
    <x v="23"/>
    <s v="300 Block of CAPP ST"/>
    <s v="IL"/>
    <n v="8437782692"/>
  </r>
  <r>
    <n v="1748"/>
    <n v="364"/>
    <x v="107"/>
    <s v="artie206@ymail.com"/>
    <x v="0"/>
    <s v="0 Block of POWELL ST"/>
    <n v="4033094166"/>
    <d v="2013-11-11T00:00:00"/>
    <d v="2022-09-22T00:00:00"/>
    <x v="124"/>
    <x v="10"/>
    <x v="0"/>
    <x v="1"/>
    <x v="115"/>
    <n v="1473"/>
    <s v="0 Block of DORE ST"/>
    <s v="100 Block of TURK ST"/>
    <s v="DELIVERED"/>
    <d v="1992-08-11T00:00:00"/>
    <d v="1992-11-01T00:00:00"/>
    <s v="319ac762-66f3-11ea-b75f-7077813058ce"/>
    <n v="32031"/>
    <s v="PAID"/>
    <x v="1"/>
    <d v="1992-11-01T00:00:00"/>
    <x v="124"/>
    <x v="115"/>
    <x v="20"/>
    <s v="3500 Block of FILLMORE ST"/>
    <s v="GA"/>
    <n v="4162410124"/>
  </r>
  <r>
    <n v="9968"/>
    <n v="69"/>
    <x v="108"/>
    <s v="ryan128@yahoo.com"/>
    <x v="2"/>
    <s v="1200 Block of IRVING ST"/>
    <n v="1840361778"/>
    <d v="1975-08-10T00:00:00"/>
    <d v="1986-06-30T00:00:00"/>
    <x v="125"/>
    <x v="8"/>
    <x v="0"/>
    <x v="0"/>
    <x v="116"/>
    <n v="20"/>
    <s v="1200 Block of THE EMBARCADERONORTH ST"/>
    <s v="500 Block of BRANNAN ST"/>
    <s v="NOT DELIVERED"/>
    <d v="2018-12-21T00:00:00"/>
    <m/>
    <s v="319bfff4-66f3-11ea-8fba-7077813058ce"/>
    <n v="51284"/>
    <s v="NOT PAID"/>
    <x v="0"/>
    <m/>
    <x v="125"/>
    <x v="33"/>
    <x v="18"/>
    <s v="0 Block of JONES ST"/>
    <s v="FL"/>
    <n v="3864558057"/>
  </r>
  <r>
    <n v="8933"/>
    <n v="536"/>
    <x v="109"/>
    <s v="alexia103@ymail.com"/>
    <x v="2"/>
    <s v="MARKET ST / 4TH ST"/>
    <n v="5130575428"/>
    <d v="2009-08-05T00:00:00"/>
    <d v="2014-10-28T00:00:00"/>
    <x v="126"/>
    <x v="4"/>
    <x v="1"/>
    <x v="1"/>
    <x v="117"/>
    <n v="1077"/>
    <s v="0 Block of CAMERON WY"/>
    <s v="200 Block of DORE ST"/>
    <s v="DELIVERED"/>
    <d v="2017-03-17T00:00:00"/>
    <d v="2017-08-24T00:00:00"/>
    <s v="31ecabe2-66f3-11ea-9fa2-7077813058ce"/>
    <n v="75362"/>
    <s v="PAID"/>
    <x v="1"/>
    <d v="2017-08-24T00:00:00"/>
    <x v="126"/>
    <x v="110"/>
    <x v="26"/>
    <s v="2900 Block of 26TH ST"/>
    <s v="MO"/>
    <n v="7057705428"/>
  </r>
  <r>
    <n v="5330"/>
    <n v="973"/>
    <x v="110"/>
    <s v="albertha398@ymail.com"/>
    <x v="2"/>
    <s v="TARAVAL ST / 48TH AV"/>
    <n v="5888927246"/>
    <d v="2008-12-02T00:00:00"/>
    <d v="2026-03-24T00:00:00"/>
    <x v="127"/>
    <x v="4"/>
    <x v="0"/>
    <x v="1"/>
    <x v="118"/>
    <n v="835"/>
    <s v="PIERCE ST / LOMBARD ST"/>
    <s v="8TH AV / CLEMENT ST"/>
    <s v="DELIVERED"/>
    <d v="2011-04-22T00:00:00"/>
    <d v="2011-06-08T00:00:00"/>
    <s v="319d3826-66f3-11ea-8b8d-7077813058ce"/>
    <n v="23055"/>
    <s v="PAID"/>
    <x v="0"/>
    <d v="2011-06-08T00:00:00"/>
    <x v="127"/>
    <x v="116"/>
    <x v="10"/>
    <s v="1000 Block of VANNESS AV"/>
    <s v="NC"/>
    <n v="2019622576"/>
  </r>
  <r>
    <n v="2183"/>
    <n v="455"/>
    <x v="111"/>
    <s v="carolyn538@yahoo.co.in"/>
    <x v="0"/>
    <s v="7TH ST / MISSION ST"/>
    <n v="1146373455"/>
    <d v="1974-10-08T00:00:00"/>
    <d v="1988-07-09T00:00:00"/>
    <x v="128"/>
    <x v="5"/>
    <x v="1"/>
    <x v="0"/>
    <x v="119"/>
    <n v="651"/>
    <s v="1700 Block of NEWCOMB AV"/>
    <s v="1500 Block of LASALLE AV"/>
    <s v="DELIVERED"/>
    <d v="2003-10-25T00:00:00"/>
    <d v="2003-12-02T00:00:00"/>
    <s v="319e9766-66f3-11ea-9392-7077813058ce"/>
    <n v="94926"/>
    <s v="PAID"/>
    <x v="0"/>
    <d v="2003-12-02T00:00:00"/>
    <x v="128"/>
    <x v="117"/>
    <x v="0"/>
    <s v="100 Block of SANJUAN AV"/>
    <s v="NY"/>
    <n v="1837040341"/>
  </r>
  <r>
    <n v="2182"/>
    <n v="247"/>
    <x v="112"/>
    <s v="ilana40@ymail.co.in"/>
    <x v="2"/>
    <s v="EDDY ST / DIVISADERO ST"/>
    <n v="4951091066"/>
    <d v="1971-01-02T00:00:00"/>
    <d v="1982-09-13T00:00:00"/>
    <x v="129"/>
    <x v="3"/>
    <x v="0"/>
    <x v="1"/>
    <x v="32"/>
    <n v="653"/>
    <s v="2300 Block of 25TH AV"/>
    <s v="HOLLYPARK CR / MURRAY ST"/>
    <s v="NOT DELIVERED"/>
    <d v="2012-02-08T00:00:00"/>
    <m/>
    <s v="319fa8a8-66f3-11ea-b17c-7077813058ce"/>
    <n v="312"/>
    <s v="NOT PAID"/>
    <x v="1"/>
    <m/>
    <x v="129"/>
    <x v="118"/>
    <x v="22"/>
    <s v="900 Block of GRANT AV"/>
    <s v="MI"/>
    <n v="4235755436"/>
  </r>
  <r>
    <n v="4296"/>
    <n v="826"/>
    <x v="113"/>
    <s v="bobby84@yahoo.com"/>
    <x v="0"/>
    <s v="2100 Block of POLK ST"/>
    <n v="7174320820"/>
    <d v="2013-08-01T00:00:00"/>
    <d v="2024-06-08T00:00:00"/>
    <x v="130"/>
    <x v="7"/>
    <x v="1"/>
    <x v="1"/>
    <x v="120"/>
    <n v="1334"/>
    <s v="1100 Block of CONNECTICUT ST"/>
    <s v="1700 Block of 22ND AV"/>
    <s v="DELIVERED"/>
    <d v="2013-03-19T00:00:00"/>
    <d v="2013-03-09T00:00:00"/>
    <s v="31a1cb62-66f3-11ea-81bc-7077813058ce"/>
    <n v="77063"/>
    <s v="PAID"/>
    <x v="0"/>
    <d v="2013-03-09T00:00:00"/>
    <x v="130"/>
    <x v="119"/>
    <x v="13"/>
    <s v="700 Block of MISSION ST"/>
    <s v="KS"/>
    <n v="9986862728"/>
  </r>
  <r>
    <n v="9784"/>
    <n v="400"/>
    <x v="114"/>
    <s v="laurence971@yahoo.co.in"/>
    <x v="0"/>
    <s v="SANSOME ST / CHESTNUT ST"/>
    <n v="2668150446"/>
    <d v="2006-01-15T00:00:00"/>
    <d v="2020-03-04T00:00:00"/>
    <x v="131"/>
    <x v="10"/>
    <x v="1"/>
    <x v="0"/>
    <x v="101"/>
    <n v="770"/>
    <s v="1000 Block of POTRERO AV"/>
    <s v="0 Block of LEAVENWORTH ST"/>
    <s v="DELIVERED"/>
    <d v="2013-04-23T00:00:00"/>
    <d v="2013-06-21T00:00:00"/>
    <s v="31a2b586-66f3-11ea-a9ea-7077813058ce"/>
    <n v="44299"/>
    <s v="PAID"/>
    <x v="1"/>
    <d v="2013-06-21T00:00:00"/>
    <x v="131"/>
    <x v="120"/>
    <x v="13"/>
    <s v="2900 Block of JACKSON ST"/>
    <s v="SD"/>
    <n v="2460523574"/>
  </r>
  <r>
    <n v="2593"/>
    <n v="410"/>
    <x v="107"/>
    <s v="kathleen439@outlook.com"/>
    <x v="1"/>
    <s v="100 Block of BROOKDALE AV"/>
    <n v="5212165773"/>
    <d v="2013-03-10T00:00:00"/>
    <d v="2032-07-12T00:00:00"/>
    <x v="132"/>
    <x v="9"/>
    <x v="1"/>
    <x v="1"/>
    <x v="121"/>
    <n v="1383"/>
    <s v="3100 Block of 23RD ST"/>
    <s v="GEARY ST / POWELL ST"/>
    <s v="DELIVERED"/>
    <d v="2009-01-01T00:00:00"/>
    <d v="2009-01-26T00:00:00"/>
    <s v="31bb1bfa-66f3-11ea-982b-7077813058ce"/>
    <n v="80179"/>
    <s v="PAID"/>
    <x v="1"/>
    <d v="2009-01-26T00:00:00"/>
    <x v="132"/>
    <x v="121"/>
    <x v="20"/>
    <s v="200 Block of 6TH ST"/>
    <s v="WV"/>
    <n v="4167720507"/>
  </r>
  <r>
    <n v="6210"/>
    <n v="271"/>
    <x v="115"/>
    <s v="trevon752@yahoo.co.in"/>
    <x v="2"/>
    <s v="1500 Block of HUDSON AV"/>
    <n v="5992525888"/>
    <d v="2010-06-24T00:00:00"/>
    <d v="2029-11-03T00:00:00"/>
    <x v="133"/>
    <x v="1"/>
    <x v="1"/>
    <x v="0"/>
    <x v="122"/>
    <n v="1205"/>
    <s v="500 Block of 41ST AV"/>
    <s v="500 Block of GUERRERO ST"/>
    <s v="DELIVERED"/>
    <d v="1991-02-10T00:00:00"/>
    <d v="1991-07-03T00:00:00"/>
    <s v="31a3c6d8-66f3-11ea-983d-7077813058ce"/>
    <n v="67123"/>
    <s v="PAID"/>
    <x v="1"/>
    <d v="1991-07-03T00:00:00"/>
    <x v="133"/>
    <x v="122"/>
    <x v="5"/>
    <s v="1100 Block of MARKET ST"/>
    <s v="NM"/>
    <n v="3243646644"/>
  </r>
  <r>
    <n v="5781"/>
    <n v="110"/>
    <x v="116"/>
    <s v="jason341@yahoo.com"/>
    <x v="2"/>
    <s v="1200 Block of MCALLISTER ST"/>
    <n v="5391751398"/>
    <d v="2013-11-11T00:00:00"/>
    <d v="2022-07-31T00:00:00"/>
    <x v="134"/>
    <x v="6"/>
    <x v="1"/>
    <x v="0"/>
    <x v="123"/>
    <n v="716"/>
    <s v="700 Block of MARKET ST"/>
    <s v="ELLIS ST / HYDE ST"/>
    <s v="NOT DELIVERED"/>
    <d v="1976-10-04T00:00:00"/>
    <m/>
    <s v="31a489fa-66f3-11ea-9155-7077813058ce"/>
    <n v="51104"/>
    <s v="NOT PAID"/>
    <x v="1"/>
    <m/>
    <x v="134"/>
    <x v="123"/>
    <x v="8"/>
    <s v="1600 Block of INDIANA ST"/>
    <s v="IN"/>
    <n v="4932358514"/>
  </r>
  <r>
    <n v="8306"/>
    <n v="277"/>
    <x v="117"/>
    <s v="ramona899@yahoo.com"/>
    <x v="2"/>
    <s v="16TH ST / MISSION ST"/>
    <n v="4305011101"/>
    <d v="2010-05-14T00:00:00"/>
    <d v="2017-07-23T00:00:00"/>
    <x v="135"/>
    <x v="9"/>
    <x v="0"/>
    <x v="1"/>
    <x v="124"/>
    <n v="1250"/>
    <s v="0 Block of CASTLEMANOR AV"/>
    <s v="LANE ST / REVERE AV"/>
    <s v="NOT DELIVERED"/>
    <d v="1987-10-25T00:00:00"/>
    <m/>
    <s v="31a5c242-66f3-11ea-960b-7077813058ce"/>
    <n v="35369"/>
    <s v="NOT PAID"/>
    <x v="0"/>
    <m/>
    <x v="135"/>
    <x v="28"/>
    <x v="6"/>
    <s v="FULTON ST / 5TH AV"/>
    <s v="NH"/>
    <n v="1419382893"/>
  </r>
  <r>
    <n v="3270"/>
    <n v="85"/>
    <x v="118"/>
    <s v="harvey871@ymail.co.in"/>
    <x v="2"/>
    <s v="2200 Block of 14TH AV"/>
    <n v="3253132607"/>
    <d v="1998-09-20T00:00:00"/>
    <d v="2018-10-29T00:00:00"/>
    <x v="136"/>
    <x v="5"/>
    <x v="0"/>
    <x v="0"/>
    <x v="125"/>
    <n v="935"/>
    <s v="GEARY ST / HYDE ST"/>
    <s v="1200 Block of MARKET ST"/>
    <s v="DELIVERED"/>
    <d v="1974-03-26T00:00:00"/>
    <d v="1974-05-25T00:00:00"/>
    <s v="31a6ac9c-66f3-11ea-926a-7077813058ce"/>
    <n v="559"/>
    <s v="PAID"/>
    <x v="0"/>
    <d v="1974-05-25T00:00:00"/>
    <x v="136"/>
    <x v="124"/>
    <x v="2"/>
    <s v="200 Block of LAKEVIEW AV"/>
    <s v="DC"/>
    <n v="6456637698"/>
  </r>
  <r>
    <n v="6798"/>
    <n v="792"/>
    <x v="119"/>
    <s v="jan949@yahoo.co.in"/>
    <x v="0"/>
    <s v="800 Block of MOSCOW ST"/>
    <n v="3546706958"/>
    <d v="2001-06-02T00:00:00"/>
    <d v="2014-01-08T00:00:00"/>
    <x v="137"/>
    <x v="3"/>
    <x v="1"/>
    <x v="1"/>
    <x v="126"/>
    <n v="1382"/>
    <s v="600 Block of GOETTINGEN ST"/>
    <s v="100 Block of 6TH ST"/>
    <s v="DELIVERED"/>
    <d v="1989-01-03T00:00:00"/>
    <d v="1989-10-17T00:00:00"/>
    <s v="31e70780-66f3-11ea-a98c-7077813058ce"/>
    <n v="17651"/>
    <s v="PAID"/>
    <x v="0"/>
    <d v="1989-10-17T00:00:00"/>
    <x v="137"/>
    <x v="93"/>
    <x v="13"/>
    <s v="0 Block of LATONA ST"/>
    <s v="TX"/>
    <n v="9768020592"/>
  </r>
  <r>
    <n v="3733"/>
    <n v="731"/>
    <x v="120"/>
    <s v="scott810@ymail.co.in"/>
    <x v="0"/>
    <s v="3000 Block of 23RD ST"/>
    <n v="8831717023"/>
    <d v="1980-04-20T00:00:00"/>
    <d v="1986-04-18T00:00:00"/>
    <x v="138"/>
    <x v="0"/>
    <x v="0"/>
    <x v="1"/>
    <x v="127"/>
    <n v="1031"/>
    <s v="700 Block of STANYAN ST"/>
    <s v="600 Block of MISSION ST"/>
    <s v="DELIVERED"/>
    <d v="1975-05-18T00:00:00"/>
    <d v="1975-05-20T00:00:00"/>
    <s v="31a859f0-66f3-11ea-8394-7077813058ce"/>
    <n v="51472"/>
    <s v="PAID"/>
    <x v="0"/>
    <d v="1975-05-20T00:00:00"/>
    <x v="138"/>
    <x v="109"/>
    <x v="5"/>
    <s v="DAVIS ST / CLAY ST"/>
    <s v="IL"/>
    <n v="6419268208"/>
  </r>
  <r>
    <n v="4142"/>
    <n v="955"/>
    <x v="121"/>
    <s v="ronnie261@ymail.co.in"/>
    <x v="2"/>
    <s v="700 Block of 14TH ST"/>
    <n v="1771412315"/>
    <d v="1977-09-29T00:00:00"/>
    <d v="1992-07-18T00:00:00"/>
    <x v="139"/>
    <x v="5"/>
    <x v="0"/>
    <x v="1"/>
    <x v="128"/>
    <n v="360"/>
    <s v="300 Block of BUCHANAN ST"/>
    <s v="2800 Block of BRYANT ST"/>
    <s v="DELIVERED"/>
    <d v="1989-03-29T00:00:00"/>
    <d v="1989-08-23T00:00:00"/>
    <s v="31b96e70-66f3-11ea-9a67-7077813058ce"/>
    <n v="57138"/>
    <s v="PAID"/>
    <x v="1"/>
    <d v="1989-08-23T00:00:00"/>
    <x v="139"/>
    <x v="125"/>
    <x v="20"/>
    <s v="800 Block of MARKET ST"/>
    <s v="MA"/>
    <n v="2458047806"/>
  </r>
  <r>
    <n v="3"/>
    <n v="275"/>
    <x v="122"/>
    <s v="nevaeh593@outlook.com"/>
    <x v="0"/>
    <s v="OAK ST / FILLMORE ST"/>
    <n v="9875661422"/>
    <d v="1994-04-02T00:00:00"/>
    <d v="2004-01-16T00:00:00"/>
    <x v="140"/>
    <x v="7"/>
    <x v="1"/>
    <x v="0"/>
    <x v="99"/>
    <n v="980"/>
    <s v="5600 Block of DIAMONDHEIGHTS BL"/>
    <s v="100 Block of ELLIOT ST"/>
    <s v="NOT DELIVERED"/>
    <d v="2018-10-03T00:00:00"/>
    <m/>
    <s v="31aa7c8c-66f3-11ea-bbd5-7077813058ce"/>
    <n v="98982"/>
    <s v="NOT PAID"/>
    <x v="0"/>
    <m/>
    <x v="140"/>
    <x v="126"/>
    <x v="6"/>
    <s v="FITZGERALD AV / GRIFFITH ST"/>
    <s v="CO"/>
    <n v="9823103962"/>
  </r>
  <r>
    <n v="1896"/>
    <n v="278"/>
    <x v="123"/>
    <s v="rayburn250@yahoo.co.in"/>
    <x v="2"/>
    <s v="JOHNFKENNEDY DR / TRANSVERSE DR"/>
    <n v="9976580262"/>
    <d v="1977-09-29T00:00:00"/>
    <d v="1987-01-10T00:00:00"/>
    <x v="141"/>
    <x v="5"/>
    <x v="0"/>
    <x v="0"/>
    <x v="129"/>
    <n v="833"/>
    <s v="2000 Block of MISSION ST"/>
    <s v="4600 Block of IRVING ST"/>
    <s v="NOT DELIVERED"/>
    <d v="2013-09-25T00:00:00"/>
    <m/>
    <s v="31ab66b6-66f3-11ea-b954-7077813058ce"/>
    <n v="47111"/>
    <s v="NOT PAID"/>
    <x v="1"/>
    <m/>
    <x v="141"/>
    <x v="127"/>
    <x v="5"/>
    <s v="LEAVENWORTH ST / ELLIS ST"/>
    <s v="TX"/>
    <n v="5931525319"/>
  </r>
  <r>
    <n v="9631"/>
    <n v="948"/>
    <x v="124"/>
    <s v="rayburn258@gmail.com"/>
    <x v="2"/>
    <s v="MISSION ST / 20TH ST"/>
    <n v="7191264003"/>
    <d v="2011-01-22T00:00:00"/>
    <d v="2016-10-11T00:00:00"/>
    <x v="142"/>
    <x v="3"/>
    <x v="1"/>
    <x v="0"/>
    <x v="130"/>
    <n v="166"/>
    <s v="200 Block of TURK ST"/>
    <s v="0 Block of ANKENY ST"/>
    <s v="NOT DELIVERED"/>
    <d v="1993-07-09T00:00:00"/>
    <m/>
    <s v="31ac02dc-66f3-11ea-8f7e-7077813058ce"/>
    <n v="87420"/>
    <s v="NOT PAID"/>
    <x v="1"/>
    <m/>
    <x v="142"/>
    <x v="127"/>
    <x v="17"/>
    <s v="400 Block of JONES ST"/>
    <s v="CA"/>
    <n v="5199096406"/>
  </r>
  <r>
    <n v="9807"/>
    <n v="311"/>
    <x v="125"/>
    <s v="jalen33@yahoo.com"/>
    <x v="2"/>
    <s v="DUNCAN ST / DOUGLASS ST"/>
    <n v="1106944265"/>
    <d v="2005-03-25T00:00:00"/>
    <d v="2019-09-24T00:00:00"/>
    <x v="143"/>
    <x v="3"/>
    <x v="1"/>
    <x v="1"/>
    <x v="131"/>
    <n v="1274"/>
    <s v="200 Block of HAHN ST"/>
    <s v="600 Block of VALENCIA ST"/>
    <s v="DELIVERED"/>
    <d v="2001-01-27T00:00:00"/>
    <d v="2001-08-03T00:00:00"/>
    <s v="31bbdf14-66f3-11ea-8012-7077813058ce"/>
    <n v="63810"/>
    <s v="PAID"/>
    <x v="0"/>
    <d v="2001-08-03T00:00:00"/>
    <x v="143"/>
    <x v="128"/>
    <x v="17"/>
    <s v="1400 Block of 19TH AV"/>
    <s v="NY"/>
    <n v="4565205218"/>
  </r>
  <r>
    <n v="1202"/>
    <n v="426"/>
    <x v="126"/>
    <s v="leslie740@ymail.co.in"/>
    <x v="0"/>
    <s v="600 Block of PAGE ST"/>
    <n v="4935174932"/>
    <d v="2007-11-04T00:00:00"/>
    <d v="2025-01-06T00:00:00"/>
    <x v="144"/>
    <x v="10"/>
    <x v="1"/>
    <x v="1"/>
    <x v="132"/>
    <n v="1045"/>
    <s v="1600 Block of DONNER AV"/>
    <s v="800 Block of LARKIN ST"/>
    <s v="NOT DELIVERED"/>
    <d v="2004-02-29T00:00:00"/>
    <m/>
    <s v="31add76e-66f3-11ea-bc98-7077813058ce"/>
    <n v="41003"/>
    <s v="NOT PAID"/>
    <x v="0"/>
    <m/>
    <x v="144"/>
    <x v="129"/>
    <x v="17"/>
    <s v="RUSSIA AV / ATHENS ST"/>
    <s v="IL"/>
    <n v="1385206446"/>
  </r>
  <r>
    <n v="8834"/>
    <n v="735"/>
    <x v="55"/>
    <s v="ericka359@ymail.com"/>
    <x v="0"/>
    <s v="0 Block of WAVERLY PL"/>
    <n v="6582738747"/>
    <d v="1988-04-12T00:00:00"/>
    <d v="2002-07-22T00:00:00"/>
    <x v="145"/>
    <x v="7"/>
    <x v="0"/>
    <x v="0"/>
    <x v="103"/>
    <n v="1100"/>
    <s v="400 Block of ELLIS ST"/>
    <s v="800 Block of MOSCOW ST"/>
    <s v="NOT DELIVERED"/>
    <d v="2001-08-31T00:00:00"/>
    <m/>
    <s v="31ae9a98-66f3-11ea-9239-7077813058ce"/>
    <n v="58511"/>
    <s v="NOT PAID"/>
    <x v="0"/>
    <m/>
    <x v="145"/>
    <x v="91"/>
    <x v="15"/>
    <s v="BRANNAN ST / 9TH ST"/>
    <s v="SC"/>
    <n v="7592482439"/>
  </r>
  <r>
    <n v="1201"/>
    <n v="666"/>
    <x v="127"/>
    <s v="curtis682@hotmail.com"/>
    <x v="0"/>
    <s v="MARKET ST / 3RD ST"/>
    <n v="7050577792"/>
    <d v="1988-01-24T00:00:00"/>
    <d v="2007-06-21T00:00:00"/>
    <x v="146"/>
    <x v="8"/>
    <x v="0"/>
    <x v="0"/>
    <x v="133"/>
    <n v="1150"/>
    <s v="100 Block of LEAVENWORTH ST"/>
    <s v="100 Block of PERSIA AV"/>
    <s v="DELIVERED"/>
    <d v="1983-01-28T00:00:00"/>
    <d v="1983-07-22T00:00:00"/>
    <s v="31af36c0-66f3-11ea-9653-7077813058ce"/>
    <n v="52868"/>
    <s v="PAID"/>
    <x v="1"/>
    <d v="1983-07-22T00:00:00"/>
    <x v="146"/>
    <x v="130"/>
    <x v="5"/>
    <s v="200 Block of ASHBURY ST"/>
    <s v="IL"/>
    <n v="1575826863"/>
  </r>
  <r>
    <n v="5894"/>
    <n v="976"/>
    <x v="128"/>
    <s v="brent496@ymail.co.in"/>
    <x v="0"/>
    <s v="4400 Block of 3RD ST"/>
    <n v="2287296780"/>
    <d v="2013-03-10T00:00:00"/>
    <d v="2014-01-06T00:00:00"/>
    <x v="147"/>
    <x v="2"/>
    <x v="1"/>
    <x v="1"/>
    <x v="134"/>
    <n v="1251"/>
    <s v="1900 Block of WASHINGTON ST"/>
    <s v="CALIFORNIA ST / FILLMORE ST"/>
    <s v="NOT DELIVERED"/>
    <d v="2012-06-25T00:00:00"/>
    <m/>
    <s v="31db9768-66f3-11ea-883c-7077813058ce"/>
    <n v="27741"/>
    <s v="NOT PAID"/>
    <x v="1"/>
    <m/>
    <x v="147"/>
    <x v="131"/>
    <x v="2"/>
    <s v="1500 Block of UNION ST"/>
    <s v="NJ"/>
    <n v="3288511772"/>
  </r>
  <r>
    <n v="2573"/>
    <n v="888"/>
    <x v="129"/>
    <s v="alessia799@hotmail.com"/>
    <x v="0"/>
    <s v="1000 Block of CONNECTICUT ST"/>
    <n v="8241842420"/>
    <d v="2008-08-09T00:00:00"/>
    <d v="2010-06-12T00:00:00"/>
    <x v="148"/>
    <x v="9"/>
    <x v="0"/>
    <x v="1"/>
    <x v="135"/>
    <n v="281"/>
    <s v="100 Block of POWELL ST"/>
    <s v="0 Block of TAYLOR ST"/>
    <s v="DELIVERED"/>
    <d v="2016-09-23T00:00:00"/>
    <d v="2016-09-21T00:00:00"/>
    <s v="31affa0a-66f3-11ea-8464-7077813058ce"/>
    <n v="8206"/>
    <s v="PAID"/>
    <x v="0"/>
    <d v="2016-09-21T00:00:00"/>
    <x v="148"/>
    <x v="132"/>
    <x v="25"/>
    <s v="1200 Block of THE EMBARCADERONORTH ST"/>
    <s v="CA"/>
    <n v="4826890428"/>
  </r>
  <r>
    <n v="2601"/>
    <n v="43"/>
    <x v="130"/>
    <s v="kelly848@hotmail.com"/>
    <x v="1"/>
    <s v="100 Block of 3RD ST"/>
    <n v="9380507727"/>
    <d v="1982-09-06T00:00:00"/>
    <d v="1995-06-11T00:00:00"/>
    <x v="149"/>
    <x v="0"/>
    <x v="0"/>
    <x v="1"/>
    <x v="136"/>
    <n v="1425"/>
    <s v="MARKET ST / CHURCH ST"/>
    <s v="LOMBARD ST / LEAVENWORTH ST"/>
    <s v="NOT DELIVERED"/>
    <d v="1996-01-01T00:00:00"/>
    <m/>
    <s v="31b21c7a-66f3-11ea-b007-7077813058ce"/>
    <n v="22214"/>
    <s v="NOT PAID"/>
    <x v="0"/>
    <m/>
    <x v="149"/>
    <x v="133"/>
    <x v="6"/>
    <s v="0 Block of BRADY ST"/>
    <s v="IL"/>
    <n v="3594123975"/>
  </r>
  <r>
    <n v="2656"/>
    <n v="722"/>
    <x v="50"/>
    <s v="francis214@hotmail.com"/>
    <x v="1"/>
    <s v="100 Block of TURQUOISE WY"/>
    <n v="4722321429"/>
    <d v="1982-03-23T00:00:00"/>
    <d v="1997-04-13T00:00:00"/>
    <x v="150"/>
    <x v="2"/>
    <x v="1"/>
    <x v="0"/>
    <x v="137"/>
    <n v="39"/>
    <s v="100 Block of UPPER TR"/>
    <s v="POST ST / HYDE ST"/>
    <s v="NOT DELIVERED"/>
    <d v="2008-09-14T00:00:00"/>
    <m/>
    <s v="31b2dfd8-66f3-11ea-b094-7077813058ce"/>
    <n v="806"/>
    <s v="NOT PAID"/>
    <x v="1"/>
    <m/>
    <x v="150"/>
    <x v="134"/>
    <x v="6"/>
    <s v="ANZA ST / SPRUCE ST"/>
    <s v="NY"/>
    <n v="7051750919"/>
  </r>
  <r>
    <n v="4732"/>
    <n v="635"/>
    <x v="131"/>
    <s v="wayne473@gmail.com"/>
    <x v="0"/>
    <s v="1300 Block of HAIGHT ST"/>
    <n v="2676477272"/>
    <d v="1980-05-07T00:00:00"/>
    <d v="1987-10-18T00:00:00"/>
    <x v="151"/>
    <x v="3"/>
    <x v="1"/>
    <x v="1"/>
    <x v="138"/>
    <n v="1433"/>
    <s v="300 Block of COLLINGWOOD ST"/>
    <s v="900 Block of MARKET ST"/>
    <s v="NOT DELIVERED"/>
    <d v="2005-10-23T00:00:00"/>
    <m/>
    <s v="31c6b2fe-66f3-11ea-9b07-7077813058ce"/>
    <n v="89389"/>
    <s v="NOT PAID"/>
    <x v="1"/>
    <m/>
    <x v="151"/>
    <x v="135"/>
    <x v="3"/>
    <s v="500 Block of CAPP ST"/>
    <s v="OK"/>
    <n v="1096489886"/>
  </r>
  <r>
    <n v="584"/>
    <n v="392"/>
    <x v="82"/>
    <s v="zella692@yahoo.co.in"/>
    <x v="1"/>
    <s v="900 Block of GEARY ST"/>
    <n v="2677043411"/>
    <d v="1976-12-15T00:00:00"/>
    <d v="1978-12-15T00:00:00"/>
    <x v="152"/>
    <x v="8"/>
    <x v="1"/>
    <x v="1"/>
    <x v="139"/>
    <n v="669"/>
    <s v="0 Block of GOLDEN GATE AV"/>
    <s v="900 Block of MARIPOSA ST"/>
    <s v="NOT DELIVERED"/>
    <d v="2016-02-24T00:00:00"/>
    <m/>
    <s v="31b4db48-66f3-11ea-8ac6-7077813058ce"/>
    <n v="5769"/>
    <s v="NOT PAID"/>
    <x v="0"/>
    <m/>
    <x v="152"/>
    <x v="136"/>
    <x v="9"/>
    <s v="FRANKLIN ST / GOLDEN GATE AV"/>
    <s v="WV"/>
    <n v="7077868681"/>
  </r>
  <r>
    <n v="2142"/>
    <n v="767"/>
    <x v="11"/>
    <s v="bernard448@google.co.in"/>
    <x v="0"/>
    <s v="MISSION ST / RUSSIA AV"/>
    <n v="3463358376"/>
    <d v="1973-09-07T00:00:00"/>
    <d v="1976-10-14T00:00:00"/>
    <x v="153"/>
    <x v="1"/>
    <x v="1"/>
    <x v="0"/>
    <x v="140"/>
    <n v="558"/>
    <s v="200 Block of MISSOURI ST"/>
    <s v="900 Block of ELLSWORTH ST"/>
    <s v="DELIVERED"/>
    <d v="2002-02-03T00:00:00"/>
    <d v="2002-10-20T00:00:00"/>
    <s v="31b6fdd4-66f3-11ea-8bc0-7077813058ce"/>
    <n v="44807"/>
    <s v="PAID"/>
    <x v="0"/>
    <d v="2002-10-20T00:00:00"/>
    <x v="153"/>
    <x v="137"/>
    <x v="7"/>
    <s v="JONES ST / STEVELOE PL"/>
    <s v="MN"/>
    <n v="3975638935"/>
  </r>
  <r>
    <n v="2396"/>
    <n v="650"/>
    <x v="132"/>
    <s v="parth128@gmail.com"/>
    <x v="2"/>
    <s v="19TH ST / YORK ST"/>
    <n v="6083580617"/>
    <d v="1984-10-03T00:00:00"/>
    <d v="1991-03-16T00:00:00"/>
    <x v="154"/>
    <x v="4"/>
    <x v="1"/>
    <x v="1"/>
    <x v="141"/>
    <n v="1313"/>
    <s v="100 Block of EDDY ST"/>
    <s v="1400 Block of KIRKWOOD CT"/>
    <s v="DELIVERED"/>
    <d v="2005-04-16T00:00:00"/>
    <d v="2005-09-15T00:00:00"/>
    <s v="31b80f2e-66f3-11ea-9f03-7077813058ce"/>
    <n v="11223"/>
    <s v="PAID"/>
    <x v="1"/>
    <d v="2005-09-15T00:00:00"/>
    <x v="154"/>
    <x v="138"/>
    <x v="24"/>
    <s v="1400 Block of WASHINGTON ST"/>
    <s v="LA"/>
    <n v="8049380718"/>
  </r>
  <r>
    <n v="8747"/>
    <n v="908"/>
    <x v="133"/>
    <s v="arlene95@ymail.co.in"/>
    <x v="2"/>
    <s v="GEARY ST / STOCKTON ST"/>
    <n v="3087180828"/>
    <d v="2006-01-15T00:00:00"/>
    <d v="2024-07-28T00:00:00"/>
    <x v="155"/>
    <x v="10"/>
    <x v="1"/>
    <x v="0"/>
    <x v="101"/>
    <n v="595"/>
    <s v="0 Block of UNITEDNATIONS PZ"/>
    <s v="200 Block of HAHN ST"/>
    <s v="DELIVERED"/>
    <d v="1998-02-21T00:00:00"/>
    <d v="1998-09-11T00:00:00"/>
    <s v="31b8ab40-66f3-11ea-a1ea-7077813058ce"/>
    <n v="85889"/>
    <s v="PAID"/>
    <x v="1"/>
    <d v="1998-09-11T00:00:00"/>
    <x v="155"/>
    <x v="139"/>
    <x v="12"/>
    <s v="15TH AV / SHELDON TR"/>
    <s v="CA"/>
    <n v="6417574125"/>
  </r>
  <r>
    <n v="9770"/>
    <n v="106"/>
    <x v="134"/>
    <s v="anne892@hotmail.com"/>
    <x v="1"/>
    <s v="OAKDALE AV / SELBY ST"/>
    <n v="7962531995"/>
    <d v="2006-08-19T00:00:00"/>
    <d v="2013-01-07T00:00:00"/>
    <x v="156"/>
    <x v="2"/>
    <x v="1"/>
    <x v="1"/>
    <x v="21"/>
    <n v="934"/>
    <s v="4000 Block of GEARY BL"/>
    <s v="1000 Block of POTRERO AV"/>
    <s v="DELIVERED"/>
    <d v="1977-04-21T00:00:00"/>
    <d v="1977-11-08T00:00:00"/>
    <s v="31ba31b0-66f3-11ea-b455-7077813058ce"/>
    <n v="987"/>
    <s v="PAID"/>
    <x v="1"/>
    <d v="1977-11-08T00:00:00"/>
    <x v="156"/>
    <x v="56"/>
    <x v="6"/>
    <s v="400 Block of SUTTER ST"/>
    <s v="CT"/>
    <n v="4345935028"/>
  </r>
  <r>
    <n v="2525"/>
    <n v="830"/>
    <x v="135"/>
    <s v="jensen191@ymail.co.in"/>
    <x v="0"/>
    <s v="500 Block of JOHNFKENNEDY DR"/>
    <n v="9484650144"/>
    <d v="2010-06-24T00:00:00"/>
    <d v="2026-11-19T00:00:00"/>
    <x v="157"/>
    <x v="7"/>
    <x v="0"/>
    <x v="0"/>
    <x v="142"/>
    <n v="193"/>
    <s v="CAPP ST / 17TH ST"/>
    <s v="ALEMANY BL / ELLSWORTH ST"/>
    <s v="DELIVERED"/>
    <d v="1992-08-26T00:00:00"/>
    <d v="1992-12-25T00:00:00"/>
    <s v="31bca246-66f3-11ea-abf6-7077813058ce"/>
    <n v="22261"/>
    <s v="PAID"/>
    <x v="0"/>
    <d v="1992-12-25T00:00:00"/>
    <x v="157"/>
    <x v="140"/>
    <x v="12"/>
    <s v="1900 Block of UNION ST"/>
    <s v="OH"/>
    <n v="1029848581"/>
  </r>
  <r>
    <n v="3172"/>
    <n v="978"/>
    <x v="8"/>
    <s v="alysha459@ymail.co.in"/>
    <x v="0"/>
    <s v="100 Block of SANBUENAVENTURA WY"/>
    <n v="9719226221"/>
    <d v="1980-07-17T00:00:00"/>
    <d v="1982-04-29T00:00:00"/>
    <x v="158"/>
    <x v="9"/>
    <x v="1"/>
    <x v="0"/>
    <x v="75"/>
    <n v="464"/>
    <s v="800 Block of MARKET ST"/>
    <s v="1500 Block of SLOAT BL"/>
    <s v="NOT DELIVERED"/>
    <d v="2016-03-18T00:00:00"/>
    <m/>
    <s v="31e163c2-66f3-11ea-a771-7077813058ce"/>
    <n v="21003"/>
    <s v="NOT PAID"/>
    <x v="0"/>
    <m/>
    <x v="158"/>
    <x v="141"/>
    <x v="14"/>
    <s v="1500 Block of SLOAT BL"/>
    <s v="IL"/>
    <n v="6595878396"/>
  </r>
  <r>
    <n v="7146"/>
    <n v="351"/>
    <x v="136"/>
    <s v="stanley112@outlook.com"/>
    <x v="1"/>
    <s v="900 Block of MARKET ST"/>
    <n v="2048989791"/>
    <d v="2013-11-11T00:00:00"/>
    <d v="2026-11-21T00:00:00"/>
    <x v="159"/>
    <x v="9"/>
    <x v="1"/>
    <x v="0"/>
    <x v="143"/>
    <n v="646"/>
    <s v="700 Block of BATTERY ST"/>
    <s v="0 Block of MARINA BL"/>
    <s v="DELIVERED"/>
    <d v="2003-05-18T00:00:00"/>
    <d v="2003-11-28T00:00:00"/>
    <s v="31be28b0-66f3-11ea-ac89-7077813058ce"/>
    <n v="73874"/>
    <s v="PAID"/>
    <x v="0"/>
    <d v="2003-11-28T00:00:00"/>
    <x v="159"/>
    <x v="21"/>
    <x v="3"/>
    <s v="0 Block of LAGUNA ST"/>
    <s v="MD"/>
    <n v="4382867697"/>
  </r>
  <r>
    <n v="563"/>
    <n v="529"/>
    <x v="137"/>
    <s v="pamela639@google.co.in"/>
    <x v="2"/>
    <s v="CHESTNUT ST / COLUMBUS AV"/>
    <n v="8133737988"/>
    <d v="1975-06-12T00:00:00"/>
    <d v="1983-01-10T00:00:00"/>
    <x v="160"/>
    <x v="3"/>
    <x v="0"/>
    <x v="1"/>
    <x v="144"/>
    <n v="755"/>
    <s v="5TH ST / MARKET ST"/>
    <s v="MONTGOMERY ST / VALLEJO ST"/>
    <s v="NOT DELIVERED"/>
    <d v="1974-05-08T00:00:00"/>
    <m/>
    <s v="31beebdc-66f3-11ea-a06e-7077813058ce"/>
    <n v="20187"/>
    <s v="NOT PAID"/>
    <x v="1"/>
    <m/>
    <x v="160"/>
    <x v="142"/>
    <x v="3"/>
    <s v="0 Block of CHENERY ST"/>
    <s v="IL"/>
    <n v="8529787345"/>
  </r>
  <r>
    <n v="7764"/>
    <n v="690"/>
    <x v="138"/>
    <s v="christina573@hotmail.com"/>
    <x v="1"/>
    <s v="0 Block of STONEYBROOK AV"/>
    <n v="8065274712"/>
    <d v="2010-11-04T00:00:00"/>
    <d v="2015-03-27T00:00:00"/>
    <x v="161"/>
    <x v="8"/>
    <x v="1"/>
    <x v="0"/>
    <x v="145"/>
    <n v="1297"/>
    <s v="200 Block of 11TH AV"/>
    <s v="400 Block of TURK ST"/>
    <s v="NOT DELIVERED"/>
    <d v="1979-05-13T00:00:00"/>
    <m/>
    <s v="31c8fc98-66f3-11ea-b3c3-7077813058ce"/>
    <n v="28987"/>
    <s v="NOT PAID"/>
    <x v="1"/>
    <m/>
    <x v="161"/>
    <x v="143"/>
    <x v="12"/>
    <s v="2400 Block of SAN BRUNO AV"/>
    <s v="KS"/>
    <n v="6215794970"/>
  </r>
  <r>
    <n v="7771"/>
    <n v="52"/>
    <x v="139"/>
    <s v="isabela532@hotmail.com"/>
    <x v="2"/>
    <s v="200 Block of 9TH ST"/>
    <n v="3262621948"/>
    <d v="2002-11-14T00:00:00"/>
    <d v="2022-12-23T00:00:00"/>
    <x v="162"/>
    <x v="1"/>
    <x v="0"/>
    <x v="1"/>
    <x v="146"/>
    <n v="990"/>
    <s v="2400 Block of MISSION ST"/>
    <s v="BEACH ST / TAYLOR ST"/>
    <s v="NOT DELIVERED"/>
    <d v="1975-07-03T00:00:00"/>
    <m/>
    <s v="31bfaf0c-66f3-11ea-8a4e-7077813058ce"/>
    <n v="51038"/>
    <s v="NOT PAID"/>
    <x v="1"/>
    <m/>
    <x v="162"/>
    <x v="144"/>
    <x v="16"/>
    <s v="MISSION ST / 13TH ST"/>
    <s v="NC"/>
    <n v="2933328030"/>
  </r>
  <r>
    <n v="4789"/>
    <n v="30"/>
    <x v="140"/>
    <s v="tiffani333@outlook.com"/>
    <x v="0"/>
    <s v="700 Block of MARKET ST"/>
    <n v="3426943865"/>
    <d v="2016-11-27T00:00:00"/>
    <d v="2029-06-20T00:00:00"/>
    <x v="163"/>
    <x v="8"/>
    <x v="0"/>
    <x v="1"/>
    <x v="147"/>
    <n v="965"/>
    <s v="TARAVAL ST / 17TH AV"/>
    <s v="EDDY ST / MASON ST"/>
    <s v="NOT DELIVERED"/>
    <d v="1982-05-18T00:00:00"/>
    <m/>
    <s v="31c07288-66f3-11ea-a2cf-7077813058ce"/>
    <n v="89846"/>
    <s v="NOT PAID"/>
    <x v="1"/>
    <m/>
    <x v="163"/>
    <x v="38"/>
    <x v="6"/>
    <s v="1700 Block of POST ST"/>
    <s v="NJ"/>
    <n v="1549574380"/>
  </r>
  <r>
    <n v="3221"/>
    <n v="421"/>
    <x v="141"/>
    <s v="ora822@outlook.com"/>
    <x v="2"/>
    <s v="300 Block of ATHENS ST"/>
    <n v="7803854441"/>
    <d v="2002-06-24T00:00:00"/>
    <d v="2014-01-04T00:00:00"/>
    <x v="164"/>
    <x v="10"/>
    <x v="0"/>
    <x v="0"/>
    <x v="148"/>
    <n v="931"/>
    <s v="19TH ST / SHOTWELL ST"/>
    <s v="7TH ST / STEVENSON ST"/>
    <s v="NOT DELIVERED"/>
    <d v="2007-06-19T00:00:00"/>
    <m/>
    <s v="31c1364c-66f3-11ea-82bf-7077813058ce"/>
    <n v="59967"/>
    <s v="NOT PAID"/>
    <x v="0"/>
    <m/>
    <x v="164"/>
    <x v="145"/>
    <x v="15"/>
    <s v="400 Block of JONES ST"/>
    <s v="MI"/>
    <n v="5348595059"/>
  </r>
  <r>
    <n v="5958"/>
    <n v="318"/>
    <x v="58"/>
    <s v="jensen157@gmail.com"/>
    <x v="2"/>
    <s v="COLUMBUS AV / CHESTNUT ST"/>
    <n v="5160860537"/>
    <d v="1974-05-31T00:00:00"/>
    <d v="1987-07-12T00:00:00"/>
    <x v="165"/>
    <x v="5"/>
    <x v="0"/>
    <x v="0"/>
    <x v="149"/>
    <n v="1172"/>
    <s v="500 Block of STEVENSON ST"/>
    <s v="HYDE ST / TURK ST"/>
    <s v="DELIVERED"/>
    <d v="2004-03-20T00:00:00"/>
    <d v="2004-09-25T00:00:00"/>
    <s v="31ce7a18-66f3-11ea-94eb-7077813058ce"/>
    <n v="13693"/>
    <s v="PAID"/>
    <x v="1"/>
    <d v="2004-09-25T00:00:00"/>
    <x v="165"/>
    <x v="140"/>
    <x v="18"/>
    <s v="MISSION ST / 16TH ST"/>
    <s v="CT"/>
    <n v="3669773727"/>
  </r>
  <r>
    <n v="5197"/>
    <n v="696"/>
    <x v="142"/>
    <s v="crystal579@outlook.com"/>
    <x v="0"/>
    <s v="27TH AV / LAKE ST"/>
    <n v="9770768694"/>
    <d v="1995-11-23T00:00:00"/>
    <d v="2000-06-04T00:00:00"/>
    <x v="166"/>
    <x v="1"/>
    <x v="1"/>
    <x v="0"/>
    <x v="150"/>
    <n v="361"/>
    <s v="2300 Block of 14TH AV"/>
    <s v="0 Block of 12TH ST"/>
    <s v="DELIVERED"/>
    <d v="2012-01-25T00:00:00"/>
    <d v="2012-01-17T00:00:00"/>
    <s v="31c1f8b4-66f3-11ea-8397-7077813058ce"/>
    <n v="59474"/>
    <s v="PAID"/>
    <x v="1"/>
    <d v="2012-01-17T00:00:00"/>
    <x v="166"/>
    <x v="146"/>
    <x v="15"/>
    <s v="0 Block of ADAIR ST"/>
    <s v="GA"/>
    <n v="8326159645"/>
  </r>
  <r>
    <n v="8183"/>
    <n v="788"/>
    <x v="143"/>
    <s v="todd405@ymail.co.in"/>
    <x v="2"/>
    <s v="2400 Block of MARKET ST"/>
    <n v="2496040176"/>
    <d v="2011-05-14T00:00:00"/>
    <d v="2013-09-11T00:00:00"/>
    <x v="167"/>
    <x v="6"/>
    <x v="1"/>
    <x v="1"/>
    <x v="151"/>
    <n v="1297"/>
    <s v="2100 Block of MISSION ST"/>
    <s v="1100 Block of FOLSOM ST"/>
    <s v="NOT DELIVERED"/>
    <d v="1983-04-17T00:00:00"/>
    <m/>
    <s v="31c30a08-66f3-11ea-aba8-7077813058ce"/>
    <n v="77342"/>
    <s v="NOT PAID"/>
    <x v="1"/>
    <m/>
    <x v="167"/>
    <x v="147"/>
    <x v="23"/>
    <s v="6TH ST / MISSION ST"/>
    <s v="IL"/>
    <n v="4303568430"/>
  </r>
  <r>
    <n v="1126"/>
    <n v="590"/>
    <x v="144"/>
    <s v="frederick409@outlook.com"/>
    <x v="1"/>
    <s v="7TH ST / MARKET ST"/>
    <n v="5597753640"/>
    <d v="2002-07-25T00:00:00"/>
    <d v="2010-12-12T00:00:00"/>
    <x v="168"/>
    <x v="0"/>
    <x v="1"/>
    <x v="0"/>
    <x v="152"/>
    <n v="130"/>
    <s v="1400 Block of VANDYKE AV"/>
    <s v="EDDY ST / VANNESS AV"/>
    <s v="DELIVERED"/>
    <d v="2010-01-30T00:00:00"/>
    <d v="2010-03-02T00:00:00"/>
    <s v="31c49062-66f3-11ea-ba20-7077813058ce"/>
    <n v="57460"/>
    <s v="PAID"/>
    <x v="1"/>
    <d v="2010-03-02T00:00:00"/>
    <x v="168"/>
    <x v="148"/>
    <x v="20"/>
    <s v="TAYLOR ST / ELLIS ST"/>
    <s v="DE"/>
    <n v="4386754323"/>
  </r>
  <r>
    <n v="4899"/>
    <n v="417"/>
    <x v="145"/>
    <s v="makala843@ymail.com"/>
    <x v="0"/>
    <s v="1000 Block of BUSH ST"/>
    <n v="6624913103"/>
    <d v="2009-09-25T00:00:00"/>
    <d v="2023-03-16T00:00:00"/>
    <x v="169"/>
    <x v="8"/>
    <x v="1"/>
    <x v="1"/>
    <x v="153"/>
    <n v="904"/>
    <s v="800 Block of MARKET ST"/>
    <s v="800 Block of MARKET ST"/>
    <s v="NOT DELIVERED"/>
    <d v="1973-09-05T00:00:00"/>
    <m/>
    <s v="31c616ba-66f3-11ea-afb3-7077813058ce"/>
    <n v="74930"/>
    <s v="NOT PAID"/>
    <x v="1"/>
    <m/>
    <x v="169"/>
    <x v="149"/>
    <x v="21"/>
    <s v="0 Block of NEWTON ST"/>
    <s v="CA"/>
    <n v="8824594477"/>
  </r>
  <r>
    <n v="4103"/>
    <n v="549"/>
    <x v="146"/>
    <s v="bart400@outlook.com"/>
    <x v="0"/>
    <s v="700 Block of POST ST"/>
    <n v="7164606551"/>
    <d v="1972-10-26T00:00:00"/>
    <d v="1989-12-22T00:00:00"/>
    <x v="170"/>
    <x v="10"/>
    <x v="0"/>
    <x v="0"/>
    <x v="154"/>
    <n v="835"/>
    <s v="400 Block of ELLIS ST"/>
    <s v="17TH ST / SHOTWELL ST"/>
    <s v="NOT DELIVERED"/>
    <d v="1996-07-06T00:00:00"/>
    <m/>
    <s v="31c77618-66f3-11ea-bb5b-7077813058ce"/>
    <n v="86767"/>
    <s v="NOT PAID"/>
    <x v="1"/>
    <m/>
    <x v="170"/>
    <x v="150"/>
    <x v="22"/>
    <s v="11TH ST / MINNA ST"/>
    <s v="MO"/>
    <n v="3305516916"/>
  </r>
  <r>
    <n v="1424"/>
    <n v="595"/>
    <x v="118"/>
    <s v="kenny233@hotmail.com"/>
    <x v="2"/>
    <s v="1000 Block of FOLSOM ST"/>
    <n v="5818539801"/>
    <d v="1984-05-18T00:00:00"/>
    <d v="2000-03-15T00:00:00"/>
    <x v="171"/>
    <x v="5"/>
    <x v="0"/>
    <x v="1"/>
    <x v="155"/>
    <n v="638"/>
    <s v="3RD AV / BALBOA ST"/>
    <s v="400 Block of LAKESHORE DR"/>
    <s v="NOT DELIVERED"/>
    <d v="1995-11-26T00:00:00"/>
    <m/>
    <s v="31de0880-66f3-11ea-ab1e-7077813058ce"/>
    <n v="37660"/>
    <s v="NOT PAID"/>
    <x v="0"/>
    <m/>
    <x v="171"/>
    <x v="151"/>
    <x v="2"/>
    <s v="400 Block of 26TH AV"/>
    <s v="AL"/>
    <n v="5243247634"/>
  </r>
  <r>
    <n v="7861"/>
    <n v="877"/>
    <x v="147"/>
    <s v="leighann675@gmail.com"/>
    <x v="1"/>
    <s v="1000 Block of INGERSON AV"/>
    <n v="6448120894"/>
    <d v="2006-01-15T00:00:00"/>
    <d v="2020-05-08T00:00:00"/>
    <x v="172"/>
    <x v="10"/>
    <x v="1"/>
    <x v="1"/>
    <x v="156"/>
    <n v="242"/>
    <s v="21ST ST / POTRERO AV"/>
    <s v="400 Block of GENEVA AV"/>
    <s v="DELIVERED"/>
    <d v="2008-05-21T00:00:00"/>
    <d v="2008-05-17T00:00:00"/>
    <s v="31c8394a-66f3-11ea-bf8e-7077813058ce"/>
    <n v="42257"/>
    <s v="PAID"/>
    <x v="1"/>
    <d v="2008-05-17T00:00:00"/>
    <x v="172"/>
    <x v="152"/>
    <x v="4"/>
    <s v="HAIGHT ST / STANYAN ST"/>
    <s v="FL"/>
    <n v="6982317596"/>
  </r>
  <r>
    <n v="5345"/>
    <n v="164"/>
    <x v="148"/>
    <s v="edith189@ymail.co.in"/>
    <x v="1"/>
    <s v="3900 Block of MISSION ST"/>
    <n v="8636405460"/>
    <d v="1997-05-19T00:00:00"/>
    <d v="2008-01-13T00:00:00"/>
    <x v="173"/>
    <x v="5"/>
    <x v="1"/>
    <x v="0"/>
    <x v="157"/>
    <n v="1181"/>
    <s v="17TH ST / FOLSOM ST"/>
    <s v="400 Block of BRIGHT ST"/>
    <s v="DELIVERED"/>
    <d v="2010-07-01T00:00:00"/>
    <d v="2010-08-28T00:00:00"/>
    <s v="31c9e6be-66f3-11ea-9f95-7077813058ce"/>
    <n v="38952"/>
    <s v="PAID"/>
    <x v="1"/>
    <d v="2010-08-28T00:00:00"/>
    <x v="173"/>
    <x v="153"/>
    <x v="7"/>
    <s v="300 Block of 30TH AV"/>
    <s v="MO"/>
    <n v="2452732341"/>
  </r>
  <r>
    <n v="6191"/>
    <n v="279"/>
    <x v="15"/>
    <s v="milburn442@hotmail.com"/>
    <x v="2"/>
    <s v="300 Block of 6TH AV"/>
    <n v="7478765147"/>
    <d v="1981-11-18T00:00:00"/>
    <d v="1989-04-20T00:00:00"/>
    <x v="174"/>
    <x v="8"/>
    <x v="0"/>
    <x v="1"/>
    <x v="158"/>
    <n v="1242"/>
    <s v="KEITH ST / SHAFTER AV"/>
    <s v="0 Block of SPOFFORD LN"/>
    <s v="NOT DELIVERED"/>
    <d v="1983-07-05T00:00:00"/>
    <m/>
    <s v="31caa9ee-66f3-11ea-bce1-7077813058ce"/>
    <n v="50635"/>
    <s v="NOT PAID"/>
    <x v="1"/>
    <m/>
    <x v="174"/>
    <x v="154"/>
    <x v="7"/>
    <s v="4200 Block of GEARY BL"/>
    <s v="MT"/>
    <n v="1402030924"/>
  </r>
  <r>
    <n v="310"/>
    <n v="574"/>
    <x v="149"/>
    <s v="loren171@gmail.com"/>
    <x v="0"/>
    <s v="2000 Block of MISSION ST"/>
    <n v="5704304288"/>
    <d v="2005-10-06T00:00:00"/>
    <d v="2021-04-11T00:00:00"/>
    <x v="175"/>
    <x v="1"/>
    <x v="0"/>
    <x v="0"/>
    <x v="159"/>
    <n v="236"/>
    <s v="900 Block of LARKIN ST"/>
    <s v="900 Block of STOCKTON ST"/>
    <s v="NOT DELIVERED"/>
    <d v="1980-07-05T00:00:00"/>
    <m/>
    <s v="31cb461a-66f3-11ea-a37c-7077813058ce"/>
    <n v="32800"/>
    <s v="NOT PAID"/>
    <x v="1"/>
    <m/>
    <x v="175"/>
    <x v="155"/>
    <x v="25"/>
    <s v="400 Block of HAIGHT ST"/>
    <s v="OH"/>
    <n v="1812999737"/>
  </r>
  <r>
    <n v="4628"/>
    <n v="248"/>
    <x v="150"/>
    <s v="gael721@hotmail.com"/>
    <x v="2"/>
    <s v="2300 Block of BUCHANAN ST"/>
    <n v="5946963380"/>
    <d v="2010-06-16T00:00:00"/>
    <d v="2020-05-12T00:00:00"/>
    <x v="176"/>
    <x v="0"/>
    <x v="1"/>
    <x v="1"/>
    <x v="160"/>
    <n v="1113"/>
    <s v="200 Block of KING ST"/>
    <s v="0 Block of FUENTE AV"/>
    <s v="NOT DELIVERED"/>
    <d v="1990-10-11T00:00:00"/>
    <m/>
    <s v="31d68f18-66f3-11ea-b8c4-7077813058ce"/>
    <n v="88092"/>
    <s v="NOT PAID"/>
    <x v="1"/>
    <m/>
    <x v="176"/>
    <x v="156"/>
    <x v="0"/>
    <s v="26TH ST / TREAT AV"/>
    <s v="KY"/>
    <n v="5913610613"/>
  </r>
  <r>
    <n v="2159"/>
    <n v="640"/>
    <x v="151"/>
    <s v="coleman372@yahoo.co.in"/>
    <x v="2"/>
    <s v="SUTTER ST / FRANKLIN ST"/>
    <n v="2543703845"/>
    <d v="2016-10-11T00:00:00"/>
    <d v="2027-08-11T00:00:00"/>
    <x v="177"/>
    <x v="1"/>
    <x v="1"/>
    <x v="1"/>
    <x v="148"/>
    <n v="864"/>
    <s v="0 Block of OFARRELL ST"/>
    <s v="200 Block of TURK ST"/>
    <s v="DELIVERED"/>
    <d v="2011-03-28T00:00:00"/>
    <d v="2011-06-25T00:00:00"/>
    <s v="31cccd64-66f3-11ea-a4c2-7077813058ce"/>
    <n v="24449"/>
    <s v="PAID"/>
    <x v="1"/>
    <d v="2011-06-25T00:00:00"/>
    <x v="177"/>
    <x v="157"/>
    <x v="3"/>
    <s v="1500 Block of MARKET ST"/>
    <s v="NY"/>
    <n v="2906446799"/>
  </r>
  <r>
    <n v="3569"/>
    <n v="896"/>
    <x v="152"/>
    <s v="jennifer84@gmail.com"/>
    <x v="2"/>
    <s v="700 Block of CABRILLO ST"/>
    <n v="6104073082"/>
    <d v="2016-11-01T00:00:00"/>
    <d v="2021-07-18T00:00:00"/>
    <x v="178"/>
    <x v="10"/>
    <x v="1"/>
    <x v="1"/>
    <x v="161"/>
    <n v="875"/>
    <s v="0 Block of PAYSON ST"/>
    <s v="0 Block of POWELL ST"/>
    <s v="DELIVERED"/>
    <d v="2014-04-30T00:00:00"/>
    <d v="2014-07-02T00:00:00"/>
    <s v="31cd8fca-66f3-11ea-97a4-7077813058ce"/>
    <n v="3119"/>
    <s v="PAID"/>
    <x v="0"/>
    <d v="2014-07-02T00:00:00"/>
    <x v="178"/>
    <x v="158"/>
    <x v="23"/>
    <s v="FELL ST / STEINER ST"/>
    <s v="MA"/>
    <n v="6522949251"/>
  </r>
  <r>
    <n v="6357"/>
    <n v="681"/>
    <x v="153"/>
    <s v="annamaria542@ymail.co.in"/>
    <x v="2"/>
    <s v="100 Block of EDDY ST"/>
    <n v="3676237077"/>
    <d v="2009-01-13T00:00:00"/>
    <d v="2020-01-22T00:00:00"/>
    <x v="179"/>
    <x v="6"/>
    <x v="1"/>
    <x v="0"/>
    <x v="162"/>
    <n v="1061"/>
    <s v="400 Block of LEAVENWORTH ST"/>
    <s v="NEWCOMB AV / 3RD ST"/>
    <s v="NOT DELIVERED"/>
    <d v="1986-09-07T00:00:00"/>
    <m/>
    <s v="31d0006c-66f3-11ea-9c10-7077813058ce"/>
    <n v="19804"/>
    <s v="NOT PAID"/>
    <x v="1"/>
    <m/>
    <x v="179"/>
    <x v="159"/>
    <x v="20"/>
    <s v="HYDE ST / GROVE ST"/>
    <s v="NC"/>
    <n v="5372626672"/>
  </r>
  <r>
    <n v="2096"/>
    <n v="226"/>
    <x v="154"/>
    <s v="tammi464@google.co.in"/>
    <x v="0"/>
    <s v="100 Block of MINNA ST"/>
    <n v="3365326918"/>
    <d v="1985-11-24T00:00:00"/>
    <d v="1994-09-21T00:00:00"/>
    <x v="180"/>
    <x v="7"/>
    <x v="0"/>
    <x v="0"/>
    <x v="163"/>
    <n v="1369"/>
    <s v="5TH ST / MISSION ST"/>
    <s v="1500 Block of HAIGHT ST"/>
    <s v="DELIVERED"/>
    <d v="2012-05-02T00:00:00"/>
    <d v="2012-08-20T00:00:00"/>
    <s v="31d2e636-66f3-11ea-8df2-7077813058ce"/>
    <n v="73423"/>
    <s v="PAID"/>
    <x v="0"/>
    <d v="2012-08-20T00:00:00"/>
    <x v="180"/>
    <x v="160"/>
    <x v="22"/>
    <s v="0 Block of CLARION AL"/>
    <s v="OH"/>
    <n v="6431033790"/>
  </r>
  <r>
    <n v="5209"/>
    <n v="762"/>
    <x v="155"/>
    <s v="elise537@google.co.in"/>
    <x v="2"/>
    <s v="500 Block of 2ND ST"/>
    <n v="8798033999"/>
    <d v="2019-09-21T00:00:00"/>
    <d v="2025-08-19T00:00:00"/>
    <x v="181"/>
    <x v="0"/>
    <x v="1"/>
    <x v="1"/>
    <x v="164"/>
    <n v="679"/>
    <s v="3600 Block of SACRAMENTO ST"/>
    <s v="SCOTT ST / CHESTNUT ST"/>
    <s v="DELIVERED"/>
    <d v="1976-06-06T00:00:00"/>
    <d v="1976-08-31T00:00:00"/>
    <s v="31d3f842-66f3-11ea-a75e-7077813058ce"/>
    <n v="91842"/>
    <s v="PAID"/>
    <x v="1"/>
    <d v="1976-08-31T00:00:00"/>
    <x v="181"/>
    <x v="161"/>
    <x v="1"/>
    <s v="FRANKLIN ST / IVY ST"/>
    <s v="ME"/>
    <n v="7665617991"/>
  </r>
  <r>
    <n v="3853"/>
    <n v="416"/>
    <x v="56"/>
    <s v="joao478@ymail.co.in"/>
    <x v="2"/>
    <s v="TARAVAL ST / 44TH AV"/>
    <n v="2407798660"/>
    <d v="2011-09-16T00:00:00"/>
    <d v="2025-12-19T00:00:00"/>
    <x v="182"/>
    <x v="9"/>
    <x v="1"/>
    <x v="0"/>
    <x v="165"/>
    <n v="580"/>
    <s v="LASALLE AV / PHELPS ST"/>
    <s v="2000 Block of MISSION ST"/>
    <s v="NOT DELIVERED"/>
    <d v="2011-10-08T00:00:00"/>
    <m/>
    <s v="31d77952-66f3-11ea-b47a-7077813058ce"/>
    <n v="66397"/>
    <s v="NOT PAID"/>
    <x v="0"/>
    <m/>
    <x v="182"/>
    <x v="162"/>
    <x v="14"/>
    <s v="800 Block of SOUTH VAN NESS AV"/>
    <s v="HI"/>
    <n v="7009589164"/>
  </r>
  <r>
    <n v="6772"/>
    <n v="473"/>
    <x v="126"/>
    <s v="dawn379@gmail.com"/>
    <x v="1"/>
    <s v="100 Block of TUCKER AV"/>
    <n v="7600088539"/>
    <d v="1976-04-29T00:00:00"/>
    <d v="1994-07-05T00:00:00"/>
    <x v="183"/>
    <x v="8"/>
    <x v="0"/>
    <x v="0"/>
    <x v="85"/>
    <n v="1320"/>
    <s v="3300 Block of BALBOA ST"/>
    <s v="300 Block of ELLIS ST"/>
    <s v="DELIVERED"/>
    <d v="2009-02-23T00:00:00"/>
    <d v="2009-09-29T00:00:00"/>
    <s v="31d5a4e4-66f3-11ea-861b-7077813058ce"/>
    <n v="96963"/>
    <s v="PAID"/>
    <x v="1"/>
    <d v="2009-09-29T00:00:00"/>
    <x v="183"/>
    <x v="31"/>
    <x v="13"/>
    <s v="0 Block of TAYLOR ST"/>
    <s v="NM"/>
    <n v="9875605267"/>
  </r>
  <r>
    <n v="515"/>
    <n v="425"/>
    <x v="156"/>
    <s v="muriel437@yahoo.com"/>
    <x v="1"/>
    <s v="1ST ST / MISSION ST"/>
    <n v="3644687016"/>
    <d v="2017-06-04T00:00:00"/>
    <d v="2019-12-09T00:00:00"/>
    <x v="184"/>
    <x v="6"/>
    <x v="1"/>
    <x v="1"/>
    <x v="166"/>
    <n v="1257"/>
    <s v="3300 Block of 22ND ST"/>
    <s v="CALIFORNIA ST / POLK ST"/>
    <s v="DELIVERED"/>
    <d v="1987-01-15T00:00:00"/>
    <d v="1987-04-30T00:00:00"/>
    <s v="31d8638c-66f3-11ea-8b90-7077813058ce"/>
    <n v="1714"/>
    <s v="PAID"/>
    <x v="0"/>
    <d v="1987-04-30T00:00:00"/>
    <x v="184"/>
    <x v="163"/>
    <x v="15"/>
    <s v="4300 Block of 25TH ST"/>
    <s v="KS"/>
    <n v="3097734889"/>
  </r>
  <r>
    <n v="7513"/>
    <n v="435"/>
    <x v="157"/>
    <s v="valeria27@ymail.com"/>
    <x v="1"/>
    <s v="0 Block of STOCKTON ST"/>
    <n v="1848195986"/>
    <d v="1995-06-07T00:00:00"/>
    <d v="2009-07-05T00:00:00"/>
    <x v="185"/>
    <x v="1"/>
    <x v="1"/>
    <x v="1"/>
    <x v="167"/>
    <n v="1084"/>
    <s v="16TH ST / MISSOURI ST"/>
    <s v="200 Block of HARKNESS AV"/>
    <s v="NOT DELIVERED"/>
    <d v="1971-02-06T00:00:00"/>
    <m/>
    <s v="31d927a2-66f3-11ea-bb48-7077813058ce"/>
    <n v="5059"/>
    <s v="NOT PAID"/>
    <x v="0"/>
    <m/>
    <x v="185"/>
    <x v="164"/>
    <x v="16"/>
    <s v="1900 Block of 14TH AV"/>
    <s v="KS"/>
    <n v="3349318383"/>
  </r>
  <r>
    <n v="9030"/>
    <n v="370"/>
    <x v="158"/>
    <s v="yasmeen6@outlook.com"/>
    <x v="0"/>
    <s v="100 Block of HYDE ST"/>
    <n v="5755404369"/>
    <d v="1998-06-14T00:00:00"/>
    <d v="2016-04-26T00:00:00"/>
    <x v="186"/>
    <x v="10"/>
    <x v="1"/>
    <x v="0"/>
    <x v="5"/>
    <n v="872"/>
    <s v="WINSTON DR / 19TH AV"/>
    <s v="300 Block of BEALE ST"/>
    <s v="NOT DELIVERED"/>
    <d v="1975-03-04T00:00:00"/>
    <m/>
    <s v="31d9eaca-66f3-11ea-b8c8-7077813058ce"/>
    <n v="66582"/>
    <s v="NOT PAID"/>
    <x v="0"/>
    <m/>
    <x v="186"/>
    <x v="165"/>
    <x v="11"/>
    <s v="1200 Block of HOWARD ST"/>
    <s v="TX"/>
    <n v="2261795235"/>
  </r>
  <r>
    <n v="2378"/>
    <n v="406"/>
    <x v="85"/>
    <s v="cecilia196@hotmail.com"/>
    <x v="0"/>
    <s v="MASON ST / TURK ST"/>
    <n v="2705083615"/>
    <d v="1988-08-04T00:00:00"/>
    <d v="2007-05-20T00:00:00"/>
    <x v="187"/>
    <x v="2"/>
    <x v="0"/>
    <x v="1"/>
    <x v="168"/>
    <n v="1067"/>
    <s v="2100 Block of 16TH AV"/>
    <s v="5TH ST / MARKET ST"/>
    <s v="DELIVERED"/>
    <d v="1972-06-10T00:00:00"/>
    <d v="1972-06-16T00:00:00"/>
    <s v="31da86f6-66f3-11ea-8b12-7077813058ce"/>
    <n v="42143"/>
    <s v="PAID"/>
    <x v="0"/>
    <d v="1972-06-16T00:00:00"/>
    <x v="187"/>
    <x v="166"/>
    <x v="8"/>
    <s v="800 Block of BURNETT AV"/>
    <s v="PA"/>
    <n v="8692599127"/>
  </r>
  <r>
    <n v="7587"/>
    <n v="349"/>
    <x v="159"/>
    <s v="gray853@yahoo.co.in"/>
    <x v="0"/>
    <s v="100 Block of MARIETTA DR"/>
    <n v="7152577292"/>
    <d v="2012-05-20T00:00:00"/>
    <d v="2017-11-27T00:00:00"/>
    <x v="188"/>
    <x v="2"/>
    <x v="1"/>
    <x v="0"/>
    <x v="80"/>
    <n v="1314"/>
    <s v="MARTIN LUTHER KING JR DR / 9TH AV"/>
    <s v="0 Block of TURK ST"/>
    <s v="NOT DELIVERED"/>
    <d v="1977-01-05T00:00:00"/>
    <m/>
    <s v="31dcf6d4-66f3-11ea-a647-7077813058ce"/>
    <n v="696"/>
    <s v="NOT PAID"/>
    <x v="0"/>
    <m/>
    <x v="188"/>
    <x v="167"/>
    <x v="9"/>
    <s v="2400 Block of CALIFORNIA ST"/>
    <s v="VT"/>
    <n v="9918649402"/>
  </r>
  <r>
    <n v="1702"/>
    <n v="683"/>
    <x v="160"/>
    <s v="latasha554@ymail.com"/>
    <x v="1"/>
    <s v="500 Block of HOLLOWAY AV"/>
    <n v="6507962797"/>
    <d v="2010-08-18T00:00:00"/>
    <d v="2026-12-26T00:00:00"/>
    <x v="189"/>
    <x v="7"/>
    <x v="1"/>
    <x v="1"/>
    <x v="55"/>
    <n v="863"/>
    <s v="700 Block of MARKET ST"/>
    <s v="700 Block of SWEENY ST"/>
    <s v="NOT DELIVERED"/>
    <d v="2009-08-07T00:00:00"/>
    <m/>
    <s v="31ebe8b4-66f3-11ea-b8ca-7077813058ce"/>
    <n v="39488"/>
    <s v="NOT PAID"/>
    <x v="1"/>
    <m/>
    <x v="189"/>
    <x v="168"/>
    <x v="18"/>
    <s v="3200 Block of 20TH AV"/>
    <s v="NY"/>
    <n v="5144195389"/>
  </r>
  <r>
    <n v="5214"/>
    <n v="366"/>
    <x v="161"/>
    <s v="jasmine269@hotmail.com"/>
    <x v="2"/>
    <s v="1300 Block of MARKET ST"/>
    <n v="5684234865"/>
    <d v="1971-06-23T00:00:00"/>
    <d v="1975-06-04T00:00:00"/>
    <x v="190"/>
    <x v="1"/>
    <x v="0"/>
    <x v="0"/>
    <x v="169"/>
    <n v="611"/>
    <s v="3800 Block of MISSION ST"/>
    <s v="100 Block of PAGE ST"/>
    <s v="NOT DELIVERED"/>
    <d v="1995-07-26T00:00:00"/>
    <m/>
    <s v="31df1974-66f3-11ea-948f-7077813058ce"/>
    <n v="16299"/>
    <s v="NOT PAID"/>
    <x v="0"/>
    <m/>
    <x v="190"/>
    <x v="169"/>
    <x v="1"/>
    <s v="14TH ST / FOLSOM ST"/>
    <s v="SD"/>
    <n v="1058029786"/>
  </r>
  <r>
    <n v="8249"/>
    <n v="39"/>
    <x v="162"/>
    <s v="kelly404@gmail.com"/>
    <x v="2"/>
    <s v="200 Block of RALSTON ST"/>
    <n v="8687515154"/>
    <d v="1995-07-13T00:00:00"/>
    <d v="2009-08-11T00:00:00"/>
    <x v="191"/>
    <x v="2"/>
    <x v="1"/>
    <x v="0"/>
    <x v="96"/>
    <n v="1255"/>
    <s v="500 Block of JOHNFKENNEDY DR"/>
    <s v="VALLEJO ST / KEARNY ST"/>
    <s v="DELIVERED"/>
    <d v="1996-02-09T00:00:00"/>
    <d v="1996-09-13T00:00:00"/>
    <s v="31e02ac0-66f3-11ea-85d7-7077813058ce"/>
    <n v="16690"/>
    <s v="PAID"/>
    <x v="0"/>
    <d v="1996-09-13T00:00:00"/>
    <x v="191"/>
    <x v="133"/>
    <x v="1"/>
    <s v="COLUMBUS AV / GREEN ST"/>
    <s v="IL"/>
    <n v="2276744816"/>
  </r>
  <r>
    <n v="2037"/>
    <n v="751"/>
    <x v="163"/>
    <s v="rita822@google.co.in"/>
    <x v="1"/>
    <s v="1300 Block of FRANKLIN ST"/>
    <n v="1731496685"/>
    <d v="2010-06-24T00:00:00"/>
    <d v="2016-03-14T00:00:00"/>
    <x v="192"/>
    <x v="1"/>
    <x v="1"/>
    <x v="1"/>
    <x v="170"/>
    <n v="704"/>
    <s v="500 Block of HOWARD ST"/>
    <s v="500 Block of JACKSON ST"/>
    <s v="NOT DELIVERED"/>
    <d v="2010-03-15T00:00:00"/>
    <m/>
    <s v="31e3aca4-66f3-11ea-b4f1-7077813058ce"/>
    <n v="34832"/>
    <s v="NOT PAID"/>
    <x v="1"/>
    <m/>
    <x v="192"/>
    <x v="170"/>
    <x v="17"/>
    <s v="300 Block of GOLDEN GATE AV"/>
    <s v="WI"/>
    <n v="7945949825"/>
  </r>
  <r>
    <n v="2401"/>
    <n v="899"/>
    <x v="164"/>
    <s v="jaime171@hotmail.com"/>
    <x v="1"/>
    <s v="1000 Block of HYDE ST"/>
    <n v="2656568705"/>
    <d v="1972-03-09T00:00:00"/>
    <d v="1982-07-14T00:00:00"/>
    <x v="193"/>
    <x v="2"/>
    <x v="1"/>
    <x v="0"/>
    <x v="171"/>
    <n v="1260"/>
    <s v="0 Block of MYRTLE ST"/>
    <s v="2ND ST / TOWNSEND ST"/>
    <s v="DELIVERED"/>
    <d v="1995-01-22T00:00:00"/>
    <d v="1995-01-01T00:00:00"/>
    <s v="31e496d4-66f3-11ea-ae24-7077813058ce"/>
    <n v="59176"/>
    <s v="PAID"/>
    <x v="1"/>
    <d v="1995-01-01T00:00:00"/>
    <x v="193"/>
    <x v="171"/>
    <x v="22"/>
    <s v="800 Block of BRYANT ST"/>
    <s v="TX"/>
    <n v="4209429743"/>
  </r>
  <r>
    <n v="4892"/>
    <n v="617"/>
    <x v="165"/>
    <s v="valencia714@yahoo.co.in"/>
    <x v="1"/>
    <s v="14TH ST / VALENCIA ST"/>
    <n v="9062287896"/>
    <d v="1990-08-14T00:00:00"/>
    <d v="1993-12-07T00:00:00"/>
    <x v="194"/>
    <x v="3"/>
    <x v="0"/>
    <x v="1"/>
    <x v="172"/>
    <n v="1385"/>
    <s v="SUTTER ST / LAGUNA ST"/>
    <s v="SOUTH VAN NESS AV / 22ND ST"/>
    <s v="NOT DELIVERED"/>
    <d v="2016-12-21T00:00:00"/>
    <m/>
    <s v="31ee3246-66f3-11ea-ae6c-7077813058ce"/>
    <n v="77570"/>
    <s v="NOT PAID"/>
    <x v="0"/>
    <m/>
    <x v="194"/>
    <x v="172"/>
    <x v="15"/>
    <s v="400 Block of EDDY ST"/>
    <s v="CA"/>
    <n v="1160558300"/>
  </r>
  <r>
    <n v="1303"/>
    <n v="396"/>
    <x v="166"/>
    <s v="debora90@gmail.com"/>
    <x v="0"/>
    <s v="2000 Block of MISSION ST"/>
    <n v="2383254556"/>
    <d v="1982-04-30T00:00:00"/>
    <d v="1996-11-26T00:00:00"/>
    <x v="195"/>
    <x v="1"/>
    <x v="0"/>
    <x v="0"/>
    <x v="173"/>
    <n v="1257"/>
    <s v="900 Block of THE EMBARCADERO NORTH ST"/>
    <s v="2500 Block of OCTAVIA ST"/>
    <s v="NOT DELIVERED"/>
    <d v="2008-09-24T00:00:00"/>
    <m/>
    <s v="31e5a810-66f3-11ea-b394-7077813058ce"/>
    <n v="3846"/>
    <s v="NOT PAID"/>
    <x v="1"/>
    <m/>
    <x v="195"/>
    <x v="173"/>
    <x v="7"/>
    <s v="800 Block of BRYANT ST"/>
    <s v="NM"/>
    <n v="9621041593"/>
  </r>
  <r>
    <n v="2969"/>
    <n v="903"/>
    <x v="167"/>
    <s v="jalen271@gmail.com"/>
    <x v="2"/>
    <s v="900 Block of NATOMA ST"/>
    <n v="8158241511"/>
    <d v="2013-11-25T00:00:00"/>
    <d v="2017-05-01T00:00:00"/>
    <x v="196"/>
    <x v="3"/>
    <x v="0"/>
    <x v="0"/>
    <x v="174"/>
    <n v="1048"/>
    <s v="100 Block of MONTGOMERY ST"/>
    <s v="600 Block of PRENTISS ST"/>
    <s v="NOT DELIVERED"/>
    <d v="1987-05-07T00:00:00"/>
    <m/>
    <s v="31e92a06-66f3-11ea-a2c3-7077813058ce"/>
    <n v="49908"/>
    <s v="NOT PAID"/>
    <x v="0"/>
    <m/>
    <x v="196"/>
    <x v="128"/>
    <x v="19"/>
    <s v="LARKIN ST / SUTTER ST"/>
    <s v="MA"/>
    <n v="7461936580"/>
  </r>
  <r>
    <n v="8737"/>
    <n v="335"/>
    <x v="168"/>
    <s v="samual419@outlook.com"/>
    <x v="2"/>
    <s v="LINCOLN WY / 45TH AV"/>
    <n v="1345806313"/>
    <d v="1984-10-19T00:00:00"/>
    <d v="1996-07-15T00:00:00"/>
    <x v="197"/>
    <x v="3"/>
    <x v="1"/>
    <x v="1"/>
    <x v="92"/>
    <n v="1271"/>
    <s v="0 Block of POWELL ST"/>
    <s v="600 Block of VALENCIA ST"/>
    <s v="NOT DELIVERED"/>
    <d v="1984-01-04T00:00:00"/>
    <m/>
    <s v="31ea3b58-66f3-11ea-bc9e-7077813058ce"/>
    <n v="68886"/>
    <s v="NOT PAID"/>
    <x v="1"/>
    <m/>
    <x v="197"/>
    <x v="174"/>
    <x v="22"/>
    <s v="0 Block of DUNCAN ST"/>
    <s v="MN"/>
    <n v="6828905297"/>
  </r>
  <r>
    <n v="2104"/>
    <n v="784"/>
    <x v="169"/>
    <s v="holli358@ymail.com"/>
    <x v="1"/>
    <s v="UNION ST / LAGUNA ST"/>
    <n v="9076432313"/>
    <d v="1994-06-06T00:00:00"/>
    <d v="2008-05-24T00:00:00"/>
    <x v="198"/>
    <x v="3"/>
    <x v="1"/>
    <x v="1"/>
    <x v="12"/>
    <n v="1007"/>
    <s v="BARTLETT ST / 21ST ST"/>
    <s v="FELL ST / POLK ST"/>
    <s v="DELIVERED"/>
    <d v="1992-05-10T00:00:00"/>
    <d v="1992-12-27T00:00:00"/>
    <s v="31eb4c8c-66f3-11ea-b7ad-7077813058ce"/>
    <n v="41456"/>
    <s v="PAID"/>
    <x v="0"/>
    <d v="1992-12-27T00:00:00"/>
    <x v="198"/>
    <x v="175"/>
    <x v="15"/>
    <s v="400 Block of GROVE ST"/>
    <s v="AL"/>
    <n v="2273691148"/>
  </r>
  <r>
    <n v="3624"/>
    <n v="142"/>
    <x v="170"/>
    <s v="beth30@yahoo.co.in"/>
    <x v="0"/>
    <s v="1100 Block of MASONIC AV"/>
    <n v="7652369372"/>
    <d v="2017-05-03T00:00:00"/>
    <d v="2022-09-08T00:00:00"/>
    <x v="199"/>
    <x v="9"/>
    <x v="1"/>
    <x v="0"/>
    <x v="175"/>
    <n v="1021"/>
    <s v="FILLMORE ST / OFARRELL ST"/>
    <s v="HAWTHORNE ST / HARRISON ST"/>
    <s v="DELIVERED"/>
    <d v="2015-01-28T00:00:00"/>
    <d v="2015-03-20T00:00:00"/>
    <s v="31ed6f18-66f3-11ea-af57-7077813058ce"/>
    <n v="73137"/>
    <s v="PAID"/>
    <x v="0"/>
    <d v="2015-03-20T00:00:00"/>
    <x v="199"/>
    <x v="55"/>
    <x v="20"/>
    <s v="1100 Block of FILLMORE ST"/>
    <s v="TX"/>
    <n v="22611524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690"/>
    <n v="230"/>
    <s v="Healthcare"/>
    <s v="Domestic"/>
    <s v="Regular"/>
    <n v="553"/>
    <x v="0"/>
    <n v="1210"/>
    <s v="1800 Block of 26TH ST"/>
    <s v="1200 Block of JACKSON ST"/>
  </r>
  <r>
    <n v="933"/>
    <n v="3189"/>
    <s v="Healthcare"/>
    <s v="International"/>
    <s v="Express"/>
    <n v="810"/>
    <x v="0"/>
    <n v="1114"/>
    <s v="2600 Block of ALEMANY BL"/>
    <s v="700 Block of HAMPSHIRE ST"/>
  </r>
  <r>
    <n v="261"/>
    <n v="2216"/>
    <s v="Luggage"/>
    <s v="Domestic"/>
    <s v="Express"/>
    <n v="994"/>
    <x v="0"/>
    <n v="1020"/>
    <s v="BARTLETT ST / 23RD ST"/>
    <s v="500 Block of HAIGHT ST"/>
  </r>
  <r>
    <n v="445"/>
    <n v="1904"/>
    <s v="Home Furnishing"/>
    <s v="Domestic"/>
    <s v="Express"/>
    <n v="598"/>
    <x v="0"/>
    <n v="1351"/>
    <s v="1300 Block of 7TH AV"/>
    <s v="300 Block of 9TH ST"/>
  </r>
  <r>
    <n v="722"/>
    <n v="7342"/>
    <s v="Electronics"/>
    <s v="International"/>
    <s v="Express"/>
    <n v="412"/>
    <x v="0"/>
    <n v="566"/>
    <s v="0 Block of EUREKA ST"/>
    <s v="1800 Block of VANNESS AV"/>
  </r>
  <r>
    <n v="129"/>
    <n v="7633"/>
    <s v="Food and Beverages"/>
    <s v="Domestic"/>
    <s v="Regular"/>
    <n v="379"/>
    <x v="0"/>
    <n v="590"/>
    <s v="700 Block of VANNESS AV"/>
    <s v="500 Block of LEAVENWORTH ST"/>
  </r>
  <r>
    <n v="489"/>
    <n v="2154"/>
    <s v="Fashion"/>
    <s v="Domestic"/>
    <s v="Regular"/>
    <n v="892"/>
    <x v="0"/>
    <n v="1407"/>
    <s v="200 Block of BERRY ST"/>
    <s v="CARROLL AV / JENNINGS ST"/>
  </r>
  <r>
    <n v="165"/>
    <n v="5543"/>
    <s v="Industrial Equipments"/>
    <s v="Domestic"/>
    <s v="Regular"/>
    <n v="347"/>
    <x v="1"/>
    <n v="786"/>
    <s v="1100 Block of FRANCISCO ST"/>
    <s v="1000 Block of MARKET ST"/>
  </r>
  <r>
    <n v="164"/>
    <n v="2332"/>
    <s v="Hazardous Goods"/>
    <s v="International"/>
    <s v="Express"/>
    <n v="457"/>
    <x v="0"/>
    <n v="855"/>
    <s v="100 Block of NEWMONTGOMERY ST"/>
    <s v="600 Block of SOUTH VAN NESS AV"/>
  </r>
  <r>
    <n v="364"/>
    <n v="4094"/>
    <s v="Automotive"/>
    <s v="International"/>
    <s v="Express"/>
    <n v="957"/>
    <x v="0"/>
    <n v="1182"/>
    <s v="200 Block of SCOTT ST"/>
    <s v="2600 Block of MISSION ST"/>
  </r>
  <r>
    <n v="469"/>
    <n v="3042"/>
    <s v="Electronics"/>
    <s v="International"/>
    <s v="Regular"/>
    <n v="23"/>
    <x v="1"/>
    <n v="25"/>
    <s v="BELVEDERE ST / WALLER ST"/>
    <s v="0 Block of CEDAR ST"/>
  </r>
  <r>
    <n v="158"/>
    <n v="2220"/>
    <s v="Healthcare"/>
    <s v="Domestic"/>
    <s v="Express"/>
    <n v="479"/>
    <x v="0"/>
    <n v="861"/>
    <s v="800 Block of BRYANT ST"/>
    <s v="500 Block of FREDERICK ST"/>
  </r>
  <r>
    <n v="337"/>
    <n v="4988"/>
    <s v="Electronics"/>
    <s v="Domestic"/>
    <s v="Express"/>
    <n v="305"/>
    <x v="1"/>
    <n v="834"/>
    <s v="1300 Block of CALIFORNIA ST"/>
    <s v="0 Block of RAUSCH ST"/>
  </r>
  <r>
    <n v="634"/>
    <n v="175"/>
    <s v="Healthcare"/>
    <s v="International"/>
    <s v="Express"/>
    <n v="939"/>
    <x v="0"/>
    <n v="1446"/>
    <s v="300 Block of CHENERY ST"/>
    <s v="BUSH ST / BUCHANAN ST"/>
  </r>
  <r>
    <n v="577"/>
    <n v="4233"/>
    <s v="Fashion"/>
    <s v="Domestic"/>
    <s v="Regular"/>
    <n v="679"/>
    <x v="0"/>
    <n v="1455"/>
    <s v="2600 Block of 18TH ST"/>
    <s v="800 Block of BRYANT ST"/>
  </r>
  <r>
    <n v="907"/>
    <n v="4351"/>
    <s v="Electronics"/>
    <s v="International"/>
    <s v="Express"/>
    <n v="803"/>
    <x v="0"/>
    <n v="1020"/>
    <s v="800 Block of 30TH AV"/>
    <s v="1100 Block of MARKET ST"/>
  </r>
  <r>
    <n v="870"/>
    <n v="5578"/>
    <s v="Construction"/>
    <s v="Domestic"/>
    <s v="Regular"/>
    <n v="783"/>
    <x v="0"/>
    <n v="1042"/>
    <s v="800 Block of GENEVA AV"/>
    <s v="300 Block of 4TH ST"/>
  </r>
  <r>
    <n v="982"/>
    <n v="4523"/>
    <s v="Industrial Equipments"/>
    <s v="Domestic"/>
    <s v="Regular"/>
    <n v="432"/>
    <x v="0"/>
    <n v="915"/>
    <s v="800 Block of BRYANT ST"/>
    <s v="100 Block of TOWNSEND ST"/>
  </r>
  <r>
    <n v="351"/>
    <n v="2972"/>
    <s v="Industrial Equipments"/>
    <s v="Domestic"/>
    <s v="Regular"/>
    <n v="776"/>
    <x v="0"/>
    <n v="1053"/>
    <s v="15TH ST / SANCHEZ ST"/>
    <s v="1700 Block of FULTON ST"/>
  </r>
  <r>
    <n v="328"/>
    <n v="6153"/>
    <s v="Healthcare"/>
    <s v="Domestic"/>
    <s v="Express"/>
    <n v="710"/>
    <x v="0"/>
    <n v="1066"/>
    <s v="900 Block of ELLSWORTH ST"/>
    <s v="400 Block of 28TH ST"/>
  </r>
  <r>
    <n v="242"/>
    <n v="4852"/>
    <s v="Construction"/>
    <s v="Domestic"/>
    <s v="Regular"/>
    <n v="959"/>
    <x v="0"/>
    <n v="1253"/>
    <s v="600 Block of FRANCISCO ST"/>
    <s v="FELL ST / MASONIC AV"/>
  </r>
  <r>
    <n v="421"/>
    <n v="8106"/>
    <s v="Automotive"/>
    <s v="International"/>
    <s v="Regular"/>
    <n v="147"/>
    <x v="1"/>
    <n v="535"/>
    <s v="800 Block of BRYANT ST"/>
    <s v="900 Block of RANDOLPH ST"/>
  </r>
  <r>
    <n v="6"/>
    <n v="3917"/>
    <s v="Arts and crafts"/>
    <s v="International"/>
    <s v="Express"/>
    <n v="613"/>
    <x v="0"/>
    <n v="1256"/>
    <s v="800 Block of BRYANT ST"/>
    <s v="0 Block of 6TH ST"/>
  </r>
  <r>
    <n v="384"/>
    <n v="9377"/>
    <s v="Luggage"/>
    <s v="Domestic"/>
    <s v="Regular"/>
    <n v="590"/>
    <x v="0"/>
    <n v="1033"/>
    <s v="ELLIS ST / LAGUNA ST"/>
    <s v="0 Block of HYDE ST"/>
  </r>
  <r>
    <n v="286"/>
    <n v="5387"/>
    <s v="Electronics"/>
    <s v="Domestic"/>
    <s v="Regular"/>
    <n v="193"/>
    <x v="1"/>
    <n v="817"/>
    <s v="100 Block of STEUART ST"/>
    <s v="900 Block of VALENCIA ST"/>
  </r>
  <r>
    <n v="892"/>
    <n v="6513"/>
    <s v="Luggage"/>
    <s v="Domestic"/>
    <s v="Regular"/>
    <n v="879"/>
    <x v="0"/>
    <n v="1037"/>
    <s v="700 Block of FOLSOM ST"/>
    <s v="300 Block of ARBALLO DR"/>
  </r>
  <r>
    <n v="558"/>
    <n v="3965"/>
    <s v="Industrial Equipments"/>
    <s v="Domestic"/>
    <s v="Regular"/>
    <n v="275"/>
    <x v="1"/>
    <n v="951"/>
    <s v="1600 Block of VANNESS AV"/>
    <s v="100 Block of PHELAN AV"/>
  </r>
  <r>
    <n v="481"/>
    <n v="8893"/>
    <s v="Construction"/>
    <s v="International"/>
    <s v="Regular"/>
    <n v="319"/>
    <x v="1"/>
    <n v="770"/>
    <s v="800 Block of MARKET ST"/>
    <s v="0 Block of GORDON ST"/>
  </r>
  <r>
    <n v="155"/>
    <n v="1897"/>
    <s v="Hazardous Goods"/>
    <s v="Domestic"/>
    <s v="Express"/>
    <n v="52"/>
    <x v="1"/>
    <n v="293"/>
    <s v="800 Block of BRYANT ST"/>
    <s v="600 Block of VALENCIA ST"/>
  </r>
  <r>
    <n v="771"/>
    <n v="390"/>
    <s v="Electronics"/>
    <s v="Domestic"/>
    <s v="Regular"/>
    <n v="702"/>
    <x v="0"/>
    <n v="1414"/>
    <s v="SHOTWELL ST / 17TH ST"/>
    <s v="EDDY ST / HYDE ST"/>
  </r>
  <r>
    <n v="945"/>
    <n v="3633"/>
    <s v="Healthcare"/>
    <s v="Domestic"/>
    <s v="Express"/>
    <n v="299"/>
    <x v="1"/>
    <n v="524"/>
    <s v="1500 Block of BAKER ST"/>
    <s v="LIPPARD AV / BOSWORTH ST"/>
  </r>
  <r>
    <n v="719"/>
    <n v="7828"/>
    <s v="Arts and crafts"/>
    <s v="Domestic"/>
    <s v="Regular"/>
    <n v="930"/>
    <x v="0"/>
    <n v="1183"/>
    <s v="100 Block of BERRY ST"/>
    <s v="KERN ST / DIAMOND ST"/>
  </r>
  <r>
    <n v="493"/>
    <n v="2241"/>
    <s v="Home Furnishing"/>
    <s v="Domestic"/>
    <s v="Regular"/>
    <n v="314"/>
    <x v="1"/>
    <n v="566"/>
    <s v="700 Block of HOWARD ST"/>
    <s v="HARRISON ST / 3RD ST"/>
  </r>
  <r>
    <n v="998"/>
    <n v="896"/>
    <s v="Hazardous Goods"/>
    <s v="International"/>
    <s v="Express"/>
    <n v="109"/>
    <x v="1"/>
    <n v="961"/>
    <s v="0 Block of LEE AV"/>
    <s v="0 Block of FALLON PL"/>
  </r>
  <r>
    <n v="968"/>
    <n v="6361"/>
    <s v="Food and Beverages"/>
    <s v="Domestic"/>
    <s v="Regular"/>
    <n v="24"/>
    <x v="1"/>
    <n v="54"/>
    <s v="STOCKTON ST / BROADWAY ST"/>
    <s v="900 Block of GEARY ST"/>
  </r>
  <r>
    <n v="738"/>
    <n v="6713"/>
    <s v="Electronics"/>
    <s v="Domestic"/>
    <s v="Express"/>
    <n v="545"/>
    <x v="0"/>
    <n v="1044"/>
    <s v="LAKE MERCED BL / BROTHERHOOD WAY"/>
    <s v="HARRISON ST / THE EMBARCADEROSOUTH ST"/>
  </r>
  <r>
    <n v="912"/>
    <n v="4283"/>
    <s v="Fashion"/>
    <s v="International"/>
    <s v="Regular"/>
    <n v="505"/>
    <x v="0"/>
    <n v="1082"/>
    <s v="GEARY ST / POLK ST"/>
    <s v="1600 Block of LASALLE AV"/>
  </r>
  <r>
    <n v="782"/>
    <n v="9486"/>
    <s v="Electronics"/>
    <s v="International"/>
    <s v="Regular"/>
    <n v="182"/>
    <x v="1"/>
    <n v="871"/>
    <s v="1400 Block of DOUGLASS ST"/>
    <s v="48TH AV / JUDAH ST"/>
  </r>
  <r>
    <n v="140"/>
    <n v="308"/>
    <s v="Luggage"/>
    <s v="International"/>
    <s v="Regular"/>
    <n v="226"/>
    <x v="1"/>
    <n v="970"/>
    <s v="100 Block of FONT BL"/>
    <s v="1000 Block of KEY AV"/>
  </r>
  <r>
    <n v="702"/>
    <n v="8927"/>
    <s v="Home Furnishing"/>
    <s v="International"/>
    <s v="Regular"/>
    <n v="111"/>
    <x v="1"/>
    <n v="617"/>
    <s v="HOLLOWAY AV / BRIGHTON AV"/>
    <s v="TAYLOR ST / GOLDEN GATE AV"/>
  </r>
  <r>
    <n v="284"/>
    <n v="249"/>
    <s v="Hazardous Goods"/>
    <s v="International"/>
    <s v="Express"/>
    <n v="145"/>
    <x v="1"/>
    <n v="814"/>
    <s v="1800 Block of KIRKHAM ST"/>
    <s v="800 Block of BRYANT ST"/>
  </r>
  <r>
    <n v="199"/>
    <n v="2620"/>
    <s v="Electronics"/>
    <s v="Domestic"/>
    <s v="Regular"/>
    <n v="829"/>
    <x v="0"/>
    <n v="1145"/>
    <s v="500 Block of TUNNEL AV"/>
    <s v="1600 Block of TURK ST"/>
  </r>
  <r>
    <n v="228"/>
    <n v="1164"/>
    <s v="Electronics"/>
    <s v="Domestic"/>
    <s v="Regular"/>
    <n v="269"/>
    <x v="1"/>
    <n v="902"/>
    <s v="800 Block of BRYANT ST"/>
    <s v="100 Block of SPEAR ST"/>
  </r>
  <r>
    <n v="908"/>
    <n v="4711"/>
    <s v="Hazardous Goods"/>
    <s v="International"/>
    <s v="Regular"/>
    <n v="660"/>
    <x v="0"/>
    <n v="1470"/>
    <s v="200 Block of CHENERY ST"/>
    <s v="2900 Block of DIAMOND ST"/>
  </r>
  <r>
    <n v="594"/>
    <n v="4053"/>
    <s v="Home Furnishing"/>
    <s v="Domestic"/>
    <s v="Regular"/>
    <n v="484"/>
    <x v="0"/>
    <n v="568"/>
    <s v="1000 Block of POTRERO AV"/>
    <s v="400 Block of ROLPH ST"/>
  </r>
  <r>
    <n v="542"/>
    <n v="4272"/>
    <s v="Food and Beverages"/>
    <s v="International"/>
    <s v="Regular"/>
    <n v="100"/>
    <x v="1"/>
    <n v="487"/>
    <s v="100 Block of HYDE ST"/>
    <s v="BANCROFT AV / KEITH ST"/>
  </r>
  <r>
    <n v="586"/>
    <n v="7005"/>
    <s v="Construction"/>
    <s v="Domestic"/>
    <s v="Express"/>
    <n v="711"/>
    <x v="0"/>
    <n v="1197"/>
    <s v="1100 Block of HUDSON AV"/>
    <s v="MYRTLE ST / LARKIN ST"/>
  </r>
  <r>
    <n v="636"/>
    <n v="2308"/>
    <s v="Home Furnishing"/>
    <s v="International"/>
    <s v="Regular"/>
    <n v="325"/>
    <x v="1"/>
    <n v="994"/>
    <s v="STOCKTON ST / POST ST"/>
    <s v="500 Block of MAGELLAN AV"/>
  </r>
  <r>
    <n v="581"/>
    <n v="5150"/>
    <s v="Automotive"/>
    <s v="Domestic"/>
    <s v="Regular"/>
    <n v="209"/>
    <x v="1"/>
    <n v="933"/>
    <s v="LEAVENWORTH ST / TURK ST"/>
    <s v="1600 Block of 38TH AV"/>
  </r>
  <r>
    <n v="336"/>
    <n v="693"/>
    <s v="Construction"/>
    <s v="International"/>
    <s v="Express"/>
    <n v="996"/>
    <x v="0"/>
    <n v="1168"/>
    <s v="800 Block of BRYANT ST"/>
    <s v="3300 Block of MISSION ST"/>
  </r>
  <r>
    <n v="504"/>
    <n v="9598"/>
    <s v="Luggage"/>
    <s v="International"/>
    <s v="Regular"/>
    <n v="420"/>
    <x v="0"/>
    <n v="561"/>
    <s v="4200 Block of 26TH ST"/>
    <s v="0 Block of TURK ST"/>
  </r>
  <r>
    <n v="346"/>
    <n v="8103"/>
    <s v="Industrial Equipments"/>
    <s v="International"/>
    <s v="Express"/>
    <n v="182"/>
    <x v="1"/>
    <n v="850"/>
    <s v="BLAKE ST / GEARY BL"/>
    <s v="BROADWAY ST / COLUMBUS AV"/>
  </r>
  <r>
    <n v="135"/>
    <n v="8894"/>
    <s v="Construction"/>
    <s v="Domestic"/>
    <s v="Express"/>
    <n v="901"/>
    <x v="0"/>
    <n v="1393"/>
    <s v="WASHINGTON ST / DRUMM ST"/>
    <s v="1200 Block of PINE ST"/>
  </r>
  <r>
    <n v="822"/>
    <n v="114"/>
    <s v="Construction"/>
    <s v="International"/>
    <s v="Regular"/>
    <n v="88"/>
    <x v="1"/>
    <n v="426"/>
    <s v="EXECUTIVEPARK BL / ALANA WY"/>
    <s v="900 Block of MISSION ST"/>
  </r>
  <r>
    <n v="95"/>
    <n v="6546"/>
    <s v="Electronics"/>
    <s v="Domestic"/>
    <s v="Regular"/>
    <n v="660"/>
    <x v="0"/>
    <n v="1208"/>
    <s v="0 Block of BROOKDALE AV"/>
    <s v="1300 Block of EGBERT AV"/>
  </r>
  <r>
    <n v="597"/>
    <n v="3571"/>
    <s v="Luggage"/>
    <s v="Domestic"/>
    <s v="Regular"/>
    <n v="267"/>
    <x v="1"/>
    <n v="925"/>
    <s v="3600 Block of 22ND ST"/>
    <s v="200 Block of NAGLEE AV"/>
  </r>
  <r>
    <n v="340"/>
    <n v="7316"/>
    <s v="Fashion"/>
    <s v="International"/>
    <s v="Express"/>
    <n v="905"/>
    <x v="0"/>
    <n v="1392"/>
    <s v="700 Block of 3RD ST"/>
    <s v="FRANCISCO ST / JONES ST"/>
  </r>
  <r>
    <n v="905"/>
    <n v="2478"/>
    <s v="Luggage"/>
    <s v="Domestic"/>
    <s v="Express"/>
    <n v="799"/>
    <x v="0"/>
    <n v="1425"/>
    <s v="1700 Block of 25TH ST"/>
    <s v="1300 Block of BROADWAY ST"/>
  </r>
  <r>
    <n v="250"/>
    <n v="1215"/>
    <s v="Construction"/>
    <s v="International"/>
    <s v="Express"/>
    <n v="773"/>
    <x v="0"/>
    <n v="1225"/>
    <s v="1200 Block of POLK ST"/>
    <s v="1200 Block of MARKET ST"/>
  </r>
  <r>
    <n v="400"/>
    <n v="5402"/>
    <s v="Luggage"/>
    <s v="Domestic"/>
    <s v="Express"/>
    <n v="78"/>
    <x v="1"/>
    <n v="403"/>
    <s v="EARL ST / LASALLE AV"/>
    <s v="1400 Block of KIRKWOOD CT"/>
  </r>
  <r>
    <n v="877"/>
    <n v="1647"/>
    <s v="Industrial Equipments"/>
    <s v="Domestic"/>
    <s v="Express"/>
    <n v="791"/>
    <x v="0"/>
    <n v="1169"/>
    <s v="CLARA ST / 4TH ST"/>
    <s v="100 Block of ATOLL CR"/>
  </r>
  <r>
    <n v="97"/>
    <n v="9423"/>
    <s v="Construction"/>
    <s v="Domestic"/>
    <s v="Express"/>
    <n v="603"/>
    <x v="0"/>
    <n v="1167"/>
    <s v="0 Block of STEINER ST"/>
    <s v="1100 Block of FRANCISCO ST"/>
  </r>
  <r>
    <n v="12"/>
    <n v="6404"/>
    <s v="Construction"/>
    <s v="Domestic"/>
    <s v="Regular"/>
    <n v="360"/>
    <x v="0"/>
    <n v="565"/>
    <s v="1800 Block of 8TH AV"/>
    <s v="JONES ST / GOLDEN GATE AV"/>
  </r>
  <r>
    <n v="353"/>
    <n v="6767"/>
    <s v="Fashion"/>
    <s v="Domestic"/>
    <s v="Express"/>
    <n v="84"/>
    <x v="1"/>
    <n v="354"/>
    <s v="HARRISON ST / 11TH ST"/>
    <s v="BROADWAY ST / KEARNY ST"/>
  </r>
  <r>
    <n v="856"/>
    <n v="1278"/>
    <s v="Automotive"/>
    <s v="Domestic"/>
    <s v="Regular"/>
    <n v="880"/>
    <x v="0"/>
    <n v="1178"/>
    <s v="500 Block of HYDE ST"/>
    <s v="400 Block of CAPP ST"/>
  </r>
  <r>
    <n v="1"/>
    <n v="1334"/>
    <s v="Arts and crafts"/>
    <s v="International"/>
    <s v="Express"/>
    <n v="947"/>
    <x v="0"/>
    <n v="1385"/>
    <s v="LARKIN ST / ELLIS ST"/>
    <s v="2700 Block of DIAMOND ST"/>
  </r>
  <r>
    <n v="390"/>
    <n v="8887"/>
    <s v="Automotive"/>
    <s v="Domestic"/>
    <s v="Regular"/>
    <n v="234"/>
    <x v="1"/>
    <n v="780"/>
    <s v="6500 Block of 3RD ST"/>
    <s v="800 Block of 33RD AV"/>
  </r>
  <r>
    <n v="446"/>
    <n v="9858"/>
    <s v="Food and Beverages"/>
    <s v="Domestic"/>
    <s v="Express"/>
    <n v="931"/>
    <x v="0"/>
    <n v="1247"/>
    <s v="0 Block of WHITFIELD CT"/>
    <s v="1500 Block of POWELL ST"/>
  </r>
  <r>
    <n v="32"/>
    <n v="9636"/>
    <s v="Arts and crafts"/>
    <s v="Domestic"/>
    <s v="Express"/>
    <n v="478"/>
    <x v="0"/>
    <n v="705"/>
    <s v="1100 Block of OCEAN AV"/>
    <s v="900 Block of DEHARO ST"/>
  </r>
  <r>
    <n v="420"/>
    <n v="9943"/>
    <s v="Industrial Equipments"/>
    <s v="Domestic"/>
    <s v="Express"/>
    <n v="638"/>
    <x v="0"/>
    <n v="1130"/>
    <s v="BRYANT ST / 4TH ST"/>
    <s v="1300 Block of MISSION ST"/>
  </r>
  <r>
    <n v="708"/>
    <n v="1246"/>
    <s v="Industrial Equipments"/>
    <s v="Domestic"/>
    <s v="Express"/>
    <n v="50"/>
    <x v="1"/>
    <n v="72"/>
    <s v="900 Block of CONNECTICUT ST"/>
    <s v="LEAVENWORTH ST / EDDY ST"/>
  </r>
  <r>
    <n v="227"/>
    <n v="4527"/>
    <s v="Industrial Equipments"/>
    <s v="International"/>
    <s v="Regular"/>
    <n v="477"/>
    <x v="0"/>
    <n v="564"/>
    <s v="POLK ST / BEACH ST"/>
    <s v="700 Block of LARKIN ST"/>
  </r>
  <r>
    <n v="595"/>
    <n v="3782"/>
    <s v="Fashion"/>
    <s v="International"/>
    <s v="Regular"/>
    <n v="879"/>
    <x v="0"/>
    <n v="1040"/>
    <s v="37TH AV / RIVERA ST"/>
    <s v="1200 Block of 36TH AV"/>
  </r>
  <r>
    <n v="211"/>
    <n v="6225"/>
    <s v="Electronics"/>
    <s v="Domestic"/>
    <s v="Express"/>
    <n v="912"/>
    <x v="0"/>
    <n v="1220"/>
    <s v="FREMONT ST / HARRISON ST"/>
    <s v="0 Block of CRESTLAKE DR"/>
  </r>
  <r>
    <n v="650"/>
    <n v="2257"/>
    <s v="Food and Beverages"/>
    <s v="International"/>
    <s v="Regular"/>
    <n v="868"/>
    <x v="0"/>
    <n v="1141"/>
    <s v="400 Block of GENEVA AV"/>
    <s v="POWELL ST / OFARRELL ST"/>
  </r>
  <r>
    <n v="45"/>
    <n v="9177"/>
    <s v="Healthcare"/>
    <s v="Domestic"/>
    <s v="Express"/>
    <n v="889"/>
    <x v="0"/>
    <n v="1050"/>
    <s v="20TH ST / KANSAS ST"/>
    <s v="JEFFERSON ST / TAYLOR ST"/>
  </r>
  <r>
    <n v="201"/>
    <n v="8703"/>
    <s v="Home Furnishing"/>
    <s v="Domestic"/>
    <s v="Regular"/>
    <n v="482"/>
    <x v="0"/>
    <n v="850"/>
    <s v="4000 Block of 18TH ST"/>
    <s v="500 Block of ELLIS ST"/>
  </r>
  <r>
    <n v="564"/>
    <n v="3514"/>
    <s v="Healthcare"/>
    <s v="International"/>
    <s v="Express"/>
    <n v="683"/>
    <x v="0"/>
    <n v="1275"/>
    <s v="1400 Block of 14TH AV"/>
    <s v="1800 Block of DIVISADERO ST"/>
  </r>
  <r>
    <n v="138"/>
    <n v="3089"/>
    <s v="Home Furnishing"/>
    <s v="Domestic"/>
    <s v="Regular"/>
    <n v="382"/>
    <x v="0"/>
    <n v="714"/>
    <s v="200 Block of 2ND ST"/>
    <s v="0 Block of THRIFT ST"/>
  </r>
  <r>
    <n v="57"/>
    <n v="7253"/>
    <s v="Construction"/>
    <s v="Domestic"/>
    <s v="Regular"/>
    <n v="753"/>
    <x v="0"/>
    <n v="1027"/>
    <s v="2900 Block of TURK ST"/>
    <s v="300 Block of DEMONTFORT AV"/>
  </r>
  <r>
    <n v="128"/>
    <n v="8786"/>
    <s v="Arts and crafts"/>
    <s v="International"/>
    <s v="Express"/>
    <n v="718"/>
    <x v="0"/>
    <n v="1486"/>
    <s v="0 Block of 7TH ST"/>
    <s v="300 Block of 10TH ST"/>
  </r>
  <r>
    <n v="33"/>
    <n v="1211"/>
    <s v="Industrial Equipments"/>
    <s v="Domestic"/>
    <s v="Express"/>
    <n v="577"/>
    <x v="0"/>
    <n v="1312"/>
    <s v="0 Block of CUMBERLAND ST"/>
    <s v="200 Block of POPLAR ST"/>
  </r>
  <r>
    <n v="936"/>
    <n v="359"/>
    <s v="Electronics"/>
    <s v="International"/>
    <s v="Express"/>
    <n v="607"/>
    <x v="0"/>
    <n v="1007"/>
    <s v="1100 Block of POLK ST"/>
    <s v="800 Block of OFARRELL ST"/>
  </r>
  <r>
    <n v="762"/>
    <n v="2066"/>
    <s v="Automotive"/>
    <s v="International"/>
    <s v="Regular"/>
    <n v="242"/>
    <x v="1"/>
    <n v="926"/>
    <s v="16TH ST / UTAH ST"/>
    <s v="400 Block of CASTRO ST"/>
  </r>
  <r>
    <n v="838"/>
    <n v="4322"/>
    <s v="Industrial Equipments"/>
    <s v="International"/>
    <s v="Express"/>
    <n v="593"/>
    <x v="0"/>
    <n v="1036"/>
    <s v="100 Block of GOLDEN GATE AV"/>
    <s v="800 Block of MISSION ST"/>
  </r>
  <r>
    <n v="215"/>
    <n v="7773"/>
    <s v="Electronics"/>
    <s v="Domestic"/>
    <s v="Express"/>
    <n v="812"/>
    <x v="0"/>
    <n v="1161"/>
    <s v="1500 Block of POLK ST"/>
    <s v="600 Block of KANSAS ST"/>
  </r>
  <r>
    <n v="818"/>
    <n v="6746"/>
    <s v="Hazardous Goods"/>
    <s v="Domestic"/>
    <s v="Express"/>
    <n v="833"/>
    <x v="0"/>
    <n v="1016"/>
    <s v="POLK ST / SUTTER ST"/>
    <s v="1200 Block of NOE ST"/>
  </r>
  <r>
    <n v="780"/>
    <n v="6732"/>
    <s v="Healthcare"/>
    <s v="International"/>
    <s v="Express"/>
    <n v="872"/>
    <x v="0"/>
    <n v="1058"/>
    <s v="100 Block of BREWSTER ST"/>
    <s v="900 Block of MARKET ST"/>
  </r>
  <r>
    <n v="40"/>
    <n v="805"/>
    <s v="Arts and crafts"/>
    <s v="Domestic"/>
    <s v="Regular"/>
    <n v="483"/>
    <x v="0"/>
    <n v="648"/>
    <s v="0 Block of TURK ST"/>
    <s v="900 Block of CAPITOL AV"/>
  </r>
  <r>
    <n v="366"/>
    <n v="7540"/>
    <s v="Fashion"/>
    <s v="International"/>
    <s v="Regular"/>
    <n v="679"/>
    <x v="0"/>
    <n v="1015"/>
    <s v="1700 Block of SUNNYDALE AV"/>
    <s v="400 Block of BAKER ST"/>
  </r>
  <r>
    <n v="678"/>
    <n v="5269"/>
    <s v="Hazardous Goods"/>
    <s v="International"/>
    <s v="Express"/>
    <n v="318"/>
    <x v="1"/>
    <n v="938"/>
    <s v="SOUTH VAN NESS AV / 13TH ST"/>
    <s v="100 Block of LELAND AV"/>
  </r>
  <r>
    <n v="703"/>
    <n v="8404"/>
    <s v="Home Furnishing"/>
    <s v="Domestic"/>
    <s v="Express"/>
    <n v="329"/>
    <x v="1"/>
    <n v="597"/>
    <s v="22ND ST / CAROLINA ST"/>
    <s v="2600 Block of FOLSOM ST"/>
  </r>
  <r>
    <n v="180"/>
    <n v="519"/>
    <s v="Luggage"/>
    <s v="Domestic"/>
    <s v="Regular"/>
    <n v="588"/>
    <x v="0"/>
    <n v="1182"/>
    <s v="POWELL ST / GEARY ST"/>
    <s v="3RD ST / PALOU AV"/>
  </r>
  <r>
    <n v="214"/>
    <n v="4060"/>
    <s v="Food and Beverages"/>
    <s v="International"/>
    <s v="Regular"/>
    <n v="442"/>
    <x v="0"/>
    <n v="713"/>
    <s v="2500 Block of MISSION ST"/>
    <s v="2600 Block of 34TH AV"/>
  </r>
  <r>
    <n v="408"/>
    <n v="8860"/>
    <s v="Hazardous Goods"/>
    <s v="Domestic"/>
    <s v="Express"/>
    <n v="216"/>
    <x v="1"/>
    <n v="939"/>
    <s v="600 Block of VALENCIA ST"/>
    <s v="500 Block of 9TH ST"/>
  </r>
  <r>
    <n v="902"/>
    <n v="7164"/>
    <s v="Construction"/>
    <s v="Domestic"/>
    <s v="Express"/>
    <n v="946"/>
    <x v="0"/>
    <n v="1082"/>
    <s v="300 Block of OFARRELL ST"/>
    <s v="0 Block of RAE AV"/>
  </r>
  <r>
    <n v="763"/>
    <n v="9792"/>
    <s v="Luggage"/>
    <s v="International"/>
    <s v="Express"/>
    <n v="796"/>
    <x v="0"/>
    <n v="1347"/>
    <s v="1700 Block of FULTON ST"/>
    <s v="100 Block of GOLDEN GATE AV"/>
  </r>
  <r>
    <n v="168"/>
    <n v="9934"/>
    <s v="Arts and crafts"/>
    <s v="Domestic"/>
    <s v="Regular"/>
    <n v="26"/>
    <x v="1"/>
    <n v="47"/>
    <s v="DIVISADERO ST / JACKSON ST"/>
    <s v="0 Block of DESOTO ST"/>
  </r>
  <r>
    <n v="723"/>
    <n v="1980"/>
    <s v="Automotive"/>
    <s v="Domestic"/>
    <s v="Express"/>
    <n v="490"/>
    <x v="0"/>
    <n v="762"/>
    <s v="SILLIMAN ST / BOWDOIN ST"/>
    <s v="200 Block of LEAVENWORTH ST"/>
  </r>
  <r>
    <n v="438"/>
    <n v="9251"/>
    <s v="Home Furnishing"/>
    <s v="Domestic"/>
    <s v="Regular"/>
    <n v="430"/>
    <x v="0"/>
    <n v="642"/>
    <s v="2300 Block of CHESTNUT ST"/>
    <s v="LAKE MERCED BL / SUNSET BL"/>
  </r>
  <r>
    <n v="162"/>
    <n v="6717"/>
    <s v="Arts and crafts"/>
    <s v="Domestic"/>
    <s v="Express"/>
    <n v="209"/>
    <x v="1"/>
    <n v="665"/>
    <s v="500 Block of VALENCIA ST"/>
    <s v="6TH ST / STEVENSON ST"/>
  </r>
  <r>
    <n v="246"/>
    <n v="3622"/>
    <s v="Automotive"/>
    <s v="International"/>
    <s v="Express"/>
    <n v="379"/>
    <x v="0"/>
    <n v="963"/>
    <s v="800 Block of 47TH AV"/>
    <s v="0 Block of LURLINE ST"/>
  </r>
  <r>
    <n v="105"/>
    <n v="8808"/>
    <s v="Industrial Equipments"/>
    <s v="Domestic"/>
    <s v="Regular"/>
    <n v="949"/>
    <x v="0"/>
    <n v="1419"/>
    <s v="KEITH ST / THOMAS AV"/>
    <s v="100 Block of CAPP ST"/>
  </r>
  <r>
    <n v="308"/>
    <n v="4920"/>
    <s v="Electronics"/>
    <s v="Domestic"/>
    <s v="Express"/>
    <n v="438"/>
    <x v="0"/>
    <n v="656"/>
    <s v="LYON ST / OFARRELL ST"/>
    <s v="1200 Block of NOE ST"/>
  </r>
  <r>
    <n v="172"/>
    <n v="3140"/>
    <s v="Food and Beverages"/>
    <s v="International"/>
    <s v="Express"/>
    <n v="726"/>
    <x v="0"/>
    <n v="1381"/>
    <s v="0 Block of HARRISON ST"/>
    <s v="1200 Block of GOLDEN GATE AV"/>
  </r>
  <r>
    <n v="775"/>
    <n v="8104"/>
    <s v="Home Furnishing"/>
    <s v="Domestic"/>
    <s v="Express"/>
    <n v="451"/>
    <x v="0"/>
    <n v="713"/>
    <s v="0 Block of 6TH ST"/>
    <s v="1400 Block of RANKIN ST"/>
  </r>
  <r>
    <n v="333"/>
    <n v="2208"/>
    <s v="Luggage"/>
    <s v="Domestic"/>
    <s v="Regular"/>
    <n v="812"/>
    <x v="0"/>
    <n v="1104"/>
    <s v="1800 Block of DONNER AV"/>
    <s v="19TH AV / LINCOLN WY"/>
  </r>
  <r>
    <n v="548"/>
    <n v="7043"/>
    <s v="Healthcare"/>
    <s v="International"/>
    <s v="Regular"/>
    <n v="240"/>
    <x v="1"/>
    <n v="571"/>
    <s v="800 Block of INGERSON AV"/>
    <s v="MISSION ST / 2ND ST"/>
  </r>
  <r>
    <n v="665"/>
    <n v="7485"/>
    <s v="Arts and crafts"/>
    <s v="Domestic"/>
    <s v="Regular"/>
    <n v="982"/>
    <x v="0"/>
    <n v="1405"/>
    <s v="1300 Block of REVERE AV"/>
    <s v="0 Block of WILLIAR AV"/>
  </r>
  <r>
    <n v="305"/>
    <n v="1748"/>
    <s v="Automotive"/>
    <s v="Domestic"/>
    <s v="Express"/>
    <n v="954"/>
    <x v="0"/>
    <n v="1473"/>
    <s v="0 Block of DORE ST"/>
    <s v="100 Block of TURK ST"/>
  </r>
  <r>
    <n v="938"/>
    <n v="9968"/>
    <s v="Hazardous Goods"/>
    <s v="Domestic"/>
    <s v="Regular"/>
    <n v="35"/>
    <x v="1"/>
    <n v="20"/>
    <s v="1200 Block of THE EMBARCADERONORTH ST"/>
    <s v="500 Block of BRANNAN ST"/>
  </r>
  <r>
    <n v="714"/>
    <n v="5330"/>
    <s v="Electronics"/>
    <s v="Domestic"/>
    <s v="Express"/>
    <n v="148"/>
    <x v="1"/>
    <n v="835"/>
    <s v="PIERCE ST / LOMBARD ST"/>
    <s v="8TH AV / CLEMENT ST"/>
  </r>
  <r>
    <n v="251"/>
    <n v="2183"/>
    <s v="Food and Beverages"/>
    <s v="International"/>
    <s v="Regular"/>
    <n v="422"/>
    <x v="0"/>
    <n v="651"/>
    <s v="1700 Block of NEWCOMB AV"/>
    <s v="1500 Block of LASALLE AV"/>
  </r>
  <r>
    <n v="330"/>
    <n v="2182"/>
    <s v="Home Furnishing"/>
    <s v="Domestic"/>
    <s v="Express"/>
    <n v="275"/>
    <x v="1"/>
    <n v="653"/>
    <s v="2300 Block of 25TH AV"/>
    <s v="HOLLYPARK CR / MURRAY ST"/>
  </r>
  <r>
    <n v="69"/>
    <n v="1087"/>
    <s v="Healthcare"/>
    <s v="Domestic"/>
    <s v="Regular"/>
    <n v="367"/>
    <x v="0"/>
    <n v="740"/>
    <s v="2000 Block of MISSION ST"/>
    <s v="2400 Block of SAN BRUNO AV"/>
  </r>
  <r>
    <n v="969"/>
    <n v="4296"/>
    <s v="Industrial Equipments"/>
    <s v="International"/>
    <s v="Express"/>
    <n v="507"/>
    <x v="0"/>
    <n v="1334"/>
    <s v="1100 Block of CONNECTICUT ST"/>
    <s v="1700 Block of 22ND AV"/>
  </r>
  <r>
    <n v="974"/>
    <n v="9784"/>
    <s v="Automotive"/>
    <s v="International"/>
    <s v="Regular"/>
    <n v="442"/>
    <x v="0"/>
    <n v="770"/>
    <s v="1000 Block of POTRERO AV"/>
    <s v="0 Block of LEAVENWORTH ST"/>
  </r>
  <r>
    <n v="526"/>
    <n v="6210"/>
    <s v="Arts and crafts"/>
    <s v="International"/>
    <s v="Regular"/>
    <n v="510"/>
    <x v="0"/>
    <n v="1205"/>
    <s v="500 Block of 41ST AV"/>
    <s v="500 Block of GUERRERO ST"/>
  </r>
  <r>
    <n v="510"/>
    <n v="5781"/>
    <s v="Fashion"/>
    <s v="International"/>
    <s v="Regular"/>
    <n v="117"/>
    <x v="1"/>
    <n v="716"/>
    <s v="700 Block of MARKET ST"/>
    <s v="ELLIS ST / HYDE ST"/>
  </r>
  <r>
    <n v="444"/>
    <n v="8306"/>
    <s v="Construction"/>
    <s v="Domestic"/>
    <s v="Express"/>
    <n v="973"/>
    <x v="0"/>
    <n v="1250"/>
    <s v="0 Block of CASTLEMANOR AV"/>
    <s v="LANE ST / REVERE AV"/>
  </r>
  <r>
    <n v="503"/>
    <n v="3270"/>
    <s v="Food and Beverages"/>
    <s v="Domestic"/>
    <s v="Regular"/>
    <n v="243"/>
    <x v="1"/>
    <n v="935"/>
    <s v="GEARY ST / HYDE ST"/>
    <s v="1200 Block of MARKET ST"/>
  </r>
  <r>
    <n v="109"/>
    <n v="6787"/>
    <s v="Luggage"/>
    <s v="Domestic"/>
    <s v="Express"/>
    <n v="715"/>
    <x v="0"/>
    <n v="1185"/>
    <s v="2000 Block of MISSION ST"/>
    <s v="500 Block of 39TH AV"/>
  </r>
  <r>
    <n v="823"/>
    <n v="3733"/>
    <s v="Healthcare"/>
    <s v="Domestic"/>
    <s v="Express"/>
    <n v="571"/>
    <x v="0"/>
    <n v="1031"/>
    <s v="700 Block of STANYAN ST"/>
    <s v="600 Block of MISSION ST"/>
  </r>
  <r>
    <n v="147"/>
    <n v="207"/>
    <s v="Industrial Equipments"/>
    <s v="Domestic"/>
    <s v="Express"/>
    <n v="369"/>
    <x v="0"/>
    <n v="646"/>
    <s v="300 Block of ATHENS ST"/>
    <s v="1400 Block of CLAY ST"/>
  </r>
  <r>
    <n v="625"/>
    <n v="3"/>
    <s v="Industrial Equipments"/>
    <s v="International"/>
    <s v="Regular"/>
    <n v="318"/>
    <x v="1"/>
    <n v="980"/>
    <s v="5600 Block of DIAMONDHEIGHTS BL"/>
    <s v="100 Block of ELLIOT ST"/>
  </r>
  <r>
    <n v="695"/>
    <n v="1896"/>
    <s v="Food and Beverages"/>
    <s v="Domestic"/>
    <s v="Regular"/>
    <n v="266"/>
    <x v="1"/>
    <n v="833"/>
    <s v="2000 Block of MISSION ST"/>
    <s v="4600 Block of IRVING ST"/>
  </r>
  <r>
    <n v="983"/>
    <n v="9631"/>
    <s v="Home Furnishing"/>
    <s v="International"/>
    <s v="Regular"/>
    <n v="60"/>
    <x v="1"/>
    <n v="166"/>
    <s v="200 Block of TURK ST"/>
    <s v="0 Block of ANKENY ST"/>
  </r>
  <r>
    <n v="82"/>
    <n v="3132"/>
    <s v="Luggage"/>
    <s v="International"/>
    <s v="Express"/>
    <n v="121"/>
    <x v="1"/>
    <n v="557"/>
    <s v="NATOMA ST / 2ND ST"/>
    <s v="3500 Block of MISSION ST"/>
  </r>
  <r>
    <n v="397"/>
    <n v="1202"/>
    <s v="Automotive"/>
    <s v="International"/>
    <s v="Express"/>
    <n v="876"/>
    <x v="0"/>
    <n v="1045"/>
    <s v="1600 Block of DONNER AV"/>
    <s v="800 Block of LARKIN ST"/>
  </r>
  <r>
    <n v="599"/>
    <n v="8834"/>
    <s v="Industrial Equipments"/>
    <s v="Domestic"/>
    <s v="Regular"/>
    <n v="946"/>
    <x v="0"/>
    <n v="1100"/>
    <s v="400 Block of ELLIS ST"/>
    <s v="800 Block of MOSCOW ST"/>
  </r>
  <r>
    <n v="306"/>
    <n v="1201"/>
    <s v="Hazardous Goods"/>
    <s v="Domestic"/>
    <s v="Regular"/>
    <n v="654"/>
    <x v="0"/>
    <n v="1150"/>
    <s v="100 Block of LEAVENWORTH ST"/>
    <s v="100 Block of PERSIA AV"/>
  </r>
  <r>
    <n v="536"/>
    <n v="2573"/>
    <s v="Construction"/>
    <s v="Domestic"/>
    <s v="Express"/>
    <n v="74"/>
    <x v="1"/>
    <n v="281"/>
    <s v="100 Block of POWELL ST"/>
    <s v="0 Block of TAYLOR ST"/>
  </r>
  <r>
    <n v="20"/>
    <n v="6759"/>
    <s v="Construction"/>
    <s v="Domestic"/>
    <s v="Regular"/>
    <n v="630"/>
    <x v="0"/>
    <n v="1062"/>
    <s v="1600 Block of 39TH AV"/>
    <s v="PARNASSUS AV / CLAYTON ST"/>
  </r>
  <r>
    <n v="515"/>
    <n v="2601"/>
    <s v="Healthcare"/>
    <s v="Domestic"/>
    <s v="Express"/>
    <n v="782"/>
    <x v="0"/>
    <n v="1425"/>
    <s v="MARKET ST / CHURCH ST"/>
    <s v="LOMBARD ST / LEAVENWORTH ST"/>
  </r>
  <r>
    <n v="332"/>
    <n v="2656"/>
    <s v="Luggage"/>
    <s v="International"/>
    <s v="Regular"/>
    <n v="45"/>
    <x v="1"/>
    <n v="39"/>
    <s v="100 Block of UPPER TR"/>
    <s v="POST ST / HYDE ST"/>
  </r>
  <r>
    <n v="127"/>
    <n v="9645"/>
    <s v="Luggage"/>
    <s v="International"/>
    <s v="Express"/>
    <n v="916"/>
    <x v="0"/>
    <n v="1143"/>
    <s v="300 Block of SALINAS AV"/>
    <s v="1900 Block of FILLMORE ST"/>
  </r>
  <r>
    <n v="958"/>
    <n v="584"/>
    <s v="Hazardous Goods"/>
    <s v="International"/>
    <s v="Express"/>
    <n v="274"/>
    <x v="1"/>
    <n v="669"/>
    <s v="0 Block of GOLDEN GATE AV"/>
    <s v="900 Block of MARIPOSA ST"/>
  </r>
  <r>
    <n v="42"/>
    <n v="2121"/>
    <s v="Arts and crafts"/>
    <s v="Domestic"/>
    <s v="Regular"/>
    <n v="987"/>
    <x v="0"/>
    <n v="1134"/>
    <s v="MINNA ST / 5TH ST"/>
    <s v="MARKET ST / 5TH ST"/>
  </r>
  <r>
    <n v="977"/>
    <n v="2142"/>
    <s v="Arts and crafts"/>
    <s v="International"/>
    <s v="Regular"/>
    <n v="434"/>
    <x v="0"/>
    <n v="558"/>
    <s v="200 Block of MISSOURI ST"/>
    <s v="900 Block of ELLSWORTH ST"/>
  </r>
  <r>
    <n v="460"/>
    <n v="2396"/>
    <s v="Electronics"/>
    <s v="International"/>
    <s v="Express"/>
    <n v="897"/>
    <x v="0"/>
    <n v="1313"/>
    <s v="100 Block of EDDY ST"/>
    <s v="1400 Block of KIRKWOOD CT"/>
  </r>
  <r>
    <n v="659"/>
    <n v="8747"/>
    <s v="Automotive"/>
    <s v="International"/>
    <s v="Regular"/>
    <n v="442"/>
    <x v="0"/>
    <n v="595"/>
    <s v="0 Block of UNITEDNATIONS PZ"/>
    <s v="200 Block of HAHN ST"/>
  </r>
  <r>
    <n v="197"/>
    <n v="4142"/>
    <s v="Food and Beverages"/>
    <s v="Domestic"/>
    <s v="Express"/>
    <n v="98"/>
    <x v="1"/>
    <n v="360"/>
    <s v="300 Block of BUCHANAN ST"/>
    <s v="2800 Block of BRYANT ST"/>
  </r>
  <r>
    <n v="540"/>
    <n v="9770"/>
    <s v="Luggage"/>
    <s v="International"/>
    <s v="Express"/>
    <n v="431"/>
    <x v="0"/>
    <n v="934"/>
    <s v="4000 Block of GEARY BL"/>
    <s v="1000 Block of POTRERO AV"/>
  </r>
  <r>
    <n v="178"/>
    <n v="2593"/>
    <s v="Construction"/>
    <s v="International"/>
    <s v="Express"/>
    <n v="745"/>
    <x v="0"/>
    <n v="1383"/>
    <s v="3100 Block of 23RD ST"/>
    <s v="GEARY ST / POWELL ST"/>
  </r>
  <r>
    <n v="202"/>
    <n v="9807"/>
    <s v="Home Furnishing"/>
    <s v="International"/>
    <s v="Express"/>
    <n v="871"/>
    <x v="0"/>
    <n v="1274"/>
    <s v="200 Block of HAHN ST"/>
    <s v="600 Block of VALENCIA ST"/>
  </r>
  <r>
    <n v="632"/>
    <n v="2525"/>
    <s v="Industrial Equipments"/>
    <s v="Domestic"/>
    <s v="Regular"/>
    <n v="67"/>
    <x v="1"/>
    <n v="193"/>
    <s v="CAPP ST / 17TH ST"/>
    <s v="ALEMANY BL / ELLSWORTH ST"/>
  </r>
  <r>
    <n v="25"/>
    <n v="1724"/>
    <s v="Home Furnishing"/>
    <s v="Domestic"/>
    <s v="Express"/>
    <n v="431"/>
    <x v="0"/>
    <n v="702"/>
    <s v="4TH ST / HARRISON ST"/>
    <s v="600 Block of CLAY ST"/>
  </r>
  <r>
    <n v="990"/>
    <n v="7146"/>
    <s v="Construction"/>
    <s v="International"/>
    <s v="Regular"/>
    <n v="178"/>
    <x v="1"/>
    <n v="646"/>
    <s v="700 Block of BATTERY ST"/>
    <s v="0 Block of MARINA BL"/>
  </r>
  <r>
    <n v="913"/>
    <n v="563"/>
    <s v="Home Furnishing"/>
    <s v="Domestic"/>
    <s v="Express"/>
    <n v="180"/>
    <x v="1"/>
    <n v="755"/>
    <s v="5TH ST / MARKET ST"/>
    <s v="MONTGOMERY ST / VALLEJO ST"/>
  </r>
  <r>
    <n v="371"/>
    <n v="7771"/>
    <s v="Arts and crafts"/>
    <s v="Domestic"/>
    <s v="Express"/>
    <n v="280"/>
    <x v="1"/>
    <n v="990"/>
    <s v="2400 Block of MISSION ST"/>
    <s v="BEACH ST / TAYLOR ST"/>
  </r>
  <r>
    <n v="514"/>
    <n v="4789"/>
    <s v="Hazardous Goods"/>
    <s v="Domestic"/>
    <s v="Express"/>
    <n v="263"/>
    <x v="1"/>
    <n v="965"/>
    <s v="TARAVAL ST / 17TH AV"/>
    <s v="EDDY ST / MASON ST"/>
  </r>
  <r>
    <n v="707"/>
    <n v="3221"/>
    <s v="Automotive"/>
    <s v="Domestic"/>
    <s v="Regular"/>
    <n v="187"/>
    <x v="1"/>
    <n v="931"/>
    <s v="19TH ST / SHOTWELL ST"/>
    <s v="7TH ST / STEVENSON ST"/>
  </r>
  <r>
    <n v="473"/>
    <n v="5197"/>
    <s v="Arts and crafts"/>
    <s v="International"/>
    <s v="Regular"/>
    <n v="94"/>
    <x v="1"/>
    <n v="361"/>
    <s v="2300 Block of 14TH AV"/>
    <s v="0 Block of 12TH ST"/>
  </r>
  <r>
    <n v="847"/>
    <n v="8183"/>
    <s v="Fashion"/>
    <s v="International"/>
    <s v="Express"/>
    <n v="906"/>
    <x v="0"/>
    <n v="1297"/>
    <s v="2100 Block of MISSION ST"/>
    <s v="1100 Block of FOLSOM ST"/>
  </r>
  <r>
    <n v="815"/>
    <n v="1126"/>
    <s v="Healthcare"/>
    <s v="International"/>
    <s v="Regular"/>
    <n v="71"/>
    <x v="1"/>
    <n v="130"/>
    <s v="1400 Block of VANDYKE AV"/>
    <s v="EDDY ST / VANNESS AV"/>
  </r>
  <r>
    <n v="928"/>
    <n v="4899"/>
    <s v="Hazardous Goods"/>
    <s v="International"/>
    <s v="Express"/>
    <n v="253"/>
    <x v="1"/>
    <n v="904"/>
    <s v="800 Block of MARKET ST"/>
    <s v="800 Block of MARKET ST"/>
  </r>
  <r>
    <n v="210"/>
    <n v="4732"/>
    <s v="Home Furnishing"/>
    <s v="International"/>
    <s v="Express"/>
    <n v="591"/>
    <x v="0"/>
    <n v="1433"/>
    <s v="300 Block of COLLINGWOOD ST"/>
    <s v="900 Block of MARKET ST"/>
  </r>
  <r>
    <n v="793"/>
    <n v="4103"/>
    <s v="Automotive"/>
    <s v="Domestic"/>
    <s v="Regular"/>
    <n v="399"/>
    <x v="0"/>
    <n v="835"/>
    <s v="400 Block of ELLIS ST"/>
    <s v="17TH ST / SHOTWELL ST"/>
  </r>
  <r>
    <n v="872"/>
    <n v="7861"/>
    <s v="Automotive"/>
    <s v="International"/>
    <s v="Express"/>
    <n v="91"/>
    <x v="1"/>
    <n v="242"/>
    <s v="21ST ST / POTRERO AV"/>
    <s v="400 Block of GENEVA AV"/>
  </r>
  <r>
    <n v="298"/>
    <n v="7764"/>
    <s v="Hazardous Goods"/>
    <s v="International"/>
    <s v="Regular"/>
    <n v="717"/>
    <x v="0"/>
    <n v="1297"/>
    <s v="200 Block of 11TH AV"/>
    <s v="400 Block of TURK ST"/>
  </r>
  <r>
    <n v="941"/>
    <n v="5345"/>
    <s v="Food and Beverages"/>
    <s v="International"/>
    <s v="Regular"/>
    <n v="735"/>
    <x v="0"/>
    <n v="1181"/>
    <s v="17TH ST / FOLSOM ST"/>
    <s v="400 Block of BRIGHT ST"/>
  </r>
  <r>
    <n v="731"/>
    <n v="6191"/>
    <s v="Hazardous Goods"/>
    <s v="Domestic"/>
    <s v="Express"/>
    <n v="970"/>
    <x v="0"/>
    <n v="1242"/>
    <s v="KEITH ST / SHAFTER AV"/>
    <s v="0 Block of SPOFFORD LN"/>
  </r>
  <r>
    <n v="500"/>
    <n v="310"/>
    <s v="Arts and crafts"/>
    <s v="Domestic"/>
    <s v="Regular"/>
    <n v="80"/>
    <x v="1"/>
    <n v="236"/>
    <s v="900 Block of LARKIN ST"/>
    <s v="900 Block of STOCKTON ST"/>
  </r>
  <r>
    <n v="142"/>
    <n v="3095"/>
    <s v="Arts and crafts"/>
    <s v="Domestic"/>
    <s v="Express"/>
    <n v="550"/>
    <x v="0"/>
    <n v="1171"/>
    <s v="400 Block of TURK ST"/>
    <s v="MADRID ST / RUSSIA AV"/>
  </r>
  <r>
    <n v="787"/>
    <n v="2159"/>
    <s v="Arts and crafts"/>
    <s v="International"/>
    <s v="Express"/>
    <n v="187"/>
    <x v="1"/>
    <n v="864"/>
    <s v="0 Block of OFARRELL ST"/>
    <s v="200 Block of TURK ST"/>
  </r>
  <r>
    <n v="749"/>
    <n v="3569"/>
    <s v="Automotive"/>
    <s v="International"/>
    <s v="Express"/>
    <n v="262"/>
    <x v="1"/>
    <n v="875"/>
    <s v="0 Block of PAYSON ST"/>
    <s v="0 Block of POWELL ST"/>
  </r>
  <r>
    <n v="304"/>
    <n v="5958"/>
    <s v="Food and Beverages"/>
    <s v="Domestic"/>
    <s v="Regular"/>
    <n v="540"/>
    <x v="0"/>
    <n v="1172"/>
    <s v="500 Block of STEVENSON ST"/>
    <s v="HYDE ST / TURK ST"/>
  </r>
  <r>
    <n v="30"/>
    <n v="1275"/>
    <s v="Fashion"/>
    <s v="Domestic"/>
    <s v="Regular"/>
    <n v="581"/>
    <x v="0"/>
    <n v="1422"/>
    <s v="CALIFORNIA ST / DAVIS ST"/>
    <s v="0 Block of STOCKTON ST"/>
  </r>
  <r>
    <n v="477"/>
    <n v="6357"/>
    <s v="Fashion"/>
    <s v="International"/>
    <s v="Regular"/>
    <n v="840"/>
    <x v="0"/>
    <n v="1061"/>
    <s v="400 Block of LEAVENWORTH ST"/>
    <s v="NEWCOMB AV / 3RD ST"/>
  </r>
  <r>
    <n v="52"/>
    <n v="4551"/>
    <s v="Hazardous Goods"/>
    <s v="Domestic"/>
    <s v="Express"/>
    <n v="873"/>
    <x v="0"/>
    <n v="1199"/>
    <s v="1000 Block of COLUMBUS AV"/>
    <s v="1400 Block of PHELPS ST"/>
  </r>
  <r>
    <n v="73"/>
    <n v="4252"/>
    <s v="Home Furnishing"/>
    <s v="Domestic"/>
    <s v="Express"/>
    <n v="315"/>
    <x v="1"/>
    <n v="937"/>
    <s v="800 Block of BRYANT ST"/>
    <s v="3800 Block of 24TH ST"/>
  </r>
  <r>
    <n v="691"/>
    <n v="2096"/>
    <s v="Industrial Equipments"/>
    <s v="Domestic"/>
    <s v="Regular"/>
    <n v="955"/>
    <x v="0"/>
    <n v="1369"/>
    <s v="5TH ST / MISSION ST"/>
    <s v="1500 Block of HAIGHT ST"/>
  </r>
  <r>
    <n v="786"/>
    <n v="5209"/>
    <s v="Healthcare"/>
    <s v="International"/>
    <s v="Express"/>
    <n v="372"/>
    <x v="0"/>
    <n v="679"/>
    <s v="3600 Block of SACRAMENTO ST"/>
    <s v="SCOTT ST / CHESTNUT ST"/>
  </r>
  <r>
    <n v="68"/>
    <n v="9271"/>
    <s v="Arts and crafts"/>
    <s v="Domestic"/>
    <s v="Express"/>
    <n v="182"/>
    <x v="1"/>
    <n v="726"/>
    <s v="1700 Block of FULTON ST"/>
    <s v="300 Block of HAIGHT ST"/>
  </r>
  <r>
    <n v="630"/>
    <n v="6772"/>
    <s v="Hazardous Goods"/>
    <s v="Domestic"/>
    <s v="Regular"/>
    <n v="868"/>
    <x v="0"/>
    <n v="1320"/>
    <s v="3300 Block of BALBOA ST"/>
    <s v="300 Block of ELLIS ST"/>
  </r>
  <r>
    <n v="357"/>
    <n v="4628"/>
    <s v="Healthcare"/>
    <s v="International"/>
    <s v="Express"/>
    <n v="777"/>
    <x v="0"/>
    <n v="1113"/>
    <s v="200 Block of KING ST"/>
    <s v="0 Block of FUENTE AV"/>
  </r>
  <r>
    <n v="455"/>
    <n v="3853"/>
    <s v="Construction"/>
    <s v="International"/>
    <s v="Regular"/>
    <n v="172"/>
    <x v="1"/>
    <n v="580"/>
    <s v="LASALLE AV / PHELPS ST"/>
    <s v="2000 Block of MISSION ST"/>
  </r>
  <r>
    <n v="947"/>
    <n v="515"/>
    <s v="Fashion"/>
    <s v="International"/>
    <s v="Express"/>
    <n v="665"/>
    <x v="0"/>
    <n v="1257"/>
    <s v="3300 Block of 22ND ST"/>
    <s v="CALIFORNIA ST / POLK ST"/>
  </r>
  <r>
    <n v="589"/>
    <n v="7513"/>
    <s v="Arts and crafts"/>
    <s v="International"/>
    <s v="Express"/>
    <n v="516"/>
    <x v="0"/>
    <n v="1084"/>
    <s v="16TH ST / MISSOURI ST"/>
    <s v="200 Block of HARKNESS AV"/>
  </r>
  <r>
    <n v="863"/>
    <n v="9030"/>
    <s v="Automotive"/>
    <s v="International"/>
    <s v="Regular"/>
    <n v="412"/>
    <x v="0"/>
    <n v="872"/>
    <s v="WINSTON DR / 19TH AV"/>
    <s v="300 Block of BEALE ST"/>
  </r>
  <r>
    <n v="668"/>
    <n v="2378"/>
    <s v="Luggage"/>
    <s v="Domestic"/>
    <s v="Express"/>
    <n v="938"/>
    <x v="0"/>
    <n v="1067"/>
    <s v="2100 Block of 16TH AV"/>
    <s v="5TH ST / MARKET ST"/>
  </r>
  <r>
    <n v="206"/>
    <n v="5894"/>
    <s v="Luggage"/>
    <s v="International"/>
    <s v="Express"/>
    <n v="854"/>
    <x v="0"/>
    <n v="1251"/>
    <s v="1900 Block of WASHINGTON ST"/>
    <s v="CALIFORNIA ST / FILLMORE ST"/>
  </r>
  <r>
    <n v="835"/>
    <n v="7587"/>
    <s v="Luggage"/>
    <s v="International"/>
    <s v="Regular"/>
    <n v="638"/>
    <x v="0"/>
    <n v="1314"/>
    <s v="MARTIN LUTHER KING JR DR / 9TH AV"/>
    <s v="0 Block of TURK ST"/>
  </r>
  <r>
    <n v="315"/>
    <n v="1424"/>
    <s v="Food and Beverages"/>
    <s v="Domestic"/>
    <s v="Express"/>
    <n v="230"/>
    <x v="1"/>
    <n v="638"/>
    <s v="3RD AV / BALBOA ST"/>
    <s v="400 Block of LAKESHORE DR"/>
  </r>
  <r>
    <n v="553"/>
    <n v="5214"/>
    <s v="Arts and crafts"/>
    <s v="Domestic"/>
    <s v="Regular"/>
    <n v="245"/>
    <x v="1"/>
    <n v="611"/>
    <s v="3800 Block of MISSION ST"/>
    <s v="100 Block of PAGE ST"/>
  </r>
  <r>
    <n v="861"/>
    <n v="8249"/>
    <s v="Luggage"/>
    <s v="International"/>
    <s v="Regular"/>
    <n v="916"/>
    <x v="0"/>
    <n v="1255"/>
    <s v="500 Block of JOHNFKENNEDY DR"/>
    <s v="VALLEJO ST / KEARNY ST"/>
  </r>
  <r>
    <n v="279"/>
    <n v="3172"/>
    <s v="Construction"/>
    <s v="International"/>
    <s v="Regular"/>
    <n v="84"/>
    <x v="1"/>
    <n v="464"/>
    <s v="800 Block of MARKET ST"/>
    <s v="1500 Block of SLOAT BL"/>
  </r>
  <r>
    <n v="75"/>
    <n v="5489"/>
    <s v="Fashion"/>
    <s v="Domestic"/>
    <s v="Regular"/>
    <n v="869"/>
    <x v="0"/>
    <n v="1317"/>
    <s v="100 Block of POWELL ST"/>
    <s v="GOLDEN GATE AV / LEAVENWORTH ST"/>
  </r>
  <r>
    <n v="895"/>
    <n v="2037"/>
    <s v="Arts and crafts"/>
    <s v="International"/>
    <s v="Express"/>
    <n v="271"/>
    <x v="1"/>
    <n v="704"/>
    <s v="500 Block of HOWARD ST"/>
    <s v="500 Block of JACKSON ST"/>
  </r>
  <r>
    <n v="866"/>
    <n v="2401"/>
    <s v="Luggage"/>
    <s v="International"/>
    <s v="Regular"/>
    <n v="691"/>
    <x v="0"/>
    <n v="1260"/>
    <s v="0 Block of MYRTLE ST"/>
    <s v="2ND ST / TOWNSEND ST"/>
  </r>
  <r>
    <n v="792"/>
    <n v="1303"/>
    <s v="Arts and crafts"/>
    <s v="Domestic"/>
    <s v="Regular"/>
    <n v="808"/>
    <x v="0"/>
    <n v="1257"/>
    <s v="900 Block of THE EMBARCADERO NORTH ST"/>
    <s v="2500 Block of OCTAVIA ST"/>
  </r>
  <r>
    <n v="191"/>
    <n v="6798"/>
    <s v="Home Furnishing"/>
    <s v="International"/>
    <s v="Express"/>
    <n v="997"/>
    <x v="0"/>
    <n v="1382"/>
    <s v="600 Block of GOETTINGEN ST"/>
    <s v="100 Block of 6TH ST"/>
  </r>
  <r>
    <n v="59"/>
    <n v="9917"/>
    <s v="Construction"/>
    <s v="International"/>
    <s v="Regular"/>
    <n v="329"/>
    <x v="1"/>
    <n v="977"/>
    <s v="1000 Block of SUTTER ST"/>
    <s v="800 Block of 3RD ST"/>
  </r>
  <r>
    <n v="748"/>
    <n v="2969"/>
    <s v="Home Furnishing"/>
    <s v="Domestic"/>
    <s v="Regular"/>
    <n v="600"/>
    <x v="0"/>
    <n v="1048"/>
    <s v="100 Block of MONTGOMERY ST"/>
    <s v="600 Block of PRENTISS ST"/>
  </r>
  <r>
    <n v="693"/>
    <n v="8737"/>
    <s v="Home Furnishing"/>
    <s v="International"/>
    <s v="Express"/>
    <n v="715"/>
    <x v="0"/>
    <n v="1271"/>
    <s v="0 Block of POWELL ST"/>
    <s v="600 Block of VALENCIA ST"/>
  </r>
  <r>
    <n v="955"/>
    <n v="2104"/>
    <s v="Home Furnishing"/>
    <s v="International"/>
    <s v="Express"/>
    <n v="957"/>
    <x v="0"/>
    <n v="1007"/>
    <s v="BARTLETT ST / 21ST ST"/>
    <s v="FELL ST / POLK ST"/>
  </r>
  <r>
    <n v="538"/>
    <n v="1702"/>
    <s v="Industrial Equipments"/>
    <s v="International"/>
    <s v="Express"/>
    <n v="484"/>
    <x v="0"/>
    <n v="863"/>
    <s v="700 Block of MARKET ST"/>
    <s v="700 Block of SWEENY ST"/>
  </r>
  <r>
    <n v="169"/>
    <n v="8933"/>
    <s v="Electronics"/>
    <s v="International"/>
    <s v="Express"/>
    <n v="576"/>
    <x v="0"/>
    <n v="1077"/>
    <s v="0 Block of CAMERON WY"/>
    <s v="200 Block of DORE ST"/>
  </r>
  <r>
    <n v="924"/>
    <n v="3624"/>
    <s v="Construction"/>
    <s v="International"/>
    <s v="Regular"/>
    <n v="606"/>
    <x v="0"/>
    <n v="1021"/>
    <s v="FILLMORE ST / OFARRELL ST"/>
    <s v="HAWTHORNE ST / HARRISON ST"/>
  </r>
  <r>
    <n v="579"/>
    <n v="4892"/>
    <s v="Home Furnishing"/>
    <s v="Domestic"/>
    <s v="Express"/>
    <n v="913"/>
    <x v="0"/>
    <n v="1385"/>
    <s v="SUTTER ST / LAGUNA ST"/>
    <s v="SOUTH VAN NESS AV / 22ND S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n v="1334"/>
    <s v="Arts and crafts"/>
    <s v="International"/>
    <s v="Express"/>
    <n v="947"/>
    <n v="1385"/>
    <s v="LARKIN ST / ELLIS ST"/>
    <s v="2700 Block of DIAMOND ST"/>
    <s v="DELIVERED"/>
    <x v="0"/>
    <d v="2010-11-30T00:00:00"/>
    <n v="361"/>
    <s v="Baldemar"/>
    <x v="0"/>
    <s v="2700 Block of TAYLOR ST"/>
    <s v="NY"/>
    <n v="3968979172"/>
  </r>
  <r>
    <n v="690"/>
    <n v="230"/>
    <s v="Healthcare"/>
    <s v="Domestic"/>
    <s v="Regular"/>
    <n v="553"/>
    <n v="1210"/>
    <s v="1800 Block of 26TH ST"/>
    <s v="1200 Block of JACKSON ST"/>
    <s v="DELIVERED"/>
    <x v="1"/>
    <d v="2014-12-18T00:00:00"/>
    <n v="582"/>
    <s v="Harriette"/>
    <x v="0"/>
    <s v="600 Block of PINE ST"/>
    <s v="TX"/>
    <n v="2754220306"/>
  </r>
  <r>
    <n v="933"/>
    <n v="3189"/>
    <s v="Healthcare"/>
    <s v="International"/>
    <s v="Express"/>
    <n v="810"/>
    <n v="1114"/>
    <s v="2600 Block of ALEMANY BL"/>
    <s v="700 Block of HAMPSHIRE ST"/>
    <s v="DELIVERED"/>
    <x v="2"/>
    <d v="1997-07-10T00:00:00"/>
    <n v="396"/>
    <s v="Matthew"/>
    <x v="1"/>
    <s v="EDDY ST / MASON ST"/>
    <s v="MA"/>
    <n v="4171197971"/>
  </r>
  <r>
    <n v="6"/>
    <n v="3917"/>
    <s v="Arts and crafts"/>
    <s v="International"/>
    <s v="Express"/>
    <n v="613"/>
    <n v="1256"/>
    <s v="800 Block of BRYANT ST"/>
    <s v="0 Block of 6TH ST"/>
    <s v="DELIVERED"/>
    <x v="3"/>
    <d v="1977-11-08T00:00:00"/>
    <n v="584"/>
    <s v="Taron"/>
    <x v="2"/>
    <s v="1000 Block of POTRERO AV"/>
    <s v="NC"/>
    <n v="1646327916"/>
  </r>
  <r>
    <n v="261"/>
    <n v="2216"/>
    <s v="Luggage"/>
    <s v="Domestic"/>
    <s v="Express"/>
    <n v="994"/>
    <n v="1020"/>
    <s v="BARTLETT ST / 23RD ST"/>
    <s v="500 Block of HAIGHT ST"/>
    <s v="NOT DELIVERED"/>
    <x v="4"/>
    <m/>
    <n v="545"/>
    <s v="Geraldine"/>
    <x v="3"/>
    <s v="800 Block of BRYANT ST"/>
    <s v="CT"/>
    <n v="8354987185"/>
  </r>
  <r>
    <n v="445"/>
    <n v="1904"/>
    <s v="Home Furnishing"/>
    <s v="Domestic"/>
    <s v="Express"/>
    <n v="598"/>
    <n v="1351"/>
    <s v="1300 Block of 7TH AV"/>
    <s v="300 Block of 9TH ST"/>
    <s v="NOT DELIVERED"/>
    <x v="5"/>
    <m/>
    <n v="770"/>
    <s v="Brenda"/>
    <x v="4"/>
    <s v="3300 Block of JUDAH ST"/>
    <s v="UT"/>
    <n v="6348759218"/>
  </r>
  <r>
    <n v="12"/>
    <n v="6404"/>
    <s v="Construction"/>
    <s v="Domestic"/>
    <s v="Regular"/>
    <n v="360"/>
    <n v="565"/>
    <s v="1800 Block of 8TH AV"/>
    <s v="JONES ST / GOLDEN GATE AV"/>
    <s v="NOT DELIVERED"/>
    <x v="6"/>
    <m/>
    <n v="256"/>
    <s v="Gene"/>
    <x v="5"/>
    <s v="1900 Block of LOMBARD ST"/>
    <s v="ME"/>
    <n v="2513725051"/>
  </r>
  <r>
    <n v="722"/>
    <n v="7342"/>
    <s v="Electronics"/>
    <s v="International"/>
    <s v="Express"/>
    <n v="412"/>
    <n v="566"/>
    <s v="0 Block of EUREKA ST"/>
    <s v="1800 Block of VANNESS AV"/>
    <s v="NOT DELIVERED"/>
    <x v="7"/>
    <m/>
    <n v="991"/>
    <s v="Malie"/>
    <x v="6"/>
    <s v="3200 Block of GEARY BL"/>
    <s v="OH"/>
    <n v="5096424869"/>
  </r>
  <r>
    <n v="129"/>
    <n v="7633"/>
    <s v="Food and Beverages"/>
    <s v="Domestic"/>
    <s v="Regular"/>
    <n v="379"/>
    <n v="590"/>
    <s v="700 Block of VANNESS AV"/>
    <s v="500 Block of LEAVENWORTH ST"/>
    <s v="DELIVERED"/>
    <x v="8"/>
    <d v="1971-11-01T00:00:00"/>
    <n v="437"/>
    <s v="Fred"/>
    <x v="7"/>
    <s v="VANNESS AV / MARKET ST"/>
    <s v="MO"/>
    <n v="2378946703"/>
  </r>
  <r>
    <n v="20"/>
    <n v="6759"/>
    <s v="Construction"/>
    <s v="Domestic"/>
    <s v="Regular"/>
    <n v="630"/>
    <n v="1062"/>
    <s v="1600 Block of 39TH AV"/>
    <s v="PARNASSUS AV / CLAYTON ST"/>
    <s v="NOT DELIVERED"/>
    <x v="9"/>
    <m/>
    <n v="959"/>
    <s v="Bridgett"/>
    <x v="8"/>
    <s v="100 Block of OFARRELL ST"/>
    <s v="MS"/>
    <n v="1171287473"/>
  </r>
  <r>
    <n v="489"/>
    <n v="2154"/>
    <s v="Fashion"/>
    <s v="Domestic"/>
    <s v="Regular"/>
    <n v="892"/>
    <n v="1407"/>
    <s v="200 Block of BERRY ST"/>
    <s v="CARROLL AV / JENNINGS ST"/>
    <s v="NOT DELIVERED"/>
    <x v="10"/>
    <m/>
    <n v="805"/>
    <s v="Clay"/>
    <x v="9"/>
    <s v="1000 Block of BOSWORTH ST"/>
    <s v="SD"/>
    <n v="8374022176"/>
  </r>
  <r>
    <n v="165"/>
    <n v="5543"/>
    <s v="Industrial Equipments"/>
    <s v="Domestic"/>
    <s v="Regular"/>
    <n v="347"/>
    <n v="786"/>
    <s v="1100 Block of FRANCISCO ST"/>
    <s v="1000 Block of MARKET ST"/>
    <s v="NOT DELIVERED"/>
    <x v="11"/>
    <m/>
    <n v="803"/>
    <s v="Alaysha"/>
    <x v="10"/>
    <s v="800 Block of GEARY ST"/>
    <s v="UT"/>
    <n v="5698225463"/>
  </r>
  <r>
    <n v="25"/>
    <n v="1724"/>
    <s v="Home Furnishing"/>
    <s v="Domestic"/>
    <s v="Express"/>
    <n v="431"/>
    <n v="702"/>
    <s v="4TH ST / HARRISON ST"/>
    <s v="600 Block of CLAY ST"/>
    <s v="DELIVERED"/>
    <x v="12"/>
    <d v="2004-05-17T00:00:00"/>
    <n v="180"/>
    <s v="Stanley"/>
    <x v="8"/>
    <s v="SUTTER ST / LARKIN ST"/>
    <s v="WV"/>
    <n v="6076587686"/>
  </r>
  <r>
    <n v="164"/>
    <n v="2332"/>
    <s v="Hazardous Goods"/>
    <s v="International"/>
    <s v="Express"/>
    <n v="457"/>
    <n v="855"/>
    <s v="100 Block of NEWMONTGOMERY ST"/>
    <s v="600 Block of SOUTH VAN NESS AV"/>
    <s v="NOT DELIVERED"/>
    <x v="13"/>
    <m/>
    <n v="295"/>
    <s v="Kelli"/>
    <x v="11"/>
    <s v="BAY SHORE BL / JERROLD AV"/>
    <s v="OH"/>
    <n v="1948808609"/>
  </r>
  <r>
    <n v="364"/>
    <n v="4094"/>
    <s v="Automotive"/>
    <s v="International"/>
    <s v="Express"/>
    <n v="957"/>
    <n v="1182"/>
    <s v="200 Block of SCOTT ST"/>
    <s v="2600 Block of MISSION ST"/>
    <s v="NOT DELIVERED"/>
    <x v="14"/>
    <m/>
    <n v="804"/>
    <s v="Ryker"/>
    <x v="0"/>
    <s v="400 Block of LEAVENWORTH ST"/>
    <s v="HI"/>
    <n v="5155277679"/>
  </r>
  <r>
    <n v="30"/>
    <n v="1275"/>
    <s v="Fashion"/>
    <s v="Domestic"/>
    <s v="Regular"/>
    <n v="581"/>
    <n v="1422"/>
    <s v="CALIFORNIA ST / DAVIS ST"/>
    <s v="0 Block of STOCKTON ST"/>
    <s v="DELIVERED"/>
    <x v="15"/>
    <d v="2010-03-09T00:00:00"/>
    <n v="811"/>
    <s v="Cristina"/>
    <x v="3"/>
    <s v="MISSION ST / FRANCIS ST"/>
    <s v="VA"/>
    <n v="3993420544"/>
  </r>
  <r>
    <n v="469"/>
    <n v="3042"/>
    <s v="Electronics"/>
    <s v="International"/>
    <s v="Regular"/>
    <n v="23"/>
    <n v="25"/>
    <s v="BELVEDERE ST / WALLER ST"/>
    <s v="0 Block of CEDAR ST"/>
    <s v="DELIVERED"/>
    <x v="16"/>
    <d v="1991-05-15T00:00:00"/>
    <n v="54"/>
    <s v="Johnnie"/>
    <x v="12"/>
    <s v="100 Block of BRITTON ST"/>
    <s v="RI"/>
    <n v="8682770474"/>
  </r>
  <r>
    <n v="158"/>
    <n v="2220"/>
    <s v="Healthcare"/>
    <s v="Domestic"/>
    <s v="Express"/>
    <n v="479"/>
    <n v="861"/>
    <s v="800 Block of BRYANT ST"/>
    <s v="500 Block of FREDERICK ST"/>
    <s v="DELIVERED"/>
    <x v="17"/>
    <d v="1976-06-30T00:00:00"/>
    <n v="853"/>
    <s v="Zykeria"/>
    <x v="8"/>
    <s v="2700 Block of PACIFIC AV"/>
    <s v="VA"/>
    <n v="9334728554"/>
  </r>
  <r>
    <n v="32"/>
    <n v="9636"/>
    <s v="Arts and crafts"/>
    <s v="Domestic"/>
    <s v="Express"/>
    <n v="478"/>
    <n v="705"/>
    <s v="1100 Block of OCEAN AV"/>
    <s v="900 Block of DEHARO ST"/>
    <s v="NOT DELIVERED"/>
    <x v="18"/>
    <m/>
    <n v="977"/>
    <s v="Rodney"/>
    <x v="13"/>
    <s v="800 Block of MARKET ST"/>
    <s v="NC"/>
    <n v="2448301670"/>
  </r>
  <r>
    <n v="337"/>
    <n v="4988"/>
    <s v="Electronics"/>
    <s v="Domestic"/>
    <s v="Express"/>
    <n v="305"/>
    <n v="834"/>
    <s v="1300 Block of CALIFORNIA ST"/>
    <s v="0 Block of RAUSCH ST"/>
    <s v="NOT DELIVERED"/>
    <x v="19"/>
    <m/>
    <n v="902"/>
    <s v="Selma"/>
    <x v="14"/>
    <s v="900 Block of SANSOME ST"/>
    <s v="KY"/>
    <n v="8568849220"/>
  </r>
  <r>
    <n v="634"/>
    <n v="175"/>
    <s v="Healthcare"/>
    <s v="International"/>
    <s v="Express"/>
    <n v="939"/>
    <n v="1446"/>
    <s v="300 Block of CHENERY ST"/>
    <s v="BUSH ST / BUCHANAN ST"/>
    <s v="NOT DELIVERED"/>
    <x v="20"/>
    <m/>
    <n v="163"/>
    <s v="Kathryn"/>
    <x v="15"/>
    <s v="1300 Block of PACIFIC AV"/>
    <s v="AL"/>
    <n v="6993831591"/>
  </r>
  <r>
    <n v="33"/>
    <n v="1211"/>
    <s v="Industrial Equipments"/>
    <s v="Domestic"/>
    <s v="Express"/>
    <n v="577"/>
    <n v="1312"/>
    <s v="0 Block of CUMBERLAND ST"/>
    <s v="200 Block of POPLAR ST"/>
    <s v="NOT DELIVERED"/>
    <x v="21"/>
    <m/>
    <n v="953"/>
    <s v="Jonathan"/>
    <x v="16"/>
    <s v="1600 Block of WEBSTER ST"/>
    <s v="CT"/>
    <n v="1029837290"/>
  </r>
  <r>
    <n v="577"/>
    <n v="4233"/>
    <s v="Fashion"/>
    <s v="Domestic"/>
    <s v="Regular"/>
    <n v="679"/>
    <n v="1455"/>
    <s v="2600 Block of 18TH ST"/>
    <s v="800 Block of BRYANT ST"/>
    <s v="DELIVERED"/>
    <x v="22"/>
    <d v="1987-08-09T00:00:00"/>
    <n v="993"/>
    <s v="Karl"/>
    <x v="6"/>
    <s v="LA PLAYA ST / BALBOA ST"/>
    <s v="TX"/>
    <n v="3028920870"/>
  </r>
  <r>
    <n v="907"/>
    <n v="4351"/>
    <s v="Electronics"/>
    <s v="International"/>
    <s v="Express"/>
    <n v="803"/>
    <n v="1020"/>
    <s v="800 Block of 30TH AV"/>
    <s v="1100 Block of MARKET ST"/>
    <s v="NOT DELIVERED"/>
    <x v="23"/>
    <m/>
    <n v="891"/>
    <s v="Freda"/>
    <x v="17"/>
    <s v="1900 Block of MISSION ST"/>
    <s v="NH"/>
    <n v="8786356477"/>
  </r>
  <r>
    <n v="40"/>
    <n v="805"/>
    <s v="Arts and crafts"/>
    <s v="Domestic"/>
    <s v="Regular"/>
    <n v="483"/>
    <n v="648"/>
    <s v="0 Block of TURK ST"/>
    <s v="900 Block of CAPITOL AV"/>
    <s v="NOT DELIVERED"/>
    <x v="24"/>
    <m/>
    <n v="535"/>
    <s v="Emma"/>
    <x v="3"/>
    <s v="300 Block of PRAGUE ST"/>
    <s v="CA"/>
    <n v="7774474168"/>
  </r>
  <r>
    <n v="870"/>
    <n v="5578"/>
    <s v="Construction"/>
    <s v="Domestic"/>
    <s v="Regular"/>
    <n v="783"/>
    <n v="1042"/>
    <s v="800 Block of GENEVA AV"/>
    <s v="300 Block of 4TH ST"/>
    <s v="NOT DELIVERED"/>
    <x v="25"/>
    <m/>
    <n v="950"/>
    <s v="David"/>
    <x v="18"/>
    <s v="22ND ST / IOWA ST"/>
    <s v="OH"/>
    <n v="5614057152"/>
  </r>
  <r>
    <n v="982"/>
    <n v="4523"/>
    <s v="Industrial Equipments"/>
    <s v="Domestic"/>
    <s v="Regular"/>
    <n v="432"/>
    <n v="915"/>
    <s v="800 Block of BRYANT ST"/>
    <s v="100 Block of TOWNSEND ST"/>
    <s v="NOT DELIVERED"/>
    <x v="26"/>
    <m/>
    <n v="292"/>
    <s v="Winnifred"/>
    <x v="12"/>
    <s v="0 Block of 6TH ST"/>
    <s v="OH"/>
    <n v="7483616892"/>
  </r>
  <r>
    <n v="42"/>
    <n v="2121"/>
    <s v="Arts and crafts"/>
    <s v="Domestic"/>
    <s v="Regular"/>
    <n v="987"/>
    <n v="1134"/>
    <s v="MINNA ST / 5TH ST"/>
    <s v="MARKET ST / 5TH ST"/>
    <s v="DELIVERED"/>
    <x v="27"/>
    <d v="1979-09-12T00:00:00"/>
    <n v="305"/>
    <s v="Tiffany"/>
    <x v="5"/>
    <s v="JACKSON ST / GRANT AV"/>
    <s v="OH"/>
    <n v="4425132485"/>
  </r>
  <r>
    <n v="351"/>
    <n v="2972"/>
    <s v="Industrial Equipments"/>
    <s v="Domestic"/>
    <s v="Regular"/>
    <n v="776"/>
    <n v="1053"/>
    <s v="15TH ST / SANCHEZ ST"/>
    <s v="1700 Block of FULTON ST"/>
    <s v="DELIVERED"/>
    <x v="28"/>
    <d v="1977-07-06T00:00:00"/>
    <n v="90"/>
    <s v="Bryce"/>
    <x v="19"/>
    <s v="20TH ST / MISSION ST"/>
    <s v="CA"/>
    <n v="2812376384"/>
  </r>
  <r>
    <n v="328"/>
    <n v="6153"/>
    <s v="Healthcare"/>
    <s v="Domestic"/>
    <s v="Express"/>
    <n v="710"/>
    <n v="1066"/>
    <s v="900 Block of ELLSWORTH ST"/>
    <s v="400 Block of 28TH ST"/>
    <s v="DELIVERED"/>
    <x v="29"/>
    <d v="1997-09-08T00:00:00"/>
    <n v="49"/>
    <s v="Maeve"/>
    <x v="1"/>
    <s v="GENEVA AV / MISSION ST"/>
    <s v="MA"/>
    <n v="5956508519"/>
  </r>
  <r>
    <n v="45"/>
    <n v="9177"/>
    <s v="Healthcare"/>
    <s v="Domestic"/>
    <s v="Express"/>
    <n v="889"/>
    <n v="1050"/>
    <s v="20TH ST / KANSAS ST"/>
    <s v="JEFFERSON ST / TAYLOR ST"/>
    <s v="DELIVERED"/>
    <x v="30"/>
    <d v="1996-05-01T00:00:00"/>
    <n v="289"/>
    <s v="Morgan"/>
    <x v="1"/>
    <s v="400 Block of VALENCIA ST"/>
    <s v="SC"/>
    <n v="3201665520"/>
  </r>
  <r>
    <n v="242"/>
    <n v="4852"/>
    <s v="Construction"/>
    <s v="Domestic"/>
    <s v="Regular"/>
    <n v="959"/>
    <n v="1253"/>
    <s v="600 Block of FRANCISCO ST"/>
    <s v="FELL ST / MASONIC AV"/>
    <s v="NOT DELIVERED"/>
    <x v="31"/>
    <m/>
    <n v="100"/>
    <s v="Seth"/>
    <x v="10"/>
    <s v="1600 Block of FILLMORE ST"/>
    <s v="NJ"/>
    <n v="5847136625"/>
  </r>
  <r>
    <n v="421"/>
    <n v="8106"/>
    <s v="Automotive"/>
    <s v="International"/>
    <s v="Regular"/>
    <n v="147"/>
    <n v="535"/>
    <s v="800 Block of BRYANT ST"/>
    <s v="900 Block of RANDOLPH ST"/>
    <s v="DELIVERED"/>
    <x v="32"/>
    <d v="1999-03-05T00:00:00"/>
    <n v="405"/>
    <s v="Maria"/>
    <x v="17"/>
    <s v="3400 Block of CESAR CHAVEZ ST"/>
    <s v="OK"/>
    <n v="4048218701"/>
  </r>
  <r>
    <n v="52"/>
    <n v="4551"/>
    <s v="Hazardous Goods"/>
    <s v="Domestic"/>
    <s v="Express"/>
    <n v="873"/>
    <n v="1199"/>
    <s v="1000 Block of COLUMBUS AV"/>
    <s v="1400 Block of PHELPS ST"/>
    <s v="NOT DELIVERED"/>
    <x v="33"/>
    <m/>
    <n v="18"/>
    <s v="Jennie"/>
    <x v="7"/>
    <s v="2400 Block of SAN BRUNO AV"/>
    <s v="WA"/>
    <n v="8311555346"/>
  </r>
  <r>
    <n v="384"/>
    <n v="9377"/>
    <s v="Luggage"/>
    <s v="Domestic"/>
    <s v="Regular"/>
    <n v="590"/>
    <n v="1033"/>
    <s v="ELLIS ST / LAGUNA ST"/>
    <s v="0 Block of HYDE ST"/>
    <s v="NOT DELIVERED"/>
    <x v="34"/>
    <m/>
    <n v="326"/>
    <s v="Bryce"/>
    <x v="20"/>
    <s v="900 Block of MARKET ST"/>
    <s v="NY"/>
    <n v="2898450180"/>
  </r>
  <r>
    <n v="57"/>
    <n v="7253"/>
    <s v="Construction"/>
    <s v="Domestic"/>
    <s v="Regular"/>
    <n v="753"/>
    <n v="1027"/>
    <s v="2900 Block of TURK ST"/>
    <s v="300 Block of DEMONTFORT AV"/>
    <s v="DELIVERED"/>
    <x v="35"/>
    <d v="2004-03-02T00:00:00"/>
    <n v="501"/>
    <s v="Beth"/>
    <x v="8"/>
    <s v="2200 Block of CHESTNUT ST"/>
    <s v="NY"/>
    <n v="1354925878"/>
  </r>
  <r>
    <n v="286"/>
    <n v="5387"/>
    <s v="Electronics"/>
    <s v="Domestic"/>
    <s v="Regular"/>
    <n v="193"/>
    <n v="817"/>
    <s v="100 Block of STEUART ST"/>
    <s v="900 Block of VALENCIA ST"/>
    <s v="DELIVERED"/>
    <x v="36"/>
    <d v="2005-09-15T00:00:00"/>
    <n v="95"/>
    <s v="Ramona"/>
    <x v="12"/>
    <s v="POLK ST / PINE ST"/>
    <s v="OH"/>
    <n v="1977102732"/>
  </r>
  <r>
    <n v="892"/>
    <n v="6513"/>
    <s v="Luggage"/>
    <s v="Domestic"/>
    <s v="Regular"/>
    <n v="879"/>
    <n v="1037"/>
    <s v="700 Block of FOLSOM ST"/>
    <s v="300 Block of ARBALLO DR"/>
    <s v="DELIVERED"/>
    <x v="37"/>
    <d v="2019-12-12T00:00:00"/>
    <n v="600"/>
    <s v="Adrienne"/>
    <x v="5"/>
    <s v="6TH ST / MARKET ST"/>
    <s v="NM"/>
    <n v="1551452510"/>
  </r>
  <r>
    <n v="59"/>
    <n v="9917"/>
    <s v="Construction"/>
    <s v="International"/>
    <s v="Regular"/>
    <n v="329"/>
    <n v="977"/>
    <s v="1000 Block of SUTTER ST"/>
    <s v="800 Block of 3RD ST"/>
    <s v="NOT DELIVERED"/>
    <x v="38"/>
    <m/>
    <n v="503"/>
    <s v="Van"/>
    <x v="21"/>
    <s v="3200 Block of 20TH AV"/>
    <s v="OR"/>
    <n v="1791431137"/>
  </r>
  <r>
    <n v="558"/>
    <n v="3965"/>
    <s v="Industrial Equipments"/>
    <s v="Domestic"/>
    <s v="Regular"/>
    <n v="275"/>
    <n v="951"/>
    <s v="1600 Block of VANNESS AV"/>
    <s v="100 Block of PHELAN AV"/>
    <s v="DELIVERED"/>
    <x v="39"/>
    <d v="2013-11-15T00:00:00"/>
    <n v="26"/>
    <s v="Dawn"/>
    <x v="11"/>
    <s v="200 Block of DIVISION ST"/>
    <s v="PA"/>
    <n v="5544881818"/>
  </r>
  <r>
    <n v="481"/>
    <n v="8893"/>
    <s v="Construction"/>
    <s v="International"/>
    <s v="Regular"/>
    <n v="319"/>
    <n v="770"/>
    <s v="800 Block of MARKET ST"/>
    <s v="0 Block of GORDON ST"/>
    <s v="NOT DELIVERED"/>
    <x v="40"/>
    <m/>
    <n v="515"/>
    <s v="Yessenia"/>
    <x v="22"/>
    <s v="1600 Block of FOLSOM ST"/>
    <s v="MO"/>
    <n v="6808482203"/>
  </r>
  <r>
    <n v="68"/>
    <n v="9271"/>
    <s v="Arts and crafts"/>
    <s v="Domestic"/>
    <s v="Express"/>
    <n v="182"/>
    <n v="726"/>
    <s v="1700 Block of FULTON ST"/>
    <s v="300 Block of HAIGHT ST"/>
    <s v="NOT DELIVERED"/>
    <x v="41"/>
    <m/>
    <n v="778"/>
    <s v="Twanna"/>
    <x v="0"/>
    <s v="4000 Block of 19TH AV"/>
    <s v="TX"/>
    <n v="4815198694"/>
  </r>
  <r>
    <n v="155"/>
    <n v="1897"/>
    <s v="Hazardous Goods"/>
    <s v="Domestic"/>
    <s v="Express"/>
    <n v="52"/>
    <n v="293"/>
    <s v="800 Block of BRYANT ST"/>
    <s v="600 Block of VALENCIA ST"/>
    <s v="NOT DELIVERED"/>
    <x v="42"/>
    <m/>
    <n v="876"/>
    <s v="Ryan"/>
    <x v="6"/>
    <s v="600 Block of INDIANA ST"/>
    <s v="NY"/>
    <n v="6818183906"/>
  </r>
  <r>
    <n v="771"/>
    <n v="390"/>
    <s v="Electronics"/>
    <s v="Domestic"/>
    <s v="Regular"/>
    <n v="702"/>
    <n v="1414"/>
    <s v="SHOTWELL ST / 17TH ST"/>
    <s v="EDDY ST / HYDE ST"/>
    <s v="DELIVERED"/>
    <x v="43"/>
    <d v="2013-11-15T00:00:00"/>
    <n v="691"/>
    <s v="Harriette"/>
    <x v="11"/>
    <s v="1100 Block of GUERRERO ST"/>
    <s v="RI"/>
    <n v="1052447026"/>
  </r>
  <r>
    <n v="69"/>
    <n v="1087"/>
    <s v="Healthcare"/>
    <s v="Domestic"/>
    <s v="Regular"/>
    <n v="367"/>
    <n v="740"/>
    <s v="2000 Block of MISSION ST"/>
    <s v="2400 Block of SAN BRUNO AV"/>
    <s v="DELIVERED"/>
    <x v="44"/>
    <d v="2018-08-30T00:00:00"/>
    <n v="951"/>
    <s v="Christa"/>
    <x v="0"/>
    <s v="0 Block of HANCOCK ST"/>
    <s v="NJ"/>
    <n v="4933964760"/>
  </r>
  <r>
    <n v="945"/>
    <n v="3633"/>
    <s v="Healthcare"/>
    <s v="Domestic"/>
    <s v="Express"/>
    <n v="299"/>
    <n v="524"/>
    <s v="1500 Block of BAKER ST"/>
    <s v="LIPPARD AV / BOSWORTH ST"/>
    <s v="DELIVERED"/>
    <x v="45"/>
    <d v="2001-08-10T00:00:00"/>
    <n v="605"/>
    <s v="Jana"/>
    <x v="21"/>
    <s v="500 Block of CARTER ST"/>
    <s v="OR"/>
    <n v="1926409080"/>
  </r>
  <r>
    <n v="719"/>
    <n v="7828"/>
    <s v="Arts and crafts"/>
    <s v="Domestic"/>
    <s v="Regular"/>
    <n v="930"/>
    <n v="1183"/>
    <s v="100 Block of BERRY ST"/>
    <s v="KERN ST / DIAMOND ST"/>
    <s v="DELIVERED"/>
    <x v="46"/>
    <d v="2006-07-17T00:00:00"/>
    <n v="864"/>
    <s v="Frances"/>
    <x v="23"/>
    <s v="0 Block of WHITFIELD CT"/>
    <s v="HI"/>
    <n v="7332778584"/>
  </r>
  <r>
    <n v="73"/>
    <n v="4252"/>
    <s v="Home Furnishing"/>
    <s v="Domestic"/>
    <s v="Express"/>
    <n v="315"/>
    <n v="937"/>
    <s v="800 Block of BRYANT ST"/>
    <s v="3800 Block of 24TH ST"/>
    <s v="NOT DELIVERED"/>
    <x v="47"/>
    <m/>
    <n v="114"/>
    <s v="Eldon"/>
    <x v="4"/>
    <s v="200 Block of BATTERY ST"/>
    <s v="SC"/>
    <n v="7612488075"/>
  </r>
  <r>
    <n v="493"/>
    <n v="2241"/>
    <s v="Home Furnishing"/>
    <s v="Domestic"/>
    <s v="Regular"/>
    <n v="314"/>
    <n v="566"/>
    <s v="700 Block of HOWARD ST"/>
    <s v="HARRISON ST / 3RD ST"/>
    <s v="NOT DELIVERED"/>
    <x v="48"/>
    <m/>
    <n v="886"/>
    <s v="Tiffani"/>
    <x v="1"/>
    <s v="8TH ST / MARKET ST"/>
    <s v="MO"/>
    <n v="1374706667"/>
  </r>
  <r>
    <n v="998"/>
    <n v="896"/>
    <s v="Hazardous Goods"/>
    <s v="International"/>
    <s v="Express"/>
    <n v="109"/>
    <n v="961"/>
    <s v="0 Block of LEE AV"/>
    <s v="0 Block of FALLON PL"/>
    <s v="DELIVERED"/>
    <x v="49"/>
    <d v="2013-11-15T00:00:00"/>
    <n v="365"/>
    <s v="Cecile"/>
    <x v="5"/>
    <s v="400 Block of ELLIS ST"/>
    <s v="CO"/>
    <n v="2176301525"/>
  </r>
  <r>
    <n v="75"/>
    <n v="5489"/>
    <s v="Fashion"/>
    <s v="Domestic"/>
    <s v="Regular"/>
    <n v="869"/>
    <n v="1317"/>
    <s v="100 Block of POWELL ST"/>
    <s v="GOLDEN GATE AV / LEAVENWORTH ST"/>
    <s v="DELIVERED"/>
    <x v="50"/>
    <d v="2002-09-08T00:00:00"/>
    <n v="435"/>
    <s v="Rashawn"/>
    <x v="2"/>
    <s v="800 Block of BRYANT ST"/>
    <s v="CT"/>
    <n v="9703448223"/>
  </r>
  <r>
    <n v="968"/>
    <n v="6361"/>
    <s v="Food and Beverages"/>
    <s v="Domestic"/>
    <s v="Regular"/>
    <n v="24"/>
    <n v="54"/>
    <s v="STOCKTON ST / BROADWAY ST"/>
    <s v="900 Block of GEARY ST"/>
    <s v="DELIVERED"/>
    <x v="51"/>
    <d v="1993-08-02T00:00:00"/>
    <n v="946"/>
    <s v="Bryce"/>
    <x v="24"/>
    <s v="TAYLOR ST / EDDY ST"/>
    <s v="NH"/>
    <n v="1590827102"/>
  </r>
  <r>
    <n v="738"/>
    <n v="6713"/>
    <s v="Electronics"/>
    <s v="Domestic"/>
    <s v="Express"/>
    <n v="545"/>
    <n v="1044"/>
    <s v="LAKE MERCED BL / BROTHERHOOD WAY"/>
    <s v="HARRISON ST / THE EMBARCADEROSOUTH ST"/>
    <s v="NOT DELIVERED"/>
    <x v="52"/>
    <m/>
    <n v="152"/>
    <s v="Earle"/>
    <x v="22"/>
    <s v="1200 Block of WAWONA ST"/>
    <s v="NY"/>
    <n v="1705805447"/>
  </r>
  <r>
    <n v="82"/>
    <n v="3132"/>
    <s v="Luggage"/>
    <s v="International"/>
    <s v="Express"/>
    <n v="121"/>
    <n v="557"/>
    <s v="NATOMA ST / 2ND ST"/>
    <s v="3500 Block of MISSION ST"/>
    <s v="NOT DELIVERED"/>
    <x v="53"/>
    <m/>
    <n v="329"/>
    <s v="Sharyn"/>
    <x v="25"/>
    <s v="MISSION ST / 24TH ST"/>
    <s v="CA"/>
    <n v="4926013012"/>
  </r>
  <r>
    <n v="912"/>
    <n v="4283"/>
    <s v="Fashion"/>
    <s v="International"/>
    <s v="Regular"/>
    <n v="505"/>
    <n v="1082"/>
    <s v="GEARY ST / POLK ST"/>
    <s v="1600 Block of LASALLE AV"/>
    <s v="NOT DELIVERED"/>
    <x v="54"/>
    <m/>
    <n v="789"/>
    <s v="Danita"/>
    <x v="7"/>
    <s v="500 Block of BROADWAY ST"/>
    <s v="UT"/>
    <n v="7412005788"/>
  </r>
  <r>
    <n v="782"/>
    <n v="9486"/>
    <s v="Electronics"/>
    <s v="International"/>
    <s v="Regular"/>
    <n v="182"/>
    <n v="871"/>
    <s v="1400 Block of DOUGLASS ST"/>
    <s v="48TH AV / JUDAH ST"/>
    <s v="DELIVERED"/>
    <x v="55"/>
    <d v="2002-10-20T00:00:00"/>
    <n v="148"/>
    <s v="Raeleigh"/>
    <x v="4"/>
    <s v="400 Block of CASTRO ST"/>
    <s v="OK"/>
    <n v="4924177596"/>
  </r>
  <r>
    <n v="95"/>
    <n v="6546"/>
    <s v="Electronics"/>
    <s v="Domestic"/>
    <s v="Regular"/>
    <n v="660"/>
    <n v="1208"/>
    <s v="0 Block of BROOKDALE AV"/>
    <s v="1300 Block of EGBERT AV"/>
    <s v="NOT DELIVERED"/>
    <x v="56"/>
    <m/>
    <n v="906"/>
    <s v="Ely"/>
    <x v="21"/>
    <s v="0 Block of 6TH ST"/>
    <s v="KS"/>
    <n v="3882423236"/>
  </r>
  <r>
    <n v="140"/>
    <n v="308"/>
    <s v="Luggage"/>
    <s v="International"/>
    <s v="Regular"/>
    <n v="226"/>
    <n v="970"/>
    <s v="100 Block of FONT BL"/>
    <s v="1000 Block of KEY AV"/>
    <s v="DELIVERED"/>
    <x v="57"/>
    <d v="2006-07-17T00:00:00"/>
    <n v="7"/>
    <s v="Guy"/>
    <x v="3"/>
    <s v="NATOMA ST / 6TH ST"/>
    <s v="TN"/>
    <n v="9744154055"/>
  </r>
  <r>
    <n v="702"/>
    <n v="8927"/>
    <s v="Home Furnishing"/>
    <s v="International"/>
    <s v="Regular"/>
    <n v="111"/>
    <n v="617"/>
    <s v="HOLLOWAY AV / BRIGHTON AV"/>
    <s v="TAYLOR ST / GOLDEN GATE AV"/>
    <s v="DELIVERED"/>
    <x v="58"/>
    <d v="2004-11-20T00:00:00"/>
    <n v="982"/>
    <s v="Anastasia"/>
    <x v="2"/>
    <s v="JONES ST / PINE ST"/>
    <s v="MA"/>
    <n v="5862720266"/>
  </r>
  <r>
    <n v="97"/>
    <n v="9423"/>
    <s v="Construction"/>
    <s v="Domestic"/>
    <s v="Express"/>
    <n v="603"/>
    <n v="1167"/>
    <s v="0 Block of STEINER ST"/>
    <s v="1100 Block of FRANCISCO ST"/>
    <s v="NOT DELIVERED"/>
    <x v="59"/>
    <m/>
    <n v="112"/>
    <s v="Kyle"/>
    <x v="11"/>
    <s v="0 Block of POWELL ST"/>
    <s v="CT"/>
    <n v="8157564947"/>
  </r>
  <r>
    <n v="284"/>
    <n v="249"/>
    <s v="Hazardous Goods"/>
    <s v="International"/>
    <s v="Express"/>
    <n v="145"/>
    <n v="814"/>
    <s v="1800 Block of KIRKHAM ST"/>
    <s v="800 Block of BRYANT ST"/>
    <s v="DELIVERED"/>
    <x v="60"/>
    <d v="1982-03-08T00:00:00"/>
    <n v="249"/>
    <s v="Benita"/>
    <x v="19"/>
    <s v="1700 Block of GREENWICH ST"/>
    <s v="TX"/>
    <n v="6264685114"/>
  </r>
  <r>
    <n v="199"/>
    <n v="2620"/>
    <s v="Electronics"/>
    <s v="Domestic"/>
    <s v="Regular"/>
    <n v="829"/>
    <n v="1145"/>
    <s v="500 Block of TUNNEL AV"/>
    <s v="1600 Block of TURK ST"/>
    <s v="NOT DELIVERED"/>
    <x v="61"/>
    <m/>
    <n v="273"/>
    <s v="Dianne"/>
    <x v="6"/>
    <s v="SCOTT ST / SACRAMENTO ST"/>
    <s v="NY"/>
    <n v="6650624462"/>
  </r>
  <r>
    <n v="105"/>
    <n v="8808"/>
    <s v="Industrial Equipments"/>
    <s v="Domestic"/>
    <s v="Regular"/>
    <n v="949"/>
    <n v="1419"/>
    <s v="KEITH ST / THOMAS AV"/>
    <s v="100 Block of CAPP ST"/>
    <s v="NOT DELIVERED"/>
    <x v="62"/>
    <m/>
    <n v="888"/>
    <s v="Ardis"/>
    <x v="22"/>
    <s v="1000 Block of POTRERO AV"/>
    <s v="VA"/>
    <n v="4534991454"/>
  </r>
  <r>
    <n v="228"/>
    <n v="1164"/>
    <s v="Electronics"/>
    <s v="Domestic"/>
    <s v="Regular"/>
    <n v="269"/>
    <n v="902"/>
    <s v="800 Block of BRYANT ST"/>
    <s v="100 Block of SPEAR ST"/>
    <s v="DELIVERED"/>
    <x v="63"/>
    <d v="1994-04-09T00:00:00"/>
    <n v="172"/>
    <s v="Andrea"/>
    <x v="10"/>
    <s v="1700 Block of BEACH ST"/>
    <s v="TX"/>
    <n v="7889923764"/>
  </r>
  <r>
    <n v="908"/>
    <n v="4711"/>
    <s v="Hazardous Goods"/>
    <s v="International"/>
    <s v="Regular"/>
    <n v="660"/>
    <n v="1470"/>
    <s v="200 Block of CHENERY ST"/>
    <s v="2900 Block of DIAMOND ST"/>
    <s v="NOT DELIVERED"/>
    <x v="64"/>
    <m/>
    <n v="234"/>
    <s v="Raul"/>
    <x v="7"/>
    <s v="1400 Block of 47TH AV"/>
    <s v="CA"/>
    <n v="4666975381"/>
  </r>
  <r>
    <n v="109"/>
    <n v="6787"/>
    <s v="Luggage"/>
    <s v="Domestic"/>
    <s v="Express"/>
    <n v="715"/>
    <n v="1185"/>
    <s v="2000 Block of MISSION ST"/>
    <s v="500 Block of 39TH AV"/>
    <s v="NOT DELIVERED"/>
    <x v="65"/>
    <m/>
    <n v="92"/>
    <s v="Ericka"/>
    <x v="13"/>
    <s v="1000 Block of MARKET ST"/>
    <s v="TX"/>
    <n v="4615496293"/>
  </r>
  <r>
    <n v="594"/>
    <n v="4053"/>
    <s v="Home Furnishing"/>
    <s v="Domestic"/>
    <s v="Regular"/>
    <n v="484"/>
    <n v="568"/>
    <s v="1000 Block of POTRERO AV"/>
    <s v="400 Block of ROLPH ST"/>
    <s v="NOT DELIVERED"/>
    <x v="66"/>
    <m/>
    <n v="844"/>
    <s v="Raven"/>
    <x v="23"/>
    <s v="CASTRO ST / MARKET ST"/>
    <s v="AL"/>
    <n v="1860620006"/>
  </r>
  <r>
    <n v="127"/>
    <n v="9645"/>
    <s v="Luggage"/>
    <s v="International"/>
    <s v="Express"/>
    <n v="916"/>
    <n v="1143"/>
    <s v="300 Block of SALINAS AV"/>
    <s v="1900 Block of FILLMORE ST"/>
    <s v="DELIVERED"/>
    <x v="67"/>
    <d v="2006-01-09T00:00:00"/>
    <n v="472"/>
    <s v="Stephania"/>
    <x v="4"/>
    <s v="1600 Block of HAIGHT ST"/>
    <s v="GA"/>
    <n v="6886408134"/>
  </r>
  <r>
    <n v="542"/>
    <n v="4272"/>
    <s v="Food and Beverages"/>
    <s v="International"/>
    <s v="Regular"/>
    <n v="100"/>
    <n v="487"/>
    <s v="100 Block of HYDE ST"/>
    <s v="BANCROFT AV / KEITH ST"/>
    <s v="NOT DELIVERED"/>
    <x v="68"/>
    <m/>
    <n v="368"/>
    <s v="Rebecca"/>
    <x v="10"/>
    <s v="400 Block of SCOTT ST"/>
    <s v="TX"/>
    <n v="1015130737"/>
  </r>
  <r>
    <n v="586"/>
    <n v="7005"/>
    <s v="Construction"/>
    <s v="Domestic"/>
    <s v="Express"/>
    <n v="711"/>
    <n v="1197"/>
    <s v="1100 Block of HUDSON AV"/>
    <s v="MYRTLE ST / LARKIN ST"/>
    <s v="NOT DELIVERED"/>
    <x v="3"/>
    <m/>
    <n v="372"/>
    <s v="Rosalind"/>
    <x v="3"/>
    <s v="MINNA ST / JULIA ST"/>
    <s v="MA"/>
    <n v="3355369287"/>
  </r>
  <r>
    <n v="128"/>
    <n v="8786"/>
    <s v="Arts and crafts"/>
    <s v="International"/>
    <s v="Express"/>
    <n v="718"/>
    <n v="1486"/>
    <s v="0 Block of 7TH ST"/>
    <s v="300 Block of 10TH ST"/>
    <s v="NOT DELIVERED"/>
    <x v="69"/>
    <m/>
    <n v="812"/>
    <s v="Devon"/>
    <x v="0"/>
    <s v="ADA CT / OFARRELL ST"/>
    <s v="MO"/>
    <n v="6143377957"/>
  </r>
  <r>
    <n v="636"/>
    <n v="2308"/>
    <s v="Home Furnishing"/>
    <s v="International"/>
    <s v="Regular"/>
    <n v="325"/>
    <n v="994"/>
    <s v="STOCKTON ST / POST ST"/>
    <s v="500 Block of MAGELLAN AV"/>
    <s v="DELIVERED"/>
    <x v="70"/>
    <d v="2008-08-09T00:00:00"/>
    <n v="82"/>
    <s v="Anne"/>
    <x v="20"/>
    <s v="1000 Block of POTRERO AV"/>
    <s v="IA"/>
    <n v="7381630742"/>
  </r>
  <r>
    <n v="581"/>
    <n v="5150"/>
    <s v="Automotive"/>
    <s v="Domestic"/>
    <s v="Regular"/>
    <n v="209"/>
    <n v="933"/>
    <s v="LEAVENWORTH ST / TURK ST"/>
    <s v="1600 Block of 38TH AV"/>
    <s v="NOT DELIVERED"/>
    <x v="71"/>
    <m/>
    <n v="528"/>
    <s v="Michael"/>
    <x v="0"/>
    <s v="7TH ST / MARKET ST"/>
    <s v="TN"/>
    <n v="3343867513"/>
  </r>
  <r>
    <n v="336"/>
    <n v="693"/>
    <s v="Construction"/>
    <s v="International"/>
    <s v="Express"/>
    <n v="996"/>
    <n v="1168"/>
    <s v="800 Block of BRYANT ST"/>
    <s v="3300 Block of MISSION ST"/>
    <s v="NOT DELIVERED"/>
    <x v="72"/>
    <m/>
    <n v="143"/>
    <s v="Danielle"/>
    <x v="17"/>
    <s v="100 Block of EUREKA ST"/>
    <s v="CT"/>
    <n v="1484052991"/>
  </r>
  <r>
    <n v="135"/>
    <n v="8894"/>
    <s v="Construction"/>
    <s v="Domestic"/>
    <s v="Express"/>
    <n v="901"/>
    <n v="1393"/>
    <s v="WASHINGTON ST / DRUMM ST"/>
    <s v="1200 Block of PINE ST"/>
    <s v="NOT DELIVERED"/>
    <x v="73"/>
    <m/>
    <n v="790"/>
    <s v="Eileen"/>
    <x v="24"/>
    <s v="SAN JOSE AV / GUERRERO ST"/>
    <s v="MA"/>
    <n v="1246424250"/>
  </r>
  <r>
    <n v="504"/>
    <n v="9598"/>
    <s v="Luggage"/>
    <s v="International"/>
    <s v="Regular"/>
    <n v="420"/>
    <n v="561"/>
    <s v="4200 Block of 26TH ST"/>
    <s v="0 Block of TURK ST"/>
    <s v="DELIVERED"/>
    <x v="74"/>
    <d v="1982-10-15T00:00:00"/>
    <n v="429"/>
    <s v="Heather"/>
    <x v="4"/>
    <s v="2000 Block of UNION ST"/>
    <s v="RI"/>
    <n v="5158272401"/>
  </r>
  <r>
    <n v="346"/>
    <n v="8103"/>
    <s v="Industrial Equipments"/>
    <s v="International"/>
    <s v="Express"/>
    <n v="182"/>
    <n v="850"/>
    <s v="BLAKE ST / GEARY BL"/>
    <s v="BROADWAY ST / COLUMBUS AV"/>
    <s v="DELIVERED"/>
    <x v="75"/>
    <d v="2007-07-12T00:00:00"/>
    <n v="47"/>
    <s v="Kaitlyn"/>
    <x v="1"/>
    <s v="800 Block of MARKET ST"/>
    <s v="MS"/>
    <n v="6223189308"/>
  </r>
  <r>
    <n v="138"/>
    <n v="3089"/>
    <s v="Home Furnishing"/>
    <s v="Domestic"/>
    <s v="Regular"/>
    <n v="382"/>
    <n v="714"/>
    <s v="200 Block of 2ND ST"/>
    <s v="0 Block of THRIFT ST"/>
    <s v="NOT DELIVERED"/>
    <x v="76"/>
    <m/>
    <n v="315"/>
    <s v="Peter"/>
    <x v="1"/>
    <s v="800 Block of BRYANT ST"/>
    <s v="KS"/>
    <n v="6263485134"/>
  </r>
  <r>
    <n v="822"/>
    <n v="114"/>
    <s v="Construction"/>
    <s v="International"/>
    <s v="Regular"/>
    <n v="88"/>
    <n v="426"/>
    <s v="EXECUTIVEPARK BL / ALANA WY"/>
    <s v="900 Block of MISSION ST"/>
    <s v="DELIVERED"/>
    <x v="77"/>
    <d v="1991-07-15T00:00:00"/>
    <n v="427"/>
    <s v="Cheyenne"/>
    <x v="6"/>
    <s v="100 Block of GIRARD ST"/>
    <s v="CA"/>
    <n v="4239981168"/>
  </r>
  <r>
    <n v="597"/>
    <n v="3571"/>
    <s v="Luggage"/>
    <s v="Domestic"/>
    <s v="Regular"/>
    <n v="267"/>
    <n v="925"/>
    <s v="3600 Block of 22ND ST"/>
    <s v="200 Block of NAGLEE AV"/>
    <s v="NOT DELIVERED"/>
    <x v="78"/>
    <m/>
    <n v="750"/>
    <s v="Irby"/>
    <x v="5"/>
    <s v="0 Block of CRANE ST"/>
    <s v="AR"/>
    <n v="9166200177"/>
  </r>
  <r>
    <n v="142"/>
    <n v="3095"/>
    <s v="Arts and crafts"/>
    <s v="Domestic"/>
    <s v="Express"/>
    <n v="550"/>
    <n v="1171"/>
    <s v="400 Block of TURK ST"/>
    <s v="MADRID ST / RUSSIA AV"/>
    <s v="NOT DELIVERED"/>
    <x v="79"/>
    <m/>
    <n v="955"/>
    <s v="Zoie"/>
    <x v="22"/>
    <s v="1200 Block of POLK ST"/>
    <s v="IL"/>
    <n v="6234964560"/>
  </r>
  <r>
    <n v="340"/>
    <n v="7316"/>
    <s v="Fashion"/>
    <s v="International"/>
    <s v="Express"/>
    <n v="905"/>
    <n v="1392"/>
    <s v="700 Block of 3RD ST"/>
    <s v="FRANCISCO ST / JONES ST"/>
    <s v="NOT DELIVERED"/>
    <x v="80"/>
    <m/>
    <n v="913"/>
    <s v="Genevieve"/>
    <x v="25"/>
    <s v="LEAVENWORTH ST / GOLDEN GATE AV"/>
    <s v="OH"/>
    <n v="5137511014"/>
  </r>
  <r>
    <n v="905"/>
    <n v="2478"/>
    <s v="Luggage"/>
    <s v="Domestic"/>
    <s v="Express"/>
    <n v="799"/>
    <n v="1425"/>
    <s v="1700 Block of 25TH ST"/>
    <s v="1300 Block of BROADWAY ST"/>
    <s v="DELIVERED"/>
    <x v="81"/>
    <d v="1983-09-30T00:00:00"/>
    <n v="31"/>
    <s v="Elliana"/>
    <x v="21"/>
    <s v="COLUMBUS AV / LOMBARD ST"/>
    <s v="LA"/>
    <n v="9741124956"/>
  </r>
  <r>
    <n v="147"/>
    <n v="207"/>
    <s v="Industrial Equipments"/>
    <s v="Domestic"/>
    <s v="Express"/>
    <n v="369"/>
    <n v="646"/>
    <s v="300 Block of ATHENS ST"/>
    <s v="1400 Block of CLAY ST"/>
    <s v="DELIVERED"/>
    <x v="82"/>
    <d v="2005-09-15T00:00:00"/>
    <n v="768"/>
    <s v="Shirley"/>
    <x v="3"/>
    <s v="200 Block of INTERSTATE80 HY"/>
    <s v="TX"/>
    <n v="3258758083"/>
  </r>
  <r>
    <n v="250"/>
    <n v="1215"/>
    <s v="Construction"/>
    <s v="International"/>
    <s v="Express"/>
    <n v="773"/>
    <n v="1225"/>
    <s v="1200 Block of POLK ST"/>
    <s v="1200 Block of MARKET ST"/>
    <s v="DELIVERED"/>
    <x v="83"/>
    <d v="2006-10-22T00:00:00"/>
    <n v="733"/>
    <s v="Katrice"/>
    <x v="2"/>
    <s v="1600 Block of MARKET ST"/>
    <s v="WV"/>
    <n v="1055293942"/>
  </r>
  <r>
    <n v="400"/>
    <n v="5402"/>
    <s v="Luggage"/>
    <s v="Domestic"/>
    <s v="Express"/>
    <n v="78"/>
    <n v="403"/>
    <s v="EARL ST / LASALLE AV"/>
    <s v="1400 Block of KIRKWOOD CT"/>
    <s v="NOT DELIVERED"/>
    <x v="84"/>
    <m/>
    <n v="624"/>
    <s v="Laverne"/>
    <x v="23"/>
    <s v="1800 Block of WALLER ST"/>
    <s v="CA"/>
    <n v="2774587967"/>
  </r>
  <r>
    <n v="877"/>
    <n v="1647"/>
    <s v="Industrial Equipments"/>
    <s v="Domestic"/>
    <s v="Express"/>
    <n v="791"/>
    <n v="1169"/>
    <s v="CLARA ST / 4TH ST"/>
    <s v="100 Block of ATOLL CR"/>
    <s v="DELIVERED"/>
    <x v="85"/>
    <d v="2000-03-22T00:00:00"/>
    <n v="199"/>
    <s v="Chasity"/>
    <x v="22"/>
    <s v="600 Block of MANGELS AV"/>
    <s v="WA"/>
    <n v="6383939014"/>
  </r>
  <r>
    <n v="162"/>
    <n v="6717"/>
    <s v="Arts and crafts"/>
    <s v="Domestic"/>
    <s v="Express"/>
    <n v="209"/>
    <n v="665"/>
    <s v="500 Block of VALENCIA ST"/>
    <s v="6TH ST / STEVENSON ST"/>
    <s v="DELIVERED"/>
    <x v="86"/>
    <d v="1982-10-29T00:00:00"/>
    <n v="708"/>
    <s v="David"/>
    <x v="18"/>
    <s v="MISSION ST / RUSSIA AV"/>
    <s v="VA"/>
    <n v="6155699440"/>
  </r>
  <r>
    <n v="353"/>
    <n v="6767"/>
    <s v="Fashion"/>
    <s v="Domestic"/>
    <s v="Express"/>
    <n v="84"/>
    <n v="354"/>
    <s v="HARRISON ST / 11TH ST"/>
    <s v="BROADWAY ST / KEARNY ST"/>
    <s v="DELIVERED"/>
    <x v="87"/>
    <d v="2012-10-04T00:00:00"/>
    <n v="848"/>
    <s v="Marlene"/>
    <x v="22"/>
    <s v="500 Block of NOE ST"/>
    <s v="CO"/>
    <n v="6829482368"/>
  </r>
  <r>
    <n v="856"/>
    <n v="1278"/>
    <s v="Automotive"/>
    <s v="Domestic"/>
    <s v="Regular"/>
    <n v="880"/>
    <n v="1178"/>
    <s v="500 Block of HYDE ST"/>
    <s v="400 Block of CAPP ST"/>
    <s v="DELIVERED"/>
    <x v="88"/>
    <d v="1977-11-08T00:00:00"/>
    <n v="102"/>
    <s v="Clay"/>
    <x v="22"/>
    <s v="MISSION ST / 16TH ST"/>
    <s v="AL"/>
    <n v="3746956671"/>
  </r>
  <r>
    <n v="168"/>
    <n v="9934"/>
    <s v="Arts and crafts"/>
    <s v="Domestic"/>
    <s v="Regular"/>
    <n v="26"/>
    <n v="47"/>
    <s v="DIVISADERO ST / JACKSON ST"/>
    <s v="0 Block of DESOTO ST"/>
    <s v="DELIVERED"/>
    <x v="89"/>
    <d v="1997-06-12T00:00:00"/>
    <n v="407"/>
    <s v="Danny"/>
    <x v="6"/>
    <s v="800 Block of ELLIS ST"/>
    <s v="MS"/>
    <n v="5519170607"/>
  </r>
  <r>
    <n v="390"/>
    <n v="8887"/>
    <s v="Automotive"/>
    <s v="Domestic"/>
    <s v="Regular"/>
    <n v="234"/>
    <n v="780"/>
    <s v="6500 Block of 3RD ST"/>
    <s v="800 Block of 33RD AV"/>
    <s v="DELIVERED"/>
    <x v="90"/>
    <d v="2009-03-09T00:00:00"/>
    <n v="962"/>
    <s v="Claudia"/>
    <x v="14"/>
    <s v="CEDAR ST / POLK ST"/>
    <s v="HI"/>
    <n v="3932448384"/>
  </r>
  <r>
    <n v="446"/>
    <n v="9858"/>
    <s v="Food and Beverages"/>
    <s v="Domestic"/>
    <s v="Express"/>
    <n v="931"/>
    <n v="1247"/>
    <s v="0 Block of WHITFIELD CT"/>
    <s v="1500 Block of POWELL ST"/>
    <s v="NOT DELIVERED"/>
    <x v="91"/>
    <m/>
    <n v="443"/>
    <s v="Arya"/>
    <x v="8"/>
    <s v="1200 Block of MARKET ST"/>
    <s v="KY"/>
    <n v="2852248623"/>
  </r>
  <r>
    <n v="169"/>
    <n v="8933"/>
    <s v="Electronics"/>
    <s v="International"/>
    <s v="Express"/>
    <n v="576"/>
    <n v="1077"/>
    <s v="0 Block of CAMERON WY"/>
    <s v="200 Block of DORE ST"/>
    <s v="DELIVERED"/>
    <x v="92"/>
    <d v="2017-08-24T00:00:00"/>
    <n v="814"/>
    <s v="Alexia"/>
    <x v="26"/>
    <s v="2900 Block of 26TH ST"/>
    <s v="MO"/>
    <n v="7057705428"/>
  </r>
  <r>
    <n v="420"/>
    <n v="9943"/>
    <s v="Industrial Equipments"/>
    <s v="Domestic"/>
    <s v="Express"/>
    <n v="638"/>
    <n v="1130"/>
    <s v="BRYANT ST / 4TH ST"/>
    <s v="1300 Block of MISSION ST"/>
    <s v="NOT DELIVERED"/>
    <x v="93"/>
    <m/>
    <n v="936"/>
    <s v="Amelia"/>
    <x v="0"/>
    <s v="BAY ST / POWELL ST"/>
    <s v="FL"/>
    <n v="3017545245"/>
  </r>
  <r>
    <n v="172"/>
    <n v="3140"/>
    <s v="Food and Beverages"/>
    <s v="International"/>
    <s v="Express"/>
    <n v="726"/>
    <n v="1381"/>
    <s v="0 Block of HARRISON ST"/>
    <s v="1200 Block of GOLDEN GATE AV"/>
    <s v="DELIVERED"/>
    <x v="94"/>
    <d v="2004-10-26T00:00:00"/>
    <n v="734"/>
    <s v="Alexia"/>
    <x v="19"/>
    <s v="200 Block of LOWELL ST"/>
    <s v="NH"/>
    <n v="1161903173"/>
  </r>
  <r>
    <n v="708"/>
    <n v="1246"/>
    <s v="Industrial Equipments"/>
    <s v="Domestic"/>
    <s v="Express"/>
    <n v="50"/>
    <n v="72"/>
    <s v="900 Block of CONNECTICUT ST"/>
    <s v="LEAVENWORTH ST / EDDY ST"/>
    <s v="DELIVERED"/>
    <x v="95"/>
    <d v="2019-07-31T00:00:00"/>
    <n v="395"/>
    <s v="Stephanie"/>
    <x v="17"/>
    <s v="1800 Block of OCEAN AV"/>
    <s v="TX"/>
    <n v="3061127061"/>
  </r>
  <r>
    <n v="178"/>
    <n v="2593"/>
    <s v="Construction"/>
    <s v="International"/>
    <s v="Express"/>
    <n v="745"/>
    <n v="1383"/>
    <s v="3100 Block of 23RD ST"/>
    <s v="GEARY ST / POWELL ST"/>
    <s v="DELIVERED"/>
    <x v="96"/>
    <d v="2009-01-26T00:00:00"/>
    <n v="486"/>
    <s v="Kathleen"/>
    <x v="22"/>
    <s v="200 Block of 6TH ST"/>
    <s v="WV"/>
    <n v="4167720507"/>
  </r>
  <r>
    <n v="227"/>
    <n v="4527"/>
    <s v="Industrial Equipments"/>
    <s v="International"/>
    <s v="Regular"/>
    <n v="477"/>
    <n v="564"/>
    <s v="POLK ST / BEACH ST"/>
    <s v="700 Block of LARKIN ST"/>
    <s v="DELIVERED"/>
    <x v="97"/>
    <d v="2002-01-05T00:00:00"/>
    <n v="344"/>
    <s v="Dejon"/>
    <x v="16"/>
    <s v="100 Block of CLINTONPARK ST"/>
    <s v="IL"/>
    <n v="6894953031"/>
  </r>
  <r>
    <n v="595"/>
    <n v="3782"/>
    <s v="Fashion"/>
    <s v="International"/>
    <s v="Regular"/>
    <n v="879"/>
    <n v="1040"/>
    <s v="37TH AV / RIVERA ST"/>
    <s v="1200 Block of 36TH AV"/>
    <s v="NOT DELIVERED"/>
    <x v="98"/>
    <m/>
    <n v="48"/>
    <s v="Lawrence"/>
    <x v="18"/>
    <s v="100 Block of APTOS AV"/>
    <s v="CO"/>
    <n v="3072705157"/>
  </r>
  <r>
    <n v="180"/>
    <n v="519"/>
    <s v="Luggage"/>
    <s v="Domestic"/>
    <s v="Regular"/>
    <n v="588"/>
    <n v="1182"/>
    <s v="POWELL ST / GEARY ST"/>
    <s v="3RD ST / PALOU AV"/>
    <s v="NOT DELIVERED"/>
    <x v="99"/>
    <m/>
    <n v="497"/>
    <s v="Kristie"/>
    <x v="22"/>
    <s v="4600 Block of 18TH ST"/>
    <s v="VA"/>
    <n v="8030257579"/>
  </r>
  <r>
    <n v="211"/>
    <n v="6225"/>
    <s v="Electronics"/>
    <s v="Domestic"/>
    <s v="Express"/>
    <n v="912"/>
    <n v="1220"/>
    <s v="FREMONT ST / HARRISON ST"/>
    <s v="0 Block of CRESTLAKE DR"/>
    <s v="DELIVERED"/>
    <x v="100"/>
    <d v="2006-12-23T00:00:00"/>
    <n v="362"/>
    <s v="Felicity"/>
    <x v="1"/>
    <s v="1800 Block of NEWHALL ST"/>
    <s v="MO"/>
    <n v="7245809798"/>
  </r>
  <r>
    <n v="650"/>
    <n v="2257"/>
    <s v="Food and Beverages"/>
    <s v="International"/>
    <s v="Regular"/>
    <n v="868"/>
    <n v="1141"/>
    <s v="400 Block of GENEVA AV"/>
    <s v="POWELL ST / OFARRELL ST"/>
    <s v="NOT DELIVERED"/>
    <x v="101"/>
    <m/>
    <n v="88"/>
    <s v="Kim"/>
    <x v="21"/>
    <s v="100 Block of CEDAR ST"/>
    <s v="NY"/>
    <n v="8271644418"/>
  </r>
  <r>
    <n v="191"/>
    <n v="6798"/>
    <s v="Home Furnishing"/>
    <s v="International"/>
    <s v="Express"/>
    <n v="997"/>
    <n v="1382"/>
    <s v="600 Block of GOETTINGEN ST"/>
    <s v="100 Block of 6TH ST"/>
    <s v="DELIVERED"/>
    <x v="102"/>
    <d v="1989-10-17T00:00:00"/>
    <n v="179"/>
    <s v="Jan"/>
    <x v="14"/>
    <s v="0 Block of LATONA ST"/>
    <s v="TX"/>
    <n v="9768020592"/>
  </r>
  <r>
    <n v="201"/>
    <n v="8703"/>
    <s v="Home Furnishing"/>
    <s v="Domestic"/>
    <s v="Regular"/>
    <n v="482"/>
    <n v="850"/>
    <s v="4000 Block of 18TH ST"/>
    <s v="500 Block of ELLIS ST"/>
    <s v="NOT DELIVERED"/>
    <x v="103"/>
    <m/>
    <n v="704"/>
    <s v="Hudson"/>
    <x v="11"/>
    <s v="STEINER ST / WASHINGTON ST"/>
    <s v="CO"/>
    <n v="3426056035"/>
  </r>
  <r>
    <n v="197"/>
    <n v="4142"/>
    <s v="Food and Beverages"/>
    <s v="Domestic"/>
    <s v="Express"/>
    <n v="98"/>
    <n v="360"/>
    <s v="300 Block of BUCHANAN ST"/>
    <s v="2800 Block of BRYANT ST"/>
    <s v="DELIVERED"/>
    <x v="104"/>
    <d v="1989-08-23T00:00:00"/>
    <n v="679"/>
    <s v="Ronnie"/>
    <x v="22"/>
    <s v="800 Block of MARKET ST"/>
    <s v="MA"/>
    <n v="2458047806"/>
  </r>
  <r>
    <n v="564"/>
    <n v="3514"/>
    <s v="Healthcare"/>
    <s v="International"/>
    <s v="Express"/>
    <n v="683"/>
    <n v="1275"/>
    <s v="1400 Block of 14TH AV"/>
    <s v="1800 Block of DIVISADERO ST"/>
    <s v="DELIVERED"/>
    <x v="105"/>
    <d v="2004-09-25T00:00:00"/>
    <n v="903"/>
    <s v="Stacy"/>
    <x v="23"/>
    <s v="200 Block of BRANNAN ST"/>
    <s v="SC"/>
    <n v="1233066378"/>
  </r>
  <r>
    <n v="202"/>
    <n v="9807"/>
    <s v="Home Furnishing"/>
    <s v="International"/>
    <s v="Express"/>
    <n v="871"/>
    <n v="1274"/>
    <s v="200 Block of HAHN ST"/>
    <s v="600 Block of VALENCIA ST"/>
    <s v="DELIVERED"/>
    <x v="106"/>
    <d v="2001-08-03T00:00:00"/>
    <n v="899"/>
    <s v="Jalen"/>
    <x v="19"/>
    <s v="1400 Block of 19TH AV"/>
    <s v="NY"/>
    <n v="4565205218"/>
  </r>
  <r>
    <n v="936"/>
    <n v="359"/>
    <s v="Electronics"/>
    <s v="International"/>
    <s v="Express"/>
    <n v="607"/>
    <n v="1007"/>
    <s v="1100 Block of POLK ST"/>
    <s v="800 Block of OFARRELL ST"/>
    <s v="NOT DELIVERED"/>
    <x v="107"/>
    <m/>
    <n v="830"/>
    <s v="Benita"/>
    <x v="26"/>
    <s v="4800 Block of GEARY BL"/>
    <s v="MA"/>
    <n v="9313787148"/>
  </r>
  <r>
    <n v="762"/>
    <n v="2066"/>
    <s v="Automotive"/>
    <s v="International"/>
    <s v="Regular"/>
    <n v="242"/>
    <n v="926"/>
    <s v="16TH ST / UTAH ST"/>
    <s v="400 Block of CASTRO ST"/>
    <s v="NOT DELIVERED"/>
    <x v="108"/>
    <m/>
    <n v="656"/>
    <s v="John"/>
    <x v="20"/>
    <s v="1100 Block of SUNNYDALE AV"/>
    <s v="WA"/>
    <n v="9053980373"/>
  </r>
  <r>
    <n v="206"/>
    <n v="5894"/>
    <s v="Luggage"/>
    <s v="International"/>
    <s v="Express"/>
    <n v="854"/>
    <n v="1251"/>
    <s v="1900 Block of WASHINGTON ST"/>
    <s v="CALIFORNIA ST / FILLMORE ST"/>
    <s v="NOT DELIVERED"/>
    <x v="109"/>
    <m/>
    <n v="401"/>
    <s v="Brent"/>
    <x v="3"/>
    <s v="1500 Block of UNION ST"/>
    <s v="NJ"/>
    <n v="3288511772"/>
  </r>
  <r>
    <n v="838"/>
    <n v="4322"/>
    <s v="Industrial Equipments"/>
    <s v="International"/>
    <s v="Express"/>
    <n v="593"/>
    <n v="1036"/>
    <s v="100 Block of GOLDEN GATE AV"/>
    <s v="800 Block of MISSION ST"/>
    <s v="DELIVERED"/>
    <x v="110"/>
    <d v="1995-08-23T00:00:00"/>
    <n v="935"/>
    <s v="Jan"/>
    <x v="5"/>
    <s v="300 Block of CHATTANOOGA ST"/>
    <s v="OR"/>
    <n v="2836649349"/>
  </r>
  <r>
    <n v="215"/>
    <n v="7773"/>
    <s v="Electronics"/>
    <s v="Domestic"/>
    <s v="Express"/>
    <n v="812"/>
    <n v="1161"/>
    <s v="1500 Block of POLK ST"/>
    <s v="600 Block of KANSAS ST"/>
    <s v="DELIVERED"/>
    <x v="111"/>
    <d v="1985-01-31T00:00:00"/>
    <n v="762"/>
    <s v="Robert"/>
    <x v="0"/>
    <s v="ELIZABETH ST / DIAMOND ST"/>
    <s v="VA"/>
    <n v="1786274009"/>
  </r>
  <r>
    <n v="210"/>
    <n v="4732"/>
    <s v="Home Furnishing"/>
    <s v="International"/>
    <s v="Express"/>
    <n v="591"/>
    <n v="1433"/>
    <s v="300 Block of COLLINGWOOD ST"/>
    <s v="900 Block of MARKET ST"/>
    <s v="NOT DELIVERED"/>
    <x v="112"/>
    <m/>
    <n v="889"/>
    <s v="Wayne"/>
    <x v="4"/>
    <s v="500 Block of CAPP ST"/>
    <s v="OK"/>
    <n v="1096489886"/>
  </r>
  <r>
    <n v="818"/>
    <n v="6746"/>
    <s v="Hazardous Goods"/>
    <s v="Domestic"/>
    <s v="Express"/>
    <n v="833"/>
    <n v="1016"/>
    <s v="POLK ST / SUTTER ST"/>
    <s v="1200 Block of NOE ST"/>
    <s v="DELIVERED"/>
    <x v="113"/>
    <d v="2006-10-20T00:00:00"/>
    <n v="698"/>
    <s v="Kaitlyn"/>
    <x v="10"/>
    <s v="1400 Block of BAKER ST"/>
    <s v="NC"/>
    <n v="1300453861"/>
  </r>
  <r>
    <n v="780"/>
    <n v="6732"/>
    <s v="Healthcare"/>
    <s v="International"/>
    <s v="Express"/>
    <n v="872"/>
    <n v="1058"/>
    <s v="100 Block of BREWSTER ST"/>
    <s v="900 Block of MARKET ST"/>
    <s v="DELIVERED"/>
    <x v="114"/>
    <d v="1989-10-17T00:00:00"/>
    <n v="294"/>
    <s v="Stephan"/>
    <x v="25"/>
    <s v="1600 Block of FOLSOM ST"/>
    <s v="WV"/>
    <n v="6518015418"/>
  </r>
  <r>
    <n v="366"/>
    <n v="7540"/>
    <s v="Fashion"/>
    <s v="International"/>
    <s v="Regular"/>
    <n v="679"/>
    <n v="1015"/>
    <s v="1700 Block of SUNNYDALE AV"/>
    <s v="400 Block of BAKER ST"/>
    <s v="DELIVERED"/>
    <x v="115"/>
    <d v="1980-03-16T00:00:00"/>
    <n v="357"/>
    <s v="Monica"/>
    <x v="16"/>
    <s v="400 Block of BAY ST"/>
    <s v="IL"/>
    <n v="5796916149"/>
  </r>
  <r>
    <n v="214"/>
    <n v="4060"/>
    <s v="Food and Beverages"/>
    <s v="International"/>
    <s v="Regular"/>
    <n v="442"/>
    <n v="713"/>
    <s v="2500 Block of MISSION ST"/>
    <s v="2600 Block of 34TH AV"/>
    <s v="DELIVERED"/>
    <x v="116"/>
    <d v="1987-08-09T00:00:00"/>
    <n v="841"/>
    <s v="Lee"/>
    <x v="12"/>
    <s v="0 Block of MAIDEN LN"/>
    <s v="VA"/>
    <n v="1610528704"/>
  </r>
  <r>
    <n v="678"/>
    <n v="5269"/>
    <s v="Hazardous Goods"/>
    <s v="International"/>
    <s v="Express"/>
    <n v="318"/>
    <n v="938"/>
    <s v="SOUTH VAN NESS AV / 13TH ST"/>
    <s v="100 Block of LELAND AV"/>
    <s v="NOT DELIVERED"/>
    <x v="117"/>
    <m/>
    <n v="468"/>
    <s v="Pamala"/>
    <x v="4"/>
    <s v="1600 Block of THE EMBARCADERONORTH ST"/>
    <s v="AZ"/>
    <n v="2618359567"/>
  </r>
  <r>
    <n v="703"/>
    <n v="8404"/>
    <s v="Home Furnishing"/>
    <s v="Domestic"/>
    <s v="Express"/>
    <n v="329"/>
    <n v="597"/>
    <s v="22ND ST / CAROLINA ST"/>
    <s v="2600 Block of FOLSOM ST"/>
    <s v="NOT DELIVERED"/>
    <x v="118"/>
    <m/>
    <n v="798"/>
    <s v="Matt"/>
    <x v="2"/>
    <s v="1100 Block of FITZGERALD AV"/>
    <s v="WA"/>
    <n v="2073271791"/>
  </r>
  <r>
    <n v="408"/>
    <n v="8860"/>
    <s v="Hazardous Goods"/>
    <s v="Domestic"/>
    <s v="Express"/>
    <n v="216"/>
    <n v="939"/>
    <s v="600 Block of VALENCIA ST"/>
    <s v="500 Block of 9TH ST"/>
    <s v="DELIVERED"/>
    <x v="119"/>
    <d v="1990-09-11T00:00:00"/>
    <n v="521"/>
    <s v="Roger"/>
    <x v="15"/>
    <s v="100 Block of KISKA RD"/>
    <s v="SD"/>
    <n v="4105997340"/>
  </r>
  <r>
    <n v="902"/>
    <n v="7164"/>
    <s v="Construction"/>
    <s v="Domestic"/>
    <s v="Express"/>
    <n v="946"/>
    <n v="1082"/>
    <s v="300 Block of OFARRELL ST"/>
    <s v="0 Block of RAE AV"/>
    <s v="DELIVERED"/>
    <x v="120"/>
    <d v="1989-09-17T00:00:00"/>
    <n v="2"/>
    <s v="Zoya"/>
    <x v="3"/>
    <s v="400 Block of MASON ST"/>
    <s v="TN"/>
    <n v="9250747856"/>
  </r>
  <r>
    <n v="763"/>
    <n v="9792"/>
    <s v="Luggage"/>
    <s v="International"/>
    <s v="Express"/>
    <n v="796"/>
    <n v="1347"/>
    <s v="1700 Block of FULTON ST"/>
    <s v="100 Block of GOLDEN GATE AV"/>
    <s v="DELIVERED"/>
    <x v="121"/>
    <d v="2014-09-09T00:00:00"/>
    <n v="637"/>
    <s v="Robert"/>
    <x v="18"/>
    <s v="1200 Block of HAIGHT ST"/>
    <s v="ID"/>
    <n v="8907221376"/>
  </r>
  <r>
    <n v="246"/>
    <n v="3622"/>
    <s v="Automotive"/>
    <s v="International"/>
    <s v="Express"/>
    <n v="379"/>
    <n v="963"/>
    <s v="800 Block of 47TH AV"/>
    <s v="0 Block of LURLINE ST"/>
    <s v="DELIVERED"/>
    <x v="122"/>
    <d v="2019-03-01T00:00:00"/>
    <n v="311"/>
    <s v="Jacquelin"/>
    <x v="12"/>
    <s v="DOLORES ST / 30TH ST"/>
    <s v="VA"/>
    <n v="2539275235"/>
  </r>
  <r>
    <n v="723"/>
    <n v="1980"/>
    <s v="Automotive"/>
    <s v="Domestic"/>
    <s v="Express"/>
    <n v="490"/>
    <n v="762"/>
    <s v="SILLIMAN ST / BOWDOIN ST"/>
    <s v="200 Block of LEAVENWORTH ST"/>
    <s v="NOT DELIVERED"/>
    <x v="123"/>
    <m/>
    <n v="87"/>
    <s v="Ryker"/>
    <x v="6"/>
    <s v="800 Block of BRYANT ST"/>
    <s v="CO"/>
    <n v="4444871583"/>
  </r>
  <r>
    <n v="438"/>
    <n v="9251"/>
    <s v="Home Furnishing"/>
    <s v="Domestic"/>
    <s v="Regular"/>
    <n v="430"/>
    <n v="642"/>
    <s v="2300 Block of CHESTNUT ST"/>
    <s v="LAKE MERCED BL / SUNSET BL"/>
    <s v="DELIVERED"/>
    <x v="124"/>
    <d v="1977-03-30T00:00:00"/>
    <n v="894"/>
    <s v="Zelda"/>
    <x v="18"/>
    <s v="2300 Block of VICENTE ST"/>
    <s v="OH"/>
    <n v="9892285623"/>
  </r>
  <r>
    <n v="251"/>
    <n v="2183"/>
    <s v="Food and Beverages"/>
    <s v="International"/>
    <s v="Regular"/>
    <n v="422"/>
    <n v="651"/>
    <s v="1700 Block of NEWCOMB AV"/>
    <s v="1500 Block of LASALLE AV"/>
    <s v="DELIVERED"/>
    <x v="125"/>
    <d v="2003-12-02T00:00:00"/>
    <n v="785"/>
    <s v="Carolyn"/>
    <x v="0"/>
    <s v="100 Block of SANJUAN AV"/>
    <s v="NY"/>
    <n v="1837040341"/>
  </r>
  <r>
    <n v="279"/>
    <n v="3172"/>
    <s v="Construction"/>
    <s v="International"/>
    <s v="Regular"/>
    <n v="84"/>
    <n v="464"/>
    <s v="800 Block of MARKET ST"/>
    <s v="1500 Block of SLOAT BL"/>
    <s v="NOT DELIVERED"/>
    <x v="126"/>
    <m/>
    <n v="821"/>
    <s v="Alysha"/>
    <x v="15"/>
    <s v="1500 Block of SLOAT BL"/>
    <s v="IL"/>
    <n v="6595878396"/>
  </r>
  <r>
    <n v="308"/>
    <n v="4920"/>
    <s v="Electronics"/>
    <s v="Domestic"/>
    <s v="Express"/>
    <n v="438"/>
    <n v="656"/>
    <s v="LYON ST / OFARRELL ST"/>
    <s v="1200 Block of NOE ST"/>
    <s v="NOT DELIVERED"/>
    <x v="127"/>
    <m/>
    <n v="678"/>
    <s v="Scott"/>
    <x v="24"/>
    <s v="17TH ST / SHOTWELL ST"/>
    <s v="NC"/>
    <n v="9411155106"/>
  </r>
  <r>
    <n v="775"/>
    <n v="8104"/>
    <s v="Home Furnishing"/>
    <s v="Domestic"/>
    <s v="Express"/>
    <n v="451"/>
    <n v="713"/>
    <s v="0 Block of 6TH ST"/>
    <s v="1400 Block of RANKIN ST"/>
    <s v="NOT DELIVERED"/>
    <x v="128"/>
    <m/>
    <n v="640"/>
    <s v="Donnell"/>
    <x v="18"/>
    <s v="2400 Block of MISSION ST"/>
    <s v="NY"/>
    <n v="7858706884"/>
  </r>
  <r>
    <n v="298"/>
    <n v="7764"/>
    <s v="Hazardous Goods"/>
    <s v="International"/>
    <s v="Regular"/>
    <n v="717"/>
    <n v="1297"/>
    <s v="200 Block of 11TH AV"/>
    <s v="400 Block of TURK ST"/>
    <s v="NOT DELIVERED"/>
    <x v="129"/>
    <m/>
    <n v="670"/>
    <s v="Christina"/>
    <x v="8"/>
    <s v="2400 Block of SAN BRUNO AV"/>
    <s v="KS"/>
    <n v="6215794970"/>
  </r>
  <r>
    <n v="333"/>
    <n v="2208"/>
    <s v="Luggage"/>
    <s v="Domestic"/>
    <s v="Regular"/>
    <n v="812"/>
    <n v="1104"/>
    <s v="1800 Block of DONNER AV"/>
    <s v="19TH AV / LINCOLN WY"/>
    <s v="DELIVERED"/>
    <x v="130"/>
    <d v="2013-08-11T00:00:00"/>
    <n v="189"/>
    <s v="Trent"/>
    <x v="13"/>
    <s v="0 Block of AUGUST AL"/>
    <s v="OR"/>
    <n v="1967221186"/>
  </r>
  <r>
    <n v="304"/>
    <n v="5958"/>
    <s v="Food and Beverages"/>
    <s v="Domestic"/>
    <s v="Regular"/>
    <n v="540"/>
    <n v="1172"/>
    <s v="500 Block of STEVENSON ST"/>
    <s v="HYDE ST / TURK ST"/>
    <s v="DELIVERED"/>
    <x v="66"/>
    <d v="2004-09-25T00:00:00"/>
    <n v="786"/>
    <s v="Jensen"/>
    <x v="20"/>
    <s v="MISSION ST / 16TH ST"/>
    <s v="CT"/>
    <n v="3669773727"/>
  </r>
  <r>
    <n v="548"/>
    <n v="7043"/>
    <s v="Healthcare"/>
    <s v="International"/>
    <s v="Regular"/>
    <n v="240"/>
    <n v="571"/>
    <s v="800 Block of INGERSON AV"/>
    <s v="MISSION ST / 2ND ST"/>
    <s v="NOT DELIVERED"/>
    <x v="131"/>
    <m/>
    <n v="685"/>
    <s v="Gerald"/>
    <x v="10"/>
    <s v="MISSION ST / FAIR AV"/>
    <s v="WV"/>
    <n v="9336147887"/>
  </r>
  <r>
    <n v="305"/>
    <n v="1748"/>
    <s v="Automotive"/>
    <s v="Domestic"/>
    <s v="Express"/>
    <n v="954"/>
    <n v="1473"/>
    <s v="0 Block of DORE ST"/>
    <s v="100 Block of TURK ST"/>
    <s v="DELIVERED"/>
    <x v="132"/>
    <d v="1992-11-01T00:00:00"/>
    <n v="508"/>
    <s v="Artie"/>
    <x v="22"/>
    <s v="3500 Block of FILLMORE ST"/>
    <s v="GA"/>
    <n v="4162410124"/>
  </r>
  <r>
    <n v="665"/>
    <n v="7485"/>
    <s v="Arts and crafts"/>
    <s v="Domestic"/>
    <s v="Regular"/>
    <n v="982"/>
    <n v="1405"/>
    <s v="1300 Block of REVERE AV"/>
    <s v="0 Block of WILLIAR AV"/>
    <s v="DELIVERED"/>
    <x v="133"/>
    <d v="2010-04-27T00:00:00"/>
    <n v="617"/>
    <s v="Zakariya"/>
    <x v="23"/>
    <s v="300 Block of CAPP ST"/>
    <s v="IL"/>
    <n v="8437782692"/>
  </r>
  <r>
    <n v="306"/>
    <n v="1201"/>
    <s v="Hazardous Goods"/>
    <s v="Domestic"/>
    <s v="Regular"/>
    <n v="654"/>
    <n v="1150"/>
    <s v="100 Block of LEAVENWORTH ST"/>
    <s v="100 Block of PERSIA AV"/>
    <s v="DELIVERED"/>
    <x v="134"/>
    <d v="1983-07-22T00:00:00"/>
    <n v="658"/>
    <s v="Curtis"/>
    <x v="2"/>
    <s v="200 Block of ASHBURY ST"/>
    <s v="IL"/>
    <n v="1575826863"/>
  </r>
  <r>
    <n v="938"/>
    <n v="9968"/>
    <s v="Hazardous Goods"/>
    <s v="Domestic"/>
    <s v="Regular"/>
    <n v="35"/>
    <n v="20"/>
    <s v="1200 Block of THE EMBARCADERONORTH ST"/>
    <s v="500 Block of BRANNAN ST"/>
    <s v="NOT DELIVERED"/>
    <x v="135"/>
    <m/>
    <n v="406"/>
    <s v="Ryan"/>
    <x v="20"/>
    <s v="0 Block of JONES ST"/>
    <s v="FL"/>
    <n v="3864558057"/>
  </r>
  <r>
    <n v="714"/>
    <n v="5330"/>
    <s v="Electronics"/>
    <s v="Domestic"/>
    <s v="Express"/>
    <n v="148"/>
    <n v="835"/>
    <s v="PIERCE ST / LOMBARD ST"/>
    <s v="8TH AV / CLEMENT ST"/>
    <s v="DELIVERED"/>
    <x v="136"/>
    <d v="2011-06-08T00:00:00"/>
    <n v="132"/>
    <s v="Albertha"/>
    <x v="5"/>
    <s v="1000 Block of VANNESS AV"/>
    <s v="NC"/>
    <n v="2019622576"/>
  </r>
  <r>
    <n v="315"/>
    <n v="1424"/>
    <s v="Food and Beverages"/>
    <s v="Domestic"/>
    <s v="Express"/>
    <n v="230"/>
    <n v="638"/>
    <s v="3RD AV / BALBOA ST"/>
    <s v="400 Block of LAKESHORE DR"/>
    <s v="NOT DELIVERED"/>
    <x v="137"/>
    <m/>
    <n v="493"/>
    <s v="Kenny"/>
    <x v="3"/>
    <s v="400 Block of 26TH AV"/>
    <s v="AL"/>
    <n v="5243247634"/>
  </r>
  <r>
    <n v="330"/>
    <n v="2182"/>
    <s v="Home Furnishing"/>
    <s v="Domestic"/>
    <s v="Express"/>
    <n v="275"/>
    <n v="653"/>
    <s v="2300 Block of 25TH AV"/>
    <s v="HOLLYPARK CR / MURRAY ST"/>
    <s v="NOT DELIVERED"/>
    <x v="138"/>
    <m/>
    <n v="113"/>
    <s v="Ilana"/>
    <x v="21"/>
    <s v="900 Block of GRANT AV"/>
    <s v="MI"/>
    <n v="4235755436"/>
  </r>
  <r>
    <n v="969"/>
    <n v="4296"/>
    <s v="Industrial Equipments"/>
    <s v="International"/>
    <s v="Express"/>
    <n v="507"/>
    <n v="1334"/>
    <s v="1100 Block of CONNECTICUT ST"/>
    <s v="1700 Block of 22ND AV"/>
    <s v="DELIVERED"/>
    <x v="139"/>
    <d v="2013-03-09T00:00:00"/>
    <n v="169"/>
    <s v="Bobby"/>
    <x v="14"/>
    <s v="700 Block of MISSION ST"/>
    <s v="KS"/>
    <n v="9986862728"/>
  </r>
  <r>
    <n v="974"/>
    <n v="9784"/>
    <s v="Automotive"/>
    <s v="International"/>
    <s v="Regular"/>
    <n v="442"/>
    <n v="770"/>
    <s v="1000 Block of POTRERO AV"/>
    <s v="0 Block of LEAVENWORTH ST"/>
    <s v="DELIVERED"/>
    <x v="140"/>
    <d v="2013-06-21T00:00:00"/>
    <n v="984"/>
    <s v="Laurence"/>
    <x v="14"/>
    <s v="2900 Block of JACKSON ST"/>
    <s v="SD"/>
    <n v="2460523574"/>
  </r>
  <r>
    <n v="332"/>
    <n v="2656"/>
    <s v="Luggage"/>
    <s v="International"/>
    <s v="Regular"/>
    <n v="45"/>
    <n v="39"/>
    <s v="100 Block of UPPER TR"/>
    <s v="POST ST / HYDE ST"/>
    <s v="NOT DELIVERED"/>
    <x v="141"/>
    <m/>
    <n v="642"/>
    <s v="Francis"/>
    <x v="7"/>
    <s v="ANZA ST / SPRUCE ST"/>
    <s v="NY"/>
    <n v="7051750919"/>
  </r>
  <r>
    <n v="526"/>
    <n v="6210"/>
    <s v="Arts and crafts"/>
    <s v="International"/>
    <s v="Regular"/>
    <n v="510"/>
    <n v="1205"/>
    <s v="500 Block of 41ST AV"/>
    <s v="500 Block of GUERRERO ST"/>
    <s v="DELIVERED"/>
    <x v="142"/>
    <d v="1991-07-03T00:00:00"/>
    <n v="881"/>
    <s v="Trevon"/>
    <x v="2"/>
    <s v="1100 Block of MARKET ST"/>
    <s v="NM"/>
    <n v="3243646644"/>
  </r>
  <r>
    <n v="510"/>
    <n v="5781"/>
    <s v="Fashion"/>
    <s v="International"/>
    <s v="Regular"/>
    <n v="117"/>
    <n v="716"/>
    <s v="700 Block of MARKET ST"/>
    <s v="ELLIS ST / HYDE ST"/>
    <s v="NOT DELIVERED"/>
    <x v="143"/>
    <m/>
    <n v="883"/>
    <s v="Jason"/>
    <x v="10"/>
    <s v="1600 Block of INDIANA ST"/>
    <s v="IN"/>
    <n v="4932358514"/>
  </r>
  <r>
    <n v="444"/>
    <n v="8306"/>
    <s v="Construction"/>
    <s v="Domestic"/>
    <s v="Express"/>
    <n v="973"/>
    <n v="1250"/>
    <s v="0 Block of CASTLEMANOR AV"/>
    <s v="LANE ST / REVERE AV"/>
    <s v="NOT DELIVERED"/>
    <x v="144"/>
    <m/>
    <n v="735"/>
    <s v="Ramona"/>
    <x v="7"/>
    <s v="FULTON ST / 5TH AV"/>
    <s v="NH"/>
    <n v="1419382893"/>
  </r>
  <r>
    <n v="503"/>
    <n v="3270"/>
    <s v="Food and Beverages"/>
    <s v="Domestic"/>
    <s v="Regular"/>
    <n v="243"/>
    <n v="935"/>
    <s v="GEARY ST / HYDE ST"/>
    <s v="1200 Block of MARKET ST"/>
    <s v="DELIVERED"/>
    <x v="145"/>
    <d v="1974-05-25T00:00:00"/>
    <n v="120"/>
    <s v="Harvey"/>
    <x v="3"/>
    <s v="200 Block of LAKEVIEW AV"/>
    <s v="DC"/>
    <n v="6456637698"/>
  </r>
  <r>
    <n v="823"/>
    <n v="3733"/>
    <s v="Healthcare"/>
    <s v="Domestic"/>
    <s v="Express"/>
    <n v="571"/>
    <n v="1031"/>
    <s v="700 Block of STANYAN ST"/>
    <s v="600 Block of MISSION ST"/>
    <s v="DELIVERED"/>
    <x v="146"/>
    <d v="1975-05-20T00:00:00"/>
    <n v="618"/>
    <s v="Scott"/>
    <x v="2"/>
    <s v="DAVIS ST / CLAY ST"/>
    <s v="IL"/>
    <n v="6419268208"/>
  </r>
  <r>
    <n v="357"/>
    <n v="4628"/>
    <s v="Healthcare"/>
    <s v="International"/>
    <s v="Express"/>
    <n v="777"/>
    <n v="1113"/>
    <s v="200 Block of KING ST"/>
    <s v="0 Block of FUENTE AV"/>
    <s v="NOT DELIVERED"/>
    <x v="147"/>
    <m/>
    <n v="69"/>
    <s v="Gael"/>
    <x v="0"/>
    <s v="26TH ST / TREAT AV"/>
    <s v="KY"/>
    <n v="5913610613"/>
  </r>
  <r>
    <n v="625"/>
    <n v="3"/>
    <s v="Industrial Equipments"/>
    <s v="International"/>
    <s v="Regular"/>
    <n v="318"/>
    <n v="980"/>
    <s v="5600 Block of DIAMONDHEIGHTS BL"/>
    <s v="100 Block of ELLIOT ST"/>
    <s v="NOT DELIVERED"/>
    <x v="148"/>
    <m/>
    <n v="619"/>
    <s v="Nevaeh"/>
    <x v="7"/>
    <s v="FITZGERALD AV / GRIFFITH ST"/>
    <s v="CO"/>
    <n v="9823103962"/>
  </r>
  <r>
    <n v="695"/>
    <n v="1896"/>
    <s v="Food and Beverages"/>
    <s v="Domestic"/>
    <s v="Regular"/>
    <n v="266"/>
    <n v="833"/>
    <s v="2000 Block of MISSION ST"/>
    <s v="4600 Block of IRVING ST"/>
    <s v="NOT DELIVERED"/>
    <x v="149"/>
    <m/>
    <n v="393"/>
    <s v="Rayburn"/>
    <x v="2"/>
    <s v="LEAVENWORTH ST / ELLIS ST"/>
    <s v="TX"/>
    <n v="5931525319"/>
  </r>
  <r>
    <n v="371"/>
    <n v="7771"/>
    <s v="Arts and crafts"/>
    <s v="Domestic"/>
    <s v="Express"/>
    <n v="280"/>
    <n v="990"/>
    <s v="2400 Block of MISSION ST"/>
    <s v="BEACH ST / TAYLOR ST"/>
    <s v="NOT DELIVERED"/>
    <x v="150"/>
    <m/>
    <n v="147"/>
    <s v="Isabela"/>
    <x v="18"/>
    <s v="MISSION ST / 13TH ST"/>
    <s v="NC"/>
    <n v="2933328030"/>
  </r>
  <r>
    <n v="983"/>
    <n v="9631"/>
    <s v="Home Furnishing"/>
    <s v="International"/>
    <s v="Regular"/>
    <n v="60"/>
    <n v="166"/>
    <s v="200 Block of TURK ST"/>
    <s v="0 Block of ANKENY ST"/>
    <s v="NOT DELIVERED"/>
    <x v="151"/>
    <m/>
    <n v="127"/>
    <s v="Rayburn"/>
    <x v="19"/>
    <s v="400 Block of JONES ST"/>
    <s v="CA"/>
    <n v="5199096406"/>
  </r>
  <r>
    <n v="397"/>
    <n v="1202"/>
    <s v="Automotive"/>
    <s v="International"/>
    <s v="Express"/>
    <n v="876"/>
    <n v="1045"/>
    <s v="1600 Block of DONNER AV"/>
    <s v="800 Block of LARKIN ST"/>
    <s v="NOT DELIVERED"/>
    <x v="152"/>
    <m/>
    <n v="839"/>
    <s v="Leslie"/>
    <x v="19"/>
    <s v="RUSSIA AV / ATHENS ST"/>
    <s v="IL"/>
    <n v="1385206446"/>
  </r>
  <r>
    <n v="599"/>
    <n v="8834"/>
    <s v="Industrial Equipments"/>
    <s v="Domestic"/>
    <s v="Regular"/>
    <n v="946"/>
    <n v="1100"/>
    <s v="400 Block of ELLIS ST"/>
    <s v="800 Block of MOSCOW ST"/>
    <s v="NOT DELIVERED"/>
    <x v="153"/>
    <m/>
    <n v="787"/>
    <s v="Ericka"/>
    <x v="17"/>
    <s v="BRANNAN ST / 9TH ST"/>
    <s v="SC"/>
    <n v="7592482439"/>
  </r>
  <r>
    <n v="536"/>
    <n v="2573"/>
    <s v="Construction"/>
    <s v="Domestic"/>
    <s v="Express"/>
    <n v="74"/>
    <n v="281"/>
    <s v="100 Block of POWELL ST"/>
    <s v="0 Block of TAYLOR ST"/>
    <s v="DELIVERED"/>
    <x v="154"/>
    <d v="2016-09-21T00:00:00"/>
    <n v="302"/>
    <s v="Alessia"/>
    <x v="25"/>
    <s v="1200 Block of THE EMBARCADERONORTH ST"/>
    <s v="CA"/>
    <n v="4826890428"/>
  </r>
  <r>
    <n v="515"/>
    <n v="2601"/>
    <s v="Healthcare"/>
    <s v="Domestic"/>
    <s v="Express"/>
    <n v="782"/>
    <n v="1425"/>
    <s v="MARKET ST / CHURCH ST"/>
    <s v="LOMBARD ST / LEAVENWORTH ST"/>
    <s v="NOT DELIVERED"/>
    <x v="155"/>
    <m/>
    <n v="467"/>
    <s v="Kelly"/>
    <x v="7"/>
    <s v="0 Block of BRADY ST"/>
    <s v="IL"/>
    <n v="3594123975"/>
  </r>
  <r>
    <n v="958"/>
    <n v="584"/>
    <s v="Hazardous Goods"/>
    <s v="International"/>
    <s v="Express"/>
    <n v="274"/>
    <n v="669"/>
    <s v="0 Block of GOLDEN GATE AV"/>
    <s v="900 Block of MARIPOSA ST"/>
    <s v="NOT DELIVERED"/>
    <x v="156"/>
    <m/>
    <n v="700"/>
    <s v="Zella"/>
    <x v="11"/>
    <s v="FRANKLIN ST / GOLDEN GATE AV"/>
    <s v="WV"/>
    <n v="7077868681"/>
  </r>
  <r>
    <n v="455"/>
    <n v="3853"/>
    <s v="Construction"/>
    <s v="International"/>
    <s v="Regular"/>
    <n v="172"/>
    <n v="580"/>
    <s v="LASALLE AV / PHELPS ST"/>
    <s v="2000 Block of MISSION ST"/>
    <s v="NOT DELIVERED"/>
    <x v="157"/>
    <m/>
    <n v="288"/>
    <s v="Joao"/>
    <x v="15"/>
    <s v="800 Block of SOUTH VAN NESS AV"/>
    <s v="HI"/>
    <n v="7009589164"/>
  </r>
  <r>
    <n v="977"/>
    <n v="2142"/>
    <s v="Arts and crafts"/>
    <s v="International"/>
    <s v="Regular"/>
    <n v="434"/>
    <n v="558"/>
    <s v="200 Block of MISSOURI ST"/>
    <s v="900 Block of ELLSWORTH ST"/>
    <s v="DELIVERED"/>
    <x v="158"/>
    <d v="2002-10-20T00:00:00"/>
    <n v="676"/>
    <s v="Bernard"/>
    <x v="9"/>
    <s v="JONES ST / STEVELOE PL"/>
    <s v="MN"/>
    <n v="3975638935"/>
  </r>
  <r>
    <n v="460"/>
    <n v="2396"/>
    <s v="Electronics"/>
    <s v="International"/>
    <s v="Express"/>
    <n v="897"/>
    <n v="1313"/>
    <s v="100 Block of EDDY ST"/>
    <s v="1400 Block of KIRKWOOD CT"/>
    <s v="DELIVERED"/>
    <x v="159"/>
    <d v="2005-09-15T00:00:00"/>
    <n v="602"/>
    <s v="Parth"/>
    <x v="24"/>
    <s v="1400 Block of WASHINGTON ST"/>
    <s v="LA"/>
    <n v="8049380718"/>
  </r>
  <r>
    <n v="473"/>
    <n v="5197"/>
    <s v="Arts and crafts"/>
    <s v="International"/>
    <s v="Regular"/>
    <n v="94"/>
    <n v="361"/>
    <s v="2300 Block of 14TH AV"/>
    <s v="0 Block of 12TH ST"/>
    <s v="DELIVERED"/>
    <x v="160"/>
    <d v="2012-01-17T00:00:00"/>
    <n v="477"/>
    <s v="Crystal"/>
    <x v="17"/>
    <s v="0 Block of ADAIR ST"/>
    <s v="GA"/>
    <n v="8326159645"/>
  </r>
  <r>
    <n v="659"/>
    <n v="8747"/>
    <s v="Automotive"/>
    <s v="International"/>
    <s v="Regular"/>
    <n v="442"/>
    <n v="595"/>
    <s v="0 Block of UNITEDNATIONS PZ"/>
    <s v="200 Block of HAHN ST"/>
    <s v="DELIVERED"/>
    <x v="161"/>
    <d v="1998-09-11T00:00:00"/>
    <n v="175"/>
    <s v="Arlene"/>
    <x v="8"/>
    <s v="15TH AV / SHELDON TR"/>
    <s v="CA"/>
    <n v="6417574125"/>
  </r>
  <r>
    <n v="477"/>
    <n v="6357"/>
    <s v="Fashion"/>
    <s v="International"/>
    <s v="Regular"/>
    <n v="840"/>
    <n v="1061"/>
    <s v="400 Block of LEAVENWORTH ST"/>
    <s v="NEWCOMB AV / 3RD ST"/>
    <s v="NOT DELIVERED"/>
    <x v="162"/>
    <m/>
    <n v="615"/>
    <s v="Annamaria"/>
    <x v="22"/>
    <s v="HYDE ST / GROVE ST"/>
    <s v="NC"/>
    <n v="5372626672"/>
  </r>
  <r>
    <n v="540"/>
    <n v="9770"/>
    <s v="Luggage"/>
    <s v="International"/>
    <s v="Express"/>
    <n v="431"/>
    <n v="934"/>
    <s v="4000 Block of GEARY BL"/>
    <s v="1000 Block of POTRERO AV"/>
    <s v="DELIVERED"/>
    <x v="163"/>
    <d v="1977-11-08T00:00:00"/>
    <n v="412"/>
    <s v="Anne"/>
    <x v="7"/>
    <s v="400 Block of SUTTER ST"/>
    <s v="CT"/>
    <n v="4345935028"/>
  </r>
  <r>
    <n v="500"/>
    <n v="310"/>
    <s v="Arts and crafts"/>
    <s v="Domestic"/>
    <s v="Regular"/>
    <n v="80"/>
    <n v="236"/>
    <s v="900 Block of LARKIN ST"/>
    <s v="900 Block of STOCKTON ST"/>
    <s v="NOT DELIVERED"/>
    <x v="164"/>
    <m/>
    <n v="398"/>
    <s v="Loren"/>
    <x v="25"/>
    <s v="400 Block of HAIGHT ST"/>
    <s v="OH"/>
    <n v="1812999737"/>
  </r>
  <r>
    <n v="632"/>
    <n v="2525"/>
    <s v="Industrial Equipments"/>
    <s v="Domestic"/>
    <s v="Regular"/>
    <n v="67"/>
    <n v="193"/>
    <s v="CAPP ST / 17TH ST"/>
    <s v="ALEMANY BL / ELLSWORTH ST"/>
    <s v="DELIVERED"/>
    <x v="165"/>
    <d v="1992-12-25T00:00:00"/>
    <n v="123"/>
    <s v="Jensen"/>
    <x v="8"/>
    <s v="1900 Block of UNION ST"/>
    <s v="OH"/>
    <n v="1029848581"/>
  </r>
  <r>
    <n v="990"/>
    <n v="7146"/>
    <s v="Construction"/>
    <s v="International"/>
    <s v="Regular"/>
    <n v="178"/>
    <n v="646"/>
    <s v="700 Block of BATTERY ST"/>
    <s v="0 Block of MARINA BL"/>
    <s v="DELIVERED"/>
    <x v="166"/>
    <d v="2003-11-28T00:00:00"/>
    <n v="433"/>
    <s v="Stanley"/>
    <x v="4"/>
    <s v="0 Block of LAGUNA ST"/>
    <s v="MD"/>
    <n v="4382867697"/>
  </r>
  <r>
    <n v="514"/>
    <n v="4789"/>
    <s v="Hazardous Goods"/>
    <s v="Domestic"/>
    <s v="Express"/>
    <n v="263"/>
    <n v="965"/>
    <s v="TARAVAL ST / 17TH AV"/>
    <s v="EDDY ST / MASON ST"/>
    <s v="NOT DELIVERED"/>
    <x v="167"/>
    <m/>
    <n v="634"/>
    <s v="Tiffani"/>
    <x v="7"/>
    <s v="1700 Block of POST ST"/>
    <s v="NJ"/>
    <n v="1549574380"/>
  </r>
  <r>
    <n v="913"/>
    <n v="563"/>
    <s v="Home Furnishing"/>
    <s v="Domestic"/>
    <s v="Express"/>
    <n v="180"/>
    <n v="755"/>
    <s v="5TH ST / MARKET ST"/>
    <s v="MONTGOMERY ST / VALLEJO ST"/>
    <s v="NOT DELIVERED"/>
    <x v="168"/>
    <m/>
    <n v="244"/>
    <s v="Pamela"/>
    <x v="4"/>
    <s v="0 Block of CHENERY ST"/>
    <s v="IL"/>
    <n v="8529787345"/>
  </r>
  <r>
    <n v="707"/>
    <n v="3221"/>
    <s v="Automotive"/>
    <s v="Domestic"/>
    <s v="Regular"/>
    <n v="187"/>
    <n v="931"/>
    <s v="19TH ST / SHOTWELL ST"/>
    <s v="7TH ST / STEVENSON ST"/>
    <s v="NOT DELIVERED"/>
    <x v="169"/>
    <m/>
    <n v="999"/>
    <s v="Ora"/>
    <x v="17"/>
    <s v="400 Block of JONES ST"/>
    <s v="MI"/>
    <n v="5348595059"/>
  </r>
  <r>
    <n v="847"/>
    <n v="8183"/>
    <s v="Fashion"/>
    <s v="International"/>
    <s v="Express"/>
    <n v="906"/>
    <n v="1297"/>
    <s v="2100 Block of MISSION ST"/>
    <s v="1100 Block of FOLSOM ST"/>
    <s v="NOT DELIVERED"/>
    <x v="170"/>
    <m/>
    <n v="746"/>
    <s v="Todd"/>
    <x v="23"/>
    <s v="6TH ST / MISSION ST"/>
    <s v="IL"/>
    <n v="4303568430"/>
  </r>
  <r>
    <n v="538"/>
    <n v="1702"/>
    <s v="Industrial Equipments"/>
    <s v="International"/>
    <s v="Express"/>
    <n v="484"/>
    <n v="863"/>
    <s v="700 Block of MARKET ST"/>
    <s v="700 Block of SWEENY ST"/>
    <s v="NOT DELIVERED"/>
    <x v="171"/>
    <m/>
    <n v="513"/>
    <s v="Latasha"/>
    <x v="20"/>
    <s v="3200 Block of 20TH AV"/>
    <s v="NY"/>
    <n v="5144195389"/>
  </r>
  <r>
    <n v="815"/>
    <n v="1126"/>
    <s v="Healthcare"/>
    <s v="International"/>
    <s v="Regular"/>
    <n v="71"/>
    <n v="130"/>
    <s v="1400 Block of VANDYKE AV"/>
    <s v="EDDY ST / VANNESS AV"/>
    <s v="DELIVERED"/>
    <x v="172"/>
    <d v="2010-03-02T00:00:00"/>
    <n v="287"/>
    <s v="Frederick"/>
    <x v="22"/>
    <s v="TAYLOR ST / ELLIS ST"/>
    <s v="DE"/>
    <n v="4386754323"/>
  </r>
  <r>
    <n v="928"/>
    <n v="4899"/>
    <s v="Hazardous Goods"/>
    <s v="International"/>
    <s v="Express"/>
    <n v="253"/>
    <n v="904"/>
    <s v="800 Block of MARKET ST"/>
    <s v="800 Block of MARKET ST"/>
    <s v="NOT DELIVERED"/>
    <x v="173"/>
    <m/>
    <n v="310"/>
    <s v="Makala"/>
    <x v="16"/>
    <s v="0 Block of NEWTON ST"/>
    <s v="CA"/>
    <n v="8824594477"/>
  </r>
  <r>
    <n v="793"/>
    <n v="4103"/>
    <s v="Automotive"/>
    <s v="Domestic"/>
    <s v="Regular"/>
    <n v="399"/>
    <n v="835"/>
    <s v="400 Block of ELLIS ST"/>
    <s v="17TH ST / SHOTWELL ST"/>
    <s v="NOT DELIVERED"/>
    <x v="174"/>
    <m/>
    <n v="512"/>
    <s v="Bart"/>
    <x v="21"/>
    <s v="11TH ST / MINNA ST"/>
    <s v="MO"/>
    <n v="3305516916"/>
  </r>
  <r>
    <n v="872"/>
    <n v="7861"/>
    <s v="Automotive"/>
    <s v="International"/>
    <s v="Express"/>
    <n v="91"/>
    <n v="242"/>
    <s v="21ST ST / POTRERO AV"/>
    <s v="400 Block of GENEVA AV"/>
    <s v="DELIVERED"/>
    <x v="175"/>
    <d v="2008-05-17T00:00:00"/>
    <n v="693"/>
    <s v="Leighann"/>
    <x v="6"/>
    <s v="HAIGHT ST / STANYAN ST"/>
    <s v="FL"/>
    <n v="6982317596"/>
  </r>
  <r>
    <n v="553"/>
    <n v="5214"/>
    <s v="Arts and crafts"/>
    <s v="Domestic"/>
    <s v="Regular"/>
    <n v="245"/>
    <n v="611"/>
    <s v="3800 Block of MISSION ST"/>
    <s v="100 Block of PAGE ST"/>
    <s v="NOT DELIVERED"/>
    <x v="176"/>
    <m/>
    <n v="432"/>
    <s v="Jasmine"/>
    <x v="1"/>
    <s v="14TH ST / FOLSOM ST"/>
    <s v="SD"/>
    <n v="1058029786"/>
  </r>
  <r>
    <n v="941"/>
    <n v="5345"/>
    <s v="Food and Beverages"/>
    <s v="International"/>
    <s v="Regular"/>
    <n v="735"/>
    <n v="1181"/>
    <s v="17TH ST / FOLSOM ST"/>
    <s v="400 Block of BRIGHT ST"/>
    <s v="DELIVERED"/>
    <x v="177"/>
    <d v="2010-08-28T00:00:00"/>
    <n v="238"/>
    <s v="Edith"/>
    <x v="9"/>
    <s v="300 Block of 30TH AV"/>
    <s v="MO"/>
    <n v="2452732341"/>
  </r>
  <r>
    <n v="579"/>
    <n v="4892"/>
    <s v="Home Furnishing"/>
    <s v="Domestic"/>
    <s v="Express"/>
    <n v="913"/>
    <n v="1385"/>
    <s v="SUTTER ST / LAGUNA ST"/>
    <s v="SOUTH VAN NESS AV / 22ND ST"/>
    <s v="NOT DELIVERED"/>
    <x v="178"/>
    <m/>
    <n v="957"/>
    <s v="Valencia"/>
    <x v="17"/>
    <s v="400 Block of EDDY ST"/>
    <s v="CA"/>
    <n v="1160558300"/>
  </r>
  <r>
    <n v="731"/>
    <n v="6191"/>
    <s v="Hazardous Goods"/>
    <s v="Domestic"/>
    <s v="Express"/>
    <n v="970"/>
    <n v="1242"/>
    <s v="KEITH ST / SHAFTER AV"/>
    <s v="0 Block of SPOFFORD LN"/>
    <s v="NOT DELIVERED"/>
    <x v="179"/>
    <m/>
    <n v="400"/>
    <s v="Milburn"/>
    <x v="9"/>
    <s v="4200 Block of GEARY BL"/>
    <s v="MT"/>
    <n v="1402030924"/>
  </r>
  <r>
    <n v="589"/>
    <n v="7513"/>
    <s v="Arts and crafts"/>
    <s v="International"/>
    <s v="Express"/>
    <n v="516"/>
    <n v="1084"/>
    <s v="16TH ST / MISSOURI ST"/>
    <s v="200 Block of HARKNESS AV"/>
    <s v="NOT DELIVERED"/>
    <x v="180"/>
    <m/>
    <n v="473"/>
    <s v="Valeria"/>
    <x v="18"/>
    <s v="1900 Block of 14TH AV"/>
    <s v="KS"/>
    <n v="3349318383"/>
  </r>
  <r>
    <n v="787"/>
    <n v="2159"/>
    <s v="Arts and crafts"/>
    <s v="International"/>
    <s v="Express"/>
    <n v="187"/>
    <n v="864"/>
    <s v="0 Block of OFARRELL ST"/>
    <s v="200 Block of TURK ST"/>
    <s v="DELIVERED"/>
    <x v="181"/>
    <d v="2011-06-25T00:00:00"/>
    <n v="193"/>
    <s v="Coleman"/>
    <x v="4"/>
    <s v="1500 Block of MARKET ST"/>
    <s v="NY"/>
    <n v="2906446799"/>
  </r>
  <r>
    <n v="749"/>
    <n v="3569"/>
    <s v="Automotive"/>
    <s v="International"/>
    <s v="Express"/>
    <n v="262"/>
    <n v="875"/>
    <s v="0 Block of PAYSON ST"/>
    <s v="0 Block of POWELL ST"/>
    <s v="DELIVERED"/>
    <x v="182"/>
    <d v="2014-07-02T00:00:00"/>
    <n v="33"/>
    <s v="Jennifer"/>
    <x v="23"/>
    <s v="FELL ST / STEINER ST"/>
    <s v="MA"/>
    <n v="6522949251"/>
  </r>
  <r>
    <n v="630"/>
    <n v="6772"/>
    <s v="Hazardous Goods"/>
    <s v="Domestic"/>
    <s v="Regular"/>
    <n v="868"/>
    <n v="1320"/>
    <s v="3300 Block of BALBOA ST"/>
    <s v="300 Block of ELLIS ST"/>
    <s v="DELIVERED"/>
    <x v="183"/>
    <d v="2009-09-29T00:00:00"/>
    <n v="885"/>
    <s v="Dawn"/>
    <x v="14"/>
    <s v="0 Block of TAYLOR ST"/>
    <s v="NM"/>
    <n v="9875605267"/>
  </r>
  <r>
    <n v="691"/>
    <n v="2096"/>
    <s v="Industrial Equipments"/>
    <s v="Domestic"/>
    <s v="Regular"/>
    <n v="955"/>
    <n v="1369"/>
    <s v="5TH ST / MISSION ST"/>
    <s v="1500 Block of HAIGHT ST"/>
    <s v="DELIVERED"/>
    <x v="184"/>
    <d v="2012-08-20T00:00:00"/>
    <n v="340"/>
    <s v="Tammi"/>
    <x v="21"/>
    <s v="0 Block of CLARION AL"/>
    <s v="OH"/>
    <n v="6431033790"/>
  </r>
  <r>
    <n v="668"/>
    <n v="2378"/>
    <s v="Luggage"/>
    <s v="Domestic"/>
    <s v="Express"/>
    <n v="938"/>
    <n v="1067"/>
    <s v="2100 Block of 16TH AV"/>
    <s v="5TH ST / MARKET ST"/>
    <s v="DELIVERED"/>
    <x v="185"/>
    <d v="1972-06-16T00:00:00"/>
    <n v="505"/>
    <s v="Cecilia"/>
    <x v="10"/>
    <s v="800 Block of BURNETT AV"/>
    <s v="PA"/>
    <n v="8692599127"/>
  </r>
  <r>
    <n v="786"/>
    <n v="5209"/>
    <s v="Healthcare"/>
    <s v="International"/>
    <s v="Express"/>
    <n v="372"/>
    <n v="679"/>
    <s v="3600 Block of SACRAMENTO ST"/>
    <s v="SCOTT ST / CHESTNUT ST"/>
    <s v="DELIVERED"/>
    <x v="186"/>
    <d v="1976-08-31T00:00:00"/>
    <n v="649"/>
    <s v="Elise"/>
    <x v="1"/>
    <s v="FRANKLIN ST / IVY ST"/>
    <s v="ME"/>
    <n v="7665617991"/>
  </r>
  <r>
    <n v="693"/>
    <n v="8737"/>
    <s v="Home Furnishing"/>
    <s v="International"/>
    <s v="Express"/>
    <n v="715"/>
    <n v="1271"/>
    <s v="0 Block of POWELL ST"/>
    <s v="600 Block of VALENCIA ST"/>
    <s v="NOT DELIVERED"/>
    <x v="187"/>
    <m/>
    <n v="865"/>
    <s v="Samual"/>
    <x v="21"/>
    <s v="0 Block of DUNCAN ST"/>
    <s v="MN"/>
    <n v="6828905297"/>
  </r>
  <r>
    <n v="947"/>
    <n v="515"/>
    <s v="Fashion"/>
    <s v="International"/>
    <s v="Express"/>
    <n v="665"/>
    <n v="1257"/>
    <s v="3300 Block of 22ND ST"/>
    <s v="CALIFORNIA ST / POLK ST"/>
    <s v="DELIVERED"/>
    <x v="188"/>
    <d v="1987-04-30T00:00:00"/>
    <n v="898"/>
    <s v="Muriel"/>
    <x v="17"/>
    <s v="4300 Block of 25TH ST"/>
    <s v="KS"/>
    <n v="3097734889"/>
  </r>
  <r>
    <n v="863"/>
    <n v="9030"/>
    <s v="Automotive"/>
    <s v="International"/>
    <s v="Regular"/>
    <n v="412"/>
    <n v="872"/>
    <s v="WINSTON DR / 19TH AV"/>
    <s v="300 Block of BEALE ST"/>
    <s v="NOT DELIVERED"/>
    <x v="189"/>
    <m/>
    <n v="23"/>
    <s v="Yasmeen"/>
    <x v="12"/>
    <s v="1200 Block of HOWARD ST"/>
    <s v="TX"/>
    <n v="2261795235"/>
  </r>
  <r>
    <n v="748"/>
    <n v="2969"/>
    <s v="Home Furnishing"/>
    <s v="Domestic"/>
    <s v="Regular"/>
    <n v="600"/>
    <n v="1048"/>
    <s v="100 Block of MONTGOMERY ST"/>
    <s v="600 Block of PRENTISS ST"/>
    <s v="NOT DELIVERED"/>
    <x v="190"/>
    <m/>
    <n v="431"/>
    <s v="Jalen"/>
    <x v="13"/>
    <s v="LARKIN ST / SUTTER ST"/>
    <s v="MA"/>
    <n v="7461936580"/>
  </r>
  <r>
    <n v="835"/>
    <n v="7587"/>
    <s v="Luggage"/>
    <s v="International"/>
    <s v="Regular"/>
    <n v="638"/>
    <n v="1314"/>
    <s v="MARTIN LUTHER KING JR DR / 9TH AV"/>
    <s v="0 Block of TURK ST"/>
    <s v="NOT DELIVERED"/>
    <x v="191"/>
    <m/>
    <n v="988"/>
    <s v="Gray"/>
    <x v="11"/>
    <s v="2400 Block of CALIFORNIA ST"/>
    <s v="VT"/>
    <n v="9918649402"/>
  </r>
  <r>
    <n v="861"/>
    <n v="8249"/>
    <s v="Luggage"/>
    <s v="International"/>
    <s v="Regular"/>
    <n v="916"/>
    <n v="1255"/>
    <s v="500 Block of JOHNFKENNEDY DR"/>
    <s v="VALLEJO ST / KEARNY ST"/>
    <s v="DELIVERED"/>
    <x v="192"/>
    <d v="1996-09-13T00:00:00"/>
    <n v="948"/>
    <s v="Kelly"/>
    <x v="1"/>
    <s v="COLUMBUS AV / GREEN ST"/>
    <s v="IL"/>
    <n v="2276744816"/>
  </r>
  <r>
    <n v="895"/>
    <n v="2037"/>
    <s v="Arts and crafts"/>
    <s v="International"/>
    <s v="Express"/>
    <n v="271"/>
    <n v="704"/>
    <s v="500 Block of HOWARD ST"/>
    <s v="500 Block of JACKSON ST"/>
    <s v="NOT DELIVERED"/>
    <x v="193"/>
    <m/>
    <n v="11"/>
    <s v="Rita"/>
    <x v="19"/>
    <s v="300 Block of GOLDEN GATE AV"/>
    <s v="WI"/>
    <n v="7945949825"/>
  </r>
  <r>
    <n v="792"/>
    <n v="1303"/>
    <s v="Arts and crafts"/>
    <s v="Domestic"/>
    <s v="Regular"/>
    <n v="808"/>
    <n v="1257"/>
    <s v="900 Block of THE EMBARCADERO NORTH ST"/>
    <s v="2500 Block of OCTAVIA ST"/>
    <s v="NOT DELIVERED"/>
    <x v="194"/>
    <m/>
    <n v="332"/>
    <s v="Debora"/>
    <x v="9"/>
    <s v="800 Block of BRYANT ST"/>
    <s v="NM"/>
    <n v="9621041593"/>
  </r>
  <r>
    <n v="866"/>
    <n v="2401"/>
    <s v="Luggage"/>
    <s v="International"/>
    <s v="Regular"/>
    <n v="691"/>
    <n v="1260"/>
    <s v="0 Block of MYRTLE ST"/>
    <s v="2ND ST / TOWNSEND ST"/>
    <s v="DELIVERED"/>
    <x v="195"/>
    <d v="1995-01-01T00:00:00"/>
    <n v="204"/>
    <s v="Jaime"/>
    <x v="21"/>
    <s v="800 Block of BRYANT ST"/>
    <s v="TX"/>
    <n v="4209429743"/>
  </r>
  <r>
    <n v="955"/>
    <n v="2104"/>
    <s v="Home Furnishing"/>
    <s v="International"/>
    <s v="Express"/>
    <n v="957"/>
    <n v="1007"/>
    <s v="BARTLETT ST / 21ST ST"/>
    <s v="FELL ST / POLK ST"/>
    <s v="DELIVERED"/>
    <x v="196"/>
    <d v="1992-12-27T00:00:00"/>
    <n v="874"/>
    <s v="Holli"/>
    <x v="17"/>
    <s v="400 Block of GROVE ST"/>
    <s v="AL"/>
    <n v="2273691148"/>
  </r>
  <r>
    <n v="924"/>
    <n v="3624"/>
    <s v="Construction"/>
    <s v="International"/>
    <s v="Regular"/>
    <n v="606"/>
    <n v="1021"/>
    <s v="FILLMORE ST / OFARRELL ST"/>
    <s v="HAWTHORNE ST / HARRISON ST"/>
    <s v="DELIVERED"/>
    <x v="197"/>
    <d v="2015-03-20T00:00:00"/>
    <n v="236"/>
    <s v="Beth"/>
    <x v="22"/>
    <s v="1100 Block of FILLMORE ST"/>
    <s v="TX"/>
    <n v="22611524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690"/>
    <n v="230"/>
    <s v="Healthcare"/>
    <x v="0"/>
    <x v="0"/>
    <n v="553"/>
    <n v="1210"/>
    <x v="0"/>
    <s v="1800 Block of 26TH ST"/>
    <s v="1200 Block of JACKSON ST"/>
  </r>
  <r>
    <n v="933"/>
    <n v="3189"/>
    <s v="Healthcare"/>
    <x v="1"/>
    <x v="1"/>
    <n v="810"/>
    <n v="1114"/>
    <x v="1"/>
    <s v="2600 Block of ALEMANY BL"/>
    <s v="700 Block of HAMPSHIRE ST"/>
  </r>
  <r>
    <n v="261"/>
    <n v="2216"/>
    <s v="Luggage"/>
    <x v="0"/>
    <x v="1"/>
    <n v="994"/>
    <n v="1020"/>
    <x v="2"/>
    <s v="BARTLETT ST / 23RD ST"/>
    <s v="500 Block of HAIGHT ST"/>
  </r>
  <r>
    <n v="445"/>
    <n v="1904"/>
    <s v="Home Furnishing"/>
    <x v="0"/>
    <x v="1"/>
    <n v="598"/>
    <n v="1351"/>
    <x v="3"/>
    <s v="1300 Block of 7TH AV"/>
    <s v="300 Block of 9TH ST"/>
  </r>
  <r>
    <n v="722"/>
    <n v="7342"/>
    <s v="Electronics"/>
    <x v="1"/>
    <x v="1"/>
    <n v="412"/>
    <n v="566"/>
    <x v="4"/>
    <s v="0 Block of EUREKA ST"/>
    <s v="1800 Block of VANNESS AV"/>
  </r>
  <r>
    <n v="129"/>
    <n v="7633"/>
    <s v="Food and Beverages"/>
    <x v="0"/>
    <x v="0"/>
    <n v="379"/>
    <n v="590"/>
    <x v="5"/>
    <s v="700 Block of VANNESS AV"/>
    <s v="500 Block of LEAVENWORTH ST"/>
  </r>
  <r>
    <n v="489"/>
    <n v="2154"/>
    <s v="Fashion"/>
    <x v="0"/>
    <x v="0"/>
    <n v="892"/>
    <n v="1407"/>
    <x v="6"/>
    <s v="200 Block of BERRY ST"/>
    <s v="CARROLL AV / JENNINGS ST"/>
  </r>
  <r>
    <n v="165"/>
    <n v="5543"/>
    <s v="Industrial Equipments"/>
    <x v="0"/>
    <x v="0"/>
    <n v="347"/>
    <n v="786"/>
    <x v="7"/>
    <s v="1100 Block of FRANCISCO ST"/>
    <s v="1000 Block of MARKET ST"/>
  </r>
  <r>
    <n v="164"/>
    <n v="2332"/>
    <s v="Hazardous Goods"/>
    <x v="1"/>
    <x v="1"/>
    <n v="457"/>
    <n v="855"/>
    <x v="8"/>
    <s v="100 Block of NEWMONTGOMERY ST"/>
    <s v="600 Block of SOUTH VAN NESS AV"/>
  </r>
  <r>
    <n v="364"/>
    <n v="4094"/>
    <s v="Automotive"/>
    <x v="1"/>
    <x v="1"/>
    <n v="957"/>
    <n v="1182"/>
    <x v="9"/>
    <s v="200 Block of SCOTT ST"/>
    <s v="2600 Block of MISSION ST"/>
  </r>
  <r>
    <n v="469"/>
    <n v="3042"/>
    <s v="Electronics"/>
    <x v="1"/>
    <x v="0"/>
    <n v="23"/>
    <n v="25"/>
    <x v="10"/>
    <s v="BELVEDERE ST / WALLER ST"/>
    <s v="0 Block of CEDAR ST"/>
  </r>
  <r>
    <n v="158"/>
    <n v="2220"/>
    <s v="Healthcare"/>
    <x v="0"/>
    <x v="1"/>
    <n v="479"/>
    <n v="861"/>
    <x v="11"/>
    <s v="800 Block of BRYANT ST"/>
    <s v="500 Block of FREDERICK ST"/>
  </r>
  <r>
    <n v="337"/>
    <n v="4988"/>
    <s v="Electronics"/>
    <x v="0"/>
    <x v="1"/>
    <n v="305"/>
    <n v="834"/>
    <x v="12"/>
    <s v="1300 Block of CALIFORNIA ST"/>
    <s v="0 Block of RAUSCH ST"/>
  </r>
  <r>
    <n v="634"/>
    <n v="175"/>
    <s v="Healthcare"/>
    <x v="1"/>
    <x v="1"/>
    <n v="939"/>
    <n v="1446"/>
    <x v="13"/>
    <s v="300 Block of CHENERY ST"/>
    <s v="BUSH ST / BUCHANAN ST"/>
  </r>
  <r>
    <n v="577"/>
    <n v="4233"/>
    <s v="Fashion"/>
    <x v="0"/>
    <x v="0"/>
    <n v="679"/>
    <n v="1455"/>
    <x v="14"/>
    <s v="2600 Block of 18TH ST"/>
    <s v="800 Block of BRYANT ST"/>
  </r>
  <r>
    <n v="907"/>
    <n v="4351"/>
    <s v="Electronics"/>
    <x v="1"/>
    <x v="1"/>
    <n v="803"/>
    <n v="1020"/>
    <x v="15"/>
    <s v="800 Block of 30TH AV"/>
    <s v="1100 Block of MARKET ST"/>
  </r>
  <r>
    <n v="870"/>
    <n v="5578"/>
    <s v="Construction"/>
    <x v="0"/>
    <x v="0"/>
    <n v="783"/>
    <n v="1042"/>
    <x v="16"/>
    <s v="800 Block of GENEVA AV"/>
    <s v="300 Block of 4TH ST"/>
  </r>
  <r>
    <n v="982"/>
    <n v="4523"/>
    <s v="Industrial Equipments"/>
    <x v="0"/>
    <x v="0"/>
    <n v="432"/>
    <n v="915"/>
    <x v="17"/>
    <s v="800 Block of BRYANT ST"/>
    <s v="100 Block of TOWNSEND ST"/>
  </r>
  <r>
    <n v="351"/>
    <n v="2972"/>
    <s v="Industrial Equipments"/>
    <x v="0"/>
    <x v="0"/>
    <n v="776"/>
    <n v="1053"/>
    <x v="18"/>
    <s v="15TH ST / SANCHEZ ST"/>
    <s v="1700 Block of FULTON ST"/>
  </r>
  <r>
    <n v="328"/>
    <n v="6153"/>
    <s v="Healthcare"/>
    <x v="0"/>
    <x v="1"/>
    <n v="710"/>
    <n v="1066"/>
    <x v="19"/>
    <s v="900 Block of ELLSWORTH ST"/>
    <s v="400 Block of 28TH ST"/>
  </r>
  <r>
    <n v="242"/>
    <n v="4852"/>
    <s v="Construction"/>
    <x v="0"/>
    <x v="0"/>
    <n v="959"/>
    <n v="1253"/>
    <x v="20"/>
    <s v="600 Block of FRANCISCO ST"/>
    <s v="FELL ST / MASONIC AV"/>
  </r>
  <r>
    <n v="421"/>
    <n v="8106"/>
    <s v="Automotive"/>
    <x v="1"/>
    <x v="0"/>
    <n v="147"/>
    <n v="535"/>
    <x v="21"/>
    <s v="800 Block of BRYANT ST"/>
    <s v="900 Block of RANDOLPH ST"/>
  </r>
  <r>
    <n v="6"/>
    <n v="3917"/>
    <s v="Arts and crafts"/>
    <x v="1"/>
    <x v="1"/>
    <n v="613"/>
    <n v="1256"/>
    <x v="22"/>
    <s v="800 Block of BRYANT ST"/>
    <s v="0 Block of 6TH ST"/>
  </r>
  <r>
    <n v="384"/>
    <n v="9377"/>
    <s v="Luggage"/>
    <x v="0"/>
    <x v="0"/>
    <n v="590"/>
    <n v="1033"/>
    <x v="23"/>
    <s v="ELLIS ST / LAGUNA ST"/>
    <s v="0 Block of HYDE ST"/>
  </r>
  <r>
    <n v="286"/>
    <n v="5387"/>
    <s v="Electronics"/>
    <x v="0"/>
    <x v="0"/>
    <n v="193"/>
    <n v="817"/>
    <x v="24"/>
    <s v="100 Block of STEUART ST"/>
    <s v="900 Block of VALENCIA ST"/>
  </r>
  <r>
    <n v="892"/>
    <n v="6513"/>
    <s v="Luggage"/>
    <x v="0"/>
    <x v="0"/>
    <n v="879"/>
    <n v="1037"/>
    <x v="25"/>
    <s v="700 Block of FOLSOM ST"/>
    <s v="300 Block of ARBALLO DR"/>
  </r>
  <r>
    <n v="558"/>
    <n v="3965"/>
    <s v="Industrial Equipments"/>
    <x v="0"/>
    <x v="0"/>
    <n v="275"/>
    <n v="951"/>
    <x v="26"/>
    <s v="1600 Block of VANNESS AV"/>
    <s v="100 Block of PHELAN AV"/>
  </r>
  <r>
    <n v="481"/>
    <n v="8893"/>
    <s v="Construction"/>
    <x v="1"/>
    <x v="0"/>
    <n v="319"/>
    <n v="770"/>
    <x v="27"/>
    <s v="800 Block of MARKET ST"/>
    <s v="0 Block of GORDON ST"/>
  </r>
  <r>
    <n v="155"/>
    <n v="1897"/>
    <s v="Hazardous Goods"/>
    <x v="0"/>
    <x v="1"/>
    <n v="52"/>
    <n v="293"/>
    <x v="28"/>
    <s v="800 Block of BRYANT ST"/>
    <s v="600 Block of VALENCIA ST"/>
  </r>
  <r>
    <n v="771"/>
    <n v="390"/>
    <s v="Electronics"/>
    <x v="0"/>
    <x v="0"/>
    <n v="702"/>
    <n v="1414"/>
    <x v="29"/>
    <s v="SHOTWELL ST / 17TH ST"/>
    <s v="EDDY ST / HYDE ST"/>
  </r>
  <r>
    <n v="945"/>
    <n v="3633"/>
    <s v="Healthcare"/>
    <x v="0"/>
    <x v="1"/>
    <n v="299"/>
    <n v="524"/>
    <x v="30"/>
    <s v="1500 Block of BAKER ST"/>
    <s v="LIPPARD AV / BOSWORTH ST"/>
  </r>
  <r>
    <n v="719"/>
    <n v="7828"/>
    <s v="Arts and crafts"/>
    <x v="0"/>
    <x v="0"/>
    <n v="930"/>
    <n v="1183"/>
    <x v="31"/>
    <s v="100 Block of BERRY ST"/>
    <s v="KERN ST / DIAMOND ST"/>
  </r>
  <r>
    <n v="493"/>
    <n v="2241"/>
    <s v="Home Furnishing"/>
    <x v="0"/>
    <x v="0"/>
    <n v="314"/>
    <n v="566"/>
    <x v="32"/>
    <s v="700 Block of HOWARD ST"/>
    <s v="HARRISON ST / 3RD ST"/>
  </r>
  <r>
    <n v="998"/>
    <n v="896"/>
    <s v="Hazardous Goods"/>
    <x v="1"/>
    <x v="1"/>
    <n v="109"/>
    <n v="961"/>
    <x v="33"/>
    <s v="0 Block of LEE AV"/>
    <s v="0 Block of FALLON PL"/>
  </r>
  <r>
    <n v="968"/>
    <n v="6361"/>
    <s v="Food and Beverages"/>
    <x v="0"/>
    <x v="0"/>
    <n v="24"/>
    <n v="54"/>
    <x v="34"/>
    <s v="STOCKTON ST / BROADWAY ST"/>
    <s v="900 Block of GEARY ST"/>
  </r>
  <r>
    <n v="738"/>
    <n v="6713"/>
    <s v="Electronics"/>
    <x v="0"/>
    <x v="1"/>
    <n v="545"/>
    <n v="1044"/>
    <x v="35"/>
    <s v="LAKE MERCED BL / BROTHERHOOD WAY"/>
    <s v="HARRISON ST / THE EMBARCADEROSOUTH ST"/>
  </r>
  <r>
    <n v="912"/>
    <n v="4283"/>
    <s v="Fashion"/>
    <x v="1"/>
    <x v="0"/>
    <n v="505"/>
    <n v="1082"/>
    <x v="36"/>
    <s v="GEARY ST / POLK ST"/>
    <s v="1600 Block of LASALLE AV"/>
  </r>
  <r>
    <n v="782"/>
    <n v="9486"/>
    <s v="Electronics"/>
    <x v="1"/>
    <x v="0"/>
    <n v="182"/>
    <n v="871"/>
    <x v="37"/>
    <s v="1400 Block of DOUGLASS ST"/>
    <s v="48TH AV / JUDAH ST"/>
  </r>
  <r>
    <n v="140"/>
    <n v="308"/>
    <s v="Luggage"/>
    <x v="1"/>
    <x v="0"/>
    <n v="226"/>
    <n v="970"/>
    <x v="38"/>
    <s v="100 Block of FONT BL"/>
    <s v="1000 Block of KEY AV"/>
  </r>
  <r>
    <n v="702"/>
    <n v="8927"/>
    <s v="Home Furnishing"/>
    <x v="1"/>
    <x v="0"/>
    <n v="111"/>
    <n v="617"/>
    <x v="39"/>
    <s v="HOLLOWAY AV / BRIGHTON AV"/>
    <s v="TAYLOR ST / GOLDEN GATE AV"/>
  </r>
  <r>
    <n v="284"/>
    <n v="249"/>
    <s v="Hazardous Goods"/>
    <x v="1"/>
    <x v="1"/>
    <n v="145"/>
    <n v="814"/>
    <x v="40"/>
    <s v="1800 Block of KIRKHAM ST"/>
    <s v="800 Block of BRYANT ST"/>
  </r>
  <r>
    <n v="199"/>
    <n v="2620"/>
    <s v="Electronics"/>
    <x v="0"/>
    <x v="0"/>
    <n v="829"/>
    <n v="1145"/>
    <x v="41"/>
    <s v="500 Block of TUNNEL AV"/>
    <s v="1600 Block of TURK ST"/>
  </r>
  <r>
    <n v="228"/>
    <n v="1164"/>
    <s v="Electronics"/>
    <x v="0"/>
    <x v="0"/>
    <n v="269"/>
    <n v="902"/>
    <x v="42"/>
    <s v="800 Block of BRYANT ST"/>
    <s v="100 Block of SPEAR ST"/>
  </r>
  <r>
    <n v="908"/>
    <n v="4711"/>
    <s v="Hazardous Goods"/>
    <x v="1"/>
    <x v="0"/>
    <n v="660"/>
    <n v="1470"/>
    <x v="43"/>
    <s v="200 Block of CHENERY ST"/>
    <s v="2900 Block of DIAMOND ST"/>
  </r>
  <r>
    <n v="594"/>
    <n v="4053"/>
    <s v="Home Furnishing"/>
    <x v="0"/>
    <x v="0"/>
    <n v="484"/>
    <n v="568"/>
    <x v="44"/>
    <s v="1000 Block of POTRERO AV"/>
    <s v="400 Block of ROLPH ST"/>
  </r>
  <r>
    <n v="542"/>
    <n v="4272"/>
    <s v="Food and Beverages"/>
    <x v="1"/>
    <x v="0"/>
    <n v="100"/>
    <n v="487"/>
    <x v="45"/>
    <s v="100 Block of HYDE ST"/>
    <s v="BANCROFT AV / KEITH ST"/>
  </r>
  <r>
    <n v="586"/>
    <n v="7005"/>
    <s v="Construction"/>
    <x v="0"/>
    <x v="1"/>
    <n v="711"/>
    <n v="1197"/>
    <x v="46"/>
    <s v="1100 Block of HUDSON AV"/>
    <s v="MYRTLE ST / LARKIN ST"/>
  </r>
  <r>
    <n v="636"/>
    <n v="2308"/>
    <s v="Home Furnishing"/>
    <x v="1"/>
    <x v="0"/>
    <n v="325"/>
    <n v="994"/>
    <x v="47"/>
    <s v="STOCKTON ST / POST ST"/>
    <s v="500 Block of MAGELLAN AV"/>
  </r>
  <r>
    <n v="581"/>
    <n v="5150"/>
    <s v="Automotive"/>
    <x v="0"/>
    <x v="0"/>
    <n v="209"/>
    <n v="933"/>
    <x v="48"/>
    <s v="LEAVENWORTH ST / TURK ST"/>
    <s v="1600 Block of 38TH AV"/>
  </r>
  <r>
    <n v="336"/>
    <n v="693"/>
    <s v="Construction"/>
    <x v="1"/>
    <x v="1"/>
    <n v="996"/>
    <n v="1168"/>
    <x v="49"/>
    <s v="800 Block of BRYANT ST"/>
    <s v="3300 Block of MISSION ST"/>
  </r>
  <r>
    <n v="504"/>
    <n v="9598"/>
    <s v="Luggage"/>
    <x v="1"/>
    <x v="0"/>
    <n v="420"/>
    <n v="561"/>
    <x v="50"/>
    <s v="4200 Block of 26TH ST"/>
    <s v="0 Block of TURK ST"/>
  </r>
  <r>
    <n v="346"/>
    <n v="8103"/>
    <s v="Industrial Equipments"/>
    <x v="1"/>
    <x v="1"/>
    <n v="182"/>
    <n v="850"/>
    <x v="51"/>
    <s v="BLAKE ST / GEARY BL"/>
    <s v="BROADWAY ST / COLUMBUS AV"/>
  </r>
  <r>
    <n v="135"/>
    <n v="8894"/>
    <s v="Construction"/>
    <x v="0"/>
    <x v="1"/>
    <n v="901"/>
    <n v="1393"/>
    <x v="52"/>
    <s v="WASHINGTON ST / DRUMM ST"/>
    <s v="1200 Block of PINE ST"/>
  </r>
  <r>
    <n v="822"/>
    <n v="114"/>
    <s v="Construction"/>
    <x v="1"/>
    <x v="0"/>
    <n v="88"/>
    <n v="426"/>
    <x v="53"/>
    <s v="EXECUTIVEPARK BL / ALANA WY"/>
    <s v="900 Block of MISSION ST"/>
  </r>
  <r>
    <n v="95"/>
    <n v="6546"/>
    <s v="Electronics"/>
    <x v="0"/>
    <x v="0"/>
    <n v="660"/>
    <n v="1208"/>
    <x v="54"/>
    <s v="0 Block of BROOKDALE AV"/>
    <s v="1300 Block of EGBERT AV"/>
  </r>
  <r>
    <n v="597"/>
    <n v="3571"/>
    <s v="Luggage"/>
    <x v="0"/>
    <x v="0"/>
    <n v="267"/>
    <n v="925"/>
    <x v="55"/>
    <s v="3600 Block of 22ND ST"/>
    <s v="200 Block of NAGLEE AV"/>
  </r>
  <r>
    <n v="340"/>
    <n v="7316"/>
    <s v="Fashion"/>
    <x v="1"/>
    <x v="1"/>
    <n v="905"/>
    <n v="1392"/>
    <x v="56"/>
    <s v="700 Block of 3RD ST"/>
    <s v="FRANCISCO ST / JONES ST"/>
  </r>
  <r>
    <n v="905"/>
    <n v="2478"/>
    <s v="Luggage"/>
    <x v="0"/>
    <x v="1"/>
    <n v="799"/>
    <n v="1425"/>
    <x v="57"/>
    <s v="1700 Block of 25TH ST"/>
    <s v="1300 Block of BROADWAY ST"/>
  </r>
  <r>
    <n v="250"/>
    <n v="1215"/>
    <s v="Construction"/>
    <x v="1"/>
    <x v="1"/>
    <n v="773"/>
    <n v="1225"/>
    <x v="58"/>
    <s v="1200 Block of POLK ST"/>
    <s v="1200 Block of MARKET ST"/>
  </r>
  <r>
    <n v="400"/>
    <n v="5402"/>
    <s v="Luggage"/>
    <x v="0"/>
    <x v="1"/>
    <n v="78"/>
    <n v="403"/>
    <x v="59"/>
    <s v="EARL ST / LASALLE AV"/>
    <s v="1400 Block of KIRKWOOD CT"/>
  </r>
  <r>
    <n v="877"/>
    <n v="1647"/>
    <s v="Industrial Equipments"/>
    <x v="0"/>
    <x v="1"/>
    <n v="791"/>
    <n v="1169"/>
    <x v="60"/>
    <s v="CLARA ST / 4TH ST"/>
    <s v="100 Block of ATOLL CR"/>
  </r>
  <r>
    <n v="97"/>
    <n v="9423"/>
    <s v="Construction"/>
    <x v="0"/>
    <x v="1"/>
    <n v="603"/>
    <n v="1167"/>
    <x v="61"/>
    <s v="0 Block of STEINER ST"/>
    <s v="1100 Block of FRANCISCO ST"/>
  </r>
  <r>
    <n v="12"/>
    <n v="6404"/>
    <s v="Construction"/>
    <x v="0"/>
    <x v="0"/>
    <n v="360"/>
    <n v="565"/>
    <x v="62"/>
    <s v="1800 Block of 8TH AV"/>
    <s v="JONES ST / GOLDEN GATE AV"/>
  </r>
  <r>
    <n v="353"/>
    <n v="6767"/>
    <s v="Fashion"/>
    <x v="0"/>
    <x v="1"/>
    <n v="84"/>
    <n v="354"/>
    <x v="63"/>
    <s v="HARRISON ST / 11TH ST"/>
    <s v="BROADWAY ST / KEARNY ST"/>
  </r>
  <r>
    <n v="856"/>
    <n v="1278"/>
    <s v="Automotive"/>
    <x v="0"/>
    <x v="0"/>
    <n v="880"/>
    <n v="1178"/>
    <x v="64"/>
    <s v="500 Block of HYDE ST"/>
    <s v="400 Block of CAPP ST"/>
  </r>
  <r>
    <n v="1"/>
    <n v="1334"/>
    <s v="Arts and crafts"/>
    <x v="1"/>
    <x v="1"/>
    <n v="947"/>
    <n v="1385"/>
    <x v="65"/>
    <s v="LARKIN ST / ELLIS ST"/>
    <s v="2700 Block of DIAMOND ST"/>
  </r>
  <r>
    <n v="390"/>
    <n v="8887"/>
    <s v="Automotive"/>
    <x v="0"/>
    <x v="0"/>
    <n v="234"/>
    <n v="780"/>
    <x v="66"/>
    <s v="6500 Block of 3RD ST"/>
    <s v="800 Block of 33RD AV"/>
  </r>
  <r>
    <n v="446"/>
    <n v="9858"/>
    <s v="Food and Beverages"/>
    <x v="0"/>
    <x v="1"/>
    <n v="931"/>
    <n v="1247"/>
    <x v="67"/>
    <s v="0 Block of WHITFIELD CT"/>
    <s v="1500 Block of POWELL ST"/>
  </r>
  <r>
    <n v="32"/>
    <n v="9636"/>
    <s v="Arts and crafts"/>
    <x v="0"/>
    <x v="1"/>
    <n v="478"/>
    <n v="705"/>
    <x v="68"/>
    <s v="1100 Block of OCEAN AV"/>
    <s v="900 Block of DEHARO ST"/>
  </r>
  <r>
    <n v="420"/>
    <n v="9943"/>
    <s v="Industrial Equipments"/>
    <x v="0"/>
    <x v="1"/>
    <n v="638"/>
    <n v="1130"/>
    <x v="69"/>
    <s v="BRYANT ST / 4TH ST"/>
    <s v="1300 Block of MISSION ST"/>
  </r>
  <r>
    <n v="708"/>
    <n v="1246"/>
    <s v="Industrial Equipments"/>
    <x v="0"/>
    <x v="1"/>
    <n v="50"/>
    <n v="72"/>
    <x v="70"/>
    <s v="900 Block of CONNECTICUT ST"/>
    <s v="LEAVENWORTH ST / EDDY ST"/>
  </r>
  <r>
    <n v="227"/>
    <n v="4527"/>
    <s v="Industrial Equipments"/>
    <x v="1"/>
    <x v="0"/>
    <n v="477"/>
    <n v="564"/>
    <x v="71"/>
    <s v="POLK ST / BEACH ST"/>
    <s v="700 Block of LARKIN ST"/>
  </r>
  <r>
    <n v="595"/>
    <n v="3782"/>
    <s v="Fashion"/>
    <x v="1"/>
    <x v="0"/>
    <n v="879"/>
    <n v="1040"/>
    <x v="72"/>
    <s v="37TH AV / RIVERA ST"/>
    <s v="1200 Block of 36TH AV"/>
  </r>
  <r>
    <n v="211"/>
    <n v="6225"/>
    <s v="Electronics"/>
    <x v="0"/>
    <x v="1"/>
    <n v="912"/>
    <n v="1220"/>
    <x v="73"/>
    <s v="FREMONT ST / HARRISON ST"/>
    <s v="0 Block of CRESTLAKE DR"/>
  </r>
  <r>
    <n v="650"/>
    <n v="2257"/>
    <s v="Food and Beverages"/>
    <x v="1"/>
    <x v="0"/>
    <n v="868"/>
    <n v="1141"/>
    <x v="74"/>
    <s v="400 Block of GENEVA AV"/>
    <s v="POWELL ST / OFARRELL ST"/>
  </r>
  <r>
    <n v="45"/>
    <n v="9177"/>
    <s v="Healthcare"/>
    <x v="0"/>
    <x v="1"/>
    <n v="889"/>
    <n v="1050"/>
    <x v="75"/>
    <s v="20TH ST / KANSAS ST"/>
    <s v="JEFFERSON ST / TAYLOR ST"/>
  </r>
  <r>
    <n v="201"/>
    <n v="8703"/>
    <s v="Home Furnishing"/>
    <x v="0"/>
    <x v="0"/>
    <n v="482"/>
    <n v="850"/>
    <x v="76"/>
    <s v="4000 Block of 18TH ST"/>
    <s v="500 Block of ELLIS ST"/>
  </r>
  <r>
    <n v="564"/>
    <n v="3514"/>
    <s v="Healthcare"/>
    <x v="1"/>
    <x v="1"/>
    <n v="683"/>
    <n v="1275"/>
    <x v="77"/>
    <s v="1400 Block of 14TH AV"/>
    <s v="1800 Block of DIVISADERO ST"/>
  </r>
  <r>
    <n v="138"/>
    <n v="3089"/>
    <s v="Home Furnishing"/>
    <x v="0"/>
    <x v="0"/>
    <n v="382"/>
    <n v="714"/>
    <x v="78"/>
    <s v="200 Block of 2ND ST"/>
    <s v="0 Block of THRIFT ST"/>
  </r>
  <r>
    <n v="57"/>
    <n v="7253"/>
    <s v="Construction"/>
    <x v="0"/>
    <x v="0"/>
    <n v="753"/>
    <n v="1027"/>
    <x v="79"/>
    <s v="2900 Block of TURK ST"/>
    <s v="300 Block of DEMONTFORT AV"/>
  </r>
  <r>
    <n v="128"/>
    <n v="8786"/>
    <s v="Arts and crafts"/>
    <x v="1"/>
    <x v="1"/>
    <n v="718"/>
    <n v="1486"/>
    <x v="80"/>
    <s v="0 Block of 7TH ST"/>
    <s v="300 Block of 10TH ST"/>
  </r>
  <r>
    <n v="33"/>
    <n v="1211"/>
    <s v="Industrial Equipments"/>
    <x v="0"/>
    <x v="1"/>
    <n v="577"/>
    <n v="1312"/>
    <x v="81"/>
    <s v="0 Block of CUMBERLAND ST"/>
    <s v="200 Block of POPLAR ST"/>
  </r>
  <r>
    <n v="936"/>
    <n v="359"/>
    <s v="Electronics"/>
    <x v="1"/>
    <x v="1"/>
    <n v="607"/>
    <n v="1007"/>
    <x v="82"/>
    <s v="1100 Block of POLK ST"/>
    <s v="800 Block of OFARRELL ST"/>
  </r>
  <r>
    <n v="762"/>
    <n v="2066"/>
    <s v="Automotive"/>
    <x v="1"/>
    <x v="0"/>
    <n v="242"/>
    <n v="926"/>
    <x v="83"/>
    <s v="16TH ST / UTAH ST"/>
    <s v="400 Block of CASTRO ST"/>
  </r>
  <r>
    <n v="838"/>
    <n v="4322"/>
    <s v="Industrial Equipments"/>
    <x v="1"/>
    <x v="1"/>
    <n v="593"/>
    <n v="1036"/>
    <x v="84"/>
    <s v="100 Block of GOLDEN GATE AV"/>
    <s v="800 Block of MISSION ST"/>
  </r>
  <r>
    <n v="215"/>
    <n v="7773"/>
    <s v="Electronics"/>
    <x v="0"/>
    <x v="1"/>
    <n v="812"/>
    <n v="1161"/>
    <x v="85"/>
    <s v="1500 Block of POLK ST"/>
    <s v="600 Block of KANSAS ST"/>
  </r>
  <r>
    <n v="818"/>
    <n v="6746"/>
    <s v="Hazardous Goods"/>
    <x v="0"/>
    <x v="1"/>
    <n v="833"/>
    <n v="1016"/>
    <x v="86"/>
    <s v="POLK ST / SUTTER ST"/>
    <s v="1200 Block of NOE ST"/>
  </r>
  <r>
    <n v="780"/>
    <n v="6732"/>
    <s v="Healthcare"/>
    <x v="1"/>
    <x v="1"/>
    <n v="872"/>
    <n v="1058"/>
    <x v="87"/>
    <s v="100 Block of BREWSTER ST"/>
    <s v="900 Block of MARKET ST"/>
  </r>
  <r>
    <n v="40"/>
    <n v="805"/>
    <s v="Arts and crafts"/>
    <x v="0"/>
    <x v="0"/>
    <n v="483"/>
    <n v="648"/>
    <x v="88"/>
    <s v="0 Block of TURK ST"/>
    <s v="900 Block of CAPITOL AV"/>
  </r>
  <r>
    <n v="366"/>
    <n v="7540"/>
    <s v="Fashion"/>
    <x v="1"/>
    <x v="0"/>
    <n v="679"/>
    <n v="1015"/>
    <x v="89"/>
    <s v="1700 Block of SUNNYDALE AV"/>
    <s v="400 Block of BAKER ST"/>
  </r>
  <r>
    <n v="678"/>
    <n v="5269"/>
    <s v="Hazardous Goods"/>
    <x v="1"/>
    <x v="1"/>
    <n v="318"/>
    <n v="938"/>
    <x v="90"/>
    <s v="SOUTH VAN NESS AV / 13TH ST"/>
    <s v="100 Block of LELAND AV"/>
  </r>
  <r>
    <n v="703"/>
    <n v="8404"/>
    <s v="Home Furnishing"/>
    <x v="0"/>
    <x v="1"/>
    <n v="329"/>
    <n v="597"/>
    <x v="91"/>
    <s v="22ND ST / CAROLINA ST"/>
    <s v="2600 Block of FOLSOM ST"/>
  </r>
  <r>
    <n v="180"/>
    <n v="519"/>
    <s v="Luggage"/>
    <x v="0"/>
    <x v="0"/>
    <n v="588"/>
    <n v="1182"/>
    <x v="92"/>
    <s v="POWELL ST / GEARY ST"/>
    <s v="3RD ST / PALOU AV"/>
  </r>
  <r>
    <n v="214"/>
    <n v="4060"/>
    <s v="Food and Beverages"/>
    <x v="1"/>
    <x v="0"/>
    <n v="442"/>
    <n v="713"/>
    <x v="93"/>
    <s v="2500 Block of MISSION ST"/>
    <s v="2600 Block of 34TH AV"/>
  </r>
  <r>
    <n v="408"/>
    <n v="8860"/>
    <s v="Hazardous Goods"/>
    <x v="0"/>
    <x v="1"/>
    <n v="216"/>
    <n v="939"/>
    <x v="94"/>
    <s v="600 Block of VALENCIA ST"/>
    <s v="500 Block of 9TH ST"/>
  </r>
  <r>
    <n v="902"/>
    <n v="7164"/>
    <s v="Construction"/>
    <x v="0"/>
    <x v="1"/>
    <n v="946"/>
    <n v="1082"/>
    <x v="95"/>
    <s v="300 Block of OFARRELL ST"/>
    <s v="0 Block of RAE AV"/>
  </r>
  <r>
    <n v="763"/>
    <n v="9792"/>
    <s v="Luggage"/>
    <x v="1"/>
    <x v="1"/>
    <n v="796"/>
    <n v="1347"/>
    <x v="96"/>
    <s v="1700 Block of FULTON ST"/>
    <s v="100 Block of GOLDEN GATE AV"/>
  </r>
  <r>
    <n v="168"/>
    <n v="9934"/>
    <s v="Arts and crafts"/>
    <x v="0"/>
    <x v="0"/>
    <n v="26"/>
    <n v="47"/>
    <x v="97"/>
    <s v="DIVISADERO ST / JACKSON ST"/>
    <s v="0 Block of DESOTO ST"/>
  </r>
  <r>
    <n v="723"/>
    <n v="1980"/>
    <s v="Automotive"/>
    <x v="0"/>
    <x v="1"/>
    <n v="490"/>
    <n v="762"/>
    <x v="98"/>
    <s v="SILLIMAN ST / BOWDOIN ST"/>
    <s v="200 Block of LEAVENWORTH ST"/>
  </r>
  <r>
    <n v="438"/>
    <n v="9251"/>
    <s v="Home Furnishing"/>
    <x v="0"/>
    <x v="0"/>
    <n v="430"/>
    <n v="642"/>
    <x v="99"/>
    <s v="2300 Block of CHESTNUT ST"/>
    <s v="LAKE MERCED BL / SUNSET BL"/>
  </r>
  <r>
    <n v="162"/>
    <n v="6717"/>
    <s v="Arts and crafts"/>
    <x v="0"/>
    <x v="1"/>
    <n v="209"/>
    <n v="665"/>
    <x v="100"/>
    <s v="500 Block of VALENCIA ST"/>
    <s v="6TH ST / STEVENSON ST"/>
  </r>
  <r>
    <n v="246"/>
    <n v="3622"/>
    <s v="Automotive"/>
    <x v="1"/>
    <x v="1"/>
    <n v="379"/>
    <n v="963"/>
    <x v="101"/>
    <s v="800 Block of 47TH AV"/>
    <s v="0 Block of LURLINE ST"/>
  </r>
  <r>
    <n v="105"/>
    <n v="8808"/>
    <s v="Industrial Equipments"/>
    <x v="0"/>
    <x v="0"/>
    <n v="949"/>
    <n v="1419"/>
    <x v="102"/>
    <s v="KEITH ST / THOMAS AV"/>
    <s v="100 Block of CAPP ST"/>
  </r>
  <r>
    <n v="308"/>
    <n v="4920"/>
    <s v="Electronics"/>
    <x v="0"/>
    <x v="1"/>
    <n v="438"/>
    <n v="656"/>
    <x v="103"/>
    <s v="LYON ST / OFARRELL ST"/>
    <s v="1200 Block of NOE ST"/>
  </r>
  <r>
    <n v="172"/>
    <n v="3140"/>
    <s v="Food and Beverages"/>
    <x v="1"/>
    <x v="1"/>
    <n v="726"/>
    <n v="1381"/>
    <x v="104"/>
    <s v="0 Block of HARRISON ST"/>
    <s v="1200 Block of GOLDEN GATE AV"/>
  </r>
  <r>
    <n v="775"/>
    <n v="8104"/>
    <s v="Home Furnishing"/>
    <x v="0"/>
    <x v="1"/>
    <n v="451"/>
    <n v="713"/>
    <x v="105"/>
    <s v="0 Block of 6TH ST"/>
    <s v="1400 Block of RANKIN ST"/>
  </r>
  <r>
    <n v="333"/>
    <n v="2208"/>
    <s v="Luggage"/>
    <x v="0"/>
    <x v="0"/>
    <n v="812"/>
    <n v="1104"/>
    <x v="106"/>
    <s v="1800 Block of DONNER AV"/>
    <s v="19TH AV / LINCOLN WY"/>
  </r>
  <r>
    <n v="548"/>
    <n v="7043"/>
    <s v="Healthcare"/>
    <x v="1"/>
    <x v="0"/>
    <n v="240"/>
    <n v="571"/>
    <x v="107"/>
    <s v="800 Block of INGERSON AV"/>
    <s v="MISSION ST / 2ND ST"/>
  </r>
  <r>
    <n v="665"/>
    <n v="7485"/>
    <s v="Arts and crafts"/>
    <x v="0"/>
    <x v="0"/>
    <n v="982"/>
    <n v="1405"/>
    <x v="108"/>
    <s v="1300 Block of REVERE AV"/>
    <s v="0 Block of WILLIAR AV"/>
  </r>
  <r>
    <n v="305"/>
    <n v="1748"/>
    <s v="Automotive"/>
    <x v="0"/>
    <x v="1"/>
    <n v="954"/>
    <n v="1473"/>
    <x v="109"/>
    <s v="0 Block of DORE ST"/>
    <s v="100 Block of TURK ST"/>
  </r>
  <r>
    <n v="938"/>
    <n v="9968"/>
    <s v="Hazardous Goods"/>
    <x v="0"/>
    <x v="0"/>
    <n v="35"/>
    <n v="20"/>
    <x v="110"/>
    <s v="1200 Block of THE EMBARCADERONORTH ST"/>
    <s v="500 Block of BRANNAN ST"/>
  </r>
  <r>
    <n v="714"/>
    <n v="5330"/>
    <s v="Electronics"/>
    <x v="0"/>
    <x v="1"/>
    <n v="148"/>
    <n v="835"/>
    <x v="111"/>
    <s v="PIERCE ST / LOMBARD ST"/>
    <s v="8TH AV / CLEMENT ST"/>
  </r>
  <r>
    <n v="251"/>
    <n v="2183"/>
    <s v="Food and Beverages"/>
    <x v="1"/>
    <x v="0"/>
    <n v="422"/>
    <n v="651"/>
    <x v="112"/>
    <s v="1700 Block of NEWCOMB AV"/>
    <s v="1500 Block of LASALLE AV"/>
  </r>
  <r>
    <n v="330"/>
    <n v="2182"/>
    <s v="Home Furnishing"/>
    <x v="0"/>
    <x v="1"/>
    <n v="275"/>
    <n v="653"/>
    <x v="113"/>
    <s v="2300 Block of 25TH AV"/>
    <s v="HOLLYPARK CR / MURRAY ST"/>
  </r>
  <r>
    <n v="69"/>
    <n v="1087"/>
    <s v="Healthcare"/>
    <x v="0"/>
    <x v="0"/>
    <n v="367"/>
    <n v="740"/>
    <x v="114"/>
    <s v="2000 Block of MISSION ST"/>
    <s v="2400 Block of SAN BRUNO AV"/>
  </r>
  <r>
    <n v="969"/>
    <n v="4296"/>
    <s v="Industrial Equipments"/>
    <x v="1"/>
    <x v="1"/>
    <n v="507"/>
    <n v="1334"/>
    <x v="115"/>
    <s v="1100 Block of CONNECTICUT ST"/>
    <s v="1700 Block of 22ND AV"/>
  </r>
  <r>
    <n v="974"/>
    <n v="9784"/>
    <s v="Automotive"/>
    <x v="1"/>
    <x v="0"/>
    <n v="442"/>
    <n v="770"/>
    <x v="116"/>
    <s v="1000 Block of POTRERO AV"/>
    <s v="0 Block of LEAVENWORTH ST"/>
  </r>
  <r>
    <n v="526"/>
    <n v="6210"/>
    <s v="Arts and crafts"/>
    <x v="1"/>
    <x v="0"/>
    <n v="510"/>
    <n v="1205"/>
    <x v="117"/>
    <s v="500 Block of 41ST AV"/>
    <s v="500 Block of GUERRERO ST"/>
  </r>
  <r>
    <n v="510"/>
    <n v="5781"/>
    <s v="Fashion"/>
    <x v="1"/>
    <x v="0"/>
    <n v="117"/>
    <n v="716"/>
    <x v="118"/>
    <s v="700 Block of MARKET ST"/>
    <s v="ELLIS ST / HYDE ST"/>
  </r>
  <r>
    <n v="444"/>
    <n v="8306"/>
    <s v="Construction"/>
    <x v="0"/>
    <x v="1"/>
    <n v="973"/>
    <n v="1250"/>
    <x v="119"/>
    <s v="0 Block of CASTLEMANOR AV"/>
    <s v="LANE ST / REVERE AV"/>
  </r>
  <r>
    <n v="503"/>
    <n v="3270"/>
    <s v="Food and Beverages"/>
    <x v="0"/>
    <x v="0"/>
    <n v="243"/>
    <n v="935"/>
    <x v="120"/>
    <s v="GEARY ST / HYDE ST"/>
    <s v="1200 Block of MARKET ST"/>
  </r>
  <r>
    <n v="109"/>
    <n v="6787"/>
    <s v="Luggage"/>
    <x v="0"/>
    <x v="1"/>
    <n v="715"/>
    <n v="1185"/>
    <x v="121"/>
    <s v="2000 Block of MISSION ST"/>
    <s v="500 Block of 39TH AV"/>
  </r>
  <r>
    <n v="823"/>
    <n v="3733"/>
    <s v="Healthcare"/>
    <x v="0"/>
    <x v="1"/>
    <n v="571"/>
    <n v="1031"/>
    <x v="122"/>
    <s v="700 Block of STANYAN ST"/>
    <s v="600 Block of MISSION ST"/>
  </r>
  <r>
    <n v="147"/>
    <n v="207"/>
    <s v="Industrial Equipments"/>
    <x v="0"/>
    <x v="1"/>
    <n v="369"/>
    <n v="646"/>
    <x v="123"/>
    <s v="300 Block of ATHENS ST"/>
    <s v="1400 Block of CLAY ST"/>
  </r>
  <r>
    <n v="625"/>
    <n v="3"/>
    <s v="Industrial Equipments"/>
    <x v="1"/>
    <x v="0"/>
    <n v="318"/>
    <n v="980"/>
    <x v="124"/>
    <s v="5600 Block of DIAMONDHEIGHTS BL"/>
    <s v="100 Block of ELLIOT ST"/>
  </r>
  <r>
    <n v="695"/>
    <n v="1896"/>
    <s v="Food and Beverages"/>
    <x v="0"/>
    <x v="0"/>
    <n v="266"/>
    <n v="833"/>
    <x v="125"/>
    <s v="2000 Block of MISSION ST"/>
    <s v="4600 Block of IRVING ST"/>
  </r>
  <r>
    <n v="983"/>
    <n v="9631"/>
    <s v="Home Furnishing"/>
    <x v="1"/>
    <x v="0"/>
    <n v="60"/>
    <n v="166"/>
    <x v="126"/>
    <s v="200 Block of TURK ST"/>
    <s v="0 Block of ANKENY ST"/>
  </r>
  <r>
    <n v="82"/>
    <n v="3132"/>
    <s v="Luggage"/>
    <x v="1"/>
    <x v="1"/>
    <n v="121"/>
    <n v="557"/>
    <x v="127"/>
    <s v="NATOMA ST / 2ND ST"/>
    <s v="3500 Block of MISSION ST"/>
  </r>
  <r>
    <n v="397"/>
    <n v="1202"/>
    <s v="Automotive"/>
    <x v="1"/>
    <x v="1"/>
    <n v="876"/>
    <n v="1045"/>
    <x v="128"/>
    <s v="1600 Block of DONNER AV"/>
    <s v="800 Block of LARKIN ST"/>
  </r>
  <r>
    <n v="599"/>
    <n v="8834"/>
    <s v="Industrial Equipments"/>
    <x v="0"/>
    <x v="0"/>
    <n v="946"/>
    <n v="1100"/>
    <x v="129"/>
    <s v="400 Block of ELLIS ST"/>
    <s v="800 Block of MOSCOW ST"/>
  </r>
  <r>
    <n v="306"/>
    <n v="1201"/>
    <s v="Hazardous Goods"/>
    <x v="0"/>
    <x v="0"/>
    <n v="654"/>
    <n v="1150"/>
    <x v="130"/>
    <s v="100 Block of LEAVENWORTH ST"/>
    <s v="100 Block of PERSIA AV"/>
  </r>
  <r>
    <n v="536"/>
    <n v="2573"/>
    <s v="Construction"/>
    <x v="0"/>
    <x v="1"/>
    <n v="74"/>
    <n v="281"/>
    <x v="131"/>
    <s v="100 Block of POWELL ST"/>
    <s v="0 Block of TAYLOR ST"/>
  </r>
  <r>
    <n v="20"/>
    <n v="6759"/>
    <s v="Construction"/>
    <x v="0"/>
    <x v="0"/>
    <n v="630"/>
    <n v="1062"/>
    <x v="132"/>
    <s v="1600 Block of 39TH AV"/>
    <s v="PARNASSUS AV / CLAYTON ST"/>
  </r>
  <r>
    <n v="515"/>
    <n v="2601"/>
    <s v="Healthcare"/>
    <x v="0"/>
    <x v="1"/>
    <n v="782"/>
    <n v="1425"/>
    <x v="133"/>
    <s v="MARKET ST / CHURCH ST"/>
    <s v="LOMBARD ST / LEAVENWORTH ST"/>
  </r>
  <r>
    <n v="332"/>
    <n v="2656"/>
    <s v="Luggage"/>
    <x v="1"/>
    <x v="0"/>
    <n v="45"/>
    <n v="39"/>
    <x v="134"/>
    <s v="100 Block of UPPER TR"/>
    <s v="POST ST / HYDE ST"/>
  </r>
  <r>
    <n v="127"/>
    <n v="9645"/>
    <s v="Luggage"/>
    <x v="1"/>
    <x v="1"/>
    <n v="916"/>
    <n v="1143"/>
    <x v="135"/>
    <s v="300 Block of SALINAS AV"/>
    <s v="1900 Block of FILLMORE ST"/>
  </r>
  <r>
    <n v="958"/>
    <n v="584"/>
    <s v="Hazardous Goods"/>
    <x v="1"/>
    <x v="1"/>
    <n v="274"/>
    <n v="669"/>
    <x v="136"/>
    <s v="0 Block of GOLDEN GATE AV"/>
    <s v="900 Block of MARIPOSA ST"/>
  </r>
  <r>
    <n v="42"/>
    <n v="2121"/>
    <s v="Arts and crafts"/>
    <x v="0"/>
    <x v="0"/>
    <n v="987"/>
    <n v="1134"/>
    <x v="137"/>
    <s v="MINNA ST / 5TH ST"/>
    <s v="MARKET ST / 5TH ST"/>
  </r>
  <r>
    <n v="977"/>
    <n v="2142"/>
    <s v="Arts and crafts"/>
    <x v="1"/>
    <x v="0"/>
    <n v="434"/>
    <n v="558"/>
    <x v="138"/>
    <s v="200 Block of MISSOURI ST"/>
    <s v="900 Block of ELLSWORTH ST"/>
  </r>
  <r>
    <n v="460"/>
    <n v="2396"/>
    <s v="Electronics"/>
    <x v="1"/>
    <x v="1"/>
    <n v="897"/>
    <n v="1313"/>
    <x v="139"/>
    <s v="100 Block of EDDY ST"/>
    <s v="1400 Block of KIRKWOOD CT"/>
  </r>
  <r>
    <n v="659"/>
    <n v="8747"/>
    <s v="Automotive"/>
    <x v="1"/>
    <x v="0"/>
    <n v="442"/>
    <n v="595"/>
    <x v="140"/>
    <s v="0 Block of UNITEDNATIONS PZ"/>
    <s v="200 Block of HAHN ST"/>
  </r>
  <r>
    <n v="197"/>
    <n v="4142"/>
    <s v="Food and Beverages"/>
    <x v="0"/>
    <x v="1"/>
    <n v="98"/>
    <n v="360"/>
    <x v="141"/>
    <s v="300 Block of BUCHANAN ST"/>
    <s v="2800 Block of BRYANT ST"/>
  </r>
  <r>
    <n v="540"/>
    <n v="9770"/>
    <s v="Luggage"/>
    <x v="1"/>
    <x v="1"/>
    <n v="431"/>
    <n v="934"/>
    <x v="142"/>
    <s v="4000 Block of GEARY BL"/>
    <s v="1000 Block of POTRERO AV"/>
  </r>
  <r>
    <n v="178"/>
    <n v="2593"/>
    <s v="Construction"/>
    <x v="1"/>
    <x v="1"/>
    <n v="745"/>
    <n v="1383"/>
    <x v="143"/>
    <s v="3100 Block of 23RD ST"/>
    <s v="GEARY ST / POWELL ST"/>
  </r>
  <r>
    <n v="202"/>
    <n v="9807"/>
    <s v="Home Furnishing"/>
    <x v="1"/>
    <x v="1"/>
    <n v="871"/>
    <n v="1274"/>
    <x v="144"/>
    <s v="200 Block of HAHN ST"/>
    <s v="600 Block of VALENCIA ST"/>
  </r>
  <r>
    <n v="632"/>
    <n v="2525"/>
    <s v="Industrial Equipments"/>
    <x v="0"/>
    <x v="0"/>
    <n v="67"/>
    <n v="193"/>
    <x v="145"/>
    <s v="CAPP ST / 17TH ST"/>
    <s v="ALEMANY BL / ELLSWORTH ST"/>
  </r>
  <r>
    <n v="25"/>
    <n v="1724"/>
    <s v="Home Furnishing"/>
    <x v="0"/>
    <x v="1"/>
    <n v="431"/>
    <n v="702"/>
    <x v="146"/>
    <s v="4TH ST / HARRISON ST"/>
    <s v="600 Block of CLAY ST"/>
  </r>
  <r>
    <n v="990"/>
    <n v="7146"/>
    <s v="Construction"/>
    <x v="1"/>
    <x v="0"/>
    <n v="178"/>
    <n v="646"/>
    <x v="147"/>
    <s v="700 Block of BATTERY ST"/>
    <s v="0 Block of MARINA BL"/>
  </r>
  <r>
    <n v="913"/>
    <n v="563"/>
    <s v="Home Furnishing"/>
    <x v="0"/>
    <x v="1"/>
    <n v="180"/>
    <n v="755"/>
    <x v="148"/>
    <s v="5TH ST / MARKET ST"/>
    <s v="MONTGOMERY ST / VALLEJO ST"/>
  </r>
  <r>
    <n v="371"/>
    <n v="7771"/>
    <s v="Arts and crafts"/>
    <x v="0"/>
    <x v="1"/>
    <n v="280"/>
    <n v="990"/>
    <x v="149"/>
    <s v="2400 Block of MISSION ST"/>
    <s v="BEACH ST / TAYLOR ST"/>
  </r>
  <r>
    <n v="514"/>
    <n v="4789"/>
    <s v="Hazardous Goods"/>
    <x v="0"/>
    <x v="1"/>
    <n v="263"/>
    <n v="965"/>
    <x v="150"/>
    <s v="TARAVAL ST / 17TH AV"/>
    <s v="EDDY ST / MASON ST"/>
  </r>
  <r>
    <n v="707"/>
    <n v="3221"/>
    <s v="Automotive"/>
    <x v="0"/>
    <x v="0"/>
    <n v="187"/>
    <n v="931"/>
    <x v="151"/>
    <s v="19TH ST / SHOTWELL ST"/>
    <s v="7TH ST / STEVENSON ST"/>
  </r>
  <r>
    <n v="473"/>
    <n v="5197"/>
    <s v="Arts and crafts"/>
    <x v="1"/>
    <x v="0"/>
    <n v="94"/>
    <n v="361"/>
    <x v="152"/>
    <s v="2300 Block of 14TH AV"/>
    <s v="0 Block of 12TH ST"/>
  </r>
  <r>
    <n v="847"/>
    <n v="8183"/>
    <s v="Fashion"/>
    <x v="1"/>
    <x v="1"/>
    <n v="906"/>
    <n v="1297"/>
    <x v="153"/>
    <s v="2100 Block of MISSION ST"/>
    <s v="1100 Block of FOLSOM ST"/>
  </r>
  <r>
    <n v="815"/>
    <n v="1126"/>
    <s v="Healthcare"/>
    <x v="1"/>
    <x v="0"/>
    <n v="71"/>
    <n v="130"/>
    <x v="154"/>
    <s v="1400 Block of VANDYKE AV"/>
    <s v="EDDY ST / VANNESS AV"/>
  </r>
  <r>
    <n v="928"/>
    <n v="4899"/>
    <s v="Hazardous Goods"/>
    <x v="1"/>
    <x v="1"/>
    <n v="253"/>
    <n v="904"/>
    <x v="155"/>
    <s v="800 Block of MARKET ST"/>
    <s v="800 Block of MARKET ST"/>
  </r>
  <r>
    <n v="210"/>
    <n v="4732"/>
    <s v="Home Furnishing"/>
    <x v="1"/>
    <x v="1"/>
    <n v="591"/>
    <n v="1433"/>
    <x v="156"/>
    <s v="300 Block of COLLINGWOOD ST"/>
    <s v="900 Block of MARKET ST"/>
  </r>
  <r>
    <n v="793"/>
    <n v="4103"/>
    <s v="Automotive"/>
    <x v="0"/>
    <x v="0"/>
    <n v="399"/>
    <n v="835"/>
    <x v="157"/>
    <s v="400 Block of ELLIS ST"/>
    <s v="17TH ST / SHOTWELL ST"/>
  </r>
  <r>
    <n v="872"/>
    <n v="7861"/>
    <s v="Automotive"/>
    <x v="1"/>
    <x v="1"/>
    <n v="91"/>
    <n v="242"/>
    <x v="158"/>
    <s v="21ST ST / POTRERO AV"/>
    <s v="400 Block of GENEVA AV"/>
  </r>
  <r>
    <n v="298"/>
    <n v="7764"/>
    <s v="Hazardous Goods"/>
    <x v="1"/>
    <x v="0"/>
    <n v="717"/>
    <n v="1297"/>
    <x v="159"/>
    <s v="200 Block of 11TH AV"/>
    <s v="400 Block of TURK ST"/>
  </r>
  <r>
    <n v="941"/>
    <n v="5345"/>
    <s v="Food and Beverages"/>
    <x v="1"/>
    <x v="0"/>
    <n v="735"/>
    <n v="1181"/>
    <x v="160"/>
    <s v="17TH ST / FOLSOM ST"/>
    <s v="400 Block of BRIGHT ST"/>
  </r>
  <r>
    <n v="731"/>
    <n v="6191"/>
    <s v="Hazardous Goods"/>
    <x v="0"/>
    <x v="1"/>
    <n v="970"/>
    <n v="1242"/>
    <x v="161"/>
    <s v="KEITH ST / SHAFTER AV"/>
    <s v="0 Block of SPOFFORD LN"/>
  </r>
  <r>
    <n v="500"/>
    <n v="310"/>
    <s v="Arts and crafts"/>
    <x v="0"/>
    <x v="0"/>
    <n v="80"/>
    <n v="236"/>
    <x v="162"/>
    <s v="900 Block of LARKIN ST"/>
    <s v="900 Block of STOCKTON ST"/>
  </r>
  <r>
    <n v="142"/>
    <n v="3095"/>
    <s v="Arts and crafts"/>
    <x v="0"/>
    <x v="1"/>
    <n v="550"/>
    <n v="1171"/>
    <x v="163"/>
    <s v="400 Block of TURK ST"/>
    <s v="MADRID ST / RUSSIA AV"/>
  </r>
  <r>
    <n v="787"/>
    <n v="2159"/>
    <s v="Arts and crafts"/>
    <x v="1"/>
    <x v="1"/>
    <n v="187"/>
    <n v="864"/>
    <x v="164"/>
    <s v="0 Block of OFARRELL ST"/>
    <s v="200 Block of TURK ST"/>
  </r>
  <r>
    <n v="749"/>
    <n v="3569"/>
    <s v="Automotive"/>
    <x v="1"/>
    <x v="1"/>
    <n v="262"/>
    <n v="875"/>
    <x v="165"/>
    <s v="0 Block of PAYSON ST"/>
    <s v="0 Block of POWELL ST"/>
  </r>
  <r>
    <n v="304"/>
    <n v="5958"/>
    <s v="Food and Beverages"/>
    <x v="0"/>
    <x v="0"/>
    <n v="540"/>
    <n v="1172"/>
    <x v="166"/>
    <s v="500 Block of STEVENSON ST"/>
    <s v="HYDE ST / TURK ST"/>
  </r>
  <r>
    <n v="30"/>
    <n v="1275"/>
    <s v="Fashion"/>
    <x v="0"/>
    <x v="0"/>
    <n v="581"/>
    <n v="1422"/>
    <x v="167"/>
    <s v="CALIFORNIA ST / DAVIS ST"/>
    <s v="0 Block of STOCKTON ST"/>
  </r>
  <r>
    <n v="477"/>
    <n v="6357"/>
    <s v="Fashion"/>
    <x v="1"/>
    <x v="0"/>
    <n v="840"/>
    <n v="1061"/>
    <x v="168"/>
    <s v="400 Block of LEAVENWORTH ST"/>
    <s v="NEWCOMB AV / 3RD ST"/>
  </r>
  <r>
    <n v="52"/>
    <n v="4551"/>
    <s v="Hazardous Goods"/>
    <x v="0"/>
    <x v="1"/>
    <n v="873"/>
    <n v="1199"/>
    <x v="169"/>
    <s v="1000 Block of COLUMBUS AV"/>
    <s v="1400 Block of PHELPS ST"/>
  </r>
  <r>
    <n v="73"/>
    <n v="4252"/>
    <s v="Home Furnishing"/>
    <x v="0"/>
    <x v="1"/>
    <n v="315"/>
    <n v="937"/>
    <x v="170"/>
    <s v="800 Block of BRYANT ST"/>
    <s v="3800 Block of 24TH ST"/>
  </r>
  <r>
    <n v="691"/>
    <n v="2096"/>
    <s v="Industrial Equipments"/>
    <x v="0"/>
    <x v="0"/>
    <n v="955"/>
    <n v="1369"/>
    <x v="171"/>
    <s v="5TH ST / MISSION ST"/>
    <s v="1500 Block of HAIGHT ST"/>
  </r>
  <r>
    <n v="786"/>
    <n v="5209"/>
    <s v="Healthcare"/>
    <x v="1"/>
    <x v="1"/>
    <n v="372"/>
    <n v="679"/>
    <x v="172"/>
    <s v="3600 Block of SACRAMENTO ST"/>
    <s v="SCOTT ST / CHESTNUT ST"/>
  </r>
  <r>
    <n v="68"/>
    <n v="9271"/>
    <s v="Arts and crafts"/>
    <x v="0"/>
    <x v="1"/>
    <n v="182"/>
    <n v="726"/>
    <x v="173"/>
    <s v="1700 Block of FULTON ST"/>
    <s v="300 Block of HAIGHT ST"/>
  </r>
  <r>
    <n v="630"/>
    <n v="6772"/>
    <s v="Hazardous Goods"/>
    <x v="0"/>
    <x v="0"/>
    <n v="868"/>
    <n v="1320"/>
    <x v="174"/>
    <s v="3300 Block of BALBOA ST"/>
    <s v="300 Block of ELLIS ST"/>
  </r>
  <r>
    <n v="357"/>
    <n v="4628"/>
    <s v="Healthcare"/>
    <x v="1"/>
    <x v="1"/>
    <n v="777"/>
    <n v="1113"/>
    <x v="175"/>
    <s v="200 Block of KING ST"/>
    <s v="0 Block of FUENTE AV"/>
  </r>
  <r>
    <n v="455"/>
    <n v="3853"/>
    <s v="Construction"/>
    <x v="1"/>
    <x v="0"/>
    <n v="172"/>
    <n v="580"/>
    <x v="176"/>
    <s v="LASALLE AV / PHELPS ST"/>
    <s v="2000 Block of MISSION ST"/>
  </r>
  <r>
    <n v="947"/>
    <n v="515"/>
    <s v="Fashion"/>
    <x v="1"/>
    <x v="1"/>
    <n v="665"/>
    <n v="1257"/>
    <x v="177"/>
    <s v="3300 Block of 22ND ST"/>
    <s v="CALIFORNIA ST / POLK ST"/>
  </r>
  <r>
    <n v="589"/>
    <n v="7513"/>
    <s v="Arts and crafts"/>
    <x v="1"/>
    <x v="1"/>
    <n v="516"/>
    <n v="1084"/>
    <x v="178"/>
    <s v="16TH ST / MISSOURI ST"/>
    <s v="200 Block of HARKNESS AV"/>
  </r>
  <r>
    <n v="863"/>
    <n v="9030"/>
    <s v="Automotive"/>
    <x v="1"/>
    <x v="0"/>
    <n v="412"/>
    <n v="872"/>
    <x v="179"/>
    <s v="WINSTON DR / 19TH AV"/>
    <s v="300 Block of BEALE ST"/>
  </r>
  <r>
    <n v="668"/>
    <n v="2378"/>
    <s v="Luggage"/>
    <x v="0"/>
    <x v="1"/>
    <n v="938"/>
    <n v="1067"/>
    <x v="180"/>
    <s v="2100 Block of 16TH AV"/>
    <s v="5TH ST / MARKET ST"/>
  </r>
  <r>
    <n v="206"/>
    <n v="5894"/>
    <s v="Luggage"/>
    <x v="1"/>
    <x v="1"/>
    <n v="854"/>
    <n v="1251"/>
    <x v="181"/>
    <s v="1900 Block of WASHINGTON ST"/>
    <s v="CALIFORNIA ST / FILLMORE ST"/>
  </r>
  <r>
    <n v="835"/>
    <n v="7587"/>
    <s v="Luggage"/>
    <x v="1"/>
    <x v="0"/>
    <n v="638"/>
    <n v="1314"/>
    <x v="182"/>
    <s v="MARTIN LUTHER KING JR DR / 9TH AV"/>
    <s v="0 Block of TURK ST"/>
  </r>
  <r>
    <n v="315"/>
    <n v="1424"/>
    <s v="Food and Beverages"/>
    <x v="0"/>
    <x v="1"/>
    <n v="230"/>
    <n v="638"/>
    <x v="183"/>
    <s v="3RD AV / BALBOA ST"/>
    <s v="400 Block of LAKESHORE DR"/>
  </r>
  <r>
    <n v="553"/>
    <n v="5214"/>
    <s v="Arts and crafts"/>
    <x v="0"/>
    <x v="0"/>
    <n v="245"/>
    <n v="611"/>
    <x v="184"/>
    <s v="3800 Block of MISSION ST"/>
    <s v="100 Block of PAGE ST"/>
  </r>
  <r>
    <n v="861"/>
    <n v="8249"/>
    <s v="Luggage"/>
    <x v="1"/>
    <x v="0"/>
    <n v="916"/>
    <n v="1255"/>
    <x v="185"/>
    <s v="500 Block of JOHNFKENNEDY DR"/>
    <s v="VALLEJO ST / KEARNY ST"/>
  </r>
  <r>
    <n v="279"/>
    <n v="3172"/>
    <s v="Construction"/>
    <x v="1"/>
    <x v="0"/>
    <n v="84"/>
    <n v="464"/>
    <x v="186"/>
    <s v="800 Block of MARKET ST"/>
    <s v="1500 Block of SLOAT BL"/>
  </r>
  <r>
    <n v="75"/>
    <n v="5489"/>
    <s v="Fashion"/>
    <x v="0"/>
    <x v="0"/>
    <n v="869"/>
    <n v="1317"/>
    <x v="187"/>
    <s v="100 Block of POWELL ST"/>
    <s v="GOLDEN GATE AV / LEAVENWORTH ST"/>
  </r>
  <r>
    <n v="895"/>
    <n v="2037"/>
    <s v="Arts and crafts"/>
    <x v="1"/>
    <x v="1"/>
    <n v="271"/>
    <n v="704"/>
    <x v="188"/>
    <s v="500 Block of HOWARD ST"/>
    <s v="500 Block of JACKSON ST"/>
  </r>
  <r>
    <n v="866"/>
    <n v="2401"/>
    <s v="Luggage"/>
    <x v="1"/>
    <x v="0"/>
    <n v="691"/>
    <n v="1260"/>
    <x v="189"/>
    <s v="0 Block of MYRTLE ST"/>
    <s v="2ND ST / TOWNSEND ST"/>
  </r>
  <r>
    <n v="792"/>
    <n v="1303"/>
    <s v="Arts and crafts"/>
    <x v="0"/>
    <x v="0"/>
    <n v="808"/>
    <n v="1257"/>
    <x v="190"/>
    <s v="900 Block of THE EMBARCADERO NORTH ST"/>
    <s v="2500 Block of OCTAVIA ST"/>
  </r>
  <r>
    <n v="191"/>
    <n v="6798"/>
    <s v="Home Furnishing"/>
    <x v="1"/>
    <x v="1"/>
    <n v="997"/>
    <n v="1382"/>
    <x v="191"/>
    <s v="600 Block of GOETTINGEN ST"/>
    <s v="100 Block of 6TH ST"/>
  </r>
  <r>
    <n v="59"/>
    <n v="9917"/>
    <s v="Construction"/>
    <x v="1"/>
    <x v="0"/>
    <n v="329"/>
    <n v="977"/>
    <x v="192"/>
    <s v="1000 Block of SUTTER ST"/>
    <s v="800 Block of 3RD ST"/>
  </r>
  <r>
    <n v="748"/>
    <n v="2969"/>
    <s v="Home Furnishing"/>
    <x v="0"/>
    <x v="0"/>
    <n v="600"/>
    <n v="1048"/>
    <x v="193"/>
    <s v="100 Block of MONTGOMERY ST"/>
    <s v="600 Block of PRENTISS ST"/>
  </r>
  <r>
    <n v="693"/>
    <n v="8737"/>
    <s v="Home Furnishing"/>
    <x v="1"/>
    <x v="1"/>
    <n v="715"/>
    <n v="1271"/>
    <x v="194"/>
    <s v="0 Block of POWELL ST"/>
    <s v="600 Block of VALENCIA ST"/>
  </r>
  <r>
    <n v="955"/>
    <n v="2104"/>
    <s v="Home Furnishing"/>
    <x v="1"/>
    <x v="1"/>
    <n v="957"/>
    <n v="1007"/>
    <x v="195"/>
    <s v="BARTLETT ST / 21ST ST"/>
    <s v="FELL ST / POLK ST"/>
  </r>
  <r>
    <n v="538"/>
    <n v="1702"/>
    <s v="Industrial Equipments"/>
    <x v="1"/>
    <x v="1"/>
    <n v="484"/>
    <n v="863"/>
    <x v="196"/>
    <s v="700 Block of MARKET ST"/>
    <s v="700 Block of SWEENY ST"/>
  </r>
  <r>
    <n v="169"/>
    <n v="8933"/>
    <s v="Electronics"/>
    <x v="1"/>
    <x v="1"/>
    <n v="576"/>
    <n v="1077"/>
    <x v="197"/>
    <s v="0 Block of CAMERON WY"/>
    <s v="200 Block of DORE ST"/>
  </r>
  <r>
    <n v="924"/>
    <n v="3624"/>
    <s v="Construction"/>
    <x v="1"/>
    <x v="0"/>
    <n v="606"/>
    <n v="1021"/>
    <x v="198"/>
    <s v="FILLMORE ST / OFARRELL ST"/>
    <s v="HAWTHORNE ST / HARRISON ST"/>
  </r>
  <r>
    <n v="579"/>
    <n v="4892"/>
    <s v="Home Furnishing"/>
    <x v="0"/>
    <x v="1"/>
    <n v="913"/>
    <n v="1385"/>
    <x v="199"/>
    <s v="SUTTER ST / LAGUNA ST"/>
    <s v="SOUTH VAN NESS AV / 22ND S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313cd69e-66f3-11ea-9879-7077813058ce"/>
    <n v="230"/>
    <n v="690"/>
    <n v="49302"/>
    <s v="PAID"/>
    <s v="CARD PAYMENT"/>
    <d v="2014-12-18T00:00:00"/>
    <x v="0"/>
    <s v="2010-2014"/>
    <x v="0"/>
  </r>
  <r>
    <s v="313dc140-66f3-11ea-a952-7077813058ce"/>
    <n v="3189"/>
    <n v="933"/>
    <n v="78698"/>
    <s v="PAID"/>
    <s v="CARD PAYMENT"/>
    <d v="1997-07-10T00:00:00"/>
    <x v="1"/>
    <s v="1995-1999"/>
    <x v="1"/>
  </r>
  <r>
    <s v="313eab1e-66f3-11ea-81af-7077813058ce"/>
    <n v="2216"/>
    <n v="261"/>
    <n v="69417"/>
    <s v="NOT PAID"/>
    <s v="CARD PAYMENT"/>
    <m/>
    <x v="2"/>
    <s v="1900-1904"/>
    <x v="2"/>
  </r>
  <r>
    <s v="313f474a-66f3-11ea-a78b-7077813058ce"/>
    <n v="1904"/>
    <n v="445"/>
    <n v="39655"/>
    <s v="NOT PAID"/>
    <s v="COD"/>
    <m/>
    <x v="2"/>
    <s v="1900-1904"/>
    <x v="2"/>
  </r>
  <r>
    <s v="3140589a-66f3-11ea-a057-7077813058ce"/>
    <n v="7342"/>
    <n v="722"/>
    <n v="87400"/>
    <s v="NOT PAID"/>
    <s v="COD"/>
    <m/>
    <x v="2"/>
    <s v="1900-1904"/>
    <x v="2"/>
  </r>
  <r>
    <s v="31411bc8-66f3-11ea-a4b7-7077813058ce"/>
    <n v="7633"/>
    <n v="129"/>
    <n v="56881"/>
    <s v="PAID"/>
    <s v="CARD PAYMENT"/>
    <d v="1971-11-01T00:00:00"/>
    <x v="3"/>
    <s v="1970-1974"/>
    <x v="3"/>
  </r>
  <r>
    <s v="3141defa-66f3-11ea-b10e-7077813058ce"/>
    <n v="2154"/>
    <n v="489"/>
    <n v="99239"/>
    <s v="NOT PAID"/>
    <s v="COD"/>
    <m/>
    <x v="2"/>
    <s v="1900-1904"/>
    <x v="2"/>
  </r>
  <r>
    <s v="3142c940-66f3-11ea-9f69-7077813058ce"/>
    <n v="5543"/>
    <n v="165"/>
    <n v="23921"/>
    <s v="NOT PAID"/>
    <s v="COD"/>
    <m/>
    <x v="2"/>
    <s v="1900-1904"/>
    <x v="2"/>
  </r>
  <r>
    <s v="31444fa8-66f3-11ea-912a-7077813058ce"/>
    <n v="2332"/>
    <n v="164"/>
    <n v="67599"/>
    <s v="NOT PAID"/>
    <s v="CARD PAYMENT"/>
    <m/>
    <x v="2"/>
    <s v="1900-1904"/>
    <x v="2"/>
  </r>
  <r>
    <s v="314539e6-66f3-11ea-bfa4-7077813058ce"/>
    <n v="4094"/>
    <n v="364"/>
    <n v="3725"/>
    <s v="NOT PAID"/>
    <s v="COD"/>
    <m/>
    <x v="2"/>
    <s v="1900-1904"/>
    <x v="2"/>
  </r>
  <r>
    <s v="3145fd0a-66f3-11ea-958b-7077813058ce"/>
    <n v="3042"/>
    <n v="469"/>
    <n v="95516"/>
    <s v="PAID"/>
    <s v="COD"/>
    <d v="1991-05-15T00:00:00"/>
    <x v="4"/>
    <s v="1990-1994"/>
    <x v="4"/>
  </r>
  <r>
    <s v="31469934-66f3-11ea-8572-7077813058ce"/>
    <n v="2220"/>
    <n v="158"/>
    <n v="62528"/>
    <s v="PAID"/>
    <s v="COD"/>
    <d v="1976-06-30T00:00:00"/>
    <x v="5"/>
    <s v="1975-1979"/>
    <x v="5"/>
  </r>
  <r>
    <s v="3147355e-66f3-11ea-aae4-7077813058ce"/>
    <n v="4988"/>
    <n v="337"/>
    <n v="21021"/>
    <s v="NOT PAID"/>
    <s v="CARD PAYMENT"/>
    <m/>
    <x v="2"/>
    <s v="1900-1904"/>
    <x v="2"/>
  </r>
  <r>
    <s v="3147f89c-66f3-11ea-8dfd-7077813058ce"/>
    <n v="175"/>
    <n v="634"/>
    <n v="99492"/>
    <s v="NOT PAID"/>
    <s v="CARD PAYMENT"/>
    <m/>
    <x v="2"/>
    <s v="1900-1904"/>
    <x v="2"/>
  </r>
  <r>
    <s v="3148bbc8-66f3-11ea-8acf-7077813058ce"/>
    <n v="4233"/>
    <n v="577"/>
    <n v="60282"/>
    <s v="PAID"/>
    <s v="CARD PAYMENT"/>
    <d v="1987-08-09T00:00:00"/>
    <x v="6"/>
    <s v="1985-1989"/>
    <x v="6"/>
  </r>
  <r>
    <s v="31497efa-66f3-11ea-9497-7077813058ce"/>
    <n v="4351"/>
    <n v="907"/>
    <n v="20357"/>
    <s v="NOT PAID"/>
    <s v="CARD PAYMENT"/>
    <m/>
    <x v="2"/>
    <s v="1900-1904"/>
    <x v="2"/>
  </r>
  <r>
    <s v="314a1b22-66f3-11ea-9e82-7077813058ce"/>
    <n v="5578"/>
    <n v="870"/>
    <n v="24053"/>
    <s v="NOT PAID"/>
    <s v="CARD PAYMENT"/>
    <m/>
    <x v="2"/>
    <s v="1900-1904"/>
    <x v="2"/>
  </r>
  <r>
    <s v="314ade58-66f3-11ea-8979-7077813058ce"/>
    <n v="4523"/>
    <n v="982"/>
    <n v="50958"/>
    <s v="NOT PAID"/>
    <s v="CARD PAYMENT"/>
    <m/>
    <x v="2"/>
    <s v="1900-1904"/>
    <x v="2"/>
  </r>
  <r>
    <s v="314b7a8a-66f3-11ea-97d4-7077813058ce"/>
    <n v="2972"/>
    <n v="351"/>
    <n v="68227"/>
    <s v="PAID"/>
    <s v="CARD PAYMENT"/>
    <d v="1977-07-06T00:00:00"/>
    <x v="7"/>
    <s v="1975-1979"/>
    <x v="5"/>
  </r>
  <r>
    <s v="314c8bcc-66f3-11ea-b526-7077813058ce"/>
    <n v="6153"/>
    <n v="328"/>
    <n v="77861"/>
    <s v="PAID"/>
    <s v="CARD PAYMENT"/>
    <d v="1997-09-08T00:00:00"/>
    <x v="1"/>
    <s v="1995-1999"/>
    <x v="1"/>
  </r>
  <r>
    <s v="314d761e-66f3-11ea-b155-7077813058ce"/>
    <n v="4852"/>
    <n v="242"/>
    <n v="48315"/>
    <s v="NOT PAID"/>
    <s v="CARD PAYMENT"/>
    <m/>
    <x v="2"/>
    <s v="1900-1904"/>
    <x v="2"/>
  </r>
  <r>
    <s v="314eae64-66f3-11ea-b08f-7077813058ce"/>
    <n v="8106"/>
    <n v="421"/>
    <n v="83002"/>
    <s v="PAID"/>
    <s v="CARD PAYMENT"/>
    <d v="1999-03-05T00:00:00"/>
    <x v="8"/>
    <s v="1995-1999"/>
    <x v="1"/>
  </r>
  <r>
    <s v="314f4a7a-66f3-11ea-8b83-7077813058ce"/>
    <n v="3917"/>
    <n v="6"/>
    <n v="47650"/>
    <s v="PAID"/>
    <s v="COD"/>
    <d v="1977-11-08T00:00:00"/>
    <x v="7"/>
    <s v="1975-1979"/>
    <x v="5"/>
  </r>
  <r>
    <s v="315034c6-66f3-11ea-a2bf-7077813058ce"/>
    <n v="9377"/>
    <n v="384"/>
    <n v="19386"/>
    <s v="NOT PAID"/>
    <s v="COD"/>
    <m/>
    <x v="2"/>
    <s v="1900-1904"/>
    <x v="2"/>
  </r>
  <r>
    <s v="31511efa-66f3-11ea-bc4c-7077813058ce"/>
    <n v="5387"/>
    <n v="286"/>
    <n v="39432"/>
    <s v="PAID"/>
    <s v="COD"/>
    <d v="2005-09-15T00:00:00"/>
    <x v="9"/>
    <s v="2005-2009"/>
    <x v="7"/>
  </r>
  <r>
    <s v="3151e23a-66f3-11ea-9b38-7077813058ce"/>
    <n v="6513"/>
    <n v="892"/>
    <n v="1421"/>
    <s v="PAID"/>
    <s v="COD"/>
    <d v="2019-12-12T00:00:00"/>
    <x v="10"/>
    <s v="2015-2019"/>
    <x v="8"/>
  </r>
  <r>
    <s v="3152a56c-66f3-11ea-9340-7077813058ce"/>
    <n v="3965"/>
    <n v="558"/>
    <n v="16113"/>
    <s v="PAID"/>
    <s v="COD"/>
    <d v="2013-11-15T00:00:00"/>
    <x v="11"/>
    <s v="2010-2014"/>
    <x v="0"/>
  </r>
  <r>
    <s v="31534188-66f3-11ea-8acd-7077813058ce"/>
    <n v="8893"/>
    <n v="481"/>
    <n v="52318"/>
    <s v="NOT PAID"/>
    <s v="CARD PAYMENT"/>
    <m/>
    <x v="2"/>
    <s v="1900-1904"/>
    <x v="2"/>
  </r>
  <r>
    <s v="3153ddb4-66f3-11ea-a4d6-7077813058ce"/>
    <n v="1897"/>
    <n v="155"/>
    <n v="7389"/>
    <s v="NOT PAID"/>
    <s v="CARD PAYMENT"/>
    <m/>
    <x v="2"/>
    <s v="1900-1904"/>
    <x v="2"/>
  </r>
  <r>
    <s v="3154c800-66f3-11ea-8721-7077813058ce"/>
    <n v="390"/>
    <n v="771"/>
    <n v="86040"/>
    <s v="PAID"/>
    <s v="COD"/>
    <d v="2013-11-15T00:00:00"/>
    <x v="11"/>
    <s v="2010-2014"/>
    <x v="0"/>
  </r>
  <r>
    <s v="3155d94c-66f3-11ea-b116-7077813058ce"/>
    <n v="3633"/>
    <n v="945"/>
    <n v="56148"/>
    <s v="PAID"/>
    <s v="COD"/>
    <d v="2001-08-10T00:00:00"/>
    <x v="12"/>
    <s v="2000-2004"/>
    <x v="9"/>
  </r>
  <r>
    <s v="31575fac-66f3-11ea-8d99-7077813058ce"/>
    <n v="7828"/>
    <n v="719"/>
    <n v="894"/>
    <s v="PAID"/>
    <s v="CARD PAYMENT"/>
    <d v="2006-07-17T00:00:00"/>
    <x v="13"/>
    <s v="2005-2009"/>
    <x v="7"/>
  </r>
  <r>
    <s v="315897f8-66f3-11ea-ad46-7077813058ce"/>
    <n v="2241"/>
    <n v="493"/>
    <n v="35634"/>
    <s v="NOT PAID"/>
    <s v="COD"/>
    <m/>
    <x v="2"/>
    <s v="1900-1904"/>
    <x v="2"/>
  </r>
  <r>
    <s v="3159d04c-66f3-11ea-95df-7077813058ce"/>
    <n v="896"/>
    <n v="998"/>
    <n v="28701"/>
    <s v="PAID"/>
    <s v="CARD PAYMENT"/>
    <d v="2013-11-15T00:00:00"/>
    <x v="11"/>
    <s v="2010-2014"/>
    <x v="0"/>
  </r>
  <r>
    <s v="315aba8a-66f3-11ea-9db6-7077813058ce"/>
    <n v="6361"/>
    <n v="968"/>
    <n v="90380"/>
    <s v="PAID"/>
    <s v="CARD PAYMENT"/>
    <d v="1993-08-02T00:00:00"/>
    <x v="14"/>
    <s v="1990-1994"/>
    <x v="4"/>
  </r>
  <r>
    <s v="315b7db4-66f3-11ea-ae41-7077813058ce"/>
    <n v="6713"/>
    <n v="738"/>
    <n v="21813"/>
    <s v="NOT PAID"/>
    <s v="COD"/>
    <m/>
    <x v="2"/>
    <s v="1900-1904"/>
    <x v="2"/>
  </r>
  <r>
    <s v="315c67f4-66f3-11ea-bcd7-7077813058ce"/>
    <n v="4283"/>
    <n v="912"/>
    <n v="36312"/>
    <s v="NOT PAID"/>
    <s v="CARD PAYMENT"/>
    <m/>
    <x v="2"/>
    <s v="1900-1904"/>
    <x v="2"/>
  </r>
  <r>
    <s v="315d041c-66f3-11ea-8af9-7077813058ce"/>
    <n v="9486"/>
    <n v="782"/>
    <n v="24856"/>
    <s v="PAID"/>
    <s v="CARD PAYMENT"/>
    <d v="2002-10-20T00:00:00"/>
    <x v="15"/>
    <s v="2000-2004"/>
    <x v="9"/>
  </r>
  <r>
    <s v="315da042-66f3-11ea-ac04-7077813058ce"/>
    <n v="308"/>
    <n v="140"/>
    <n v="39234"/>
    <s v="PAID"/>
    <s v="CARD PAYMENT"/>
    <d v="2006-07-17T00:00:00"/>
    <x v="13"/>
    <s v="2005-2009"/>
    <x v="7"/>
  </r>
  <r>
    <s v="315e3c68-66f3-11ea-8d08-7077813058ce"/>
    <n v="8927"/>
    <n v="702"/>
    <n v="74222"/>
    <s v="PAID"/>
    <s v="COD"/>
    <d v="2004-11-20T00:00:00"/>
    <x v="16"/>
    <s v="2000-2004"/>
    <x v="9"/>
  </r>
  <r>
    <s v="315f26ac-66f3-11ea-a883-7077813058ce"/>
    <n v="249"/>
    <n v="284"/>
    <n v="47260"/>
    <s v="PAID"/>
    <s v="CARD PAYMENT"/>
    <d v="1982-03-08T00:00:00"/>
    <x v="17"/>
    <s v="1980-1984"/>
    <x v="10"/>
  </r>
  <r>
    <s v="315fe9e2-66f3-11ea-b80f-7077813058ce"/>
    <n v="2620"/>
    <n v="199"/>
    <n v="45432"/>
    <s v="NOT PAID"/>
    <s v="COD"/>
    <m/>
    <x v="2"/>
    <s v="1900-1904"/>
    <x v="2"/>
  </r>
  <r>
    <s v="3160ad0c-66f3-11ea-961a-7077813058ce"/>
    <n v="1164"/>
    <n v="228"/>
    <n v="30192"/>
    <s v="PAID"/>
    <s v="COD"/>
    <d v="1994-04-09T00:00:00"/>
    <x v="18"/>
    <s v="1990-1994"/>
    <x v="4"/>
  </r>
  <r>
    <s v="31619754-66f3-11ea-911d-7077813058ce"/>
    <n v="4711"/>
    <n v="908"/>
    <n v="53868"/>
    <s v="NOT PAID"/>
    <s v="CARD PAYMENT"/>
    <m/>
    <x v="2"/>
    <s v="1900-1904"/>
    <x v="2"/>
  </r>
  <r>
    <s v="3162337a-66f3-11ea-bf3c-7077813058ce"/>
    <n v="4053"/>
    <n v="594"/>
    <n v="9691"/>
    <s v="NOT PAID"/>
    <s v="CARD PAYMENT"/>
    <m/>
    <x v="2"/>
    <s v="1900-1904"/>
    <x v="2"/>
  </r>
  <r>
    <s v="3162cf9c-66f3-11ea-917a-7077813058ce"/>
    <n v="4272"/>
    <n v="542"/>
    <n v="39001"/>
    <s v="NOT PAID"/>
    <s v="COD"/>
    <m/>
    <x v="2"/>
    <s v="1900-1904"/>
    <x v="2"/>
  </r>
  <r>
    <s v="31636bd2-66f3-11ea-aa21-7077813058ce"/>
    <n v="7005"/>
    <n v="586"/>
    <n v="70814"/>
    <s v="NOT PAID"/>
    <s v="CARD PAYMENT"/>
    <m/>
    <x v="2"/>
    <s v="1900-1904"/>
    <x v="2"/>
  </r>
  <r>
    <s v="31642f12-66f3-11ea-b553-7077813058ce"/>
    <n v="2308"/>
    <n v="636"/>
    <n v="13740"/>
    <s v="PAID"/>
    <s v="COD"/>
    <d v="2008-08-09T00:00:00"/>
    <x v="19"/>
    <s v="2005-2009"/>
    <x v="7"/>
  </r>
  <r>
    <s v="3164f24c-66f3-11ea-bf87-7077813058ce"/>
    <n v="5150"/>
    <n v="581"/>
    <n v="33435"/>
    <s v="NOT PAID"/>
    <s v="CARD PAYMENT"/>
    <m/>
    <x v="2"/>
    <s v="1900-1904"/>
    <x v="2"/>
  </r>
  <r>
    <s v="3165b562-66f3-11ea-83de-7077813058ce"/>
    <n v="693"/>
    <n v="336"/>
    <n v="73589"/>
    <s v="NOT PAID"/>
    <s v="CARD PAYMENT"/>
    <m/>
    <x v="2"/>
    <s v="1900-1904"/>
    <x v="2"/>
  </r>
  <r>
    <s v="316678a4-66f3-11ea-b7d3-7077813058ce"/>
    <n v="9598"/>
    <n v="504"/>
    <n v="18598"/>
    <s v="PAID"/>
    <s v="COD"/>
    <d v="1982-10-15T00:00:00"/>
    <x v="17"/>
    <s v="1980-1984"/>
    <x v="10"/>
  </r>
  <r>
    <s v="31673bc8-66f3-11ea-803a-7077813058ce"/>
    <n v="8103"/>
    <n v="346"/>
    <n v="23003"/>
    <s v="PAID"/>
    <s v="CARD PAYMENT"/>
    <d v="2007-07-12T00:00:00"/>
    <x v="20"/>
    <s v="2005-2009"/>
    <x v="7"/>
  </r>
  <r>
    <s v="3167d7ee-66f3-11ea-a273-7077813058ce"/>
    <n v="8894"/>
    <n v="135"/>
    <n v="80901"/>
    <s v="NOT PAID"/>
    <s v="CARD PAYMENT"/>
    <m/>
    <x v="2"/>
    <s v="1900-1904"/>
    <x v="2"/>
  </r>
  <r>
    <s v="3168c236-66f3-11ea-ad73-7077813058ce"/>
    <n v="114"/>
    <n v="822"/>
    <n v="69113"/>
    <s v="PAID"/>
    <s v="COD"/>
    <d v="1991-07-15T00:00:00"/>
    <x v="4"/>
    <s v="1990-1994"/>
    <x v="4"/>
  </r>
  <r>
    <s v="3169fa82-66f3-11ea-a4aa-7077813058ce"/>
    <n v="6546"/>
    <n v="95"/>
    <n v="26060"/>
    <s v="NOT PAID"/>
    <s v="COD"/>
    <m/>
    <x v="2"/>
    <s v="1900-1904"/>
    <x v="2"/>
  </r>
  <r>
    <s v="316abe90-66f3-11ea-b19a-7077813058ce"/>
    <n v="3571"/>
    <n v="597"/>
    <n v="25677"/>
    <s v="NOT PAID"/>
    <s v="CARD PAYMENT"/>
    <m/>
    <x v="2"/>
    <s v="1900-1904"/>
    <x v="2"/>
  </r>
  <r>
    <s v="316ba7f6-66f3-11ea-913f-7077813058ce"/>
    <n v="7316"/>
    <n v="340"/>
    <n v="62912"/>
    <s v="NOT PAID"/>
    <s v="COD"/>
    <m/>
    <x v="2"/>
    <s v="1900-1904"/>
    <x v="2"/>
  </r>
  <r>
    <s v="316c441e-66f3-11ea-89de-7077813058ce"/>
    <n v="2478"/>
    <n v="905"/>
    <n v="77649"/>
    <s v="PAID"/>
    <s v="CARD PAYMENT"/>
    <d v="1983-09-30T00:00:00"/>
    <x v="21"/>
    <s v="1980-1984"/>
    <x v="10"/>
  </r>
  <r>
    <s v="316ce042-66f3-11ea-b223-7077813058ce"/>
    <n v="1215"/>
    <n v="250"/>
    <n v="73561"/>
    <s v="PAID"/>
    <s v="COD"/>
    <d v="2006-10-22T00:00:00"/>
    <x v="13"/>
    <s v="2005-2009"/>
    <x v="7"/>
  </r>
  <r>
    <s v="316d7c6e-66f3-11ea-aad7-7077813058ce"/>
    <n v="5402"/>
    <n v="400"/>
    <n v="50357"/>
    <s v="NOT PAID"/>
    <s v="COD"/>
    <m/>
    <x v="2"/>
    <s v="1900-1904"/>
    <x v="2"/>
  </r>
  <r>
    <s v="316e8db8-66f3-11ea-88c1-7077813058ce"/>
    <n v="1647"/>
    <n v="877"/>
    <n v="61325"/>
    <s v="PAID"/>
    <s v="CARD PAYMENT"/>
    <d v="2000-03-22T00:00:00"/>
    <x v="22"/>
    <s v="2000-2004"/>
    <x v="9"/>
  </r>
  <r>
    <s v="316f77f6-66f3-11ea-8aa2-7077813058ce"/>
    <n v="9423"/>
    <n v="97"/>
    <n v="76658"/>
    <s v="NOT PAID"/>
    <s v="COD"/>
    <m/>
    <x v="2"/>
    <s v="1900-1904"/>
    <x v="2"/>
  </r>
  <r>
    <s v="3170141c-66f3-11ea-97a3-7077813058ce"/>
    <n v="6404"/>
    <n v="12"/>
    <n v="35525"/>
    <s v="NOT PAID"/>
    <s v="COD"/>
    <m/>
    <x v="2"/>
    <s v="1900-1904"/>
    <x v="2"/>
  </r>
  <r>
    <s v="3170d834-66f3-11ea-b48e-7077813058ce"/>
    <n v="6767"/>
    <n v="353"/>
    <n v="12462"/>
    <s v="PAID"/>
    <s v="COD"/>
    <d v="2012-10-04T00:00:00"/>
    <x v="23"/>
    <s v="2010-2014"/>
    <x v="0"/>
  </r>
  <r>
    <s v="31717452-66f3-11ea-9fcf-7077813058ce"/>
    <n v="1278"/>
    <n v="856"/>
    <n v="27105"/>
    <s v="PAID"/>
    <s v="COD"/>
    <d v="1977-11-08T00:00:00"/>
    <x v="7"/>
    <s v="1975-1979"/>
    <x v="5"/>
  </r>
  <r>
    <s v="3172107a-66f3-11ea-ad07-7077813058ce"/>
    <n v="1334"/>
    <n v="1"/>
    <n v="99604"/>
    <s v="PAID"/>
    <s v="COD"/>
    <d v="2010-11-30T00:00:00"/>
    <x v="24"/>
    <s v="2010-2014"/>
    <x v="0"/>
  </r>
  <r>
    <s v="3172d2fa-66f3-11ea-bad5-7077813058ce"/>
    <n v="8887"/>
    <n v="390"/>
    <n v="90449"/>
    <s v="PAID"/>
    <s v="CARD PAYMENT"/>
    <d v="2009-03-09T00:00:00"/>
    <x v="25"/>
    <s v="2005-2009"/>
    <x v="7"/>
  </r>
  <r>
    <s v="3173e41e-66f3-11ea-b5f4-7077813058ce"/>
    <n v="9858"/>
    <n v="446"/>
    <n v="9520"/>
    <s v="NOT PAID"/>
    <s v="COD"/>
    <m/>
    <x v="2"/>
    <s v="1900-1904"/>
    <x v="2"/>
  </r>
  <r>
    <s v="3174f566-66f3-11ea-98c3-7077813058ce"/>
    <n v="9636"/>
    <n v="32"/>
    <n v="42210"/>
    <s v="NOT PAID"/>
    <s v="CARD PAYMENT"/>
    <m/>
    <x v="2"/>
    <s v="1900-1904"/>
    <x v="2"/>
  </r>
  <r>
    <s v="3175dfa2-66f3-11ea-b9d8-7077813058ce"/>
    <n v="9943"/>
    <n v="420"/>
    <n v="21639"/>
    <s v="NOT PAID"/>
    <s v="COD"/>
    <m/>
    <x v="2"/>
    <s v="1900-1904"/>
    <x v="2"/>
  </r>
  <r>
    <s v="31767bca-66f3-11ea-848b-7077813058ce"/>
    <n v="1246"/>
    <n v="708"/>
    <n v="58736"/>
    <s v="PAID"/>
    <s v="COD"/>
    <d v="2019-07-31T00:00:00"/>
    <x v="10"/>
    <s v="2015-2019"/>
    <x v="8"/>
  </r>
  <r>
    <s v="317717f0-66f3-11ea-b57c-7077813058ce"/>
    <n v="4527"/>
    <n v="227"/>
    <n v="3951"/>
    <s v="PAID"/>
    <s v="CARD PAYMENT"/>
    <d v="2002-01-05T00:00:00"/>
    <x v="15"/>
    <s v="2000-2004"/>
    <x v="9"/>
  </r>
  <r>
    <s v="3177db2e-66f3-11ea-99fe-7077813058ce"/>
    <n v="3782"/>
    <n v="595"/>
    <n v="69479"/>
    <s v="NOT PAID"/>
    <s v="CARD PAYMENT"/>
    <m/>
    <x v="2"/>
    <s v="1900-1904"/>
    <x v="2"/>
  </r>
  <r>
    <s v="3178c56c-66f3-11ea-9547-7077813058ce"/>
    <n v="6225"/>
    <n v="211"/>
    <n v="10366"/>
    <s v="PAID"/>
    <s v="COD"/>
    <d v="2006-12-23T00:00:00"/>
    <x v="13"/>
    <s v="2005-2009"/>
    <x v="7"/>
  </r>
  <r>
    <s v="31796190-66f3-11ea-b0b6-7077813058ce"/>
    <n v="2257"/>
    <n v="650"/>
    <n v="10001"/>
    <s v="NOT PAID"/>
    <s v="CARD PAYMENT"/>
    <m/>
    <x v="2"/>
    <s v="1900-1904"/>
    <x v="2"/>
  </r>
  <r>
    <s v="3179fdb8-66f3-11ea-b117-7077813058ce"/>
    <n v="9177"/>
    <n v="45"/>
    <n v="15307"/>
    <s v="PAID"/>
    <s v="CARD PAYMENT"/>
    <d v="1996-05-01T00:00:00"/>
    <x v="26"/>
    <s v="1995-1999"/>
    <x v="1"/>
  </r>
  <r>
    <s v="317ac112-66f3-11ea-96bf-7077813058ce"/>
    <n v="8703"/>
    <n v="201"/>
    <n v="68923"/>
    <s v="NOT PAID"/>
    <s v="CARD PAYMENT"/>
    <m/>
    <x v="2"/>
    <s v="1900-1904"/>
    <x v="2"/>
  </r>
  <r>
    <s v="317b8422-66f3-11ea-8b90-7077813058ce"/>
    <n v="3514"/>
    <n v="564"/>
    <n v="59651"/>
    <s v="PAID"/>
    <s v="COD"/>
    <d v="2004-09-25T00:00:00"/>
    <x v="16"/>
    <s v="2000-2004"/>
    <x v="9"/>
  </r>
  <r>
    <s v="317c204a-66f3-11ea-b627-7077813058ce"/>
    <n v="3089"/>
    <n v="138"/>
    <n v="78953"/>
    <s v="NOT PAID"/>
    <s v="CARD PAYMENT"/>
    <m/>
    <x v="2"/>
    <s v="1900-1904"/>
    <x v="2"/>
  </r>
  <r>
    <s v="317ce378-66f3-11ea-b64a-7077813058ce"/>
    <n v="7253"/>
    <n v="57"/>
    <n v="89420"/>
    <s v="PAID"/>
    <s v="COD"/>
    <d v="2004-03-02T00:00:00"/>
    <x v="16"/>
    <s v="2000-2004"/>
    <x v="9"/>
  </r>
  <r>
    <s v="317dcdc0-66f3-11ea-a3ce-7077813058ce"/>
    <n v="8786"/>
    <n v="128"/>
    <n v="50374"/>
    <s v="NOT PAID"/>
    <s v="CARD PAYMENT"/>
    <m/>
    <x v="2"/>
    <s v="1900-1904"/>
    <x v="2"/>
  </r>
  <r>
    <s v="317e69e2-66f3-11ea-8d1d-7077813058ce"/>
    <n v="1211"/>
    <n v="33"/>
    <n v="83102"/>
    <s v="NOT PAID"/>
    <s v="COD"/>
    <m/>
    <x v="2"/>
    <s v="1900-1904"/>
    <x v="2"/>
  </r>
  <r>
    <s v="317f5426-66f3-11ea-9e99-7077813058ce"/>
    <n v="359"/>
    <n v="936"/>
    <n v="62151"/>
    <s v="NOT PAID"/>
    <s v="COD"/>
    <m/>
    <x v="2"/>
    <s v="1900-1904"/>
    <x v="2"/>
  </r>
  <r>
    <s v="31803e5c-66f3-11ea-9cfa-7077813058ce"/>
    <n v="2066"/>
    <n v="762"/>
    <n v="84665"/>
    <s v="NOT PAID"/>
    <s v="COD"/>
    <m/>
    <x v="2"/>
    <s v="1900-1904"/>
    <x v="2"/>
  </r>
  <r>
    <s v="3180da86-66f3-11ea-a8db-7077813058ce"/>
    <n v="4322"/>
    <n v="838"/>
    <n v="1760"/>
    <s v="PAID"/>
    <s v="COD"/>
    <d v="1995-08-23T00:00:00"/>
    <x v="27"/>
    <s v="1995-1999"/>
    <x v="1"/>
  </r>
  <r>
    <s v="318176ac-66f3-11ea-8841-7077813058ce"/>
    <n v="7773"/>
    <n v="215"/>
    <n v="30239"/>
    <s v="PAID"/>
    <s v="COD"/>
    <d v="1985-01-31T00:00:00"/>
    <x v="28"/>
    <s v="1985-1989"/>
    <x v="6"/>
  </r>
  <r>
    <s v="318260fe-66f3-11ea-a0f0-7077813058ce"/>
    <n v="6746"/>
    <n v="818"/>
    <n v="20194"/>
    <s v="PAID"/>
    <s v="COD"/>
    <d v="2006-10-20T00:00:00"/>
    <x v="13"/>
    <s v="2005-2009"/>
    <x v="7"/>
  </r>
  <r>
    <s v="31832428-66f3-11ea-9902-7077813058ce"/>
    <n v="6732"/>
    <n v="780"/>
    <n v="58470"/>
    <s v="PAID"/>
    <s v="COD"/>
    <d v="1989-10-17T00:00:00"/>
    <x v="29"/>
    <s v="1985-1989"/>
    <x v="6"/>
  </r>
  <r>
    <s v="31851fae-66f3-11ea-9f4d-7077813058ce"/>
    <n v="805"/>
    <n v="40"/>
    <n v="91926"/>
    <s v="NOT PAID"/>
    <s v="COD"/>
    <m/>
    <x v="2"/>
    <s v="1900-1904"/>
    <x v="2"/>
  </r>
  <r>
    <s v="31863106-66f3-11ea-8b2f-7077813058ce"/>
    <n v="7540"/>
    <n v="366"/>
    <n v="34797"/>
    <s v="PAID"/>
    <s v="COD"/>
    <d v="1980-03-16T00:00:00"/>
    <x v="30"/>
    <s v="1980-1984"/>
    <x v="10"/>
  </r>
  <r>
    <s v="31876958-66f3-11ea-afcb-7077813058ce"/>
    <n v="5269"/>
    <n v="678"/>
    <n v="19346"/>
    <s v="NOT PAID"/>
    <s v="COD"/>
    <m/>
    <x v="2"/>
    <s v="1900-1904"/>
    <x v="2"/>
  </r>
  <r>
    <s v="31885382-66f3-11ea-b84f-7077813058ce"/>
    <n v="8404"/>
    <n v="703"/>
    <n v="35185"/>
    <s v="NOT PAID"/>
    <s v="COD"/>
    <m/>
    <x v="2"/>
    <s v="1900-1904"/>
    <x v="2"/>
  </r>
  <r>
    <s v="318916c0-66f3-11ea-8a7c-7077813058ce"/>
    <n v="519"/>
    <n v="180"/>
    <n v="7068"/>
    <s v="NOT PAID"/>
    <s v="CARD PAYMENT"/>
    <m/>
    <x v="2"/>
    <s v="1900-1904"/>
    <x v="2"/>
  </r>
  <r>
    <s v="318a2800-66f3-11ea-b639-7077813058ce"/>
    <n v="4060"/>
    <n v="214"/>
    <n v="96496"/>
    <s v="PAID"/>
    <s v="CARD PAYMENT"/>
    <d v="1987-08-09T00:00:00"/>
    <x v="6"/>
    <s v="1985-1989"/>
    <x v="6"/>
  </r>
  <r>
    <s v="318b396c-66f3-11ea-9883-7077813058ce"/>
    <n v="8860"/>
    <n v="408"/>
    <n v="2988"/>
    <s v="PAID"/>
    <s v="CARD PAYMENT"/>
    <d v="1990-09-11T00:00:00"/>
    <x v="31"/>
    <s v="1990-1994"/>
    <x v="4"/>
  </r>
  <r>
    <s v="318cbfc6-66f3-11ea-b57f-7077813058ce"/>
    <n v="7164"/>
    <n v="902"/>
    <n v="83253"/>
    <s v="PAID"/>
    <s v="COD"/>
    <d v="1989-09-17T00:00:00"/>
    <x v="29"/>
    <s v="1985-1989"/>
    <x v="6"/>
  </r>
  <r>
    <s v="318d82e8-66f3-11ea-9cca-7077813058ce"/>
    <n v="9792"/>
    <n v="763"/>
    <n v="87828"/>
    <s v="PAID"/>
    <s v="COD"/>
    <d v="2014-09-09T00:00:00"/>
    <x v="0"/>
    <s v="2010-2014"/>
    <x v="0"/>
  </r>
  <r>
    <s v="318e4628-66f3-11ea-a70e-7077813058ce"/>
    <n v="9934"/>
    <n v="168"/>
    <n v="17035"/>
    <s v="PAID"/>
    <s v="COD"/>
    <d v="1997-06-12T00:00:00"/>
    <x v="1"/>
    <s v="1995-1999"/>
    <x v="1"/>
  </r>
  <r>
    <s v="318f305e-66f3-11ea-b203-7077813058ce"/>
    <n v="1980"/>
    <n v="723"/>
    <n v="426"/>
    <s v="NOT PAID"/>
    <s v="COD"/>
    <m/>
    <x v="2"/>
    <s v="1900-1904"/>
    <x v="2"/>
  </r>
  <r>
    <s v="31901a98-66f3-11ea-830a-7077813058ce"/>
    <n v="9251"/>
    <n v="438"/>
    <n v="20238"/>
    <s v="PAID"/>
    <s v="COD"/>
    <d v="1977-03-30T00:00:00"/>
    <x v="7"/>
    <s v="1975-1979"/>
    <x v="5"/>
  </r>
  <r>
    <s v="3190ddc6-66f3-11ea-8fea-7077813058ce"/>
    <n v="6717"/>
    <n v="162"/>
    <n v="68331"/>
    <s v="PAID"/>
    <s v="CARD PAYMENT"/>
    <d v="1982-10-29T00:00:00"/>
    <x v="17"/>
    <s v="1980-1984"/>
    <x v="10"/>
  </r>
  <r>
    <s v="3191ef06-66f3-11ea-bb69-7077813058ce"/>
    <n v="3622"/>
    <n v="246"/>
    <n v="86132"/>
    <s v="PAID"/>
    <s v="CARD PAYMENT"/>
    <d v="2019-03-01T00:00:00"/>
    <x v="10"/>
    <s v="2015-2019"/>
    <x v="8"/>
  </r>
  <r>
    <s v="31930050-66f3-11ea-8535-7077813058ce"/>
    <n v="8808"/>
    <n v="105"/>
    <n v="766"/>
    <s v="NOT PAID"/>
    <s v="CARD PAYMENT"/>
    <m/>
    <x v="2"/>
    <s v="1900-1904"/>
    <x v="2"/>
  </r>
  <r>
    <s v="319438b6-66f3-11ea-9722-7077813058ce"/>
    <n v="4920"/>
    <n v="308"/>
    <n v="13169"/>
    <s v="NOT PAID"/>
    <s v="COD"/>
    <m/>
    <x v="2"/>
    <s v="1900-1904"/>
    <x v="2"/>
  </r>
  <r>
    <s v="319549e8-66f3-11ea-85a4-7077813058ce"/>
    <n v="3140"/>
    <n v="172"/>
    <n v="48657"/>
    <s v="PAID"/>
    <s v="COD"/>
    <d v="2004-10-26T00:00:00"/>
    <x v="16"/>
    <s v="2000-2004"/>
    <x v="9"/>
  </r>
  <r>
    <s v="31963430-66f3-11ea-bdc7-7077813058ce"/>
    <n v="8104"/>
    <n v="775"/>
    <n v="88037"/>
    <s v="NOT PAID"/>
    <s v="CARD PAYMENT"/>
    <m/>
    <x v="2"/>
    <s v="1900-1904"/>
    <x v="2"/>
  </r>
  <r>
    <s v="31971e6e-66f3-11ea-86f5-7077813058ce"/>
    <n v="2208"/>
    <n v="333"/>
    <n v="21972"/>
    <s v="PAID"/>
    <s v="CARD PAYMENT"/>
    <d v="2013-08-11T00:00:00"/>
    <x v="11"/>
    <s v="2010-2014"/>
    <x v="0"/>
  </r>
  <r>
    <s v="31987dc0-66f3-11ea-a59b-7077813058ce"/>
    <n v="7043"/>
    <n v="548"/>
    <n v="87886"/>
    <s v="NOT PAID"/>
    <s v="COD"/>
    <m/>
    <x v="2"/>
    <s v="1900-1904"/>
    <x v="2"/>
  </r>
  <r>
    <s v="3199b61c-66f3-11ea-ab02-7077813058ce"/>
    <n v="7485"/>
    <n v="665"/>
    <n v="3244"/>
    <s v="PAID"/>
    <s v="CARD PAYMENT"/>
    <d v="2010-04-27T00:00:00"/>
    <x v="24"/>
    <s v="2010-2014"/>
    <x v="0"/>
  </r>
  <r>
    <s v="319ac762-66f3-11ea-b75f-7077813058ce"/>
    <n v="1748"/>
    <n v="305"/>
    <n v="32031"/>
    <s v="PAID"/>
    <s v="COD"/>
    <d v="1992-11-01T00:00:00"/>
    <x v="32"/>
    <s v="1990-1994"/>
    <x v="4"/>
  </r>
  <r>
    <s v="319bfff4-66f3-11ea-8fba-7077813058ce"/>
    <n v="9968"/>
    <n v="938"/>
    <n v="51284"/>
    <s v="NOT PAID"/>
    <s v="CARD PAYMENT"/>
    <m/>
    <x v="2"/>
    <s v="1900-1904"/>
    <x v="2"/>
  </r>
  <r>
    <s v="319d3826-66f3-11ea-8b8d-7077813058ce"/>
    <n v="5330"/>
    <n v="714"/>
    <n v="23055"/>
    <s v="PAID"/>
    <s v="CARD PAYMENT"/>
    <d v="2011-06-08T00:00:00"/>
    <x v="33"/>
    <s v="2010-2014"/>
    <x v="0"/>
  </r>
  <r>
    <s v="319e9766-66f3-11ea-9392-7077813058ce"/>
    <n v="2183"/>
    <n v="251"/>
    <n v="94926"/>
    <s v="PAID"/>
    <s v="CARD PAYMENT"/>
    <d v="2003-12-02T00:00:00"/>
    <x v="34"/>
    <s v="2000-2004"/>
    <x v="9"/>
  </r>
  <r>
    <s v="319fa8a8-66f3-11ea-b17c-7077813058ce"/>
    <n v="2182"/>
    <n v="330"/>
    <n v="312"/>
    <s v="NOT PAID"/>
    <s v="COD"/>
    <m/>
    <x v="2"/>
    <s v="1900-1904"/>
    <x v="2"/>
  </r>
  <r>
    <s v="31a0e11a-66f3-11ea-999b-7077813058ce"/>
    <n v="1087"/>
    <n v="69"/>
    <n v="45852"/>
    <s v="PAID"/>
    <s v="COD"/>
    <d v="2018-08-30T00:00:00"/>
    <x v="35"/>
    <s v="2015-2019"/>
    <x v="8"/>
  </r>
  <r>
    <s v="31a1cb62-66f3-11ea-81bc-7077813058ce"/>
    <n v="4296"/>
    <n v="969"/>
    <n v="77063"/>
    <s v="PAID"/>
    <s v="CARD PAYMENT"/>
    <d v="2013-03-09T00:00:00"/>
    <x v="11"/>
    <s v="2010-2014"/>
    <x v="0"/>
  </r>
  <r>
    <s v="31a2b586-66f3-11ea-a9ea-7077813058ce"/>
    <n v="9784"/>
    <n v="974"/>
    <n v="44299"/>
    <s v="PAID"/>
    <s v="COD"/>
    <d v="2013-06-21T00:00:00"/>
    <x v="11"/>
    <s v="2010-2014"/>
    <x v="0"/>
  </r>
  <r>
    <s v="31a3c6d8-66f3-11ea-983d-7077813058ce"/>
    <n v="6210"/>
    <n v="526"/>
    <n v="67123"/>
    <s v="PAID"/>
    <s v="COD"/>
    <d v="1991-07-03T00:00:00"/>
    <x v="4"/>
    <s v="1990-1994"/>
    <x v="4"/>
  </r>
  <r>
    <s v="31a489fa-66f3-11ea-9155-7077813058ce"/>
    <n v="5781"/>
    <n v="510"/>
    <n v="51104"/>
    <s v="NOT PAID"/>
    <s v="COD"/>
    <m/>
    <x v="2"/>
    <s v="1900-1904"/>
    <x v="2"/>
  </r>
  <r>
    <s v="31a5c242-66f3-11ea-960b-7077813058ce"/>
    <n v="8306"/>
    <n v="444"/>
    <n v="35369"/>
    <s v="NOT PAID"/>
    <s v="CARD PAYMENT"/>
    <m/>
    <x v="2"/>
    <s v="1900-1904"/>
    <x v="2"/>
  </r>
  <r>
    <s v="31a6ac9c-66f3-11ea-926a-7077813058ce"/>
    <n v="3270"/>
    <n v="503"/>
    <n v="559"/>
    <s v="PAID"/>
    <s v="CARD PAYMENT"/>
    <d v="1974-05-25T00:00:00"/>
    <x v="36"/>
    <s v="1970-1974"/>
    <x v="3"/>
  </r>
  <r>
    <s v="31a796d0-66f3-11ea-ae4e-7077813058ce"/>
    <n v="6787"/>
    <n v="109"/>
    <n v="13394"/>
    <s v="NOT PAID"/>
    <s v="CARD PAYMENT"/>
    <m/>
    <x v="2"/>
    <s v="1900-1904"/>
    <x v="2"/>
  </r>
  <r>
    <s v="31a859f0-66f3-11ea-8394-7077813058ce"/>
    <n v="3733"/>
    <n v="823"/>
    <n v="51472"/>
    <s v="PAID"/>
    <s v="CARD PAYMENT"/>
    <d v="1975-05-20T00:00:00"/>
    <x v="37"/>
    <s v="1975-1979"/>
    <x v="5"/>
  </r>
  <r>
    <s v="31a9925e-66f3-11ea-b9ab-7077813058ce"/>
    <n v="207"/>
    <n v="147"/>
    <n v="99367"/>
    <s v="PAID"/>
    <s v="COD"/>
    <d v="2005-09-15T00:00:00"/>
    <x v="9"/>
    <s v="2005-2009"/>
    <x v="7"/>
  </r>
  <r>
    <s v="31aa7c8c-66f3-11ea-bbd5-7077813058ce"/>
    <n v="3"/>
    <n v="625"/>
    <n v="98982"/>
    <s v="NOT PAID"/>
    <s v="CARD PAYMENT"/>
    <m/>
    <x v="2"/>
    <s v="1900-1904"/>
    <x v="2"/>
  </r>
  <r>
    <s v="31ab66b6-66f3-11ea-b954-7077813058ce"/>
    <n v="1896"/>
    <n v="695"/>
    <n v="47111"/>
    <s v="NOT PAID"/>
    <s v="COD"/>
    <m/>
    <x v="2"/>
    <s v="1900-1904"/>
    <x v="2"/>
  </r>
  <r>
    <s v="31ac02dc-66f3-11ea-8f7e-7077813058ce"/>
    <n v="9631"/>
    <n v="983"/>
    <n v="87420"/>
    <s v="NOT PAID"/>
    <s v="COD"/>
    <m/>
    <x v="2"/>
    <s v="1900-1904"/>
    <x v="2"/>
  </r>
  <r>
    <s v="31aced36-66f3-11ea-b593-7077813058ce"/>
    <n v="3132"/>
    <n v="82"/>
    <n v="59376"/>
    <s v="NOT PAID"/>
    <s v="COD"/>
    <m/>
    <x v="2"/>
    <s v="1900-1904"/>
    <x v="2"/>
  </r>
  <r>
    <s v="31add76e-66f3-11ea-bc98-7077813058ce"/>
    <n v="1202"/>
    <n v="397"/>
    <n v="41003"/>
    <s v="NOT PAID"/>
    <s v="CARD PAYMENT"/>
    <m/>
    <x v="2"/>
    <s v="1900-1904"/>
    <x v="2"/>
  </r>
  <r>
    <s v="31ae9a98-66f3-11ea-9239-7077813058ce"/>
    <n v="8834"/>
    <n v="599"/>
    <n v="58511"/>
    <s v="NOT PAID"/>
    <s v="CARD PAYMENT"/>
    <m/>
    <x v="2"/>
    <s v="1900-1904"/>
    <x v="2"/>
  </r>
  <r>
    <s v="31af36c0-66f3-11ea-9653-7077813058ce"/>
    <n v="1201"/>
    <n v="306"/>
    <n v="52868"/>
    <s v="PAID"/>
    <s v="COD"/>
    <d v="1983-07-22T00:00:00"/>
    <x v="21"/>
    <s v="1980-1984"/>
    <x v="10"/>
  </r>
  <r>
    <s v="31affa0a-66f3-11ea-8464-7077813058ce"/>
    <n v="2573"/>
    <n v="536"/>
    <n v="8206"/>
    <s v="PAID"/>
    <s v="CARD PAYMENT"/>
    <d v="2016-09-21T00:00:00"/>
    <x v="38"/>
    <s v="2015-2019"/>
    <x v="8"/>
  </r>
  <r>
    <s v="31b0e428-66f3-11ea-8884-7077813058ce"/>
    <n v="6759"/>
    <n v="20"/>
    <n v="48873"/>
    <s v="NOT PAID"/>
    <s v="CARD PAYMENT"/>
    <m/>
    <x v="2"/>
    <s v="1900-1904"/>
    <x v="2"/>
  </r>
  <r>
    <s v="31b21c7a-66f3-11ea-b007-7077813058ce"/>
    <n v="2601"/>
    <n v="515"/>
    <n v="22214"/>
    <s v="NOT PAID"/>
    <s v="CARD PAYMENT"/>
    <m/>
    <x v="2"/>
    <s v="1900-1904"/>
    <x v="2"/>
  </r>
  <r>
    <s v="31b2dfd8-66f3-11ea-b094-7077813058ce"/>
    <n v="2656"/>
    <n v="332"/>
    <n v="806"/>
    <s v="NOT PAID"/>
    <s v="COD"/>
    <m/>
    <x v="2"/>
    <s v="1900-1904"/>
    <x v="2"/>
  </r>
  <r>
    <s v="31b3ca0a-66f3-11ea-bdb1-7077813058ce"/>
    <n v="9645"/>
    <n v="127"/>
    <n v="27590"/>
    <s v="PAID"/>
    <s v="CARD PAYMENT"/>
    <d v="2006-01-09T00:00:00"/>
    <x v="13"/>
    <s v="2005-2009"/>
    <x v="7"/>
  </r>
  <r>
    <s v="31b4db48-66f3-11ea-8ac6-7077813058ce"/>
    <n v="584"/>
    <n v="958"/>
    <n v="5769"/>
    <s v="NOT PAID"/>
    <s v="CARD PAYMENT"/>
    <m/>
    <x v="2"/>
    <s v="1900-1904"/>
    <x v="2"/>
  </r>
  <r>
    <s v="31b6138a-66f3-11ea-a991-7077813058ce"/>
    <n v="2121"/>
    <n v="42"/>
    <n v="38290"/>
    <s v="PAID"/>
    <s v="COD"/>
    <d v="1979-09-12T00:00:00"/>
    <x v="39"/>
    <s v="1975-1979"/>
    <x v="5"/>
  </r>
  <r>
    <s v="31b6fdd4-66f3-11ea-8bc0-7077813058ce"/>
    <n v="2142"/>
    <n v="977"/>
    <n v="44807"/>
    <s v="PAID"/>
    <s v="CARD PAYMENT"/>
    <d v="2002-10-20T00:00:00"/>
    <x v="15"/>
    <s v="2000-2004"/>
    <x v="9"/>
  </r>
  <r>
    <s v="31b80f2e-66f3-11ea-9f03-7077813058ce"/>
    <n v="2396"/>
    <n v="460"/>
    <n v="11223"/>
    <s v="PAID"/>
    <s v="COD"/>
    <d v="2005-09-15T00:00:00"/>
    <x v="9"/>
    <s v="2005-2009"/>
    <x v="7"/>
  </r>
  <r>
    <s v="31b8ab40-66f3-11ea-a1ea-7077813058ce"/>
    <n v="8747"/>
    <n v="659"/>
    <n v="85889"/>
    <s v="PAID"/>
    <s v="COD"/>
    <d v="1998-09-11T00:00:00"/>
    <x v="40"/>
    <s v="1995-1999"/>
    <x v="1"/>
  </r>
  <r>
    <s v="31b96e70-66f3-11ea-9a67-7077813058ce"/>
    <n v="4142"/>
    <n v="197"/>
    <n v="57138"/>
    <s v="PAID"/>
    <s v="COD"/>
    <d v="1989-08-23T00:00:00"/>
    <x v="29"/>
    <s v="1985-1989"/>
    <x v="6"/>
  </r>
  <r>
    <s v="31ba31b0-66f3-11ea-b455-7077813058ce"/>
    <n v="9770"/>
    <n v="540"/>
    <n v="987"/>
    <s v="PAID"/>
    <s v="COD"/>
    <d v="1977-11-08T00:00:00"/>
    <x v="7"/>
    <s v="1975-1979"/>
    <x v="5"/>
  </r>
  <r>
    <s v="31bb1bfa-66f3-11ea-982b-7077813058ce"/>
    <n v="2593"/>
    <n v="178"/>
    <n v="80179"/>
    <s v="PAID"/>
    <s v="COD"/>
    <d v="2009-01-26T00:00:00"/>
    <x v="25"/>
    <s v="2005-2009"/>
    <x v="7"/>
  </r>
  <r>
    <s v="31bbdf14-66f3-11ea-8012-7077813058ce"/>
    <n v="9807"/>
    <n v="202"/>
    <n v="63810"/>
    <s v="PAID"/>
    <s v="CARD PAYMENT"/>
    <d v="2001-08-03T00:00:00"/>
    <x v="12"/>
    <s v="2000-2004"/>
    <x v="9"/>
  </r>
  <r>
    <s v="31bca246-66f3-11ea-abf6-7077813058ce"/>
    <n v="2525"/>
    <n v="632"/>
    <n v="22261"/>
    <s v="PAID"/>
    <s v="CARD PAYMENT"/>
    <d v="1992-12-25T00:00:00"/>
    <x v="32"/>
    <s v="1990-1994"/>
    <x v="4"/>
  </r>
  <r>
    <s v="31bd8c92-66f3-11ea-9011-7077813058ce"/>
    <n v="1724"/>
    <n v="25"/>
    <n v="37286"/>
    <s v="PAID"/>
    <s v="CARD PAYMENT"/>
    <d v="2004-05-17T00:00:00"/>
    <x v="16"/>
    <s v="2000-2004"/>
    <x v="9"/>
  </r>
  <r>
    <s v="31be28b0-66f3-11ea-ac89-7077813058ce"/>
    <n v="7146"/>
    <n v="990"/>
    <n v="73874"/>
    <s v="PAID"/>
    <s v="CARD PAYMENT"/>
    <d v="2003-11-28T00:00:00"/>
    <x v="34"/>
    <s v="2000-2004"/>
    <x v="9"/>
  </r>
  <r>
    <s v="31beebdc-66f3-11ea-a06e-7077813058ce"/>
    <n v="563"/>
    <n v="913"/>
    <n v="20187"/>
    <s v="NOT PAID"/>
    <s v="COD"/>
    <m/>
    <x v="2"/>
    <s v="1900-1904"/>
    <x v="2"/>
  </r>
  <r>
    <s v="31bfaf0c-66f3-11ea-8a4e-7077813058ce"/>
    <n v="7771"/>
    <n v="371"/>
    <n v="51038"/>
    <s v="NOT PAID"/>
    <s v="COD"/>
    <m/>
    <x v="2"/>
    <s v="1900-1904"/>
    <x v="2"/>
  </r>
  <r>
    <s v="31c07288-66f3-11ea-a2cf-7077813058ce"/>
    <n v="4789"/>
    <n v="514"/>
    <n v="89846"/>
    <s v="NOT PAID"/>
    <s v="COD"/>
    <m/>
    <x v="2"/>
    <s v="1900-1904"/>
    <x v="2"/>
  </r>
  <r>
    <s v="31c1364c-66f3-11ea-82bf-7077813058ce"/>
    <n v="3221"/>
    <n v="707"/>
    <n v="59967"/>
    <s v="NOT PAID"/>
    <s v="CARD PAYMENT"/>
    <m/>
    <x v="2"/>
    <s v="1900-1904"/>
    <x v="2"/>
  </r>
  <r>
    <s v="31c1f8b4-66f3-11ea-8397-7077813058ce"/>
    <n v="5197"/>
    <n v="473"/>
    <n v="59474"/>
    <s v="PAID"/>
    <s v="COD"/>
    <d v="2012-01-17T00:00:00"/>
    <x v="23"/>
    <s v="2010-2014"/>
    <x v="0"/>
  </r>
  <r>
    <s v="31c30a08-66f3-11ea-aba8-7077813058ce"/>
    <n v="8183"/>
    <n v="847"/>
    <n v="77342"/>
    <s v="NOT PAID"/>
    <s v="COD"/>
    <m/>
    <x v="2"/>
    <s v="1900-1904"/>
    <x v="2"/>
  </r>
  <r>
    <s v="31c49062-66f3-11ea-ba20-7077813058ce"/>
    <n v="1126"/>
    <n v="815"/>
    <n v="57460"/>
    <s v="PAID"/>
    <s v="COD"/>
    <d v="2010-03-02T00:00:00"/>
    <x v="24"/>
    <s v="2010-2014"/>
    <x v="0"/>
  </r>
  <r>
    <s v="31c616ba-66f3-11ea-afb3-7077813058ce"/>
    <n v="4899"/>
    <n v="928"/>
    <n v="74930"/>
    <s v="NOT PAID"/>
    <s v="COD"/>
    <m/>
    <x v="2"/>
    <s v="1900-1904"/>
    <x v="2"/>
  </r>
  <r>
    <s v="31c6b2fe-66f3-11ea-9b07-7077813058ce"/>
    <n v="4732"/>
    <n v="210"/>
    <n v="89389"/>
    <s v="NOT PAID"/>
    <s v="COD"/>
    <m/>
    <x v="2"/>
    <s v="1900-1904"/>
    <x v="2"/>
  </r>
  <r>
    <s v="31c77618-66f3-11ea-bb5b-7077813058ce"/>
    <n v="4103"/>
    <n v="793"/>
    <n v="86767"/>
    <s v="NOT PAID"/>
    <s v="COD"/>
    <m/>
    <x v="2"/>
    <s v="1900-1904"/>
    <x v="2"/>
  </r>
  <r>
    <s v="31c8394a-66f3-11ea-bf8e-7077813058ce"/>
    <n v="7861"/>
    <n v="872"/>
    <n v="42257"/>
    <s v="PAID"/>
    <s v="COD"/>
    <d v="2008-05-17T00:00:00"/>
    <x v="19"/>
    <s v="2005-2009"/>
    <x v="7"/>
  </r>
  <r>
    <s v="31c8fc98-66f3-11ea-b3c3-7077813058ce"/>
    <n v="7764"/>
    <n v="298"/>
    <n v="28987"/>
    <s v="NOT PAID"/>
    <s v="COD"/>
    <m/>
    <x v="2"/>
    <s v="1900-1904"/>
    <x v="2"/>
  </r>
  <r>
    <s v="31c9e6be-66f3-11ea-9f95-7077813058ce"/>
    <n v="5345"/>
    <n v="941"/>
    <n v="38952"/>
    <s v="PAID"/>
    <s v="COD"/>
    <d v="2010-08-28T00:00:00"/>
    <x v="24"/>
    <s v="2010-2014"/>
    <x v="0"/>
  </r>
  <r>
    <s v="31caa9ee-66f3-11ea-bce1-7077813058ce"/>
    <n v="6191"/>
    <n v="731"/>
    <n v="50635"/>
    <s v="NOT PAID"/>
    <s v="COD"/>
    <m/>
    <x v="2"/>
    <s v="1900-1904"/>
    <x v="2"/>
  </r>
  <r>
    <s v="31cb461a-66f3-11ea-a37c-7077813058ce"/>
    <n v="310"/>
    <n v="500"/>
    <n v="32800"/>
    <s v="NOT PAID"/>
    <s v="COD"/>
    <m/>
    <x v="2"/>
    <s v="1900-1904"/>
    <x v="2"/>
  </r>
  <r>
    <s v="31cc0964-66f3-11ea-b6b3-7077813058ce"/>
    <n v="3095"/>
    <n v="142"/>
    <n v="67478"/>
    <s v="NOT PAID"/>
    <s v="CARD PAYMENT"/>
    <m/>
    <x v="2"/>
    <s v="1900-1904"/>
    <x v="2"/>
  </r>
  <r>
    <s v="31cccd64-66f3-11ea-a4c2-7077813058ce"/>
    <n v="2159"/>
    <n v="787"/>
    <n v="24449"/>
    <s v="PAID"/>
    <s v="COD"/>
    <d v="2011-06-25T00:00:00"/>
    <x v="33"/>
    <s v="2010-2014"/>
    <x v="0"/>
  </r>
  <r>
    <s v="31cd8fca-66f3-11ea-97a4-7077813058ce"/>
    <n v="3569"/>
    <n v="749"/>
    <n v="3119"/>
    <s v="PAID"/>
    <s v="CARD PAYMENT"/>
    <d v="2014-07-02T00:00:00"/>
    <x v="0"/>
    <s v="2010-2014"/>
    <x v="0"/>
  </r>
  <r>
    <s v="31ce7a18-66f3-11ea-94eb-7077813058ce"/>
    <n v="5958"/>
    <n v="304"/>
    <n v="13693"/>
    <s v="PAID"/>
    <s v="COD"/>
    <d v="2004-09-25T00:00:00"/>
    <x v="16"/>
    <s v="2000-2004"/>
    <x v="9"/>
  </r>
  <r>
    <s v="31cf3d24-66f3-11ea-8054-7077813058ce"/>
    <n v="1275"/>
    <n v="30"/>
    <n v="80796"/>
    <s v="PAID"/>
    <s v="COD"/>
    <d v="2010-03-09T00:00:00"/>
    <x v="24"/>
    <s v="2010-2014"/>
    <x v="0"/>
  </r>
  <r>
    <s v="31d0006c-66f3-11ea-9c10-7077813058ce"/>
    <n v="6357"/>
    <n v="477"/>
    <n v="19804"/>
    <s v="NOT PAID"/>
    <s v="COD"/>
    <m/>
    <x v="2"/>
    <s v="1900-1904"/>
    <x v="2"/>
  </r>
  <r>
    <s v="31d16094-66f3-11ea-b511-7077813058ce"/>
    <n v="4551"/>
    <n v="52"/>
    <n v="75766"/>
    <s v="NOT PAID"/>
    <s v="CARD PAYMENT"/>
    <m/>
    <x v="2"/>
    <s v="1900-1904"/>
    <x v="2"/>
  </r>
  <r>
    <s v="31d222e8-66f3-11ea-9b54-7077813058ce"/>
    <n v="4252"/>
    <n v="73"/>
    <n v="74338"/>
    <s v="NOT PAID"/>
    <s v="COD"/>
    <m/>
    <x v="2"/>
    <s v="1900-1904"/>
    <x v="2"/>
  </r>
  <r>
    <s v="31d2e636-66f3-11ea-8df2-7077813058ce"/>
    <n v="2096"/>
    <n v="691"/>
    <n v="73423"/>
    <s v="PAID"/>
    <s v="CARD PAYMENT"/>
    <d v="2012-08-20T00:00:00"/>
    <x v="23"/>
    <s v="2010-2014"/>
    <x v="0"/>
  </r>
  <r>
    <s v="31d3f842-66f3-11ea-a75e-7077813058ce"/>
    <n v="5209"/>
    <n v="786"/>
    <n v="91842"/>
    <s v="PAID"/>
    <s v="COD"/>
    <d v="1976-08-31T00:00:00"/>
    <x v="5"/>
    <s v="1975-1979"/>
    <x v="5"/>
  </r>
  <r>
    <s v="31d4bb6c-66f3-11ea-9ff7-7077813058ce"/>
    <n v="9271"/>
    <n v="68"/>
    <n v="81148"/>
    <s v="NOT PAID"/>
    <s v="COD"/>
    <m/>
    <x v="2"/>
    <s v="1900-1904"/>
    <x v="2"/>
  </r>
  <r>
    <s v="31d5a4e4-66f3-11ea-861b-7077813058ce"/>
    <n v="6772"/>
    <n v="630"/>
    <n v="96963"/>
    <s v="PAID"/>
    <s v="COD"/>
    <d v="2009-09-29T00:00:00"/>
    <x v="25"/>
    <s v="2005-2009"/>
    <x v="7"/>
  </r>
  <r>
    <s v="31d68f18-66f3-11ea-b8c4-7077813058ce"/>
    <n v="4628"/>
    <n v="357"/>
    <n v="88092"/>
    <s v="NOT PAID"/>
    <s v="COD"/>
    <m/>
    <x v="2"/>
    <s v="1900-1904"/>
    <x v="2"/>
  </r>
  <r>
    <s v="31d77952-66f3-11ea-b47a-7077813058ce"/>
    <n v="3853"/>
    <n v="455"/>
    <n v="66397"/>
    <s v="NOT PAID"/>
    <s v="CARD PAYMENT"/>
    <m/>
    <x v="2"/>
    <s v="1900-1904"/>
    <x v="2"/>
  </r>
  <r>
    <s v="31d8638c-66f3-11ea-8b90-7077813058ce"/>
    <n v="515"/>
    <n v="947"/>
    <n v="1714"/>
    <s v="PAID"/>
    <s v="CARD PAYMENT"/>
    <d v="1987-04-30T00:00:00"/>
    <x v="6"/>
    <s v="1985-1989"/>
    <x v="6"/>
  </r>
  <r>
    <s v="31d927a2-66f3-11ea-bb48-7077813058ce"/>
    <n v="7513"/>
    <n v="589"/>
    <n v="5059"/>
    <s v="NOT PAID"/>
    <s v="CARD PAYMENT"/>
    <m/>
    <x v="2"/>
    <s v="1900-1904"/>
    <x v="2"/>
  </r>
  <r>
    <s v="31d9eaca-66f3-11ea-b8c8-7077813058ce"/>
    <n v="9030"/>
    <n v="863"/>
    <n v="66582"/>
    <s v="NOT PAID"/>
    <s v="CARD PAYMENT"/>
    <m/>
    <x v="2"/>
    <s v="1900-1904"/>
    <x v="2"/>
  </r>
  <r>
    <s v="31da86f6-66f3-11ea-8b12-7077813058ce"/>
    <n v="2378"/>
    <n v="668"/>
    <n v="42143"/>
    <s v="PAID"/>
    <s v="CARD PAYMENT"/>
    <d v="1972-06-16T00:00:00"/>
    <x v="41"/>
    <s v="1970-1974"/>
    <x v="3"/>
  </r>
  <r>
    <s v="31db9768-66f3-11ea-883c-7077813058ce"/>
    <n v="5894"/>
    <n v="206"/>
    <n v="27741"/>
    <s v="NOT PAID"/>
    <s v="COD"/>
    <m/>
    <x v="2"/>
    <s v="1900-1904"/>
    <x v="2"/>
  </r>
  <r>
    <s v="31dcf6d4-66f3-11ea-a647-7077813058ce"/>
    <n v="7587"/>
    <n v="835"/>
    <n v="696"/>
    <s v="NOT PAID"/>
    <s v="CARD PAYMENT"/>
    <m/>
    <x v="2"/>
    <s v="1900-1904"/>
    <x v="2"/>
  </r>
  <r>
    <s v="31de0880-66f3-11ea-ab1e-7077813058ce"/>
    <n v="1424"/>
    <n v="315"/>
    <n v="37660"/>
    <s v="NOT PAID"/>
    <s v="CARD PAYMENT"/>
    <m/>
    <x v="2"/>
    <s v="1900-1904"/>
    <x v="2"/>
  </r>
  <r>
    <s v="31df1974-66f3-11ea-948f-7077813058ce"/>
    <n v="5214"/>
    <n v="553"/>
    <n v="16299"/>
    <s v="NOT PAID"/>
    <s v="CARD PAYMENT"/>
    <m/>
    <x v="2"/>
    <s v="1900-1904"/>
    <x v="2"/>
  </r>
  <r>
    <s v="31e02ac0-66f3-11ea-85d7-7077813058ce"/>
    <n v="8249"/>
    <n v="861"/>
    <n v="16690"/>
    <s v="PAID"/>
    <s v="CARD PAYMENT"/>
    <d v="1996-09-13T00:00:00"/>
    <x v="26"/>
    <s v="1995-1999"/>
    <x v="1"/>
  </r>
  <r>
    <s v="31e163c2-66f3-11ea-a771-7077813058ce"/>
    <n v="3172"/>
    <n v="279"/>
    <n v="21003"/>
    <s v="NOT PAID"/>
    <s v="CARD PAYMENT"/>
    <m/>
    <x v="2"/>
    <s v="1900-1904"/>
    <x v="2"/>
  </r>
  <r>
    <s v="31e27454-66f3-11ea-985a-7077813058ce"/>
    <n v="5489"/>
    <n v="75"/>
    <n v="93642"/>
    <s v="PAID"/>
    <s v="COD"/>
    <d v="2002-09-08T00:00:00"/>
    <x v="15"/>
    <s v="2000-2004"/>
    <x v="9"/>
  </r>
  <r>
    <s v="31e3aca4-66f3-11ea-b4f1-7077813058ce"/>
    <n v="2037"/>
    <n v="895"/>
    <n v="34832"/>
    <s v="NOT PAID"/>
    <s v="COD"/>
    <m/>
    <x v="2"/>
    <s v="1900-1904"/>
    <x v="2"/>
  </r>
  <r>
    <s v="31e496d4-66f3-11ea-ae24-7077813058ce"/>
    <n v="2401"/>
    <n v="866"/>
    <n v="59176"/>
    <s v="PAID"/>
    <s v="COD"/>
    <d v="1995-01-01T00:00:00"/>
    <x v="27"/>
    <s v="1995-1999"/>
    <x v="1"/>
  </r>
  <r>
    <s v="31e5a810-66f3-11ea-b394-7077813058ce"/>
    <n v="1303"/>
    <n v="792"/>
    <n v="3846"/>
    <s v="NOT PAID"/>
    <s v="COD"/>
    <m/>
    <x v="2"/>
    <s v="1900-1904"/>
    <x v="2"/>
  </r>
  <r>
    <s v="31e70780-66f3-11ea-a98c-7077813058ce"/>
    <n v="6798"/>
    <n v="191"/>
    <n v="17651"/>
    <s v="PAID"/>
    <s v="CARD PAYMENT"/>
    <d v="1989-10-17T00:00:00"/>
    <x v="29"/>
    <s v="1985-1989"/>
    <x v="6"/>
  </r>
  <r>
    <s v="31e7ca9a-66f3-11ea-a42b-7077813058ce"/>
    <n v="9917"/>
    <n v="59"/>
    <n v="2282"/>
    <s v="NOT PAID"/>
    <s v="CARD PAYMENT"/>
    <m/>
    <x v="2"/>
    <s v="1900-1904"/>
    <x v="2"/>
  </r>
  <r>
    <s v="31e92a06-66f3-11ea-a2c3-7077813058ce"/>
    <n v="2969"/>
    <n v="748"/>
    <n v="49908"/>
    <s v="NOT PAID"/>
    <s v="CARD PAYMENT"/>
    <m/>
    <x v="2"/>
    <s v="1900-1904"/>
    <x v="2"/>
  </r>
  <r>
    <s v="31ea3b58-66f3-11ea-bc9e-7077813058ce"/>
    <n v="8737"/>
    <n v="693"/>
    <n v="68886"/>
    <s v="NOT PAID"/>
    <s v="COD"/>
    <m/>
    <x v="2"/>
    <s v="1900-1904"/>
    <x v="2"/>
  </r>
  <r>
    <s v="31eb4c8c-66f3-11ea-b7ad-7077813058ce"/>
    <n v="2104"/>
    <n v="955"/>
    <n v="41456"/>
    <s v="PAID"/>
    <s v="CARD PAYMENT"/>
    <d v="1992-12-27T00:00:00"/>
    <x v="32"/>
    <s v="1990-1994"/>
    <x v="4"/>
  </r>
  <r>
    <s v="31ebe8b4-66f3-11ea-b8ca-7077813058ce"/>
    <n v="1702"/>
    <n v="538"/>
    <n v="39488"/>
    <s v="NOT PAID"/>
    <s v="COD"/>
    <m/>
    <x v="2"/>
    <s v="1900-1904"/>
    <x v="2"/>
  </r>
  <r>
    <s v="31ecabe2-66f3-11ea-9fa2-7077813058ce"/>
    <n v="8933"/>
    <n v="169"/>
    <n v="75362"/>
    <s v="PAID"/>
    <s v="COD"/>
    <d v="2017-08-24T00:00:00"/>
    <x v="42"/>
    <s v="2015-2019"/>
    <x v="8"/>
  </r>
  <r>
    <s v="31ed6f18-66f3-11ea-af57-7077813058ce"/>
    <n v="3624"/>
    <n v="924"/>
    <n v="73137"/>
    <s v="PAID"/>
    <s v="CARD PAYMENT"/>
    <d v="2015-03-20T00:00:00"/>
    <x v="43"/>
    <s v="2015-2019"/>
    <x v="8"/>
  </r>
  <r>
    <s v="31ee3246-66f3-11ea-ae6c-7077813058ce"/>
    <n v="4892"/>
    <n v="579"/>
    <n v="77570"/>
    <s v="NOT PAID"/>
    <s v="CARD PAYMENT"/>
    <m/>
    <x v="2"/>
    <s v="1900-1904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30"/>
    <n v="31"/>
    <s v="Mitchell"/>
    <s v="harriette42@ymail.com"/>
    <s v="Internal Goods"/>
    <n v="49302"/>
    <s v="PAID"/>
    <s v="CARD PAYMENT"/>
    <s v="12/18/2014"/>
    <s v="Medium"/>
    <d v="1979-11-05T00:00:00"/>
    <d v="1983-05-16T00:00:00"/>
    <n v="3"/>
    <x v="0"/>
    <x v="0"/>
    <x v="0"/>
  </r>
  <r>
    <n v="3189"/>
    <n v="495"/>
    <s v="Reginald"/>
    <s v="matthew951@yahoo.co.in"/>
    <s v="Wholesale"/>
    <n v="78698"/>
    <s v="PAID"/>
    <s v="CARD PAYMENT"/>
    <s v="7/10/1997"/>
    <s v="High"/>
    <d v="2014-09-26T00:00:00"/>
    <d v="2034-04-11T00:00:00"/>
    <n v="19"/>
    <x v="1"/>
    <x v="1"/>
    <x v="1"/>
  </r>
  <r>
    <n v="2216"/>
    <n v="795"/>
    <s v="Jaylene"/>
    <s v="geraldine867@ymail.co.in"/>
    <s v="Retail"/>
    <n v="69417"/>
    <s v="NOT PAID"/>
    <s v="CARD PAYMENT"/>
    <s v="NP"/>
    <s v="High"/>
    <d v="1983-10-23T00:00:00"/>
    <d v="2002-07-13T00:00:00"/>
    <n v="18"/>
    <x v="1"/>
    <x v="1"/>
    <x v="1"/>
  </r>
  <r>
    <n v="1904"/>
    <n v="33"/>
    <s v="Stacie"/>
    <s v="brenda905@ymail.com"/>
    <s v="Internal Goods"/>
    <n v="39655"/>
    <s v="NOT PAID"/>
    <s v="COD"/>
    <s v="NP"/>
    <s v="Medium"/>
    <d v="1994-06-06T00:00:00"/>
    <d v="2012-06-01T00:00:00"/>
    <n v="17"/>
    <x v="1"/>
    <x v="0"/>
    <x v="2"/>
  </r>
  <r>
    <n v="7342"/>
    <n v="882"/>
    <s v="Jonathan"/>
    <s v="malie282@gmail.com"/>
    <s v="Wholesale"/>
    <n v="87400"/>
    <s v="NOT PAID"/>
    <s v="COD"/>
    <s v="NP"/>
    <s v="High"/>
    <d v="2001-06-02T00:00:00"/>
    <d v="2014-07-26T00:00:00"/>
    <n v="13"/>
    <x v="1"/>
    <x v="1"/>
    <x v="1"/>
  </r>
  <r>
    <n v="7633"/>
    <n v="657"/>
    <s v="Italia"/>
    <s v="fred847@google.co.in"/>
    <s v="Internal Goods"/>
    <n v="56881"/>
    <s v="PAID"/>
    <s v="CARD PAYMENT"/>
    <s v="11/1/1971"/>
    <s v="Medium"/>
    <d v="1986-06-20T00:00:00"/>
    <d v="2006-07-22T00:00:00"/>
    <n v="20"/>
    <x v="1"/>
    <x v="0"/>
    <x v="2"/>
  </r>
  <r>
    <n v="2154"/>
    <n v="761"/>
    <s v="Catherine"/>
    <s v="clay224@gmail.com"/>
    <s v="Wholesale"/>
    <n v="99239"/>
    <s v="NOT PAID"/>
    <s v="COD"/>
    <s v="NP"/>
    <s v="High"/>
    <d v="1974-03-11T00:00:00"/>
    <d v="1980-10-27T00:00:00"/>
    <n v="6"/>
    <x v="2"/>
    <x v="1"/>
    <x v="3"/>
  </r>
  <r>
    <n v="5543"/>
    <n v="20"/>
    <s v="Pierre"/>
    <s v="alaysha578@hotmail.com"/>
    <s v="Wholesale"/>
    <n v="23921"/>
    <s v="NOT PAID"/>
    <s v="COD"/>
    <s v="NP"/>
    <s v="Low"/>
    <d v="1971-11-24T00:00:00"/>
    <d v="1984-11-24T00:00:00"/>
    <n v="13"/>
    <x v="1"/>
    <x v="2"/>
    <x v="4"/>
  </r>
  <r>
    <n v="2332"/>
    <n v="356"/>
    <s v="Sheryl"/>
    <s v="kelli519@gmail.com"/>
    <s v="Retail"/>
    <n v="67599"/>
    <s v="NOT PAID"/>
    <s v="CARD PAYMENT"/>
    <s v="NP"/>
    <s v="High"/>
    <d v="2009-05-31T00:00:00"/>
    <d v="2014-10-02T00:00:00"/>
    <n v="5"/>
    <x v="0"/>
    <x v="1"/>
    <x v="5"/>
  </r>
  <r>
    <n v="4094"/>
    <n v="301"/>
    <s v="Rory"/>
    <s v="ryker154@hotmail.com"/>
    <s v="Internal Goods"/>
    <n v="3725"/>
    <s v="NOT PAID"/>
    <s v="COD"/>
    <s v="NP"/>
    <s v="Low"/>
    <d v="2018-03-24T00:00:00"/>
    <d v="2035-12-29T00:00:00"/>
    <n v="17"/>
    <x v="1"/>
    <x v="2"/>
    <x v="4"/>
  </r>
  <r>
    <n v="3042"/>
    <n v="450"/>
    <s v="Cecile"/>
    <s v="johnnie593@hotmail.com"/>
    <s v="Wholesale"/>
    <n v="95516"/>
    <s v="PAID"/>
    <s v="COD"/>
    <s v="5/15/1991"/>
    <s v="High"/>
    <d v="1973-09-07T00:00:00"/>
    <d v="1983-01-08T00:00:00"/>
    <n v="9"/>
    <x v="2"/>
    <x v="1"/>
    <x v="3"/>
  </r>
  <r>
    <n v="2220"/>
    <n v="782"/>
    <s v="Monte"/>
    <s v="zykeria36@google.co.in"/>
    <s v="Wholesale"/>
    <n v="62528"/>
    <s v="PAID"/>
    <s v="COD"/>
    <s v="6/30/1976"/>
    <s v="Medium"/>
    <d v="2001-09-27T00:00:00"/>
    <d v="2014-10-25T00:00:00"/>
    <n v="13"/>
    <x v="1"/>
    <x v="1"/>
    <x v="1"/>
  </r>
  <r>
    <n v="4988"/>
    <n v="820"/>
    <s v="Belle"/>
    <s v="selma775@yahoo.co.in"/>
    <s v="Wholesale"/>
    <n v="21021"/>
    <s v="NOT PAID"/>
    <s v="CARD PAYMENT"/>
    <s v="NP"/>
    <s v="Low"/>
    <d v="2012-04-29T00:00:00"/>
    <d v="2024-09-11T00:00:00"/>
    <n v="12"/>
    <x v="1"/>
    <x v="2"/>
    <x v="4"/>
  </r>
  <r>
    <n v="175"/>
    <n v="316"/>
    <s v="Rayshawn"/>
    <s v="kathryn298@gmail.com"/>
    <s v="Wholesale"/>
    <n v="99492"/>
    <s v="NOT PAID"/>
    <s v="CARD PAYMENT"/>
    <s v="NP"/>
    <s v="High"/>
    <d v="1982-06-02T00:00:00"/>
    <d v="1987-12-10T00:00:00"/>
    <n v="5"/>
    <x v="0"/>
    <x v="1"/>
    <x v="5"/>
  </r>
  <r>
    <n v="4233"/>
    <n v="945"/>
    <s v="Abby"/>
    <s v="karl167@google.co.in"/>
    <s v="Internal Goods"/>
    <n v="60282"/>
    <s v="PAID"/>
    <s v="CARD PAYMENT"/>
    <s v="8/9/1987"/>
    <s v="Medium"/>
    <d v="1975-08-10T00:00:00"/>
    <d v="1991-05-22T00:00:00"/>
    <n v="15"/>
    <x v="1"/>
    <x v="1"/>
    <x v="1"/>
  </r>
  <r>
    <n v="4351"/>
    <n v="174"/>
    <s v="Alonzo"/>
    <s v="freda331@yahoo.co.in"/>
    <s v="Internal Goods"/>
    <n v="20357"/>
    <s v="NOT PAID"/>
    <s v="CARD PAYMENT"/>
    <s v="NP"/>
    <s v="Low"/>
    <d v="2014-09-14T00:00:00"/>
    <d v="2019-10-22T00:00:00"/>
    <n v="5"/>
    <x v="0"/>
    <x v="2"/>
    <x v="6"/>
  </r>
  <r>
    <n v="5578"/>
    <n v="634"/>
    <s v="Ray"/>
    <s v="david216@ymail.com"/>
    <s v="Wholesale"/>
    <n v="24053"/>
    <s v="NOT PAID"/>
    <s v="CARD PAYMENT"/>
    <s v="NP"/>
    <s v="Low"/>
    <d v="2004-05-18T00:00:00"/>
    <d v="2016-09-11T00:00:00"/>
    <n v="12"/>
    <x v="1"/>
    <x v="2"/>
    <x v="4"/>
  </r>
  <r>
    <n v="4523"/>
    <n v="456"/>
    <s v="Tiffany"/>
    <s v="winnifred436@gmail.com"/>
    <s v="Wholesale"/>
    <n v="50958"/>
    <s v="NOT PAID"/>
    <s v="CARD PAYMENT"/>
    <s v="NP"/>
    <s v="Medium"/>
    <d v="2015-12-30T00:00:00"/>
    <d v="2033-12-21T00:00:00"/>
    <n v="17"/>
    <x v="1"/>
    <x v="0"/>
    <x v="2"/>
  </r>
  <r>
    <n v="2972"/>
    <n v="0"/>
    <s v="Rosalind"/>
    <s v="bryce535@google.co.in"/>
    <s v="Wholesale"/>
    <n v="68227"/>
    <s v="PAID"/>
    <s v="CARD PAYMENT"/>
    <s v="7/6/1977"/>
    <s v="High"/>
    <d v="2015-12-30T00:00:00"/>
    <d v="2020-09-14T00:00:00"/>
    <n v="4"/>
    <x v="0"/>
    <x v="1"/>
    <x v="5"/>
  </r>
  <r>
    <n v="6153"/>
    <n v="186"/>
    <s v="Franklin"/>
    <s v="maeve922@gmail.com"/>
    <s v="Retail"/>
    <n v="77861"/>
    <s v="PAID"/>
    <s v="CARD PAYMENT"/>
    <s v="9/8/1997"/>
    <s v="High"/>
    <d v="1983-10-23T00:00:00"/>
    <d v="1994-05-17T00:00:00"/>
    <n v="10"/>
    <x v="2"/>
    <x v="1"/>
    <x v="3"/>
  </r>
  <r>
    <n v="4852"/>
    <n v="596"/>
    <s v="Sophie"/>
    <s v="seth275@ymail.com"/>
    <s v="Internal Goods"/>
    <n v="48315"/>
    <s v="NOT PAID"/>
    <s v="CARD PAYMENT"/>
    <s v="NP"/>
    <s v="Medium"/>
    <d v="2014-12-30T00:00:00"/>
    <d v="2031-06-10T00:00:00"/>
    <n v="16"/>
    <x v="1"/>
    <x v="0"/>
    <x v="2"/>
  </r>
  <r>
    <n v="8106"/>
    <n v="245"/>
    <s v="Matthew"/>
    <s v="maria344@yahoo.com"/>
    <s v="Retail"/>
    <n v="83002"/>
    <s v="PAID"/>
    <s v="CARD PAYMENT"/>
    <s v="3/5/1999"/>
    <s v="High"/>
    <d v="1995-01-03T00:00:00"/>
    <d v="2000-09-14T00:00:00"/>
    <n v="5"/>
    <x v="0"/>
    <x v="1"/>
    <x v="5"/>
  </r>
  <r>
    <n v="3917"/>
    <n v="17"/>
    <s v="Larry"/>
    <s v="taron588@yahoo.co.in"/>
    <s v="Internal Goods"/>
    <n v="47650"/>
    <s v="PAID"/>
    <s v="COD"/>
    <s v="11/8/1977"/>
    <s v="Medium"/>
    <d v="1979-08-05T00:00:00"/>
    <d v="1996-08-03T00:00:00"/>
    <n v="16"/>
    <x v="1"/>
    <x v="0"/>
    <x v="2"/>
  </r>
  <r>
    <n v="9377"/>
    <n v="48"/>
    <s v="Elena"/>
    <s v="bryce621@google.co.in"/>
    <s v="Internal Goods"/>
    <n v="19386"/>
    <s v="NOT PAID"/>
    <s v="COD"/>
    <s v="NP"/>
    <s v="Low"/>
    <d v="2003-06-11T00:00:00"/>
    <d v="2010-03-16T00:00:00"/>
    <n v="6"/>
    <x v="2"/>
    <x v="2"/>
    <x v="7"/>
  </r>
  <r>
    <n v="5387"/>
    <n v="457"/>
    <s v="Brady"/>
    <s v="ramona218@gmail.com"/>
    <s v="Retail"/>
    <n v="39432"/>
    <s v="PAID"/>
    <s v="COD"/>
    <s v="9/15/2005"/>
    <s v="Medium"/>
    <d v="1974-06-06T00:00:00"/>
    <d v="1976-10-09T00:00:00"/>
    <n v="2"/>
    <x v="0"/>
    <x v="0"/>
    <x v="0"/>
  </r>
  <r>
    <n v="6513"/>
    <n v="944"/>
    <s v="Sapphire"/>
    <s v="adrienne107@gmail.com"/>
    <s v="Retail"/>
    <n v="1421"/>
    <s v="PAID"/>
    <s v="COD"/>
    <s v="12/12/2019"/>
    <s v="Low"/>
    <d v="1994-09-13T00:00:00"/>
    <d v="2007-04-20T00:00:00"/>
    <n v="12"/>
    <x v="1"/>
    <x v="2"/>
    <x v="4"/>
  </r>
  <r>
    <n v="3965"/>
    <n v="516"/>
    <s v="Gene"/>
    <s v="dawn743@yahoo.com"/>
    <s v="Retail"/>
    <n v="16113"/>
    <s v="PAID"/>
    <s v="COD"/>
    <s v="11/15/2013"/>
    <s v="Low"/>
    <d v="2003-07-11T00:00:00"/>
    <d v="2010-04-01T00:00:00"/>
    <n v="6"/>
    <x v="2"/>
    <x v="2"/>
    <x v="7"/>
  </r>
  <r>
    <n v="8893"/>
    <n v="847"/>
    <s v="Magdalene"/>
    <s v="yessenia134@yahoo.com"/>
    <s v="Retail"/>
    <n v="52318"/>
    <s v="NOT PAID"/>
    <s v="CARD PAYMENT"/>
    <s v="NP"/>
    <s v="Medium"/>
    <d v="1992-05-28T00:00:00"/>
    <d v="2001-01-22T00:00:00"/>
    <n v="8"/>
    <x v="2"/>
    <x v="0"/>
    <x v="8"/>
  </r>
  <r>
    <n v="1897"/>
    <n v="504"/>
    <s v="Norma"/>
    <s v="ryan368@ymail.com"/>
    <s v="Wholesale"/>
    <n v="7389"/>
    <s v="NOT PAID"/>
    <s v="CARD PAYMENT"/>
    <s v="NP"/>
    <s v="Low"/>
    <d v="1979-11-16T00:00:00"/>
    <d v="1988-11-14T00:00:00"/>
    <n v="8"/>
    <x v="2"/>
    <x v="2"/>
    <x v="7"/>
  </r>
  <r>
    <n v="390"/>
    <n v="115"/>
    <s v="Destiny"/>
    <s v="harriette113@ymail.co.in"/>
    <s v="Retail"/>
    <n v="86040"/>
    <s v="PAID"/>
    <s v="COD"/>
    <s v="11/15/2013"/>
    <s v="High"/>
    <d v="2010-06-16T00:00:00"/>
    <d v="2012-10-01T00:00:00"/>
    <n v="2"/>
    <x v="0"/>
    <x v="1"/>
    <x v="5"/>
  </r>
  <r>
    <n v="3633"/>
    <n v="740"/>
    <s v="Glory"/>
    <s v="jana467@gmail.com"/>
    <s v="Internal Goods"/>
    <n v="56148"/>
    <s v="PAID"/>
    <s v="COD"/>
    <s v="8/10/2001"/>
    <s v="Medium"/>
    <d v="1971-09-13T00:00:00"/>
    <d v="1973-06-25T00:00:00"/>
    <n v="1"/>
    <x v="0"/>
    <x v="0"/>
    <x v="0"/>
  </r>
  <r>
    <n v="7828"/>
    <n v="884"/>
    <s v="Latasha"/>
    <s v="frances207@ymail.co.in"/>
    <s v="Internal Goods"/>
    <n v="894"/>
    <s v="PAID"/>
    <s v="CARD PAYMENT"/>
    <s v="7/17/2006"/>
    <s v="Low"/>
    <d v="1995-07-02T00:00:00"/>
    <d v="2013-09-05T00:00:00"/>
    <n v="18"/>
    <x v="1"/>
    <x v="2"/>
    <x v="4"/>
  </r>
  <r>
    <n v="2241"/>
    <n v="446"/>
    <s v="Clay"/>
    <s v="tiffani841@google.co.in"/>
    <s v="Internal Goods"/>
    <n v="35634"/>
    <s v="NOT PAID"/>
    <s v="COD"/>
    <s v="NP"/>
    <s v="Medium"/>
    <d v="1998-01-11T00:00:00"/>
    <d v="2016-07-06T00:00:00"/>
    <n v="18"/>
    <x v="1"/>
    <x v="0"/>
    <x v="2"/>
  </r>
  <r>
    <n v="896"/>
    <n v="74"/>
    <s v="Frances"/>
    <s v="cecile32@hotmail.com"/>
    <s v="Internal Goods"/>
    <n v="28701"/>
    <s v="PAID"/>
    <s v="CARD PAYMENT"/>
    <s v="11/15/2013"/>
    <s v="Low"/>
    <d v="1982-09-06T00:00:00"/>
    <d v="2001-08-11T00:00:00"/>
    <n v="18"/>
    <x v="1"/>
    <x v="2"/>
    <x v="4"/>
  </r>
  <r>
    <n v="6361"/>
    <n v="636"/>
    <s v="Dinah"/>
    <s v="bryce393@ymail.com"/>
    <s v="Internal Goods"/>
    <n v="90380"/>
    <s v="PAID"/>
    <s v="CARD PAYMENT"/>
    <s v="8/2/1993"/>
    <s v="High"/>
    <d v="1999-05-09T00:00:00"/>
    <d v="2005-06-01T00:00:00"/>
    <n v="6"/>
    <x v="2"/>
    <x v="1"/>
    <x v="3"/>
  </r>
  <r>
    <n v="6713"/>
    <n v="37"/>
    <s v="Merna"/>
    <s v="earle203@google.co.in"/>
    <s v="Retail"/>
    <n v="21813"/>
    <s v="NOT PAID"/>
    <s v="COD"/>
    <s v="NP"/>
    <s v="Low"/>
    <d v="2004-09-17T00:00:00"/>
    <d v="2024-06-03T00:00:00"/>
    <n v="19"/>
    <x v="1"/>
    <x v="2"/>
    <x v="4"/>
  </r>
  <r>
    <n v="4283"/>
    <n v="804"/>
    <s v="Louise"/>
    <s v="danita716@ymail.com"/>
    <s v="Wholesale"/>
    <n v="36312"/>
    <s v="NOT PAID"/>
    <s v="CARD PAYMENT"/>
    <s v="NP"/>
    <s v="Medium"/>
    <d v="1997-08-24T00:00:00"/>
    <d v="2010-07-07T00:00:00"/>
    <n v="12"/>
    <x v="1"/>
    <x v="0"/>
    <x v="2"/>
  </r>
  <r>
    <n v="9486"/>
    <n v="694"/>
    <s v="Kaitlyn"/>
    <s v="raeleigh114@gmail.com"/>
    <s v="Wholesale"/>
    <n v="24856"/>
    <s v="PAID"/>
    <s v="CARD PAYMENT"/>
    <s v="10/20/2002"/>
    <s v="Low"/>
    <d v="2003-06-03T00:00:00"/>
    <d v="2014-05-08T00:00:00"/>
    <n v="10"/>
    <x v="2"/>
    <x v="2"/>
    <x v="7"/>
  </r>
  <r>
    <n v="308"/>
    <n v="198"/>
    <s v="Morgan"/>
    <s v="guy394@outlook.com"/>
    <s v="Retail"/>
    <n v="39234"/>
    <s v="PAID"/>
    <s v="CARD PAYMENT"/>
    <s v="7/17/2006"/>
    <s v="Medium"/>
    <d v="1998-05-07T00:00:00"/>
    <d v="2016-12-29T00:00:00"/>
    <n v="18"/>
    <x v="1"/>
    <x v="0"/>
    <x v="2"/>
  </r>
  <r>
    <n v="8927"/>
    <n v="576"/>
    <s v="Courtney"/>
    <s v="anastasia108@google.co.in"/>
    <s v="Wholesale"/>
    <n v="74222"/>
    <s v="PAID"/>
    <s v="COD"/>
    <s v="11/20/2004"/>
    <s v="High"/>
    <d v="1976-01-04T00:00:00"/>
    <d v="1985-09-15T00:00:00"/>
    <n v="9"/>
    <x v="2"/>
    <x v="1"/>
    <x v="3"/>
  </r>
  <r>
    <n v="249"/>
    <n v="754"/>
    <s v="Rayshawn"/>
    <s v="benita963@gmail.com"/>
    <s v="Retail"/>
    <n v="47260"/>
    <s v="PAID"/>
    <s v="CARD PAYMENT"/>
    <s v="3/8/1982"/>
    <s v="Medium"/>
    <d v="2010-05-14T00:00:00"/>
    <d v="2027-11-18T00:00:00"/>
    <n v="17"/>
    <x v="1"/>
    <x v="0"/>
    <x v="2"/>
  </r>
  <r>
    <n v="2620"/>
    <n v="547"/>
    <s v="Eddie"/>
    <s v="dianne471@ymail.com"/>
    <s v="Retail"/>
    <n v="45432"/>
    <s v="NOT PAID"/>
    <s v="COD"/>
    <s v="NP"/>
    <s v="Medium"/>
    <d v="2006-08-19T00:00:00"/>
    <d v="2022-01-03T00:00:00"/>
    <n v="15"/>
    <x v="1"/>
    <x v="0"/>
    <x v="2"/>
  </r>
  <r>
    <n v="1164"/>
    <n v="656"/>
    <s v="Maurice"/>
    <s v="andrea833@yahoo.co.in"/>
    <s v="Internal Goods"/>
    <n v="30192"/>
    <s v="PAID"/>
    <s v="COD"/>
    <s v="4/9/1994"/>
    <s v="Low"/>
    <d v="1983-06-12T00:00:00"/>
    <d v="2001-11-24T00:00:00"/>
    <n v="18"/>
    <x v="1"/>
    <x v="0"/>
    <x v="2"/>
  </r>
  <r>
    <n v="4711"/>
    <n v="654"/>
    <s v="Taryn"/>
    <s v="raul112@outlook.com"/>
    <s v="Internal Goods"/>
    <n v="53868"/>
    <s v="NOT PAID"/>
    <s v="CARD PAYMENT"/>
    <s v="NP"/>
    <s v="Medium"/>
    <d v="1998-05-12T00:00:00"/>
    <d v="2007-09-17T00:00:00"/>
    <n v="9"/>
    <x v="2"/>
    <x v="0"/>
    <x v="8"/>
  </r>
  <r>
    <n v="4053"/>
    <n v="646"/>
    <s v="Lazaro"/>
    <s v="raven727@yahoo.co.in"/>
    <s v="Retail"/>
    <n v="9691"/>
    <s v="NOT PAID"/>
    <s v="CARD PAYMENT"/>
    <s v="NP"/>
    <s v="Low"/>
    <d v="2013-03-15T00:00:00"/>
    <d v="2024-06-05T00:00:00"/>
    <n v="11"/>
    <x v="1"/>
    <x v="2"/>
    <x v="4"/>
  </r>
  <r>
    <n v="4272"/>
    <n v="250"/>
    <s v="Muriel"/>
    <s v="rebecca74@yahoo.co.in"/>
    <s v="Retail"/>
    <n v="39001"/>
    <s v="NOT PAID"/>
    <s v="COD"/>
    <s v="NP"/>
    <s v="Medium"/>
    <d v="2014-04-17T00:00:00"/>
    <d v="2022-06-30T00:00:00"/>
    <n v="8"/>
    <x v="2"/>
    <x v="0"/>
    <x v="8"/>
  </r>
  <r>
    <n v="7005"/>
    <n v="81"/>
    <s v="Dejon"/>
    <s v="rosalind124@hotmail.com"/>
    <s v="Retail"/>
    <n v="70814"/>
    <s v="NOT PAID"/>
    <s v="CARD PAYMENT"/>
    <s v="NP"/>
    <s v="High"/>
    <d v="1971-03-29T00:00:00"/>
    <d v="1983-03-28T00:00:00"/>
    <n v="11"/>
    <x v="1"/>
    <x v="1"/>
    <x v="1"/>
  </r>
  <r>
    <n v="2308"/>
    <n v="898"/>
    <s v="Peter"/>
    <s v="anne714@gmail.com"/>
    <s v="Internal Goods"/>
    <n v="13740"/>
    <s v="PAID"/>
    <s v="COD"/>
    <s v="8/9/2008"/>
    <s v="Low"/>
    <d v="1979-11-16T00:00:00"/>
    <d v="1983-06-05T00:00:00"/>
    <n v="3"/>
    <x v="0"/>
    <x v="2"/>
    <x v="6"/>
  </r>
  <r>
    <n v="5150"/>
    <n v="461"/>
    <s v="Todd"/>
    <s v="michael518@yahoo.com"/>
    <s v="Wholesale"/>
    <n v="33435"/>
    <s v="NOT PAID"/>
    <s v="CARD PAYMENT"/>
    <s v="NP"/>
    <s v="Medium"/>
    <d v="2017-07-10T00:00:00"/>
    <d v="2033-11-24T00:00:00"/>
    <n v="16"/>
    <x v="1"/>
    <x v="0"/>
    <x v="2"/>
  </r>
  <r>
    <n v="693"/>
    <n v="390"/>
    <s v="Stacy"/>
    <s v="danielle957@yahoo.co.in"/>
    <s v="Internal Goods"/>
    <n v="73589"/>
    <s v="NOT PAID"/>
    <s v="CARD PAYMENT"/>
    <s v="NP"/>
    <s v="High"/>
    <d v="2007-09-06T00:00:00"/>
    <d v="2021-12-25T00:00:00"/>
    <n v="14"/>
    <x v="1"/>
    <x v="1"/>
    <x v="1"/>
  </r>
  <r>
    <n v="9598"/>
    <n v="988"/>
    <s v="Frank"/>
    <s v="heather632@hotmail.com"/>
    <s v="Internal Goods"/>
    <n v="18598"/>
    <s v="PAID"/>
    <s v="COD"/>
    <s v="10/15/1982"/>
    <s v="Low"/>
    <d v="1984-09-25T00:00:00"/>
    <d v="1986-07-17T00:00:00"/>
    <n v="1"/>
    <x v="0"/>
    <x v="2"/>
    <x v="6"/>
  </r>
  <r>
    <n v="8103"/>
    <n v="597"/>
    <s v="Catherine"/>
    <s v="kaitlyn744@yahoo.com"/>
    <s v="Retail"/>
    <n v="23003"/>
    <s v="PAID"/>
    <s v="CARD PAYMENT"/>
    <s v="7/12/2007"/>
    <s v="Low"/>
    <d v="1979-08-05T00:00:00"/>
    <d v="1990-11-20T00:00:00"/>
    <n v="11"/>
    <x v="1"/>
    <x v="2"/>
    <x v="4"/>
  </r>
  <r>
    <n v="8894"/>
    <n v="916"/>
    <s v="Daren"/>
    <s v="eileen529@google.co.in"/>
    <s v="Wholesale"/>
    <n v="80901"/>
    <s v="NOT PAID"/>
    <s v="CARD PAYMENT"/>
    <s v="NP"/>
    <s v="High"/>
    <d v="2009-05-31T00:00:00"/>
    <d v="2021-11-04T00:00:00"/>
    <n v="12"/>
    <x v="1"/>
    <x v="1"/>
    <x v="1"/>
  </r>
  <r>
    <n v="114"/>
    <n v="135"/>
    <s v="Tiffany"/>
    <s v="cheyenne213@outlook.com"/>
    <s v="Internal Goods"/>
    <n v="69113"/>
    <s v="PAID"/>
    <s v="COD"/>
    <s v="7/15/1991"/>
    <s v="High"/>
    <d v="1982-12-13T00:00:00"/>
    <d v="1996-03-30T00:00:00"/>
    <n v="13"/>
    <x v="1"/>
    <x v="1"/>
    <x v="1"/>
  </r>
  <r>
    <n v="6546"/>
    <n v="262"/>
    <s v="Isidro"/>
    <s v="ely630@yahoo.com"/>
    <s v="Wholesale"/>
    <n v="26060"/>
    <s v="NOT PAID"/>
    <s v="COD"/>
    <s v="NP"/>
    <s v="Low"/>
    <d v="2010-05-01T00:00:00"/>
    <d v="2020-11-07T00:00:00"/>
    <n v="10"/>
    <x v="2"/>
    <x v="2"/>
    <x v="7"/>
  </r>
  <r>
    <n v="3571"/>
    <n v="844"/>
    <s v="Claude"/>
    <s v="irby513@hotmail.com"/>
    <s v="Retail"/>
    <n v="25677"/>
    <s v="NOT PAID"/>
    <s v="CARD PAYMENT"/>
    <s v="NP"/>
    <s v="Low"/>
    <d v="1985-11-24T00:00:00"/>
    <d v="1987-09-04T00:00:00"/>
    <n v="1"/>
    <x v="0"/>
    <x v="2"/>
    <x v="6"/>
  </r>
  <r>
    <n v="7316"/>
    <n v="169"/>
    <s v="Gaylon"/>
    <s v="genevieve714@hotmail.com"/>
    <s v="Retail"/>
    <n v="62912"/>
    <s v="NOT PAID"/>
    <s v="COD"/>
    <s v="NP"/>
    <s v="Medium"/>
    <d v="1976-07-30T00:00:00"/>
    <d v="1995-05-27T00:00:00"/>
    <n v="18"/>
    <x v="1"/>
    <x v="1"/>
    <x v="1"/>
  </r>
  <r>
    <n v="2478"/>
    <n v="671"/>
    <s v="Adonis"/>
    <s v="elliana123@hotmail.com"/>
    <s v="Internal Goods"/>
    <n v="77649"/>
    <s v="PAID"/>
    <s v="CARD PAYMENT"/>
    <s v="9/30/1983"/>
    <s v="High"/>
    <d v="2003-06-03T00:00:00"/>
    <d v="2009-11-02T00:00:00"/>
    <n v="6"/>
    <x v="2"/>
    <x v="1"/>
    <x v="3"/>
  </r>
  <r>
    <n v="1215"/>
    <n v="353"/>
    <s v="Stacy"/>
    <s v="katrice318@yahoo.co.in"/>
    <s v="Internal Goods"/>
    <n v="73561"/>
    <s v="PAID"/>
    <s v="COD"/>
    <s v="10/22/2006"/>
    <s v="High"/>
    <d v="1988-10-03T00:00:00"/>
    <d v="2008-03-11T00:00:00"/>
    <n v="19"/>
    <x v="1"/>
    <x v="1"/>
    <x v="1"/>
  </r>
  <r>
    <n v="5402"/>
    <n v="776"/>
    <s v="Claude"/>
    <s v="laverne188@google.co.in"/>
    <s v="Retail"/>
    <n v="50357"/>
    <s v="NOT PAID"/>
    <s v="COD"/>
    <s v="NP"/>
    <s v="Medium"/>
    <d v="2017-05-03T00:00:00"/>
    <d v="2021-01-18T00:00:00"/>
    <n v="3"/>
    <x v="0"/>
    <x v="0"/>
    <x v="0"/>
  </r>
  <r>
    <n v="1647"/>
    <n v="205"/>
    <s v="Bambi"/>
    <s v="chasity357@yahoo.co.in"/>
    <s v="Internal Goods"/>
    <n v="61325"/>
    <s v="PAID"/>
    <s v="CARD PAYMENT"/>
    <s v="3/22/2000"/>
    <s v="Medium"/>
    <d v="1992-11-10T00:00:00"/>
    <d v="2001-07-30T00:00:00"/>
    <n v="8"/>
    <x v="2"/>
    <x v="1"/>
    <x v="3"/>
  </r>
  <r>
    <n v="9423"/>
    <n v="705"/>
    <s v="Isabela"/>
    <s v="kyle670@gmail.com"/>
    <s v="Retail"/>
    <n v="76658"/>
    <s v="NOT PAID"/>
    <s v="COD"/>
    <s v="NP"/>
    <s v="High"/>
    <d v="2005-12-06T00:00:00"/>
    <d v="2021-05-07T00:00:00"/>
    <n v="15"/>
    <x v="1"/>
    <x v="1"/>
    <x v="1"/>
  </r>
  <r>
    <n v="6404"/>
    <n v="10"/>
    <s v="Philip"/>
    <s v="gene977@ymail.co.in"/>
    <s v="Internal Goods"/>
    <n v="35525"/>
    <s v="NOT PAID"/>
    <s v="COD"/>
    <s v="NP"/>
    <s v="Medium"/>
    <d v="1995-01-03T00:00:00"/>
    <d v="2000-10-03T00:00:00"/>
    <n v="5"/>
    <x v="0"/>
    <x v="0"/>
    <x v="0"/>
  </r>
  <r>
    <n v="6767"/>
    <n v="195"/>
    <s v="Joe"/>
    <s v="marlene682@outlook.com"/>
    <s v="Wholesale"/>
    <n v="12462"/>
    <s v="PAID"/>
    <s v="COD"/>
    <s v="10/4/2012"/>
    <s v="Low"/>
    <d v="2011-12-05T00:00:00"/>
    <d v="2012-07-27T00:00:00"/>
    <n v="0"/>
    <x v="0"/>
    <x v="2"/>
    <x v="6"/>
  </r>
  <r>
    <n v="1278"/>
    <n v="136"/>
    <s v="Alonzo"/>
    <s v="clay181@hotmail.com"/>
    <s v="Wholesale"/>
    <n v="27105"/>
    <s v="PAID"/>
    <s v="COD"/>
    <s v="11/8/1977"/>
    <s v="Low"/>
    <d v="1977-08-28T00:00:00"/>
    <d v="1996-09-09T00:00:00"/>
    <n v="19"/>
    <x v="1"/>
    <x v="2"/>
    <x v="4"/>
  </r>
  <r>
    <n v="1334"/>
    <n v="500"/>
    <s v="Philip"/>
    <s v="baldemar170@yahoo.co.in"/>
    <s v="Internal Goods"/>
    <n v="99604"/>
    <s v="PAID"/>
    <s v="COD"/>
    <s v="11/30/2010"/>
    <s v="High"/>
    <d v="2010-05-14T00:00:00"/>
    <d v="2012-08-04T00:00:00"/>
    <n v="2"/>
    <x v="0"/>
    <x v="1"/>
    <x v="5"/>
  </r>
  <r>
    <n v="8887"/>
    <n v="969"/>
    <s v="Lola"/>
    <s v="claudia529@google.co.in"/>
    <s v="Retail"/>
    <n v="90449"/>
    <s v="PAID"/>
    <s v="CARD PAYMENT"/>
    <s v="3/9/2009"/>
    <s v="High"/>
    <d v="1981-11-11T00:00:00"/>
    <d v="2000-03-09T00:00:00"/>
    <n v="18"/>
    <x v="1"/>
    <x v="1"/>
    <x v="1"/>
  </r>
  <r>
    <n v="9858"/>
    <n v="817"/>
    <s v="Jennie"/>
    <s v="arya715@ymail.co.in"/>
    <s v="Wholesale"/>
    <n v="9520"/>
    <s v="NOT PAID"/>
    <s v="COD"/>
    <s v="NP"/>
    <s v="Low"/>
    <d v="2002-09-23T00:00:00"/>
    <d v="2006-03-25T00:00:00"/>
    <n v="3"/>
    <x v="0"/>
    <x v="2"/>
    <x v="6"/>
  </r>
  <r>
    <n v="9636"/>
    <n v="833"/>
    <s v="Brennan"/>
    <s v="rodney10@ymail.com"/>
    <s v="Wholesale"/>
    <n v="42210"/>
    <s v="NOT PAID"/>
    <s v="CARD PAYMENT"/>
    <s v="NP"/>
    <s v="Medium"/>
    <d v="1994-09-13T00:00:00"/>
    <d v="2010-04-29T00:00:00"/>
    <n v="15"/>
    <x v="1"/>
    <x v="0"/>
    <x v="2"/>
  </r>
  <r>
    <n v="9943"/>
    <n v="221"/>
    <s v="Juan"/>
    <s v="amelia849@hotmail.com"/>
    <s v="Internal Goods"/>
    <n v="21639"/>
    <s v="NOT PAID"/>
    <s v="COD"/>
    <s v="NP"/>
    <s v="Low"/>
    <d v="1982-12-31T00:00:00"/>
    <d v="1985-08-09T00:00:00"/>
    <n v="2"/>
    <x v="0"/>
    <x v="2"/>
    <x v="6"/>
  </r>
  <r>
    <n v="1246"/>
    <n v="77"/>
    <s v="Carlotta"/>
    <s v="stephanie808@gmail.com"/>
    <s v="Retail"/>
    <n v="58736"/>
    <s v="PAID"/>
    <s v="COD"/>
    <s v="7/31/2019"/>
    <s v="Medium"/>
    <d v="1996-11-18T00:00:00"/>
    <d v="2016-04-22T00:00:00"/>
    <n v="19"/>
    <x v="1"/>
    <x v="0"/>
    <x v="2"/>
  </r>
  <r>
    <n v="4527"/>
    <n v="800"/>
    <s v="Austin"/>
    <s v="dejon859@ymail.com"/>
    <s v="Wholesale"/>
    <n v="3951"/>
    <s v="PAID"/>
    <s v="CARD PAYMENT"/>
    <s v="1/5/2002"/>
    <s v="Low"/>
    <d v="1989-11-30T00:00:00"/>
    <d v="2009-06-14T00:00:00"/>
    <n v="19"/>
    <x v="1"/>
    <x v="2"/>
    <x v="4"/>
  </r>
  <r>
    <n v="3782"/>
    <n v="146"/>
    <s v="Naisha"/>
    <s v="lawrence813@gmail.com"/>
    <s v="Retail"/>
    <n v="69479"/>
    <s v="NOT PAID"/>
    <s v="CARD PAYMENT"/>
    <s v="NP"/>
    <s v="High"/>
    <d v="2000-03-28T00:00:00"/>
    <d v="2006-10-12T00:00:00"/>
    <n v="6"/>
    <x v="2"/>
    <x v="1"/>
    <x v="3"/>
  </r>
  <r>
    <n v="6225"/>
    <n v="531"/>
    <s v="Maurice"/>
    <s v="felicity667@ymail.com"/>
    <s v="Internal Goods"/>
    <n v="10366"/>
    <s v="PAID"/>
    <s v="COD"/>
    <s v="12/23/2006"/>
    <s v="Low"/>
    <d v="2009-11-26T00:00:00"/>
    <d v="2027-11-17T00:00:00"/>
    <n v="17"/>
    <x v="1"/>
    <x v="2"/>
    <x v="4"/>
  </r>
  <r>
    <n v="2257"/>
    <n v="503"/>
    <s v="Gabrielle"/>
    <s v="kim205@hotmail.com"/>
    <s v="Retail"/>
    <n v="10001"/>
    <s v="NOT PAID"/>
    <s v="CARD PAYMENT"/>
    <s v="NP"/>
    <s v="Low"/>
    <d v="1998-08-06T00:00:00"/>
    <d v="2014-10-22T00:00:00"/>
    <n v="16"/>
    <x v="1"/>
    <x v="2"/>
    <x v="4"/>
  </r>
  <r>
    <n v="9177"/>
    <n v="19"/>
    <s v="Grover"/>
    <s v="morgan937@yahoo.com"/>
    <s v="Wholesale"/>
    <n v="15307"/>
    <s v="PAID"/>
    <s v="CARD PAYMENT"/>
    <s v="5/1/1996"/>
    <s v="Low"/>
    <d v="2010-12-17T00:00:00"/>
    <d v="2021-01-03T00:00:00"/>
    <n v="10"/>
    <x v="2"/>
    <x v="2"/>
    <x v="7"/>
  </r>
  <r>
    <n v="8703"/>
    <n v="897"/>
    <s v="Carter"/>
    <s v="hudson500@gmail.com"/>
    <s v="Internal Goods"/>
    <n v="68923"/>
    <s v="NOT PAID"/>
    <s v="CARD PAYMENT"/>
    <s v="NP"/>
    <s v="High"/>
    <d v="1998-05-07T00:00:00"/>
    <d v="1999-04-02T00:00:00"/>
    <n v="0"/>
    <x v="0"/>
    <x v="1"/>
    <x v="5"/>
  </r>
  <r>
    <n v="3514"/>
    <n v="703"/>
    <s v="Claude"/>
    <s v="stacy454@hotmail.com"/>
    <s v="Wholesale"/>
    <n v="59651"/>
    <s v="PAID"/>
    <s v="COD"/>
    <s v="9/25/2004"/>
    <s v="Medium"/>
    <d v="1986-01-29T00:00:00"/>
    <d v="1987-01-03T00:00:00"/>
    <n v="0"/>
    <x v="0"/>
    <x v="0"/>
    <x v="0"/>
  </r>
  <r>
    <n v="3089"/>
    <n v="249"/>
    <s v="Bianca"/>
    <s v="peter111@ymail.co.in"/>
    <s v="Internal Goods"/>
    <n v="78953"/>
    <s v="NOT PAID"/>
    <s v="CARD PAYMENT"/>
    <s v="NP"/>
    <s v="High"/>
    <d v="2001-08-16T00:00:00"/>
    <d v="2002-05-08T00:00:00"/>
    <n v="0"/>
    <x v="0"/>
    <x v="1"/>
    <x v="5"/>
  </r>
  <r>
    <n v="7253"/>
    <n v="360"/>
    <s v="Frank"/>
    <s v="beth644@outlook.com"/>
    <s v="Internal Goods"/>
    <n v="89420"/>
    <s v="PAID"/>
    <s v="COD"/>
    <s v="3/2/2004"/>
    <s v="High"/>
    <d v="1979-09-15T00:00:00"/>
    <d v="1994-06-30T00:00:00"/>
    <n v="14"/>
    <x v="1"/>
    <x v="1"/>
    <x v="1"/>
  </r>
  <r>
    <n v="8786"/>
    <n v="327"/>
    <s v="Marie"/>
    <s v="devon640@hotmail.com"/>
    <s v="Internal Goods"/>
    <n v="50374"/>
    <s v="NOT PAID"/>
    <s v="CARD PAYMENT"/>
    <s v="NP"/>
    <s v="Medium"/>
    <d v="2017-08-13T00:00:00"/>
    <d v="2027-01-14T00:00:00"/>
    <n v="9"/>
    <x v="2"/>
    <x v="0"/>
    <x v="8"/>
  </r>
  <r>
    <n v="1211"/>
    <n v="121"/>
    <s v="Neri"/>
    <s v="jonathan257@google.co.in"/>
    <s v="Internal Goods"/>
    <n v="83102"/>
    <s v="NOT PAID"/>
    <s v="COD"/>
    <s v="NP"/>
    <s v="High"/>
    <d v="2012-09-15T00:00:00"/>
    <d v="2015-08-22T00:00:00"/>
    <n v="2"/>
    <x v="0"/>
    <x v="1"/>
    <x v="5"/>
  </r>
  <r>
    <n v="359"/>
    <n v="614"/>
    <s v="Chelsey"/>
    <s v="benita200@yahoo.co.in"/>
    <s v="Internal Goods"/>
    <n v="62151"/>
    <s v="NOT PAID"/>
    <s v="COD"/>
    <s v="NP"/>
    <s v="Medium"/>
    <d v="1986-01-29T00:00:00"/>
    <d v="1989-04-08T00:00:00"/>
    <n v="3"/>
    <x v="0"/>
    <x v="1"/>
    <x v="5"/>
  </r>
  <r>
    <n v="2066"/>
    <n v="80"/>
    <s v="Catherine"/>
    <s v="john780@yahoo.com"/>
    <s v="Retail"/>
    <n v="84665"/>
    <s v="NOT PAID"/>
    <s v="COD"/>
    <s v="NP"/>
    <s v="High"/>
    <d v="2005-03-25T00:00:00"/>
    <d v="2023-09-29T00:00:00"/>
    <n v="18"/>
    <x v="1"/>
    <x v="1"/>
    <x v="1"/>
  </r>
  <r>
    <n v="4322"/>
    <n v="401"/>
    <s v="Lucien"/>
    <s v="jan805@ymail.com"/>
    <s v="Internal Goods"/>
    <n v="1760"/>
    <s v="PAID"/>
    <s v="COD"/>
    <s v="8/23/1995"/>
    <s v="Low"/>
    <d v="2001-01-15T00:00:00"/>
    <d v="2006-12-29T00:00:00"/>
    <n v="5"/>
    <x v="0"/>
    <x v="2"/>
    <x v="6"/>
  </r>
  <r>
    <n v="7773"/>
    <n v="914"/>
    <s v="Aidan"/>
    <s v="robert988@google.co.in"/>
    <s v="Internal Goods"/>
    <n v="30239"/>
    <s v="PAID"/>
    <s v="COD"/>
    <s v="1/31/1985"/>
    <s v="Low"/>
    <d v="1985-11-17T00:00:00"/>
    <d v="1998-11-08T00:00:00"/>
    <n v="12"/>
    <x v="1"/>
    <x v="0"/>
    <x v="2"/>
  </r>
  <r>
    <n v="6746"/>
    <n v="713"/>
    <s v="Tomeka"/>
    <s v="kaitlyn60@yahoo.com"/>
    <s v="Wholesale"/>
    <n v="20194"/>
    <s v="PAID"/>
    <s v="COD"/>
    <s v="10/20/2006"/>
    <s v="Low"/>
    <d v="1976-11-04T00:00:00"/>
    <d v="1990-12-14T00:00:00"/>
    <n v="14"/>
    <x v="1"/>
    <x v="2"/>
    <x v="4"/>
  </r>
  <r>
    <n v="6732"/>
    <n v="568"/>
    <s v="Theresa"/>
    <s v="stephan274@yahoo.co.in"/>
    <s v="Internal Goods"/>
    <n v="58470"/>
    <s v="PAID"/>
    <s v="COD"/>
    <s v="10/17/1989"/>
    <s v="Medium"/>
    <d v="1990-06-07T00:00:00"/>
    <d v="2001-04-23T00:00:00"/>
    <n v="10"/>
    <x v="2"/>
    <x v="0"/>
    <x v="8"/>
  </r>
  <r>
    <n v="805"/>
    <n v="752"/>
    <s v="Korie"/>
    <s v="emma964@gmail.com"/>
    <s v="Retail"/>
    <n v="91926"/>
    <s v="NOT PAID"/>
    <s v="COD"/>
    <s v="NP"/>
    <s v="High"/>
    <d v="2014-05-23T00:00:00"/>
    <d v="2016-10-05T00:00:00"/>
    <n v="2"/>
    <x v="0"/>
    <x v="1"/>
    <x v="5"/>
  </r>
  <r>
    <n v="7540"/>
    <n v="867"/>
    <s v="Misael"/>
    <s v="monica700@gmail.com"/>
    <s v="Retail"/>
    <n v="34797"/>
    <s v="PAID"/>
    <s v="COD"/>
    <s v="3/16/1980"/>
    <s v="Medium"/>
    <d v="2008-08-14T00:00:00"/>
    <d v="2024-11-07T00:00:00"/>
    <n v="16"/>
    <x v="1"/>
    <x v="0"/>
    <x v="2"/>
  </r>
  <r>
    <n v="5269"/>
    <n v="980"/>
    <s v="Steven"/>
    <s v="pamala451@outlook.com"/>
    <s v="Retail"/>
    <n v="19346"/>
    <s v="NOT PAID"/>
    <s v="COD"/>
    <s v="NP"/>
    <s v="Low"/>
    <d v="2002-09-26T00:00:00"/>
    <d v="2016-06-20T00:00:00"/>
    <n v="13"/>
    <x v="1"/>
    <x v="2"/>
    <x v="4"/>
  </r>
  <r>
    <n v="8404"/>
    <n v="704"/>
    <s v="Tammi"/>
    <s v="matt620@yahoo.com"/>
    <s v="Wholesale"/>
    <n v="35185"/>
    <s v="NOT PAID"/>
    <s v="COD"/>
    <s v="NP"/>
    <s v="Medium"/>
    <d v="2013-11-25T00:00:00"/>
    <d v="2029-10-10T00:00:00"/>
    <n v="15"/>
    <x v="1"/>
    <x v="0"/>
    <x v="2"/>
  </r>
  <r>
    <n v="519"/>
    <n v="598"/>
    <s v="Rayburn"/>
    <s v="kristie659@hotmail.com"/>
    <s v="Retail"/>
    <n v="7068"/>
    <s v="NOT PAID"/>
    <s v="CARD PAYMENT"/>
    <s v="NP"/>
    <s v="Low"/>
    <d v="1986-06-20T00:00:00"/>
    <d v="1996-04-17T00:00:00"/>
    <n v="9"/>
    <x v="2"/>
    <x v="2"/>
    <x v="7"/>
  </r>
  <r>
    <n v="4060"/>
    <n v="932"/>
    <s v="Gordon"/>
    <s v="lee224@ymail.co.in"/>
    <s v="Wholesale"/>
    <n v="96496"/>
    <s v="PAID"/>
    <s v="CARD PAYMENT"/>
    <s v="8/9/1987"/>
    <s v="High"/>
    <d v="1985-04-08T00:00:00"/>
    <d v="1993-01-16T00:00:00"/>
    <n v="7"/>
    <x v="2"/>
    <x v="1"/>
    <x v="3"/>
  </r>
  <r>
    <n v="8860"/>
    <n v="834"/>
    <s v="Zakariya"/>
    <s v="roger478@ymail.co.in"/>
    <s v="Retail"/>
    <n v="2988"/>
    <s v="PAID"/>
    <s v="CARD PAYMENT"/>
    <s v="9/11/1990"/>
    <s v="Low"/>
    <d v="1997-05-25T00:00:00"/>
    <d v="2016-06-27T00:00:00"/>
    <n v="19"/>
    <x v="1"/>
    <x v="2"/>
    <x v="4"/>
  </r>
  <r>
    <n v="7164"/>
    <n v="209"/>
    <s v="Otis"/>
    <s v="zoya623@gmail.com"/>
    <s v="Retail"/>
    <n v="83253"/>
    <s v="PAID"/>
    <s v="COD"/>
    <s v="9/17/1989"/>
    <s v="High"/>
    <d v="1981-11-18T00:00:00"/>
    <d v="1993-12-21T00:00:00"/>
    <n v="12"/>
    <x v="1"/>
    <x v="1"/>
    <x v="1"/>
  </r>
  <r>
    <n v="9792"/>
    <n v="330"/>
    <s v="Curtis"/>
    <s v="robert627@yahoo.co.in"/>
    <s v="Retail"/>
    <n v="87828"/>
    <s v="PAID"/>
    <s v="COD"/>
    <s v="9/9/2014"/>
    <s v="High"/>
    <d v="1994-09-13T00:00:00"/>
    <d v="2005-07-01T00:00:00"/>
    <n v="10"/>
    <x v="2"/>
    <x v="1"/>
    <x v="3"/>
  </r>
  <r>
    <n v="9934"/>
    <n v="138"/>
    <s v="Gabrielle"/>
    <s v="danny201@yahoo.com"/>
    <s v="Retail"/>
    <n v="17035"/>
    <s v="PAID"/>
    <s v="COD"/>
    <s v="6/12/1997"/>
    <s v="Low"/>
    <d v="1994-03-18T00:00:00"/>
    <d v="2009-12-17T00:00:00"/>
    <n v="15"/>
    <x v="1"/>
    <x v="2"/>
    <x v="4"/>
  </r>
  <r>
    <n v="1980"/>
    <n v="981"/>
    <s v="Dani"/>
    <s v="ryker409@gmail.com"/>
    <s v="Retail"/>
    <n v="426"/>
    <s v="NOT PAID"/>
    <s v="COD"/>
    <s v="NP"/>
    <s v="Low"/>
    <d v="1977-03-20T00:00:00"/>
    <d v="1995-03-26T00:00:00"/>
    <n v="18"/>
    <x v="1"/>
    <x v="2"/>
    <x v="4"/>
  </r>
  <r>
    <n v="9251"/>
    <n v="130"/>
    <s v="Sadie"/>
    <s v="zelda490@yahoo.co.in"/>
    <s v="Retail"/>
    <n v="20238"/>
    <s v="PAID"/>
    <s v="COD"/>
    <s v="3/30/1977"/>
    <s v="Low"/>
    <d v="2005-10-15T00:00:00"/>
    <d v="2009-07-08T00:00:00"/>
    <n v="3"/>
    <x v="0"/>
    <x v="2"/>
    <x v="6"/>
  </r>
  <r>
    <n v="6717"/>
    <n v="685"/>
    <s v="Emma"/>
    <s v="david957@ymail.com"/>
    <s v="Internal Goods"/>
    <n v="68331"/>
    <s v="PAID"/>
    <s v="CARD PAYMENT"/>
    <s v="10/29/1982"/>
    <s v="High"/>
    <d v="1974-03-11T00:00:00"/>
    <d v="1983-11-24T00:00:00"/>
    <n v="9"/>
    <x v="2"/>
    <x v="1"/>
    <x v="3"/>
  </r>
  <r>
    <n v="3622"/>
    <n v="544"/>
    <s v="Eddie"/>
    <s v="jacquelin945@yahoo.com"/>
    <s v="Internal Goods"/>
    <n v="86132"/>
    <s v="PAID"/>
    <s v="CARD PAYMENT"/>
    <s v="3/1/2019"/>
    <s v="High"/>
    <d v="2018-10-02T00:00:00"/>
    <d v="2038-12-07T00:00:00"/>
    <n v="20"/>
    <x v="1"/>
    <x v="1"/>
    <x v="1"/>
  </r>
  <r>
    <n v="8808"/>
    <n v="384"/>
    <s v="Connie"/>
    <s v="ardis505@ymail.com"/>
    <s v="Retail"/>
    <n v="766"/>
    <s v="NOT PAID"/>
    <s v="CARD PAYMENT"/>
    <s v="NP"/>
    <s v="Low"/>
    <d v="2002-07-25T00:00:00"/>
    <d v="2014-11-03T00:00:00"/>
    <n v="12"/>
    <x v="1"/>
    <x v="2"/>
    <x v="4"/>
  </r>
  <r>
    <n v="4920"/>
    <n v="467"/>
    <s v="Ricky"/>
    <s v="scott41@hotmail.com"/>
    <s v="Retail"/>
    <n v="13169"/>
    <s v="NOT PAID"/>
    <s v="COD"/>
    <s v="NP"/>
    <s v="Low"/>
    <d v="1982-08-15T00:00:00"/>
    <d v="1993-04-25T00:00:00"/>
    <n v="10"/>
    <x v="2"/>
    <x v="2"/>
    <x v="7"/>
  </r>
  <r>
    <n v="3140"/>
    <n v="112"/>
    <s v="Patrick"/>
    <s v="alexia131@outlook.com"/>
    <s v="Wholesale"/>
    <n v="48657"/>
    <s v="PAID"/>
    <s v="COD"/>
    <s v="10/26/2004"/>
    <s v="Medium"/>
    <d v="2004-12-13T00:00:00"/>
    <d v="2006-08-03T00:00:00"/>
    <n v="1"/>
    <x v="0"/>
    <x v="0"/>
    <x v="0"/>
  </r>
  <r>
    <n v="8104"/>
    <n v="906"/>
    <s v="Annie"/>
    <s v="donnell940@ymail.co.in"/>
    <s v="Wholesale"/>
    <n v="88037"/>
    <s v="NOT PAID"/>
    <s v="CARD PAYMENT"/>
    <s v="NP"/>
    <s v="High"/>
    <d v="2012-04-29T00:00:00"/>
    <d v="2023-01-22T00:00:00"/>
    <n v="10"/>
    <x v="2"/>
    <x v="1"/>
    <x v="3"/>
  </r>
  <r>
    <n v="2208"/>
    <n v="609"/>
    <s v="Elvia"/>
    <s v="trent560@google.co.in"/>
    <s v="Retail"/>
    <n v="21972"/>
    <s v="PAID"/>
    <s v="CARD PAYMENT"/>
    <s v="8/11/2013"/>
    <s v="Low"/>
    <d v="1993-10-07T00:00:00"/>
    <d v="2002-03-11T00:00:00"/>
    <n v="8"/>
    <x v="2"/>
    <x v="2"/>
    <x v="7"/>
  </r>
  <r>
    <n v="7043"/>
    <n v="379"/>
    <s v="Laurette"/>
    <s v="gerald85@google.co.in"/>
    <s v="Retail"/>
    <n v="87886"/>
    <s v="NOT PAID"/>
    <s v="COD"/>
    <s v="NP"/>
    <s v="High"/>
    <d v="2003-07-11T00:00:00"/>
    <d v="2011-07-09T00:00:00"/>
    <n v="7"/>
    <x v="2"/>
    <x v="1"/>
    <x v="3"/>
  </r>
  <r>
    <n v="7485"/>
    <n v="357"/>
    <s v="Austin"/>
    <s v="zakariya835@yahoo.com"/>
    <s v="Retail"/>
    <n v="3244"/>
    <s v="PAID"/>
    <s v="CARD PAYMENT"/>
    <s v="4/27/2010"/>
    <s v="Low"/>
    <d v="1979-09-07T00:00:00"/>
    <d v="1982-05-27T00:00:00"/>
    <n v="2"/>
    <x v="0"/>
    <x v="2"/>
    <x v="6"/>
  </r>
  <r>
    <n v="1748"/>
    <n v="364"/>
    <s v="Willie"/>
    <s v="artie206@ymail.com"/>
    <s v="Internal Goods"/>
    <n v="32031"/>
    <s v="PAID"/>
    <s v="COD"/>
    <s v="11/1/1992"/>
    <s v="Low"/>
    <d v="2013-11-11T00:00:00"/>
    <d v="2022-09-22T00:00:00"/>
    <n v="8"/>
    <x v="2"/>
    <x v="0"/>
    <x v="8"/>
  </r>
  <r>
    <n v="9968"/>
    <n v="69"/>
    <s v="Diana"/>
    <s v="ryan128@yahoo.com"/>
    <s v="Retail"/>
    <n v="51284"/>
    <s v="NOT PAID"/>
    <s v="CARD PAYMENT"/>
    <s v="NP"/>
    <s v="Medium"/>
    <d v="1975-08-10T00:00:00"/>
    <d v="1986-06-30T00:00:00"/>
    <n v="10"/>
    <x v="2"/>
    <x v="0"/>
    <x v="8"/>
  </r>
  <r>
    <n v="5330"/>
    <n v="973"/>
    <s v="Amelia"/>
    <s v="albertha398@ymail.com"/>
    <s v="Retail"/>
    <n v="23055"/>
    <s v="PAID"/>
    <s v="CARD PAYMENT"/>
    <s v="6/8/2011"/>
    <s v="Low"/>
    <d v="2008-12-02T00:00:00"/>
    <d v="2026-03-24T00:00:00"/>
    <n v="17"/>
    <x v="1"/>
    <x v="2"/>
    <x v="4"/>
  </r>
  <r>
    <n v="2183"/>
    <n v="455"/>
    <s v="Dennis"/>
    <s v="carolyn538@yahoo.co.in"/>
    <s v="Internal Goods"/>
    <n v="94926"/>
    <s v="PAID"/>
    <s v="CARD PAYMENT"/>
    <s v="12/2/2003"/>
    <s v="High"/>
    <d v="1974-10-08T00:00:00"/>
    <d v="1988-07-09T00:00:00"/>
    <n v="13"/>
    <x v="1"/>
    <x v="1"/>
    <x v="1"/>
  </r>
  <r>
    <n v="2182"/>
    <n v="247"/>
    <s v="Paige"/>
    <s v="ilana40@ymail.co.in"/>
    <s v="Retail"/>
    <n v="312"/>
    <s v="NOT PAID"/>
    <s v="COD"/>
    <s v="NP"/>
    <s v="Low"/>
    <d v="1971-01-02T00:00:00"/>
    <d v="1982-09-13T00:00:00"/>
    <n v="11"/>
    <x v="1"/>
    <x v="2"/>
    <x v="4"/>
  </r>
  <r>
    <n v="1087"/>
    <n v="491"/>
    <s v="Lydia"/>
    <s v="christa254@gmail.com"/>
    <s v="Wholesale"/>
    <n v="45852"/>
    <s v="PAID"/>
    <s v="COD"/>
    <s v="8/30/2018"/>
    <s v="Medium"/>
    <d v="2008-04-19T00:00:00"/>
    <d v="2021-08-19T00:00:00"/>
    <n v="13"/>
    <x v="1"/>
    <x v="0"/>
    <x v="2"/>
  </r>
  <r>
    <n v="4296"/>
    <n v="826"/>
    <s v="Kandace"/>
    <s v="bobby84@yahoo.com"/>
    <s v="Internal Goods"/>
    <n v="77063"/>
    <s v="PAID"/>
    <s v="CARD PAYMENT"/>
    <s v="3/9/2013"/>
    <s v="High"/>
    <d v="2013-08-01T00:00:00"/>
    <d v="2024-06-08T00:00:00"/>
    <n v="10"/>
    <x v="2"/>
    <x v="1"/>
    <x v="3"/>
  </r>
  <r>
    <n v="9784"/>
    <n v="400"/>
    <s v="Tianna"/>
    <s v="laurence971@yahoo.co.in"/>
    <s v="Internal Goods"/>
    <n v="44299"/>
    <s v="PAID"/>
    <s v="COD"/>
    <s v="6/21/2013"/>
    <s v="Medium"/>
    <d v="2006-01-15T00:00:00"/>
    <d v="2020-03-04T00:00:00"/>
    <n v="14"/>
    <x v="1"/>
    <x v="0"/>
    <x v="2"/>
  </r>
  <r>
    <n v="6210"/>
    <n v="271"/>
    <s v="Roxanne"/>
    <s v="trevon752@yahoo.co.in"/>
    <s v="Retail"/>
    <n v="67123"/>
    <s v="PAID"/>
    <s v="COD"/>
    <s v="7/3/1991"/>
    <s v="High"/>
    <d v="2010-06-24T00:00:00"/>
    <d v="2029-11-03T00:00:00"/>
    <n v="19"/>
    <x v="1"/>
    <x v="1"/>
    <x v="1"/>
  </r>
  <r>
    <n v="5781"/>
    <n v="110"/>
    <s v="Hellen"/>
    <s v="jason341@yahoo.com"/>
    <s v="Retail"/>
    <n v="51104"/>
    <s v="NOT PAID"/>
    <s v="COD"/>
    <s v="NP"/>
    <s v="Medium"/>
    <d v="2013-11-11T00:00:00"/>
    <d v="2022-07-31T00:00:00"/>
    <n v="8"/>
    <x v="2"/>
    <x v="0"/>
    <x v="8"/>
  </r>
  <r>
    <n v="8306"/>
    <n v="277"/>
    <s v="Zoie"/>
    <s v="ramona899@yahoo.com"/>
    <s v="Retail"/>
    <n v="35369"/>
    <s v="NOT PAID"/>
    <s v="CARD PAYMENT"/>
    <s v="NP"/>
    <s v="Medium"/>
    <d v="2010-05-14T00:00:00"/>
    <d v="2017-07-23T00:00:00"/>
    <n v="7"/>
    <x v="2"/>
    <x v="0"/>
    <x v="8"/>
  </r>
  <r>
    <n v="3270"/>
    <n v="85"/>
    <s v="George"/>
    <s v="harvey871@ymail.co.in"/>
    <s v="Retail"/>
    <n v="559"/>
    <s v="PAID"/>
    <s v="CARD PAYMENT"/>
    <s v="5/25/1974"/>
    <s v="Low"/>
    <d v="1998-09-20T00:00:00"/>
    <d v="2018-10-29T00:00:00"/>
    <n v="20"/>
    <x v="1"/>
    <x v="2"/>
    <x v="4"/>
  </r>
  <r>
    <n v="6787"/>
    <n v="863"/>
    <s v="Genesis"/>
    <s v="ericka392@hotmail.com"/>
    <s v="Wholesale"/>
    <n v="13394"/>
    <s v="NOT PAID"/>
    <s v="CARD PAYMENT"/>
    <s v="NP"/>
    <s v="Low"/>
    <d v="2000-11-20T00:00:00"/>
    <d v="2008-12-13T00:00:00"/>
    <n v="8"/>
    <x v="2"/>
    <x v="2"/>
    <x v="7"/>
  </r>
  <r>
    <n v="3733"/>
    <n v="731"/>
    <s v="Reymundo"/>
    <s v="scott810@ymail.co.in"/>
    <s v="Internal Goods"/>
    <n v="51472"/>
    <s v="PAID"/>
    <s v="CARD PAYMENT"/>
    <s v="5/20/1975"/>
    <s v="Medium"/>
    <d v="1980-04-20T00:00:00"/>
    <d v="1986-04-18T00:00:00"/>
    <n v="5"/>
    <x v="0"/>
    <x v="0"/>
    <x v="0"/>
  </r>
  <r>
    <n v="207"/>
    <n v="638"/>
    <s v="Boyd"/>
    <s v="shirley751@gmail.com"/>
    <s v="Retail"/>
    <n v="99367"/>
    <s v="PAID"/>
    <s v="COD"/>
    <s v="9/15/2005"/>
    <s v="High"/>
    <d v="2017-05-21T00:00:00"/>
    <d v="2023-12-15T00:00:00"/>
    <n v="6"/>
    <x v="2"/>
    <x v="1"/>
    <x v="3"/>
  </r>
  <r>
    <n v="3"/>
    <n v="275"/>
    <s v="Janelle"/>
    <s v="nevaeh593@outlook.com"/>
    <s v="Internal Goods"/>
    <n v="98982"/>
    <s v="NOT PAID"/>
    <s v="CARD PAYMENT"/>
    <s v="NP"/>
    <s v="High"/>
    <d v="1994-04-02T00:00:00"/>
    <d v="2004-01-16T00:00:00"/>
    <n v="9"/>
    <x v="2"/>
    <x v="1"/>
    <x v="3"/>
  </r>
  <r>
    <n v="1896"/>
    <n v="278"/>
    <s v="Bryn"/>
    <s v="rayburn250@yahoo.co.in"/>
    <s v="Retail"/>
    <n v="47111"/>
    <s v="NOT PAID"/>
    <s v="COD"/>
    <s v="NP"/>
    <s v="Medium"/>
    <d v="1977-09-29T00:00:00"/>
    <d v="1987-01-10T00:00:00"/>
    <n v="9"/>
    <x v="2"/>
    <x v="0"/>
    <x v="8"/>
  </r>
  <r>
    <n v="9631"/>
    <n v="948"/>
    <s v="Eriana"/>
    <s v="rayburn258@gmail.com"/>
    <s v="Retail"/>
    <n v="87420"/>
    <s v="NOT PAID"/>
    <s v="COD"/>
    <s v="NP"/>
    <s v="High"/>
    <d v="2011-01-22T00:00:00"/>
    <d v="2016-10-11T00:00:00"/>
    <n v="5"/>
    <x v="0"/>
    <x v="1"/>
    <x v="5"/>
  </r>
  <r>
    <n v="3132"/>
    <n v="912"/>
    <s v="Bayley"/>
    <s v="sharyn974@ymail.co.in"/>
    <s v="Retail"/>
    <n v="59376"/>
    <s v="NOT PAID"/>
    <s v="COD"/>
    <s v="NP"/>
    <s v="Medium"/>
    <d v="1977-09-02T00:00:00"/>
    <d v="1979-03-18T00:00:00"/>
    <n v="1"/>
    <x v="0"/>
    <x v="0"/>
    <x v="0"/>
  </r>
  <r>
    <n v="1202"/>
    <n v="426"/>
    <s v="Chasity"/>
    <s v="leslie740@ymail.co.in"/>
    <s v="Internal Goods"/>
    <n v="41003"/>
    <s v="NOT PAID"/>
    <s v="CARD PAYMENT"/>
    <s v="NP"/>
    <s v="Medium"/>
    <d v="2007-11-04T00:00:00"/>
    <d v="2025-01-06T00:00:00"/>
    <n v="17"/>
    <x v="1"/>
    <x v="0"/>
    <x v="2"/>
  </r>
  <r>
    <n v="8834"/>
    <n v="735"/>
    <s v="Dejon"/>
    <s v="ericka359@ymail.com"/>
    <s v="Internal Goods"/>
    <n v="58511"/>
    <s v="NOT PAID"/>
    <s v="CARD PAYMENT"/>
    <s v="NP"/>
    <s v="Medium"/>
    <d v="1988-04-12T00:00:00"/>
    <d v="2002-07-22T00:00:00"/>
    <n v="14"/>
    <x v="1"/>
    <x v="0"/>
    <x v="2"/>
  </r>
  <r>
    <n v="1201"/>
    <n v="666"/>
    <s v="Sydney"/>
    <s v="curtis682@hotmail.com"/>
    <s v="Internal Goods"/>
    <n v="52868"/>
    <s v="PAID"/>
    <s v="COD"/>
    <s v="7/22/1983"/>
    <s v="Medium"/>
    <d v="1988-01-24T00:00:00"/>
    <d v="2007-06-21T00:00:00"/>
    <n v="19"/>
    <x v="1"/>
    <x v="0"/>
    <x v="2"/>
  </r>
  <r>
    <n v="2573"/>
    <n v="888"/>
    <s v="Bernadine"/>
    <s v="alessia799@hotmail.com"/>
    <s v="Internal Goods"/>
    <n v="8206"/>
    <s v="PAID"/>
    <s v="CARD PAYMENT"/>
    <s v="9/21/2016"/>
    <s v="Low"/>
    <d v="2008-08-09T00:00:00"/>
    <d v="2010-06-12T00:00:00"/>
    <n v="1"/>
    <x v="0"/>
    <x v="2"/>
    <x v="6"/>
  </r>
  <r>
    <n v="6759"/>
    <n v="310"/>
    <s v="Julianna"/>
    <s v="bridgett374@yahoo.com"/>
    <s v="Internal Goods"/>
    <n v="48873"/>
    <s v="NOT PAID"/>
    <s v="CARD PAYMENT"/>
    <s v="NP"/>
    <s v="Medium"/>
    <d v="1972-04-24T00:00:00"/>
    <d v="1982-03-12T00:00:00"/>
    <n v="9"/>
    <x v="2"/>
    <x v="0"/>
    <x v="8"/>
  </r>
  <r>
    <n v="2601"/>
    <n v="43"/>
    <s v="Gwendolyn"/>
    <s v="kelly848@hotmail.com"/>
    <s v="Wholesale"/>
    <n v="22214"/>
    <s v="NOT PAID"/>
    <s v="CARD PAYMENT"/>
    <s v="NP"/>
    <s v="Low"/>
    <d v="1982-09-06T00:00:00"/>
    <d v="1995-06-11T00:00:00"/>
    <n v="12"/>
    <x v="1"/>
    <x v="2"/>
    <x v="4"/>
  </r>
  <r>
    <n v="2656"/>
    <n v="722"/>
    <s v="Maurice"/>
    <s v="francis214@hotmail.com"/>
    <s v="Wholesale"/>
    <n v="806"/>
    <s v="NOT PAID"/>
    <s v="COD"/>
    <s v="NP"/>
    <s v="Low"/>
    <d v="1982-03-23T00:00:00"/>
    <d v="1997-04-13T00:00:00"/>
    <n v="15"/>
    <x v="1"/>
    <x v="2"/>
    <x v="4"/>
  </r>
  <r>
    <n v="9645"/>
    <n v="233"/>
    <s v="Muriel"/>
    <s v="stephania835@gmail.com"/>
    <s v="Wholesale"/>
    <n v="27590"/>
    <s v="PAID"/>
    <s v="CARD PAYMENT"/>
    <s v="1/9/2006"/>
    <s v="Low"/>
    <d v="1999-06-04T00:00:00"/>
    <d v="2015-12-24T00:00:00"/>
    <n v="16"/>
    <x v="1"/>
    <x v="2"/>
    <x v="4"/>
  </r>
  <r>
    <n v="584"/>
    <n v="392"/>
    <s v="Marie"/>
    <s v="zella692@yahoo.co.in"/>
    <s v="Wholesale"/>
    <n v="5769"/>
    <s v="NOT PAID"/>
    <s v="CARD PAYMENT"/>
    <s v="NP"/>
    <s v="Low"/>
    <d v="1976-12-15T00:00:00"/>
    <d v="1978-12-15T00:00:00"/>
    <n v="2"/>
    <x v="0"/>
    <x v="2"/>
    <x v="6"/>
  </r>
  <r>
    <n v="2121"/>
    <n v="527"/>
    <s v="Holli"/>
    <s v="tiffany386@ymail.com"/>
    <s v="Wholesale"/>
    <n v="38290"/>
    <s v="PAID"/>
    <s v="COD"/>
    <s v="9/12/1979"/>
    <s v="Medium"/>
    <d v="1973-11-27T00:00:00"/>
    <d v="1981-10-16T00:00:00"/>
    <n v="7"/>
    <x v="2"/>
    <x v="0"/>
    <x v="8"/>
  </r>
  <r>
    <n v="2142"/>
    <n v="767"/>
    <s v="Rory"/>
    <s v="bernard448@google.co.in"/>
    <s v="Internal Goods"/>
    <n v="44807"/>
    <s v="PAID"/>
    <s v="CARD PAYMENT"/>
    <s v="10/20/2002"/>
    <s v="Medium"/>
    <d v="1973-09-07T00:00:00"/>
    <d v="1976-10-14T00:00:00"/>
    <n v="3"/>
    <x v="0"/>
    <x v="0"/>
    <x v="0"/>
  </r>
  <r>
    <n v="2396"/>
    <n v="650"/>
    <s v="Miley"/>
    <s v="parth128@gmail.com"/>
    <s v="Retail"/>
    <n v="11223"/>
    <s v="PAID"/>
    <s v="COD"/>
    <s v="9/15/2005"/>
    <s v="Low"/>
    <d v="1984-10-03T00:00:00"/>
    <d v="1991-03-16T00:00:00"/>
    <n v="6"/>
    <x v="2"/>
    <x v="2"/>
    <x v="7"/>
  </r>
  <r>
    <n v="8747"/>
    <n v="908"/>
    <s v="Trey"/>
    <s v="arlene95@ymail.co.in"/>
    <s v="Retail"/>
    <n v="85889"/>
    <s v="PAID"/>
    <s v="COD"/>
    <s v="9/11/1998"/>
    <s v="High"/>
    <d v="2006-01-15T00:00:00"/>
    <d v="2024-07-28T00:00:00"/>
    <n v="18"/>
    <x v="1"/>
    <x v="1"/>
    <x v="1"/>
  </r>
  <r>
    <n v="4142"/>
    <n v="955"/>
    <s v="Debora"/>
    <s v="ronnie261@ymail.co.in"/>
    <s v="Retail"/>
    <n v="57138"/>
    <s v="PAID"/>
    <s v="COD"/>
    <s v="8/23/1989"/>
    <s v="Medium"/>
    <d v="1977-09-29T00:00:00"/>
    <d v="1992-07-18T00:00:00"/>
    <n v="14"/>
    <x v="1"/>
    <x v="0"/>
    <x v="2"/>
  </r>
  <r>
    <n v="9770"/>
    <n v="106"/>
    <s v="Sonja"/>
    <s v="anne892@hotmail.com"/>
    <s v="Wholesale"/>
    <n v="987"/>
    <s v="PAID"/>
    <s v="COD"/>
    <s v="11/8/1977"/>
    <s v="Low"/>
    <d v="2006-08-19T00:00:00"/>
    <d v="2013-01-07T00:00:00"/>
    <n v="6"/>
    <x v="2"/>
    <x v="2"/>
    <x v="7"/>
  </r>
  <r>
    <n v="2593"/>
    <n v="410"/>
    <s v="Willie"/>
    <s v="kathleen439@outlook.com"/>
    <s v="Wholesale"/>
    <n v="80179"/>
    <s v="PAID"/>
    <s v="COD"/>
    <s v="1/26/2009"/>
    <s v="High"/>
    <d v="2013-03-10T00:00:00"/>
    <d v="2032-07-12T00:00:00"/>
    <n v="19"/>
    <x v="1"/>
    <x v="1"/>
    <x v="1"/>
  </r>
  <r>
    <n v="9807"/>
    <n v="311"/>
    <s v="Max"/>
    <s v="jalen33@yahoo.com"/>
    <s v="Retail"/>
    <n v="63810"/>
    <s v="PAID"/>
    <s v="CARD PAYMENT"/>
    <s v="8/3/2001"/>
    <s v="Medium"/>
    <d v="2005-03-25T00:00:00"/>
    <d v="2019-09-24T00:00:00"/>
    <n v="14"/>
    <x v="1"/>
    <x v="1"/>
    <x v="1"/>
  </r>
  <r>
    <n v="2525"/>
    <n v="830"/>
    <s v="Danielle"/>
    <s v="jensen191@ymail.co.in"/>
    <s v="Internal Goods"/>
    <n v="22261"/>
    <s v="PAID"/>
    <s v="CARD PAYMENT"/>
    <s v="12/25/1992"/>
    <s v="Low"/>
    <d v="2010-06-24T00:00:00"/>
    <d v="2026-11-19T00:00:00"/>
    <n v="16"/>
    <x v="1"/>
    <x v="2"/>
    <x v="4"/>
  </r>
  <r>
    <n v="1724"/>
    <n v="805"/>
    <s v="Caitlin"/>
    <s v="stanley922@ymail.co.in"/>
    <s v="Internal Goods"/>
    <n v="37286"/>
    <s v="PAID"/>
    <s v="CARD PAYMENT"/>
    <s v="5/17/2004"/>
    <s v="Medium"/>
    <d v="1983-10-29T00:00:00"/>
    <d v="1987-08-30T00:00:00"/>
    <n v="3"/>
    <x v="0"/>
    <x v="0"/>
    <x v="0"/>
  </r>
  <r>
    <n v="7146"/>
    <n v="351"/>
    <s v="Enrique"/>
    <s v="stanley112@outlook.com"/>
    <s v="Wholesale"/>
    <n v="73874"/>
    <s v="PAID"/>
    <s v="CARD PAYMENT"/>
    <s v="11/28/2003"/>
    <s v="High"/>
    <d v="2013-11-11T00:00:00"/>
    <d v="2026-11-21T00:00:00"/>
    <n v="13"/>
    <x v="1"/>
    <x v="1"/>
    <x v="1"/>
  </r>
  <r>
    <n v="563"/>
    <n v="529"/>
    <s v="Brenda"/>
    <s v="pamela639@google.co.in"/>
    <s v="Retail"/>
    <n v="20187"/>
    <s v="NOT PAID"/>
    <s v="COD"/>
    <s v="NP"/>
    <s v="Low"/>
    <d v="1975-06-12T00:00:00"/>
    <d v="1983-01-10T00:00:00"/>
    <n v="7"/>
    <x v="2"/>
    <x v="2"/>
    <x v="7"/>
  </r>
  <r>
    <n v="7771"/>
    <n v="52"/>
    <s v="Andre"/>
    <s v="isabela532@hotmail.com"/>
    <s v="Retail"/>
    <n v="51038"/>
    <s v="NOT PAID"/>
    <s v="COD"/>
    <s v="NP"/>
    <s v="Medium"/>
    <d v="2002-11-14T00:00:00"/>
    <d v="2022-12-23T00:00:00"/>
    <n v="20"/>
    <x v="1"/>
    <x v="0"/>
    <x v="2"/>
  </r>
  <r>
    <n v="4789"/>
    <n v="30"/>
    <s v="Eunice"/>
    <s v="tiffani333@outlook.com"/>
    <s v="Internal Goods"/>
    <n v="89846"/>
    <s v="NOT PAID"/>
    <s v="COD"/>
    <s v="NP"/>
    <s v="High"/>
    <d v="2016-11-27T00:00:00"/>
    <d v="2029-06-20T00:00:00"/>
    <n v="12"/>
    <x v="1"/>
    <x v="1"/>
    <x v="1"/>
  </r>
  <r>
    <n v="3221"/>
    <n v="421"/>
    <s v="Johnny"/>
    <s v="ora822@outlook.com"/>
    <s v="Retail"/>
    <n v="59967"/>
    <s v="NOT PAID"/>
    <s v="CARD PAYMENT"/>
    <s v="NP"/>
    <s v="Medium"/>
    <d v="2002-06-24T00:00:00"/>
    <d v="2014-01-04T00:00:00"/>
    <n v="11"/>
    <x v="1"/>
    <x v="0"/>
    <x v="2"/>
  </r>
  <r>
    <n v="5197"/>
    <n v="696"/>
    <s v="Christa"/>
    <s v="crystal579@outlook.com"/>
    <s v="Internal Goods"/>
    <n v="59474"/>
    <s v="PAID"/>
    <s v="COD"/>
    <s v="1/17/2012"/>
    <s v="Medium"/>
    <d v="1995-11-23T00:00:00"/>
    <d v="2000-06-04T00:00:00"/>
    <n v="4"/>
    <x v="0"/>
    <x v="0"/>
    <x v="0"/>
  </r>
  <r>
    <n v="8183"/>
    <n v="788"/>
    <s v="Wilbur"/>
    <s v="todd405@ymail.co.in"/>
    <s v="Retail"/>
    <n v="77342"/>
    <s v="NOT PAID"/>
    <s v="COD"/>
    <s v="NP"/>
    <s v="High"/>
    <d v="2011-05-14T00:00:00"/>
    <d v="2013-09-11T00:00:00"/>
    <n v="2"/>
    <x v="0"/>
    <x v="1"/>
    <x v="5"/>
  </r>
  <r>
    <n v="1126"/>
    <n v="590"/>
    <s v="Steve"/>
    <s v="frederick409@outlook.com"/>
    <s v="Wholesale"/>
    <n v="57460"/>
    <s v="PAID"/>
    <s v="COD"/>
    <s v="3/2/2010"/>
    <s v="Medium"/>
    <d v="2002-07-25T00:00:00"/>
    <d v="2010-12-12T00:00:00"/>
    <n v="8"/>
    <x v="2"/>
    <x v="0"/>
    <x v="8"/>
  </r>
  <r>
    <n v="4899"/>
    <n v="417"/>
    <s v="Ronnie"/>
    <s v="makala843@ymail.com"/>
    <s v="Internal Goods"/>
    <n v="74930"/>
    <s v="NOT PAID"/>
    <s v="COD"/>
    <s v="NP"/>
    <s v="High"/>
    <d v="2009-09-25T00:00:00"/>
    <d v="2023-03-16T00:00:00"/>
    <n v="13"/>
    <x v="1"/>
    <x v="1"/>
    <x v="1"/>
  </r>
  <r>
    <n v="4732"/>
    <n v="635"/>
    <s v="Julie"/>
    <s v="wayne473@gmail.com"/>
    <s v="Internal Goods"/>
    <n v="89389"/>
    <s v="NOT PAID"/>
    <s v="COD"/>
    <s v="NP"/>
    <s v="High"/>
    <d v="1980-05-07T00:00:00"/>
    <d v="1987-10-18T00:00:00"/>
    <n v="7"/>
    <x v="2"/>
    <x v="1"/>
    <x v="3"/>
  </r>
  <r>
    <n v="4103"/>
    <n v="549"/>
    <s v="Paola"/>
    <s v="bart400@outlook.com"/>
    <s v="Internal Goods"/>
    <n v="86767"/>
    <s v="NOT PAID"/>
    <s v="COD"/>
    <s v="NP"/>
    <s v="High"/>
    <d v="1972-10-26T00:00:00"/>
    <d v="1989-12-22T00:00:00"/>
    <n v="17"/>
    <x v="1"/>
    <x v="1"/>
    <x v="1"/>
  </r>
  <r>
    <n v="7861"/>
    <n v="877"/>
    <s v="Shemar"/>
    <s v="leighann675@gmail.com"/>
    <s v="Wholesale"/>
    <n v="42257"/>
    <s v="PAID"/>
    <s v="COD"/>
    <s v="5/17/2008"/>
    <s v="Medium"/>
    <d v="2006-01-15T00:00:00"/>
    <d v="2020-05-08T00:00:00"/>
    <n v="14"/>
    <x v="1"/>
    <x v="0"/>
    <x v="2"/>
  </r>
  <r>
    <n v="7764"/>
    <n v="690"/>
    <s v="Albert"/>
    <s v="christina573@hotmail.com"/>
    <s v="Wholesale"/>
    <n v="28987"/>
    <s v="NOT PAID"/>
    <s v="COD"/>
    <s v="NP"/>
    <s v="Low"/>
    <d v="2010-11-04T00:00:00"/>
    <d v="2015-03-27T00:00:00"/>
    <n v="4"/>
    <x v="0"/>
    <x v="2"/>
    <x v="6"/>
  </r>
  <r>
    <n v="5345"/>
    <n v="164"/>
    <s v="Kyleigh"/>
    <s v="edith189@ymail.co.in"/>
    <s v="Wholesale"/>
    <n v="38952"/>
    <s v="PAID"/>
    <s v="COD"/>
    <s v="8/28/2010"/>
    <s v="Medium"/>
    <d v="1997-05-19T00:00:00"/>
    <d v="2008-01-13T00:00:00"/>
    <n v="10"/>
    <x v="2"/>
    <x v="0"/>
    <x v="8"/>
  </r>
  <r>
    <n v="6191"/>
    <n v="279"/>
    <s v="Julianna"/>
    <s v="milburn442@hotmail.com"/>
    <s v="Retail"/>
    <n v="50635"/>
    <s v="NOT PAID"/>
    <s v="COD"/>
    <s v="NP"/>
    <s v="Medium"/>
    <d v="1981-11-18T00:00:00"/>
    <d v="1989-04-20T00:00:00"/>
    <n v="7"/>
    <x v="2"/>
    <x v="0"/>
    <x v="8"/>
  </r>
  <r>
    <n v="310"/>
    <n v="574"/>
    <s v="Michaela"/>
    <s v="loren171@gmail.com"/>
    <s v="Internal Goods"/>
    <n v="32800"/>
    <s v="NOT PAID"/>
    <s v="COD"/>
    <s v="NP"/>
    <s v="Low"/>
    <d v="2005-10-06T00:00:00"/>
    <d v="2021-04-11T00:00:00"/>
    <n v="15"/>
    <x v="1"/>
    <x v="0"/>
    <x v="2"/>
  </r>
  <r>
    <n v="3095"/>
    <n v="222"/>
    <s v="Stefania"/>
    <s v="zoie905@gmail.com"/>
    <s v="Retail"/>
    <n v="67478"/>
    <s v="NOT PAID"/>
    <s v="CARD PAYMENT"/>
    <s v="NP"/>
    <s v="High"/>
    <d v="1972-03-12T00:00:00"/>
    <d v="1989-11-27T00:00:00"/>
    <n v="17"/>
    <x v="1"/>
    <x v="1"/>
    <x v="1"/>
  </r>
  <r>
    <n v="2159"/>
    <n v="640"/>
    <s v="Nigel"/>
    <s v="coleman372@yahoo.co.in"/>
    <s v="Retail"/>
    <n v="24449"/>
    <s v="PAID"/>
    <s v="COD"/>
    <s v="6/25/2011"/>
    <s v="Low"/>
    <d v="2016-10-11T00:00:00"/>
    <d v="2027-08-11T00:00:00"/>
    <n v="10"/>
    <x v="2"/>
    <x v="2"/>
    <x v="7"/>
  </r>
  <r>
    <n v="3569"/>
    <n v="896"/>
    <s v="Mavis"/>
    <s v="jennifer84@gmail.com"/>
    <s v="Retail"/>
    <n v="3119"/>
    <s v="PAID"/>
    <s v="CARD PAYMENT"/>
    <s v="7/2/2014"/>
    <s v="Low"/>
    <d v="2016-11-01T00:00:00"/>
    <d v="2021-07-18T00:00:00"/>
    <n v="4"/>
    <x v="0"/>
    <x v="2"/>
    <x v="6"/>
  </r>
  <r>
    <n v="5958"/>
    <n v="318"/>
    <s v="Todd"/>
    <s v="jensen157@gmail.com"/>
    <s v="Retail"/>
    <n v="13693"/>
    <s v="PAID"/>
    <s v="COD"/>
    <s v="9/25/2004"/>
    <s v="Low"/>
    <d v="1974-05-31T00:00:00"/>
    <d v="1987-07-12T00:00:00"/>
    <n v="13"/>
    <x v="1"/>
    <x v="2"/>
    <x v="4"/>
  </r>
  <r>
    <n v="1275"/>
    <n v="953"/>
    <s v="Marion"/>
    <s v="cristina330@ymail.com"/>
    <s v="Retail"/>
    <n v="80796"/>
    <s v="PAID"/>
    <s v="COD"/>
    <s v="3/9/2010"/>
    <s v="High"/>
    <d v="2000-03-04T00:00:00"/>
    <d v="2016-01-28T00:00:00"/>
    <n v="15"/>
    <x v="1"/>
    <x v="1"/>
    <x v="1"/>
  </r>
  <r>
    <n v="6357"/>
    <n v="681"/>
    <s v="Adrianna"/>
    <s v="annamaria542@ymail.co.in"/>
    <s v="Retail"/>
    <n v="19804"/>
    <s v="NOT PAID"/>
    <s v="COD"/>
    <s v="NP"/>
    <s v="Low"/>
    <d v="2009-01-13T00:00:00"/>
    <d v="2020-01-22T00:00:00"/>
    <n v="11"/>
    <x v="1"/>
    <x v="2"/>
    <x v="4"/>
  </r>
  <r>
    <n v="4551"/>
    <n v="972"/>
    <s v="Jaimee"/>
    <s v="jennie676@gmail.com"/>
    <s v="Wholesale"/>
    <n v="75766"/>
    <s v="NOT PAID"/>
    <s v="CARD PAYMENT"/>
    <s v="NP"/>
    <s v="High"/>
    <d v="2009-05-31T00:00:00"/>
    <d v="2023-09-25T00:00:00"/>
    <n v="14"/>
    <x v="1"/>
    <x v="1"/>
    <x v="1"/>
  </r>
  <r>
    <n v="4252"/>
    <n v="407"/>
    <s v="Joe"/>
    <s v="eldon965@gmail.com"/>
    <s v="Internal Goods"/>
    <n v="74338"/>
    <s v="NOT PAID"/>
    <s v="COD"/>
    <s v="NP"/>
    <s v="High"/>
    <d v="1989-08-09T00:00:00"/>
    <d v="2007-08-14T00:00:00"/>
    <n v="18"/>
    <x v="1"/>
    <x v="1"/>
    <x v="1"/>
  </r>
  <r>
    <n v="2096"/>
    <n v="226"/>
    <s v="Jennifer"/>
    <s v="tammi464@google.co.in"/>
    <s v="Internal Goods"/>
    <n v="73423"/>
    <s v="PAID"/>
    <s v="CARD PAYMENT"/>
    <s v="8/20/2012"/>
    <s v="High"/>
    <d v="1985-11-24T00:00:00"/>
    <d v="1994-09-21T00:00:00"/>
    <n v="8"/>
    <x v="2"/>
    <x v="1"/>
    <x v="3"/>
  </r>
  <r>
    <n v="5209"/>
    <n v="762"/>
    <s v="Peyton"/>
    <s v="elise537@google.co.in"/>
    <s v="Retail"/>
    <n v="91842"/>
    <s v="PAID"/>
    <s v="COD"/>
    <s v="8/31/1976"/>
    <s v="High"/>
    <d v="2019-09-21T00:00:00"/>
    <d v="2025-08-19T00:00:00"/>
    <n v="5"/>
    <x v="0"/>
    <x v="1"/>
    <x v="5"/>
  </r>
  <r>
    <n v="9271"/>
    <n v="872"/>
    <s v="Joel"/>
    <s v="twanna51@outlook.com"/>
    <s v="Retail"/>
    <n v="81148"/>
    <s v="NOT PAID"/>
    <s v="COD"/>
    <s v="NP"/>
    <s v="High"/>
    <d v="2000-03-04T00:00:00"/>
    <d v="2014-12-07T00:00:00"/>
    <n v="14"/>
    <x v="1"/>
    <x v="1"/>
    <x v="1"/>
  </r>
  <r>
    <n v="6772"/>
    <n v="473"/>
    <s v="Chasity"/>
    <s v="dawn379@gmail.com"/>
    <s v="Wholesale"/>
    <n v="96963"/>
    <s v="PAID"/>
    <s v="COD"/>
    <s v="9/29/2009"/>
    <s v="High"/>
    <d v="1976-04-29T00:00:00"/>
    <d v="1994-07-05T00:00:00"/>
    <n v="18"/>
    <x v="1"/>
    <x v="1"/>
    <x v="1"/>
  </r>
  <r>
    <n v="4628"/>
    <n v="248"/>
    <s v="Darrel"/>
    <s v="gael721@hotmail.com"/>
    <s v="Retail"/>
    <n v="88092"/>
    <s v="NOT PAID"/>
    <s v="COD"/>
    <s v="NP"/>
    <s v="High"/>
    <d v="2010-06-16T00:00:00"/>
    <d v="2020-05-12T00:00:00"/>
    <n v="9"/>
    <x v="2"/>
    <x v="1"/>
    <x v="3"/>
  </r>
  <r>
    <n v="3853"/>
    <n v="416"/>
    <s v="Frank"/>
    <s v="joao478@ymail.co.in"/>
    <s v="Retail"/>
    <n v="66397"/>
    <s v="NOT PAID"/>
    <s v="CARD PAYMENT"/>
    <s v="NP"/>
    <s v="High"/>
    <d v="2011-09-16T00:00:00"/>
    <d v="2025-12-19T00:00:00"/>
    <n v="14"/>
    <x v="1"/>
    <x v="1"/>
    <x v="1"/>
  </r>
  <r>
    <n v="515"/>
    <n v="425"/>
    <s v="Christina"/>
    <s v="muriel437@yahoo.com"/>
    <s v="Wholesale"/>
    <n v="1714"/>
    <s v="PAID"/>
    <s v="CARD PAYMENT"/>
    <s v="4/30/1987"/>
    <s v="Low"/>
    <d v="2017-06-04T00:00:00"/>
    <d v="2019-12-09T00:00:00"/>
    <n v="2"/>
    <x v="0"/>
    <x v="2"/>
    <x v="6"/>
  </r>
  <r>
    <n v="7513"/>
    <n v="435"/>
    <s v="Bruno"/>
    <s v="valeria27@ymail.com"/>
    <s v="Wholesale"/>
    <n v="5059"/>
    <s v="NOT PAID"/>
    <s v="CARD PAYMENT"/>
    <s v="NP"/>
    <s v="Low"/>
    <d v="1995-06-07T00:00:00"/>
    <d v="2009-07-05T00:00:00"/>
    <n v="14"/>
    <x v="1"/>
    <x v="2"/>
    <x v="4"/>
  </r>
  <r>
    <n v="9030"/>
    <n v="370"/>
    <s v="Fabiola"/>
    <s v="yasmeen6@outlook.com"/>
    <s v="Internal Goods"/>
    <n v="66582"/>
    <s v="NOT PAID"/>
    <s v="CARD PAYMENT"/>
    <s v="NP"/>
    <s v="High"/>
    <d v="1998-06-14T00:00:00"/>
    <d v="2016-04-26T00:00:00"/>
    <n v="17"/>
    <x v="1"/>
    <x v="1"/>
    <x v="1"/>
  </r>
  <r>
    <n v="2378"/>
    <n v="406"/>
    <s v="Lucien"/>
    <s v="cecilia196@hotmail.com"/>
    <s v="Internal Goods"/>
    <n v="42143"/>
    <s v="PAID"/>
    <s v="CARD PAYMENT"/>
    <s v="6/16/1972"/>
    <s v="Medium"/>
    <d v="1988-08-04T00:00:00"/>
    <d v="2007-05-20T00:00:00"/>
    <n v="18"/>
    <x v="1"/>
    <x v="0"/>
    <x v="2"/>
  </r>
  <r>
    <n v="5894"/>
    <n v="976"/>
    <s v="Laverne"/>
    <s v="brent496@ymail.co.in"/>
    <s v="Internal Goods"/>
    <n v="27741"/>
    <s v="NOT PAID"/>
    <s v="COD"/>
    <s v="NP"/>
    <s v="Low"/>
    <d v="2013-03-10T00:00:00"/>
    <d v="2014-01-06T00:00:00"/>
    <n v="0"/>
    <x v="0"/>
    <x v="2"/>
    <x v="6"/>
  </r>
  <r>
    <n v="7587"/>
    <n v="349"/>
    <s v="Joseph"/>
    <s v="gray853@yahoo.co.in"/>
    <s v="Internal Goods"/>
    <n v="696"/>
    <s v="NOT PAID"/>
    <s v="CARD PAYMENT"/>
    <s v="NP"/>
    <s v="Low"/>
    <d v="2012-05-20T00:00:00"/>
    <d v="2017-11-27T00:00:00"/>
    <n v="5"/>
    <x v="0"/>
    <x v="2"/>
    <x v="6"/>
  </r>
  <r>
    <n v="1424"/>
    <n v="595"/>
    <s v="George"/>
    <s v="kenny233@hotmail.com"/>
    <s v="Retail"/>
    <n v="37660"/>
    <s v="NOT PAID"/>
    <s v="CARD PAYMENT"/>
    <s v="NP"/>
    <s v="Medium"/>
    <d v="1984-05-18T00:00:00"/>
    <d v="2000-03-15T00:00:00"/>
    <n v="15"/>
    <x v="1"/>
    <x v="0"/>
    <x v="2"/>
  </r>
  <r>
    <n v="5214"/>
    <n v="366"/>
    <s v="Velma"/>
    <s v="jasmine269@hotmail.com"/>
    <s v="Retail"/>
    <n v="16299"/>
    <s v="NOT PAID"/>
    <s v="CARD PAYMENT"/>
    <s v="NP"/>
    <s v="Low"/>
    <d v="1971-06-23T00:00:00"/>
    <d v="1975-06-04T00:00:00"/>
    <n v="3"/>
    <x v="0"/>
    <x v="2"/>
    <x v="6"/>
  </r>
  <r>
    <n v="8249"/>
    <n v="39"/>
    <s v="Christy"/>
    <s v="kelly404@gmail.com"/>
    <s v="Retail"/>
    <n v="16690"/>
    <s v="PAID"/>
    <s v="CARD PAYMENT"/>
    <s v="9/13/1996"/>
    <s v="Low"/>
    <d v="1995-07-13T00:00:00"/>
    <d v="2009-08-11T00:00:00"/>
    <n v="14"/>
    <x v="1"/>
    <x v="2"/>
    <x v="4"/>
  </r>
  <r>
    <n v="3172"/>
    <n v="978"/>
    <s v="Catherine"/>
    <s v="alysha459@ymail.co.in"/>
    <s v="Internal Goods"/>
    <n v="21003"/>
    <s v="NOT PAID"/>
    <s v="CARD PAYMENT"/>
    <s v="NP"/>
    <s v="Low"/>
    <d v="1980-07-17T00:00:00"/>
    <d v="1982-04-29T00:00:00"/>
    <n v="1"/>
    <x v="0"/>
    <x v="2"/>
    <x v="6"/>
  </r>
  <r>
    <n v="5489"/>
    <n v="623"/>
    <s v="Lita"/>
    <s v="rashawn68@hotmail.com"/>
    <s v="Retail"/>
    <n v="93642"/>
    <s v="PAID"/>
    <s v="COD"/>
    <s v="9/8/2002"/>
    <s v="High"/>
    <d v="1976-12-15T00:00:00"/>
    <d v="1985-06-12T00:00:00"/>
    <n v="8"/>
    <x v="2"/>
    <x v="1"/>
    <x v="3"/>
  </r>
  <r>
    <n v="2037"/>
    <n v="751"/>
    <s v="Stephon"/>
    <s v="rita822@google.co.in"/>
    <s v="Wholesale"/>
    <n v="34832"/>
    <s v="NOT PAID"/>
    <s v="COD"/>
    <s v="NP"/>
    <s v="Medium"/>
    <d v="2010-06-24T00:00:00"/>
    <d v="2016-03-14T00:00:00"/>
    <n v="5"/>
    <x v="0"/>
    <x v="0"/>
    <x v="0"/>
  </r>
  <r>
    <n v="2401"/>
    <n v="899"/>
    <s v="Demetrius"/>
    <s v="jaime171@hotmail.com"/>
    <s v="Wholesale"/>
    <n v="59176"/>
    <s v="PAID"/>
    <s v="COD"/>
    <s v="1/1/1995"/>
    <s v="Medium"/>
    <d v="1972-03-09T00:00:00"/>
    <d v="1982-07-14T00:00:00"/>
    <n v="10"/>
    <x v="2"/>
    <x v="0"/>
    <x v="8"/>
  </r>
  <r>
    <n v="1303"/>
    <n v="396"/>
    <s v="Evan"/>
    <s v="debora90@gmail.com"/>
    <s v="Internal Goods"/>
    <n v="3846"/>
    <s v="NOT PAID"/>
    <s v="COD"/>
    <s v="NP"/>
    <s v="Low"/>
    <d v="1982-04-30T00:00:00"/>
    <d v="1996-11-26T00:00:00"/>
    <n v="14"/>
    <x v="1"/>
    <x v="2"/>
    <x v="4"/>
  </r>
  <r>
    <n v="6798"/>
    <n v="792"/>
    <s v="Rita"/>
    <s v="jan949@yahoo.co.in"/>
    <s v="Internal Goods"/>
    <n v="17651"/>
    <s v="PAID"/>
    <s v="CARD PAYMENT"/>
    <s v="10/17/1989"/>
    <s v="Low"/>
    <d v="2001-06-02T00:00:00"/>
    <d v="2014-01-08T00:00:00"/>
    <n v="12"/>
    <x v="1"/>
    <x v="2"/>
    <x v="4"/>
  </r>
  <r>
    <n v="9917"/>
    <n v="808"/>
    <s v="Franklin"/>
    <s v="van725@yahoo.com"/>
    <s v="Wholesale"/>
    <n v="2282"/>
    <s v="NOT PAID"/>
    <s v="CARD PAYMENT"/>
    <s v="NP"/>
    <s v="Low"/>
    <d v="2014-04-17T00:00:00"/>
    <d v="2033-12-04T00:00:00"/>
    <n v="19"/>
    <x v="1"/>
    <x v="2"/>
    <x v="4"/>
  </r>
  <r>
    <n v="2969"/>
    <n v="903"/>
    <s v="Dianne"/>
    <s v="jalen271@gmail.com"/>
    <s v="Retail"/>
    <n v="49908"/>
    <s v="NOT PAID"/>
    <s v="CARD PAYMENT"/>
    <s v="NP"/>
    <s v="Medium"/>
    <d v="2013-11-25T00:00:00"/>
    <d v="2017-05-01T00:00:00"/>
    <n v="3"/>
    <x v="0"/>
    <x v="0"/>
    <x v="0"/>
  </r>
  <r>
    <n v="8737"/>
    <n v="335"/>
    <s v="Mickey"/>
    <s v="samual419@outlook.com"/>
    <s v="Retail"/>
    <n v="68886"/>
    <s v="NOT PAID"/>
    <s v="COD"/>
    <s v="NP"/>
    <s v="High"/>
    <d v="1984-10-19T00:00:00"/>
    <d v="1996-07-15T00:00:00"/>
    <n v="11"/>
    <x v="1"/>
    <x v="1"/>
    <x v="1"/>
  </r>
  <r>
    <n v="2104"/>
    <n v="784"/>
    <s v="Amy"/>
    <s v="holli358@ymail.com"/>
    <s v="Wholesale"/>
    <n v="41456"/>
    <s v="PAID"/>
    <s v="CARD PAYMENT"/>
    <s v="12/27/1992"/>
    <s v="Medium"/>
    <d v="1994-06-06T00:00:00"/>
    <d v="2008-05-24T00:00:00"/>
    <n v="13"/>
    <x v="1"/>
    <x v="0"/>
    <x v="2"/>
  </r>
  <r>
    <n v="1702"/>
    <n v="683"/>
    <s v="Eileen"/>
    <s v="latasha554@ymail.com"/>
    <s v="Wholesale"/>
    <n v="39488"/>
    <s v="NOT PAID"/>
    <s v="COD"/>
    <s v="NP"/>
    <s v="Medium"/>
    <d v="2010-08-18T00:00:00"/>
    <d v="2026-12-26T00:00:00"/>
    <n v="16"/>
    <x v="1"/>
    <x v="0"/>
    <x v="2"/>
  </r>
  <r>
    <n v="8933"/>
    <n v="536"/>
    <s v="Stanley"/>
    <s v="alexia103@ymail.com"/>
    <s v="Retail"/>
    <n v="75362"/>
    <s v="PAID"/>
    <s v="COD"/>
    <s v="8/24/2017"/>
    <s v="High"/>
    <d v="2009-08-05T00:00:00"/>
    <d v="2014-10-28T00:00:00"/>
    <n v="5"/>
    <x v="0"/>
    <x v="1"/>
    <x v="5"/>
  </r>
  <r>
    <n v="3624"/>
    <n v="142"/>
    <s v="Douglas"/>
    <s v="beth30@yahoo.co.in"/>
    <s v="Internal Goods"/>
    <n v="73137"/>
    <s v="PAID"/>
    <s v="CARD PAYMENT"/>
    <s v="3/20/2015"/>
    <s v="High"/>
    <d v="2017-05-03T00:00:00"/>
    <d v="2022-09-08T00:00:00"/>
    <n v="5"/>
    <x v="0"/>
    <x v="1"/>
    <x v="5"/>
  </r>
  <r>
    <n v="4892"/>
    <n v="617"/>
    <s v="Jill"/>
    <s v="valencia714@yahoo.co.in"/>
    <s v="Wholesale"/>
    <n v="77570"/>
    <s v="NOT PAID"/>
    <s v="CARD PAYMENT"/>
    <s v="NP"/>
    <s v="High"/>
    <d v="1990-08-14T00:00:00"/>
    <d v="1993-12-07T00:00:00"/>
    <n v="3"/>
    <x v="0"/>
    <x v="1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n v="1334"/>
    <s v="Arts and crafts"/>
    <x v="0"/>
    <s v="Express"/>
    <n v="947"/>
    <n v="1385"/>
    <s v="LARKIN ST / ELLIS ST"/>
    <s v="2700 Block of DIAMOND ST"/>
    <x v="0"/>
    <d v="2010-02-13T00:00:00"/>
    <d v="2010-11-30T00:00:00"/>
    <d v="2010-02-13T00:00:00"/>
    <d v="2010-11-30T00:00:00"/>
    <n v="290"/>
  </r>
  <r>
    <n v="6"/>
    <n v="3917"/>
    <s v="Arts and crafts"/>
    <x v="0"/>
    <s v="Express"/>
    <n v="613"/>
    <n v="1256"/>
    <s v="800 Block of BRYANT ST"/>
    <s v="0 Block of 6TH ST"/>
    <x v="0"/>
    <d v="1977-03-08T00:00:00"/>
    <d v="1977-11-08T00:00:00"/>
    <d v="1977-03-08T00:00:00"/>
    <d v="1977-11-08T00:00:00"/>
    <n v="245"/>
  </r>
  <r>
    <n v="12"/>
    <n v="6404"/>
    <s v="Construction"/>
    <x v="1"/>
    <s v="Regular"/>
    <n v="360"/>
    <n v="565"/>
    <s v="1800 Block of 8TH AV"/>
    <s v="JONES ST / GOLDEN GATE AV"/>
    <x v="1"/>
    <d v="2000-06-18T00:00:00"/>
    <m/>
    <s v=""/>
    <s v=""/>
    <e v="#VALUE!"/>
  </r>
  <r>
    <n v="20"/>
    <n v="6759"/>
    <s v="Construction"/>
    <x v="1"/>
    <s v="Regular"/>
    <n v="630"/>
    <n v="1062"/>
    <s v="1600 Block of 39TH AV"/>
    <s v="PARNASSUS AV / CLAYTON ST"/>
    <x v="1"/>
    <d v="2017-09-29T00:00:00"/>
    <m/>
    <s v=""/>
    <s v=""/>
    <e v="#VALUE!"/>
  </r>
  <r>
    <n v="25"/>
    <n v="1724"/>
    <s v="Home Furnishing"/>
    <x v="1"/>
    <s v="Express"/>
    <n v="431"/>
    <n v="702"/>
    <s v="4TH ST / HARRISON ST"/>
    <s v="600 Block of CLAY ST"/>
    <x v="0"/>
    <d v="2004-05-29T00:00:00"/>
    <d v="2004-05-17T00:00:00"/>
    <d v="2004-05-17T00:00:00"/>
    <d v="2004-05-29T00:00:00"/>
    <n v="12"/>
  </r>
  <r>
    <n v="30"/>
    <n v="1275"/>
    <s v="Fashion"/>
    <x v="1"/>
    <s v="Regular"/>
    <n v="581"/>
    <n v="1422"/>
    <s v="CALIFORNIA ST / DAVIS ST"/>
    <s v="0 Block of STOCKTON ST"/>
    <x v="0"/>
    <d v="2010-02-19T00:00:00"/>
    <d v="2010-03-09T00:00:00"/>
    <d v="2010-02-19T00:00:00"/>
    <d v="2010-03-09T00:00:00"/>
    <n v="18"/>
  </r>
  <r>
    <n v="32"/>
    <n v="9636"/>
    <s v="Arts and crafts"/>
    <x v="1"/>
    <s v="Express"/>
    <n v="478"/>
    <n v="705"/>
    <s v="1100 Block of OCEAN AV"/>
    <s v="900 Block of DEHARO ST"/>
    <x v="1"/>
    <d v="2004-08-30T00:00:00"/>
    <m/>
    <s v=""/>
    <s v=""/>
    <e v="#VALUE!"/>
  </r>
  <r>
    <n v="33"/>
    <n v="1211"/>
    <s v="Industrial Equipments"/>
    <x v="1"/>
    <s v="Express"/>
    <n v="577"/>
    <n v="1312"/>
    <s v="0 Block of CUMBERLAND ST"/>
    <s v="200 Block of POPLAR ST"/>
    <x v="1"/>
    <d v="1988-04-05T00:00:00"/>
    <m/>
    <s v=""/>
    <s v=""/>
    <e v="#VALUE!"/>
  </r>
  <r>
    <n v="40"/>
    <n v="805"/>
    <s v="Arts and crafts"/>
    <x v="1"/>
    <s v="Regular"/>
    <n v="483"/>
    <n v="648"/>
    <s v="0 Block of TURK ST"/>
    <s v="900 Block of CAPITOL AV"/>
    <x v="1"/>
    <d v="1980-05-03T00:00:00"/>
    <m/>
    <s v=""/>
    <s v=""/>
    <e v="#VALUE!"/>
  </r>
  <r>
    <n v="42"/>
    <n v="2121"/>
    <s v="Arts and crafts"/>
    <x v="1"/>
    <s v="Regular"/>
    <n v="987"/>
    <n v="1134"/>
    <s v="MINNA ST / 5TH ST"/>
    <s v="MARKET ST / 5TH ST"/>
    <x v="0"/>
    <d v="1979-01-20T00:00:00"/>
    <d v="1979-09-12T00:00:00"/>
    <d v="1979-01-20T00:00:00"/>
    <d v="1979-09-12T00:00:00"/>
    <n v="235"/>
  </r>
  <r>
    <n v="45"/>
    <n v="9177"/>
    <s v="Healthcare"/>
    <x v="1"/>
    <s v="Express"/>
    <n v="889"/>
    <n v="1050"/>
    <s v="20TH ST / KANSAS ST"/>
    <s v="JEFFERSON ST / TAYLOR ST"/>
    <x v="0"/>
    <d v="1996-03-03T00:00:00"/>
    <d v="1996-05-01T00:00:00"/>
    <d v="1996-03-03T00:00:00"/>
    <d v="1996-05-01T00:00:00"/>
    <n v="59"/>
  </r>
  <r>
    <n v="52"/>
    <n v="4551"/>
    <s v="Hazardous Goods"/>
    <x v="1"/>
    <s v="Express"/>
    <n v="873"/>
    <n v="1199"/>
    <s v="1000 Block of COLUMBUS AV"/>
    <s v="1400 Block of PHELPS ST"/>
    <x v="1"/>
    <d v="2016-05-20T00:00:00"/>
    <m/>
    <s v=""/>
    <s v=""/>
    <e v="#VALUE!"/>
  </r>
  <r>
    <n v="57"/>
    <n v="7253"/>
    <s v="Construction"/>
    <x v="1"/>
    <s v="Regular"/>
    <n v="753"/>
    <n v="1027"/>
    <s v="2900 Block of TURK ST"/>
    <s v="300 Block of DEMONTFORT AV"/>
    <x v="0"/>
    <d v="2004-03-18T00:00:00"/>
    <d v="2004-03-02T00:00:00"/>
    <d v="2004-03-02T00:00:00"/>
    <d v="2004-03-18T00:00:00"/>
    <n v="16"/>
  </r>
  <r>
    <n v="59"/>
    <n v="9917"/>
    <s v="Construction"/>
    <x v="0"/>
    <s v="Regular"/>
    <n v="329"/>
    <n v="977"/>
    <s v="1000 Block of SUTTER ST"/>
    <s v="800 Block of 3RD ST"/>
    <x v="1"/>
    <d v="1984-04-02T00:00:00"/>
    <m/>
    <s v=""/>
    <s v=""/>
    <e v="#VALUE!"/>
  </r>
  <r>
    <n v="68"/>
    <n v="9271"/>
    <s v="Arts and crafts"/>
    <x v="1"/>
    <s v="Express"/>
    <n v="182"/>
    <n v="726"/>
    <s v="1700 Block of FULTON ST"/>
    <s v="300 Block of HAIGHT ST"/>
    <x v="1"/>
    <d v="2004-07-30T00:00:00"/>
    <m/>
    <s v=""/>
    <s v=""/>
    <e v="#VALUE!"/>
  </r>
  <r>
    <n v="69"/>
    <n v="1087"/>
    <s v="Healthcare"/>
    <x v="1"/>
    <s v="Regular"/>
    <n v="367"/>
    <n v="740"/>
    <s v="2000 Block of MISSION ST"/>
    <s v="2400 Block of SAN BRUNO AV"/>
    <x v="0"/>
    <d v="2018-03-14T00:00:00"/>
    <d v="2018-08-30T00:00:00"/>
    <d v="2018-03-14T00:00:00"/>
    <d v="2018-08-30T00:00:00"/>
    <n v="169"/>
  </r>
  <r>
    <n v="73"/>
    <n v="4252"/>
    <s v="Home Furnishing"/>
    <x v="1"/>
    <s v="Express"/>
    <n v="315"/>
    <n v="937"/>
    <s v="800 Block of BRYANT ST"/>
    <s v="3800 Block of 24TH ST"/>
    <x v="1"/>
    <d v="1993-03-06T00:00:00"/>
    <m/>
    <s v=""/>
    <s v=""/>
    <e v="#VALUE!"/>
  </r>
  <r>
    <n v="75"/>
    <n v="5489"/>
    <s v="Fashion"/>
    <x v="1"/>
    <s v="Regular"/>
    <n v="869"/>
    <n v="1317"/>
    <s v="100 Block of POWELL ST"/>
    <s v="GOLDEN GATE AV / LEAVENWORTH ST"/>
    <x v="0"/>
    <d v="2002-05-28T00:00:00"/>
    <d v="2002-09-08T00:00:00"/>
    <d v="2002-05-28T00:00:00"/>
    <d v="2002-09-08T00:00:00"/>
    <n v="103"/>
  </r>
  <r>
    <n v="82"/>
    <n v="3132"/>
    <s v="Luggage"/>
    <x v="0"/>
    <s v="Express"/>
    <n v="121"/>
    <n v="557"/>
    <s v="NATOMA ST / 2ND ST"/>
    <s v="3500 Block of MISSION ST"/>
    <x v="1"/>
    <d v="1997-05-29T00:00:00"/>
    <m/>
    <s v=""/>
    <s v=""/>
    <e v="#VALUE!"/>
  </r>
  <r>
    <n v="95"/>
    <n v="6546"/>
    <s v="Electronics"/>
    <x v="1"/>
    <s v="Regular"/>
    <n v="660"/>
    <n v="1208"/>
    <s v="0 Block of BROOKDALE AV"/>
    <s v="1300 Block of EGBERT AV"/>
    <x v="1"/>
    <d v="2013-04-11T00:00:00"/>
    <m/>
    <s v=""/>
    <s v=""/>
    <e v="#VALUE!"/>
  </r>
  <r>
    <n v="97"/>
    <n v="9423"/>
    <s v="Construction"/>
    <x v="1"/>
    <s v="Express"/>
    <n v="603"/>
    <n v="1167"/>
    <s v="0 Block of STEINER ST"/>
    <s v="1100 Block of FRANCISCO ST"/>
    <x v="1"/>
    <d v="2011-05-25T00:00:00"/>
    <m/>
    <s v=""/>
    <s v=""/>
    <e v="#VALUE!"/>
  </r>
  <r>
    <n v="105"/>
    <n v="8808"/>
    <s v="Industrial Equipments"/>
    <x v="1"/>
    <s v="Regular"/>
    <n v="949"/>
    <n v="1419"/>
    <s v="KEITH ST / THOMAS AV"/>
    <s v="100 Block of CAPP ST"/>
    <x v="1"/>
    <d v="1997-08-27T00:00:00"/>
    <m/>
    <s v=""/>
    <s v=""/>
    <e v="#VALUE!"/>
  </r>
  <r>
    <n v="109"/>
    <n v="6787"/>
    <s v="Luggage"/>
    <x v="1"/>
    <s v="Express"/>
    <n v="715"/>
    <n v="1185"/>
    <s v="2000 Block of MISSION ST"/>
    <s v="500 Block of 39TH AV"/>
    <x v="1"/>
    <d v="2014-05-18T00:00:00"/>
    <m/>
    <s v=""/>
    <s v=""/>
    <e v="#VALUE!"/>
  </r>
  <r>
    <n v="127"/>
    <n v="9645"/>
    <s v="Luggage"/>
    <x v="0"/>
    <s v="Express"/>
    <n v="916"/>
    <n v="1143"/>
    <s v="300 Block of SALINAS AV"/>
    <s v="1900 Block of FILLMORE ST"/>
    <x v="0"/>
    <d v="2006-01-08T00:00:00"/>
    <d v="2006-01-09T00:00:00"/>
    <d v="2006-01-08T00:00:00"/>
    <d v="2006-01-09T00:00:00"/>
    <n v="1"/>
  </r>
  <r>
    <n v="128"/>
    <n v="8786"/>
    <s v="Arts and crafts"/>
    <x v="0"/>
    <s v="Express"/>
    <n v="718"/>
    <n v="1486"/>
    <s v="0 Block of 7TH ST"/>
    <s v="300 Block of 10TH ST"/>
    <x v="1"/>
    <d v="1992-03-22T00:00:00"/>
    <m/>
    <s v=""/>
    <s v=""/>
    <e v="#VALUE!"/>
  </r>
  <r>
    <n v="129"/>
    <n v="7633"/>
    <s v="Food and Beverages"/>
    <x v="1"/>
    <s v="Regular"/>
    <n v="379"/>
    <n v="590"/>
    <s v="700 Block of VANNESS AV"/>
    <s v="500 Block of LEAVENWORTH ST"/>
    <x v="0"/>
    <d v="1971-04-23T00:00:00"/>
    <d v="1971-11-01T00:00:00"/>
    <d v="1971-04-23T00:00:00"/>
    <d v="1971-11-01T00:00:00"/>
    <n v="192"/>
  </r>
  <r>
    <n v="135"/>
    <n v="8894"/>
    <s v="Construction"/>
    <x v="1"/>
    <s v="Express"/>
    <n v="901"/>
    <n v="1393"/>
    <s v="WASHINGTON ST / DRUMM ST"/>
    <s v="1200 Block of PINE ST"/>
    <x v="1"/>
    <d v="2004-09-10T00:00:00"/>
    <m/>
    <s v=""/>
    <s v=""/>
    <e v="#VALUE!"/>
  </r>
  <r>
    <n v="138"/>
    <n v="3089"/>
    <s v="Home Furnishing"/>
    <x v="1"/>
    <s v="Regular"/>
    <n v="382"/>
    <n v="714"/>
    <s v="200 Block of 2ND ST"/>
    <s v="0 Block of THRIFT ST"/>
    <x v="1"/>
    <d v="2008-02-22T00:00:00"/>
    <m/>
    <s v=""/>
    <s v=""/>
    <e v="#VALUE!"/>
  </r>
  <r>
    <n v="140"/>
    <n v="308"/>
    <s v="Luggage"/>
    <x v="0"/>
    <s v="Regular"/>
    <n v="226"/>
    <n v="970"/>
    <s v="100 Block of FONT BL"/>
    <s v="1000 Block of KEY AV"/>
    <x v="0"/>
    <d v="2006-06-10T00:00:00"/>
    <d v="2006-07-17T00:00:00"/>
    <d v="2006-06-10T00:00:00"/>
    <d v="2006-07-17T00:00:00"/>
    <n v="37"/>
  </r>
  <r>
    <n v="142"/>
    <n v="3095"/>
    <s v="Arts and crafts"/>
    <x v="1"/>
    <s v="Express"/>
    <n v="550"/>
    <n v="1171"/>
    <s v="400 Block of TURK ST"/>
    <s v="MADRID ST / RUSSIA AV"/>
    <x v="1"/>
    <d v="1983-08-21T00:00:00"/>
    <m/>
    <s v=""/>
    <s v=""/>
    <e v="#VALUE!"/>
  </r>
  <r>
    <n v="147"/>
    <n v="207"/>
    <s v="Industrial Equipments"/>
    <x v="1"/>
    <s v="Express"/>
    <n v="369"/>
    <n v="646"/>
    <s v="300 Block of ATHENS ST"/>
    <s v="1400 Block of CLAY ST"/>
    <x v="0"/>
    <d v="2005-03-20T00:00:00"/>
    <d v="2005-09-15T00:00:00"/>
    <d v="2005-03-20T00:00:00"/>
    <d v="2005-09-15T00:00:00"/>
    <n v="179"/>
  </r>
  <r>
    <n v="155"/>
    <n v="1897"/>
    <s v="Hazardous Goods"/>
    <x v="1"/>
    <s v="Express"/>
    <n v="52"/>
    <n v="293"/>
    <s v="800 Block of BRYANT ST"/>
    <s v="600 Block of VALENCIA ST"/>
    <x v="1"/>
    <d v="2003-09-23T00:00:00"/>
    <m/>
    <s v=""/>
    <s v=""/>
    <e v="#VALUE!"/>
  </r>
  <r>
    <n v="158"/>
    <n v="2220"/>
    <s v="Healthcare"/>
    <x v="1"/>
    <s v="Express"/>
    <n v="479"/>
    <n v="861"/>
    <s v="800 Block of BRYANT ST"/>
    <s v="500 Block of FREDERICK ST"/>
    <x v="0"/>
    <d v="1976-03-31T00:00:00"/>
    <d v="1976-06-30T00:00:00"/>
    <d v="1976-03-31T00:00:00"/>
    <d v="1976-06-30T00:00:00"/>
    <n v="91"/>
  </r>
  <r>
    <n v="162"/>
    <n v="6717"/>
    <s v="Arts and crafts"/>
    <x v="1"/>
    <s v="Express"/>
    <n v="209"/>
    <n v="665"/>
    <s v="500 Block of VALENCIA ST"/>
    <s v="6TH ST / STEVENSON ST"/>
    <x v="0"/>
    <d v="1982-06-10T00:00:00"/>
    <d v="1982-10-29T00:00:00"/>
    <d v="1982-06-10T00:00:00"/>
    <d v="1982-10-29T00:00:00"/>
    <n v="141"/>
  </r>
  <r>
    <n v="164"/>
    <n v="2332"/>
    <s v="Hazardous Goods"/>
    <x v="0"/>
    <s v="Express"/>
    <n v="457"/>
    <n v="855"/>
    <s v="100 Block of NEWMONTGOMERY ST"/>
    <s v="600 Block of SOUTH VAN NESS AV"/>
    <x v="1"/>
    <d v="1976-04-29T00:00:00"/>
    <m/>
    <s v=""/>
    <s v=""/>
    <e v="#VALUE!"/>
  </r>
  <r>
    <n v="165"/>
    <n v="5543"/>
    <s v="Industrial Equipments"/>
    <x v="1"/>
    <s v="Regular"/>
    <n v="347"/>
    <n v="786"/>
    <s v="1100 Block of FRANCISCO ST"/>
    <s v="1000 Block of MARKET ST"/>
    <x v="1"/>
    <d v="1979-07-03T00:00:00"/>
    <m/>
    <s v=""/>
    <s v=""/>
    <e v="#VALUE!"/>
  </r>
  <r>
    <n v="168"/>
    <n v="9934"/>
    <s v="Arts and crafts"/>
    <x v="1"/>
    <s v="Regular"/>
    <n v="26"/>
    <n v="47"/>
    <s v="DIVISADERO ST / JACKSON ST"/>
    <s v="0 Block of DESOTO ST"/>
    <x v="0"/>
    <d v="1997-01-05T00:00:00"/>
    <d v="1997-06-12T00:00:00"/>
    <d v="1997-01-05T00:00:00"/>
    <d v="1997-06-12T00:00:00"/>
    <n v="158"/>
  </r>
  <r>
    <n v="169"/>
    <n v="8933"/>
    <s v="Electronics"/>
    <x v="0"/>
    <s v="Express"/>
    <n v="576"/>
    <n v="1077"/>
    <s v="0 Block of CAMERON WY"/>
    <s v="200 Block of DORE ST"/>
    <x v="0"/>
    <d v="2017-03-17T00:00:00"/>
    <d v="2017-08-24T00:00:00"/>
    <d v="2017-03-17T00:00:00"/>
    <d v="2017-08-24T00:00:00"/>
    <n v="160"/>
  </r>
  <r>
    <n v="172"/>
    <n v="3140"/>
    <s v="Food and Beverages"/>
    <x v="0"/>
    <s v="Express"/>
    <n v="726"/>
    <n v="1381"/>
    <s v="0 Block of HARRISON ST"/>
    <s v="1200 Block of GOLDEN GATE AV"/>
    <x v="0"/>
    <d v="2004-10-29T00:00:00"/>
    <d v="2004-10-26T00:00:00"/>
    <d v="2004-10-26T00:00:00"/>
    <d v="2004-10-29T00:00:00"/>
    <n v="3"/>
  </r>
  <r>
    <n v="178"/>
    <n v="2593"/>
    <s v="Construction"/>
    <x v="0"/>
    <s v="Express"/>
    <n v="745"/>
    <n v="1383"/>
    <s v="3100 Block of 23RD ST"/>
    <s v="GEARY ST / POWELL ST"/>
    <x v="0"/>
    <d v="2009-01-01T00:00:00"/>
    <d v="2009-01-26T00:00:00"/>
    <d v="2009-01-01T00:00:00"/>
    <d v="2009-01-26T00:00:00"/>
    <n v="25"/>
  </r>
  <r>
    <n v="180"/>
    <n v="519"/>
    <s v="Luggage"/>
    <x v="1"/>
    <s v="Regular"/>
    <n v="588"/>
    <n v="1182"/>
    <s v="POWELL ST / GEARY ST"/>
    <s v="3RD ST / PALOU AV"/>
    <x v="1"/>
    <d v="1975-04-01T00:00:00"/>
    <m/>
    <s v=""/>
    <s v=""/>
    <e v="#VALUE!"/>
  </r>
  <r>
    <n v="191"/>
    <n v="6798"/>
    <s v="Home Furnishing"/>
    <x v="0"/>
    <s v="Express"/>
    <n v="997"/>
    <n v="1382"/>
    <s v="600 Block of GOETTINGEN ST"/>
    <s v="100 Block of 6TH ST"/>
    <x v="0"/>
    <d v="1989-01-03T00:00:00"/>
    <d v="1989-10-17T00:00:00"/>
    <d v="1989-01-03T00:00:00"/>
    <d v="1989-10-17T00:00:00"/>
    <n v="287"/>
  </r>
  <r>
    <n v="197"/>
    <n v="4142"/>
    <s v="Food and Beverages"/>
    <x v="1"/>
    <s v="Express"/>
    <n v="98"/>
    <n v="360"/>
    <s v="300 Block of BUCHANAN ST"/>
    <s v="2800 Block of BRYANT ST"/>
    <x v="0"/>
    <d v="1989-03-29T00:00:00"/>
    <d v="1989-08-23T00:00:00"/>
    <d v="1989-03-29T00:00:00"/>
    <d v="1989-08-23T00:00:00"/>
    <n v="147"/>
  </r>
  <r>
    <n v="199"/>
    <n v="2620"/>
    <s v="Electronics"/>
    <x v="1"/>
    <s v="Regular"/>
    <n v="829"/>
    <n v="1145"/>
    <s v="500 Block of TUNNEL AV"/>
    <s v="1600 Block of TURK ST"/>
    <x v="1"/>
    <d v="2007-07-27T00:00:00"/>
    <m/>
    <s v=""/>
    <s v=""/>
    <e v="#VALUE!"/>
  </r>
  <r>
    <n v="201"/>
    <n v="8703"/>
    <s v="Home Furnishing"/>
    <x v="1"/>
    <s v="Regular"/>
    <n v="482"/>
    <n v="850"/>
    <s v="4000 Block of 18TH ST"/>
    <s v="500 Block of ELLIS ST"/>
    <x v="1"/>
    <d v="1982-12-02T00:00:00"/>
    <m/>
    <s v=""/>
    <s v=""/>
    <e v="#VALUE!"/>
  </r>
  <r>
    <n v="202"/>
    <n v="9807"/>
    <s v="Home Furnishing"/>
    <x v="0"/>
    <s v="Express"/>
    <n v="871"/>
    <n v="1274"/>
    <s v="200 Block of HAHN ST"/>
    <s v="600 Block of VALENCIA ST"/>
    <x v="0"/>
    <d v="2001-01-27T00:00:00"/>
    <d v="2001-08-03T00:00:00"/>
    <d v="2001-01-27T00:00:00"/>
    <d v="2001-08-03T00:00:00"/>
    <n v="188"/>
  </r>
  <r>
    <n v="206"/>
    <n v="5894"/>
    <s v="Luggage"/>
    <x v="0"/>
    <s v="Express"/>
    <n v="854"/>
    <n v="1251"/>
    <s v="1900 Block of WASHINGTON ST"/>
    <s v="CALIFORNIA ST / FILLMORE ST"/>
    <x v="1"/>
    <d v="2012-06-25T00:00:00"/>
    <m/>
    <s v=""/>
    <s v=""/>
    <e v="#VALUE!"/>
  </r>
  <r>
    <n v="210"/>
    <n v="4732"/>
    <s v="Home Furnishing"/>
    <x v="0"/>
    <s v="Express"/>
    <n v="591"/>
    <n v="1433"/>
    <s v="300 Block of COLLINGWOOD ST"/>
    <s v="900 Block of MARKET ST"/>
    <x v="1"/>
    <d v="2005-10-23T00:00:00"/>
    <m/>
    <s v=""/>
    <s v=""/>
    <e v="#VALUE!"/>
  </r>
  <r>
    <n v="211"/>
    <n v="6225"/>
    <s v="Electronics"/>
    <x v="1"/>
    <s v="Express"/>
    <n v="912"/>
    <n v="1220"/>
    <s v="FREMONT ST / HARRISON ST"/>
    <s v="0 Block of CRESTLAKE DR"/>
    <x v="0"/>
    <d v="2006-03-17T00:00:00"/>
    <d v="2006-12-23T00:00:00"/>
    <d v="2006-03-17T00:00:00"/>
    <d v="2006-12-23T00:00:00"/>
    <n v="281"/>
  </r>
  <r>
    <n v="214"/>
    <n v="4060"/>
    <s v="Food and Beverages"/>
    <x v="0"/>
    <s v="Regular"/>
    <n v="442"/>
    <n v="713"/>
    <s v="2500 Block of MISSION ST"/>
    <s v="2600 Block of 34TH AV"/>
    <x v="0"/>
    <d v="1987-03-06T00:00:00"/>
    <d v="1987-08-09T00:00:00"/>
    <d v="1987-03-06T00:00:00"/>
    <d v="1987-08-09T00:00:00"/>
    <n v="156"/>
  </r>
  <r>
    <n v="215"/>
    <n v="7773"/>
    <s v="Electronics"/>
    <x v="1"/>
    <s v="Express"/>
    <n v="812"/>
    <n v="1161"/>
    <s v="1500 Block of POLK ST"/>
    <s v="600 Block of KANSAS ST"/>
    <x v="0"/>
    <d v="1985-01-10T00:00:00"/>
    <d v="1985-01-31T00:00:00"/>
    <d v="1985-01-10T00:00:00"/>
    <d v="1985-01-31T00:00:00"/>
    <n v="21"/>
  </r>
  <r>
    <n v="227"/>
    <n v="4527"/>
    <s v="Industrial Equipments"/>
    <x v="0"/>
    <s v="Regular"/>
    <n v="477"/>
    <n v="564"/>
    <s v="POLK ST / BEACH ST"/>
    <s v="700 Block of LARKIN ST"/>
    <x v="0"/>
    <d v="2002-01-25T00:00:00"/>
    <d v="2002-01-05T00:00:00"/>
    <d v="2002-01-05T00:00:00"/>
    <d v="2002-01-25T00:00:00"/>
    <n v="20"/>
  </r>
  <r>
    <n v="228"/>
    <n v="1164"/>
    <s v="Electronics"/>
    <x v="1"/>
    <s v="Regular"/>
    <n v="269"/>
    <n v="902"/>
    <s v="800 Block of BRYANT ST"/>
    <s v="100 Block of SPEAR ST"/>
    <x v="0"/>
    <d v="1994-03-30T00:00:00"/>
    <d v="1994-04-09T00:00:00"/>
    <d v="1994-03-30T00:00:00"/>
    <d v="1994-04-09T00:00:00"/>
    <n v="10"/>
  </r>
  <r>
    <n v="242"/>
    <n v="4852"/>
    <s v="Construction"/>
    <x v="1"/>
    <s v="Regular"/>
    <n v="959"/>
    <n v="1253"/>
    <s v="600 Block of FRANCISCO ST"/>
    <s v="FELL ST / MASONIC AV"/>
    <x v="1"/>
    <d v="1996-12-09T00:00:00"/>
    <m/>
    <s v=""/>
    <s v=""/>
    <e v="#VALUE!"/>
  </r>
  <r>
    <n v="246"/>
    <n v="3622"/>
    <s v="Automotive"/>
    <x v="0"/>
    <s v="Express"/>
    <n v="379"/>
    <n v="963"/>
    <s v="800 Block of 47TH AV"/>
    <s v="0 Block of LURLINE ST"/>
    <x v="0"/>
    <d v="2019-03-03T00:00:00"/>
    <d v="2019-03-01T00:00:00"/>
    <d v="2019-03-01T00:00:00"/>
    <d v="2019-03-03T00:00:00"/>
    <n v="2"/>
  </r>
  <r>
    <n v="250"/>
    <n v="1215"/>
    <s v="Construction"/>
    <x v="0"/>
    <s v="Express"/>
    <n v="773"/>
    <n v="1225"/>
    <s v="1200 Block of POLK ST"/>
    <s v="1200 Block of MARKET ST"/>
    <x v="0"/>
    <d v="2006-09-18T00:00:00"/>
    <d v="2006-10-22T00:00:00"/>
    <d v="2006-09-18T00:00:00"/>
    <d v="2006-10-22T00:00:00"/>
    <n v="34"/>
  </r>
  <r>
    <n v="251"/>
    <n v="2183"/>
    <s v="Food and Beverages"/>
    <x v="0"/>
    <s v="Regular"/>
    <n v="422"/>
    <n v="651"/>
    <s v="1700 Block of NEWCOMB AV"/>
    <s v="1500 Block of LASALLE AV"/>
    <x v="0"/>
    <d v="2003-10-25T00:00:00"/>
    <d v="2003-12-02T00:00:00"/>
    <d v="2003-10-25T00:00:00"/>
    <d v="2003-12-02T00:00:00"/>
    <n v="38"/>
  </r>
  <r>
    <n v="261"/>
    <n v="2216"/>
    <s v="Luggage"/>
    <x v="1"/>
    <s v="Express"/>
    <n v="994"/>
    <n v="1020"/>
    <s v="BARTLETT ST / 23RD ST"/>
    <s v="500 Block of HAIGHT ST"/>
    <x v="1"/>
    <d v="1993-08-14T00:00:00"/>
    <m/>
    <s v=""/>
    <s v=""/>
    <e v="#VALUE!"/>
  </r>
  <r>
    <n v="279"/>
    <n v="3172"/>
    <s v="Construction"/>
    <x v="0"/>
    <s v="Regular"/>
    <n v="84"/>
    <n v="464"/>
    <s v="800 Block of MARKET ST"/>
    <s v="1500 Block of SLOAT BL"/>
    <x v="1"/>
    <d v="2016-03-18T00:00:00"/>
    <m/>
    <s v=""/>
    <s v=""/>
    <e v="#VALUE!"/>
  </r>
  <r>
    <n v="284"/>
    <n v="249"/>
    <s v="Hazardous Goods"/>
    <x v="0"/>
    <s v="Express"/>
    <n v="145"/>
    <n v="814"/>
    <s v="1800 Block of KIRKHAM ST"/>
    <s v="800 Block of BRYANT ST"/>
    <x v="0"/>
    <d v="1982-02-06T00:00:00"/>
    <d v="1982-03-08T00:00:00"/>
    <d v="1982-02-06T00:00:00"/>
    <d v="1982-03-08T00:00:00"/>
    <n v="30"/>
  </r>
  <r>
    <n v="286"/>
    <n v="5387"/>
    <s v="Electronics"/>
    <x v="1"/>
    <s v="Regular"/>
    <n v="193"/>
    <n v="817"/>
    <s v="100 Block of STEUART ST"/>
    <s v="900 Block of VALENCIA ST"/>
    <x v="0"/>
    <d v="2005-06-06T00:00:00"/>
    <d v="2005-09-15T00:00:00"/>
    <d v="2005-06-06T00:00:00"/>
    <d v="2005-09-15T00:00:00"/>
    <n v="101"/>
  </r>
  <r>
    <n v="298"/>
    <n v="7764"/>
    <s v="Hazardous Goods"/>
    <x v="0"/>
    <s v="Regular"/>
    <n v="717"/>
    <n v="1297"/>
    <s v="200 Block of 11TH AV"/>
    <s v="400 Block of TURK ST"/>
    <x v="1"/>
    <d v="1979-05-13T00:00:00"/>
    <m/>
    <s v=""/>
    <s v=""/>
    <e v="#VALUE!"/>
  </r>
  <r>
    <n v="304"/>
    <n v="5958"/>
    <s v="Food and Beverages"/>
    <x v="1"/>
    <s v="Regular"/>
    <n v="540"/>
    <n v="1172"/>
    <s v="500 Block of STEVENSON ST"/>
    <s v="HYDE ST / TURK ST"/>
    <x v="0"/>
    <d v="2004-03-20T00:00:00"/>
    <d v="2004-09-25T00:00:00"/>
    <d v="2004-03-20T00:00:00"/>
    <d v="2004-09-25T00:00:00"/>
    <n v="189"/>
  </r>
  <r>
    <n v="305"/>
    <n v="1748"/>
    <s v="Automotive"/>
    <x v="1"/>
    <s v="Express"/>
    <n v="954"/>
    <n v="1473"/>
    <s v="0 Block of DORE ST"/>
    <s v="100 Block of TURK ST"/>
    <x v="0"/>
    <d v="1992-08-11T00:00:00"/>
    <d v="1992-11-01T00:00:00"/>
    <d v="1992-08-11T00:00:00"/>
    <d v="1992-11-01T00:00:00"/>
    <n v="82"/>
  </r>
  <r>
    <n v="306"/>
    <n v="1201"/>
    <s v="Hazardous Goods"/>
    <x v="1"/>
    <s v="Regular"/>
    <n v="654"/>
    <n v="1150"/>
    <s v="100 Block of LEAVENWORTH ST"/>
    <s v="100 Block of PERSIA AV"/>
    <x v="0"/>
    <d v="1983-01-28T00:00:00"/>
    <d v="1983-07-22T00:00:00"/>
    <d v="1983-01-28T00:00:00"/>
    <d v="1983-07-22T00:00:00"/>
    <n v="175"/>
  </r>
  <r>
    <n v="308"/>
    <n v="4920"/>
    <s v="Electronics"/>
    <x v="1"/>
    <s v="Express"/>
    <n v="438"/>
    <n v="656"/>
    <s v="LYON ST / OFARRELL ST"/>
    <s v="1200 Block of NOE ST"/>
    <x v="1"/>
    <d v="1979-01-28T00:00:00"/>
    <m/>
    <s v=""/>
    <s v=""/>
    <e v="#VALUE!"/>
  </r>
  <r>
    <n v="315"/>
    <n v="1424"/>
    <s v="Food and Beverages"/>
    <x v="1"/>
    <s v="Express"/>
    <n v="230"/>
    <n v="638"/>
    <s v="3RD AV / BALBOA ST"/>
    <s v="400 Block of LAKESHORE DR"/>
    <x v="1"/>
    <d v="1995-11-26T00:00:00"/>
    <m/>
    <s v=""/>
    <s v=""/>
    <e v="#VALUE!"/>
  </r>
  <r>
    <n v="328"/>
    <n v="6153"/>
    <s v="Healthcare"/>
    <x v="1"/>
    <s v="Express"/>
    <n v="710"/>
    <n v="1066"/>
    <s v="900 Block of ELLSWORTH ST"/>
    <s v="400 Block of 28TH ST"/>
    <x v="0"/>
    <d v="1997-01-20T00:00:00"/>
    <d v="1997-09-08T00:00:00"/>
    <d v="1997-01-20T00:00:00"/>
    <d v="1997-09-08T00:00:00"/>
    <n v="231"/>
  </r>
  <r>
    <n v="330"/>
    <n v="2182"/>
    <s v="Home Furnishing"/>
    <x v="1"/>
    <s v="Express"/>
    <n v="275"/>
    <n v="653"/>
    <s v="2300 Block of 25TH AV"/>
    <s v="HOLLYPARK CR / MURRAY ST"/>
    <x v="1"/>
    <d v="2012-02-08T00:00:00"/>
    <m/>
    <s v=""/>
    <s v=""/>
    <e v="#VALUE!"/>
  </r>
  <r>
    <n v="332"/>
    <n v="2656"/>
    <s v="Luggage"/>
    <x v="0"/>
    <s v="Regular"/>
    <n v="45"/>
    <n v="39"/>
    <s v="100 Block of UPPER TR"/>
    <s v="POST ST / HYDE ST"/>
    <x v="1"/>
    <d v="2008-09-14T00:00:00"/>
    <m/>
    <s v=""/>
    <s v=""/>
    <e v="#VALUE!"/>
  </r>
  <r>
    <n v="333"/>
    <n v="2208"/>
    <s v="Luggage"/>
    <x v="1"/>
    <s v="Regular"/>
    <n v="812"/>
    <n v="1104"/>
    <s v="1800 Block of DONNER AV"/>
    <s v="19TH AV / LINCOLN WY"/>
    <x v="0"/>
    <d v="2013-01-12T00:00:00"/>
    <d v="2013-08-11T00:00:00"/>
    <d v="2013-01-12T00:00:00"/>
    <d v="2013-08-11T00:00:00"/>
    <n v="211"/>
  </r>
  <r>
    <n v="336"/>
    <n v="693"/>
    <s v="Construction"/>
    <x v="0"/>
    <s v="Express"/>
    <n v="996"/>
    <n v="1168"/>
    <s v="800 Block of BRYANT ST"/>
    <s v="3300 Block of MISSION ST"/>
    <x v="1"/>
    <d v="1972-10-09T00:00:00"/>
    <m/>
    <s v=""/>
    <s v=""/>
    <e v="#VALUE!"/>
  </r>
  <r>
    <n v="337"/>
    <n v="4988"/>
    <s v="Electronics"/>
    <x v="1"/>
    <s v="Express"/>
    <n v="305"/>
    <n v="834"/>
    <s v="1300 Block of CALIFORNIA ST"/>
    <s v="0 Block of RAUSCH ST"/>
    <x v="1"/>
    <d v="1976-05-11T00:00:00"/>
    <m/>
    <s v=""/>
    <s v=""/>
    <e v="#VALUE!"/>
  </r>
  <r>
    <n v="340"/>
    <n v="7316"/>
    <s v="Fashion"/>
    <x v="0"/>
    <s v="Express"/>
    <n v="905"/>
    <n v="1392"/>
    <s v="700 Block of 3RD ST"/>
    <s v="FRANCISCO ST / JONES ST"/>
    <x v="1"/>
    <d v="1981-11-03T00:00:00"/>
    <m/>
    <s v=""/>
    <s v=""/>
    <e v="#VALUE!"/>
  </r>
  <r>
    <n v="346"/>
    <n v="8103"/>
    <s v="Industrial Equipments"/>
    <x v="0"/>
    <s v="Express"/>
    <n v="182"/>
    <n v="850"/>
    <s v="BLAKE ST / GEARY BL"/>
    <s v="BROADWAY ST / COLUMBUS AV"/>
    <x v="0"/>
    <d v="2007-06-05T00:00:00"/>
    <d v="2007-07-12T00:00:00"/>
    <d v="2007-06-05T00:00:00"/>
    <d v="2007-07-12T00:00:00"/>
    <n v="37"/>
  </r>
  <r>
    <n v="351"/>
    <n v="2972"/>
    <s v="Industrial Equipments"/>
    <x v="1"/>
    <s v="Regular"/>
    <n v="776"/>
    <n v="1053"/>
    <s v="15TH ST / SANCHEZ ST"/>
    <s v="1700 Block of FULTON ST"/>
    <x v="0"/>
    <d v="1977-01-03T00:00:00"/>
    <d v="1977-07-06T00:00:00"/>
    <d v="1977-01-03T00:00:00"/>
    <d v="1977-07-06T00:00:00"/>
    <n v="184"/>
  </r>
  <r>
    <n v="353"/>
    <n v="6767"/>
    <s v="Fashion"/>
    <x v="1"/>
    <s v="Express"/>
    <n v="84"/>
    <n v="354"/>
    <s v="HARRISON ST / 11TH ST"/>
    <s v="BROADWAY ST / KEARNY ST"/>
    <x v="0"/>
    <d v="2012-08-02T00:00:00"/>
    <d v="2012-10-04T00:00:00"/>
    <d v="2012-08-02T00:00:00"/>
    <d v="2012-10-04T00:00:00"/>
    <n v="63"/>
  </r>
  <r>
    <n v="357"/>
    <n v="4628"/>
    <s v="Healthcare"/>
    <x v="0"/>
    <s v="Express"/>
    <n v="777"/>
    <n v="1113"/>
    <s v="200 Block of KING ST"/>
    <s v="0 Block of FUENTE AV"/>
    <x v="1"/>
    <d v="1990-10-11T00:00:00"/>
    <m/>
    <s v=""/>
    <s v=""/>
    <e v="#VALUE!"/>
  </r>
  <r>
    <n v="364"/>
    <n v="4094"/>
    <s v="Automotive"/>
    <x v="0"/>
    <s v="Express"/>
    <n v="957"/>
    <n v="1182"/>
    <s v="200 Block of SCOTT ST"/>
    <s v="2600 Block of MISSION ST"/>
    <x v="1"/>
    <d v="2012-03-03T00:00:00"/>
    <m/>
    <s v=""/>
    <s v=""/>
    <e v="#VALUE!"/>
  </r>
  <r>
    <n v="366"/>
    <n v="7540"/>
    <s v="Fashion"/>
    <x v="0"/>
    <s v="Regular"/>
    <n v="679"/>
    <n v="1015"/>
    <s v="1700 Block of SUNNYDALE AV"/>
    <s v="400 Block of BAKER ST"/>
    <x v="0"/>
    <d v="1980-03-01T00:00:00"/>
    <d v="1980-03-16T00:00:00"/>
    <d v="1980-03-01T00:00:00"/>
    <d v="1980-03-16T00:00:00"/>
    <n v="15"/>
  </r>
  <r>
    <n v="371"/>
    <n v="7771"/>
    <s v="Arts and crafts"/>
    <x v="1"/>
    <s v="Express"/>
    <n v="280"/>
    <n v="990"/>
    <s v="2400 Block of MISSION ST"/>
    <s v="BEACH ST / TAYLOR ST"/>
    <x v="1"/>
    <d v="1975-07-03T00:00:00"/>
    <m/>
    <s v=""/>
    <s v=""/>
    <e v="#VALUE!"/>
  </r>
  <r>
    <n v="384"/>
    <n v="9377"/>
    <s v="Luggage"/>
    <x v="1"/>
    <s v="Regular"/>
    <n v="590"/>
    <n v="1033"/>
    <s v="ELLIS ST / LAGUNA ST"/>
    <s v="0 Block of HYDE ST"/>
    <x v="1"/>
    <d v="1972-02-21T00:00:00"/>
    <m/>
    <s v=""/>
    <s v=""/>
    <e v="#VALUE!"/>
  </r>
  <r>
    <n v="390"/>
    <n v="8887"/>
    <s v="Automotive"/>
    <x v="1"/>
    <s v="Regular"/>
    <n v="234"/>
    <n v="780"/>
    <s v="6500 Block of 3RD ST"/>
    <s v="800 Block of 33RD AV"/>
    <x v="0"/>
    <d v="2009-03-24T00:00:00"/>
    <d v="2009-03-09T00:00:00"/>
    <d v="2009-03-09T00:00:00"/>
    <d v="2009-03-24T00:00:00"/>
    <n v="15"/>
  </r>
  <r>
    <n v="397"/>
    <n v="1202"/>
    <s v="Automotive"/>
    <x v="0"/>
    <s v="Express"/>
    <n v="876"/>
    <n v="1045"/>
    <s v="1600 Block of DONNER AV"/>
    <s v="800 Block of LARKIN ST"/>
    <x v="1"/>
    <d v="2004-02-29T00:00:00"/>
    <m/>
    <s v=""/>
    <s v=""/>
    <e v="#VALUE!"/>
  </r>
  <r>
    <n v="400"/>
    <n v="5402"/>
    <s v="Luggage"/>
    <x v="1"/>
    <s v="Express"/>
    <n v="78"/>
    <n v="403"/>
    <s v="EARL ST / LASALLE AV"/>
    <s v="1400 Block of KIRKWOOD CT"/>
    <x v="1"/>
    <d v="2003-01-07T00:00:00"/>
    <m/>
    <s v=""/>
    <s v=""/>
    <e v="#VALUE!"/>
  </r>
  <r>
    <n v="408"/>
    <n v="8860"/>
    <s v="Hazardous Goods"/>
    <x v="1"/>
    <s v="Express"/>
    <n v="216"/>
    <n v="939"/>
    <s v="600 Block of VALENCIA ST"/>
    <s v="500 Block of 9TH ST"/>
    <x v="0"/>
    <d v="1990-02-21T00:00:00"/>
    <d v="1990-09-11T00:00:00"/>
    <d v="1990-02-21T00:00:00"/>
    <d v="1990-09-11T00:00:00"/>
    <n v="202"/>
  </r>
  <r>
    <n v="420"/>
    <n v="9943"/>
    <s v="Industrial Equipments"/>
    <x v="1"/>
    <s v="Express"/>
    <n v="638"/>
    <n v="1130"/>
    <s v="BRYANT ST / 4TH ST"/>
    <s v="1300 Block of MISSION ST"/>
    <x v="1"/>
    <d v="1989-01-02T00:00:00"/>
    <m/>
    <s v=""/>
    <s v=""/>
    <e v="#VALUE!"/>
  </r>
  <r>
    <n v="421"/>
    <n v="8106"/>
    <s v="Automotive"/>
    <x v="0"/>
    <s v="Regular"/>
    <n v="147"/>
    <n v="535"/>
    <s v="800 Block of BRYANT ST"/>
    <s v="900 Block of RANDOLPH ST"/>
    <x v="0"/>
    <d v="1999-02-07T00:00:00"/>
    <d v="1999-03-05T00:00:00"/>
    <d v="1999-02-07T00:00:00"/>
    <d v="1999-03-05T00:00:00"/>
    <n v="26"/>
  </r>
  <r>
    <n v="438"/>
    <n v="9251"/>
    <s v="Home Furnishing"/>
    <x v="1"/>
    <s v="Regular"/>
    <n v="430"/>
    <n v="642"/>
    <s v="2300 Block of CHESTNUT ST"/>
    <s v="LAKE MERCED BL / SUNSET BL"/>
    <x v="0"/>
    <d v="1977-03-26T00:00:00"/>
    <d v="1977-03-30T00:00:00"/>
    <d v="1977-03-26T00:00:00"/>
    <d v="1977-03-30T00:00:00"/>
    <n v="4"/>
  </r>
  <r>
    <n v="444"/>
    <n v="8306"/>
    <s v="Construction"/>
    <x v="1"/>
    <s v="Express"/>
    <n v="973"/>
    <n v="1250"/>
    <s v="0 Block of CASTLEMANOR AV"/>
    <s v="LANE ST / REVERE AV"/>
    <x v="1"/>
    <d v="1987-10-25T00:00:00"/>
    <m/>
    <s v=""/>
    <s v=""/>
    <e v="#VALUE!"/>
  </r>
  <r>
    <n v="445"/>
    <n v="1904"/>
    <s v="Home Furnishing"/>
    <x v="1"/>
    <s v="Express"/>
    <n v="598"/>
    <n v="1351"/>
    <s v="1300 Block of 7TH AV"/>
    <s v="300 Block of 9TH ST"/>
    <x v="1"/>
    <d v="2019-12-13T00:00:00"/>
    <m/>
    <s v=""/>
    <s v=""/>
    <e v="#VALUE!"/>
  </r>
  <r>
    <n v="446"/>
    <n v="9858"/>
    <s v="Food and Beverages"/>
    <x v="1"/>
    <s v="Express"/>
    <n v="931"/>
    <n v="1247"/>
    <s v="0 Block of WHITFIELD CT"/>
    <s v="1500 Block of POWELL ST"/>
    <x v="1"/>
    <d v="1993-04-25T00:00:00"/>
    <m/>
    <s v=""/>
    <s v=""/>
    <e v="#VALUE!"/>
  </r>
  <r>
    <n v="455"/>
    <n v="3853"/>
    <s v="Construction"/>
    <x v="0"/>
    <s v="Regular"/>
    <n v="172"/>
    <n v="580"/>
    <s v="LASALLE AV / PHELPS ST"/>
    <s v="2000 Block of MISSION ST"/>
    <x v="1"/>
    <d v="2011-10-08T00:00:00"/>
    <m/>
    <s v=""/>
    <s v=""/>
    <e v="#VALUE!"/>
  </r>
  <r>
    <n v="460"/>
    <n v="2396"/>
    <s v="Electronics"/>
    <x v="0"/>
    <s v="Express"/>
    <n v="897"/>
    <n v="1313"/>
    <s v="100 Block of EDDY ST"/>
    <s v="1400 Block of KIRKWOOD CT"/>
    <x v="0"/>
    <d v="2005-04-16T00:00:00"/>
    <d v="2005-09-15T00:00:00"/>
    <d v="2005-04-16T00:00:00"/>
    <d v="2005-09-15T00:00:00"/>
    <n v="152"/>
  </r>
  <r>
    <n v="469"/>
    <n v="3042"/>
    <s v="Electronics"/>
    <x v="0"/>
    <s v="Regular"/>
    <n v="23"/>
    <n v="25"/>
    <s v="BELVEDERE ST / WALLER ST"/>
    <s v="0 Block of CEDAR ST"/>
    <x v="0"/>
    <d v="1991-02-18T00:00:00"/>
    <d v="1991-05-15T00:00:00"/>
    <d v="1991-02-18T00:00:00"/>
    <d v="1991-05-15T00:00:00"/>
    <n v="86"/>
  </r>
  <r>
    <n v="473"/>
    <n v="5197"/>
    <s v="Arts and crafts"/>
    <x v="0"/>
    <s v="Regular"/>
    <n v="94"/>
    <n v="361"/>
    <s v="2300 Block of 14TH AV"/>
    <s v="0 Block of 12TH ST"/>
    <x v="0"/>
    <d v="2012-01-25T00:00:00"/>
    <d v="2012-01-17T00:00:00"/>
    <d v="2012-01-17T00:00:00"/>
    <d v="2012-01-25T00:00:00"/>
    <n v="8"/>
  </r>
  <r>
    <n v="477"/>
    <n v="6357"/>
    <s v="Fashion"/>
    <x v="0"/>
    <s v="Regular"/>
    <n v="840"/>
    <n v="1061"/>
    <s v="400 Block of LEAVENWORTH ST"/>
    <s v="NEWCOMB AV / 3RD ST"/>
    <x v="1"/>
    <d v="1986-09-07T00:00:00"/>
    <m/>
    <s v=""/>
    <s v=""/>
    <e v="#VALUE!"/>
  </r>
  <r>
    <n v="481"/>
    <n v="8893"/>
    <s v="Construction"/>
    <x v="0"/>
    <s v="Regular"/>
    <n v="319"/>
    <n v="770"/>
    <s v="800 Block of MARKET ST"/>
    <s v="0 Block of GORDON ST"/>
    <x v="1"/>
    <d v="2006-07-11T00:00:00"/>
    <m/>
    <s v=""/>
    <s v=""/>
    <e v="#VALUE!"/>
  </r>
  <r>
    <n v="489"/>
    <n v="2154"/>
    <s v="Fashion"/>
    <x v="1"/>
    <s v="Regular"/>
    <n v="892"/>
    <n v="1407"/>
    <s v="200 Block of BERRY ST"/>
    <s v="CARROLL AV / JENNINGS ST"/>
    <x v="1"/>
    <d v="2005-12-21T00:00:00"/>
    <m/>
    <s v=""/>
    <s v=""/>
    <e v="#VALUE!"/>
  </r>
  <r>
    <n v="493"/>
    <n v="2241"/>
    <s v="Home Furnishing"/>
    <x v="1"/>
    <s v="Regular"/>
    <n v="314"/>
    <n v="566"/>
    <s v="700 Block of HOWARD ST"/>
    <s v="HARRISON ST / 3RD ST"/>
    <x v="1"/>
    <d v="1995-08-20T00:00:00"/>
    <m/>
    <s v=""/>
    <s v=""/>
    <e v="#VALUE!"/>
  </r>
  <r>
    <n v="500"/>
    <n v="310"/>
    <s v="Arts and crafts"/>
    <x v="1"/>
    <s v="Regular"/>
    <n v="80"/>
    <n v="236"/>
    <s v="900 Block of LARKIN ST"/>
    <s v="900 Block of STOCKTON ST"/>
    <x v="1"/>
    <d v="1980-07-05T00:00:00"/>
    <m/>
    <s v=""/>
    <s v=""/>
    <e v="#VALUE!"/>
  </r>
  <r>
    <n v="503"/>
    <n v="3270"/>
    <s v="Food and Beverages"/>
    <x v="1"/>
    <s v="Regular"/>
    <n v="243"/>
    <n v="935"/>
    <s v="GEARY ST / HYDE ST"/>
    <s v="1200 Block of MARKET ST"/>
    <x v="0"/>
    <d v="1974-03-26T00:00:00"/>
    <d v="1974-05-25T00:00:00"/>
    <d v="1974-03-26T00:00:00"/>
    <d v="1974-05-25T00:00:00"/>
    <n v="60"/>
  </r>
  <r>
    <n v="504"/>
    <n v="9598"/>
    <s v="Luggage"/>
    <x v="0"/>
    <s v="Regular"/>
    <n v="420"/>
    <n v="561"/>
    <s v="4200 Block of 26TH ST"/>
    <s v="0 Block of TURK ST"/>
    <x v="0"/>
    <d v="1982-07-11T00:00:00"/>
    <d v="1982-10-15T00:00:00"/>
    <d v="1982-07-11T00:00:00"/>
    <d v="1982-10-15T00:00:00"/>
    <n v="96"/>
  </r>
  <r>
    <n v="510"/>
    <n v="5781"/>
    <s v="Fashion"/>
    <x v="0"/>
    <s v="Regular"/>
    <n v="117"/>
    <n v="716"/>
    <s v="700 Block of MARKET ST"/>
    <s v="ELLIS ST / HYDE ST"/>
    <x v="1"/>
    <d v="1976-10-04T00:00:00"/>
    <m/>
    <s v=""/>
    <s v=""/>
    <e v="#VALUE!"/>
  </r>
  <r>
    <n v="514"/>
    <n v="4789"/>
    <s v="Hazardous Goods"/>
    <x v="1"/>
    <s v="Express"/>
    <n v="263"/>
    <n v="965"/>
    <s v="TARAVAL ST / 17TH AV"/>
    <s v="EDDY ST / MASON ST"/>
    <x v="1"/>
    <d v="1982-05-18T00:00:00"/>
    <m/>
    <s v=""/>
    <s v=""/>
    <e v="#VALUE!"/>
  </r>
  <r>
    <n v="515"/>
    <n v="2601"/>
    <s v="Healthcare"/>
    <x v="1"/>
    <s v="Express"/>
    <n v="782"/>
    <n v="1425"/>
    <s v="MARKET ST / CHURCH ST"/>
    <s v="LOMBARD ST / LEAVENWORTH ST"/>
    <x v="1"/>
    <d v="1996-01-01T00:00:00"/>
    <m/>
    <s v=""/>
    <s v=""/>
    <e v="#VALUE!"/>
  </r>
  <r>
    <n v="526"/>
    <n v="6210"/>
    <s v="Arts and crafts"/>
    <x v="0"/>
    <s v="Regular"/>
    <n v="510"/>
    <n v="1205"/>
    <s v="500 Block of 41ST AV"/>
    <s v="500 Block of GUERRERO ST"/>
    <x v="0"/>
    <d v="1991-02-10T00:00:00"/>
    <d v="1991-07-03T00:00:00"/>
    <d v="1991-02-10T00:00:00"/>
    <d v="1991-07-03T00:00:00"/>
    <n v="143"/>
  </r>
  <r>
    <n v="536"/>
    <n v="2573"/>
    <s v="Construction"/>
    <x v="1"/>
    <s v="Express"/>
    <n v="74"/>
    <n v="281"/>
    <s v="100 Block of POWELL ST"/>
    <s v="0 Block of TAYLOR ST"/>
    <x v="0"/>
    <d v="2016-09-23T00:00:00"/>
    <d v="2016-09-21T00:00:00"/>
    <d v="2016-09-21T00:00:00"/>
    <d v="2016-09-23T00:00:00"/>
    <n v="2"/>
  </r>
  <r>
    <n v="538"/>
    <n v="1702"/>
    <s v="Industrial Equipments"/>
    <x v="0"/>
    <s v="Express"/>
    <n v="484"/>
    <n v="863"/>
    <s v="700 Block of MARKET ST"/>
    <s v="700 Block of SWEENY ST"/>
    <x v="1"/>
    <d v="2009-08-07T00:00:00"/>
    <m/>
    <s v=""/>
    <s v=""/>
    <e v="#VALUE!"/>
  </r>
  <r>
    <n v="540"/>
    <n v="9770"/>
    <s v="Luggage"/>
    <x v="0"/>
    <s v="Express"/>
    <n v="431"/>
    <n v="934"/>
    <s v="4000 Block of GEARY BL"/>
    <s v="1000 Block of POTRERO AV"/>
    <x v="0"/>
    <d v="1977-04-21T00:00:00"/>
    <d v="1977-11-08T00:00:00"/>
    <d v="1977-04-21T00:00:00"/>
    <d v="1977-11-08T00:00:00"/>
    <n v="201"/>
  </r>
  <r>
    <n v="542"/>
    <n v="4272"/>
    <s v="Food and Beverages"/>
    <x v="0"/>
    <s v="Regular"/>
    <n v="100"/>
    <n v="487"/>
    <s v="100 Block of HYDE ST"/>
    <s v="BANCROFT AV / KEITH ST"/>
    <x v="1"/>
    <d v="1986-05-19T00:00:00"/>
    <m/>
    <s v=""/>
    <s v=""/>
    <e v="#VALUE!"/>
  </r>
  <r>
    <n v="548"/>
    <n v="7043"/>
    <s v="Healthcare"/>
    <x v="0"/>
    <s v="Regular"/>
    <n v="240"/>
    <n v="571"/>
    <s v="800 Block of INGERSON AV"/>
    <s v="MISSION ST / 2ND ST"/>
    <x v="1"/>
    <d v="2012-06-17T00:00:00"/>
    <m/>
    <s v=""/>
    <s v=""/>
    <e v="#VALUE!"/>
  </r>
  <r>
    <n v="553"/>
    <n v="5214"/>
    <s v="Arts and crafts"/>
    <x v="1"/>
    <s v="Regular"/>
    <n v="245"/>
    <n v="611"/>
    <s v="3800 Block of MISSION ST"/>
    <s v="100 Block of PAGE ST"/>
    <x v="1"/>
    <d v="1995-07-26T00:00:00"/>
    <m/>
    <s v=""/>
    <s v=""/>
    <e v="#VALUE!"/>
  </r>
  <r>
    <n v="558"/>
    <n v="3965"/>
    <s v="Industrial Equipments"/>
    <x v="1"/>
    <s v="Regular"/>
    <n v="275"/>
    <n v="951"/>
    <s v="1600 Block of VANNESS AV"/>
    <s v="100 Block of PHELAN AV"/>
    <x v="0"/>
    <d v="2013-10-27T00:00:00"/>
    <d v="2013-11-15T00:00:00"/>
    <d v="2013-10-27T00:00:00"/>
    <d v="2013-11-15T00:00:00"/>
    <n v="19"/>
  </r>
  <r>
    <n v="564"/>
    <n v="3514"/>
    <s v="Healthcare"/>
    <x v="0"/>
    <s v="Express"/>
    <n v="683"/>
    <n v="1275"/>
    <s v="1400 Block of 14TH AV"/>
    <s v="1800 Block of DIVISADERO ST"/>
    <x v="0"/>
    <d v="2004-05-02T00:00:00"/>
    <d v="2004-09-25T00:00:00"/>
    <d v="2004-05-02T00:00:00"/>
    <d v="2004-09-25T00:00:00"/>
    <n v="146"/>
  </r>
  <r>
    <n v="577"/>
    <n v="4233"/>
    <s v="Fashion"/>
    <x v="1"/>
    <s v="Regular"/>
    <n v="679"/>
    <n v="1455"/>
    <s v="2600 Block of 18TH ST"/>
    <s v="800 Block of BRYANT ST"/>
    <x v="0"/>
    <d v="1987-03-19T00:00:00"/>
    <d v="1987-08-09T00:00:00"/>
    <d v="1987-03-19T00:00:00"/>
    <d v="1987-08-09T00:00:00"/>
    <n v="143"/>
  </r>
  <r>
    <n v="579"/>
    <n v="4892"/>
    <s v="Home Furnishing"/>
    <x v="1"/>
    <s v="Express"/>
    <n v="913"/>
    <n v="1385"/>
    <s v="SUTTER ST / LAGUNA ST"/>
    <s v="SOUTH VAN NESS AV / 22ND ST"/>
    <x v="1"/>
    <d v="2016-12-21T00:00:00"/>
    <m/>
    <s v=""/>
    <s v=""/>
    <e v="#VALUE!"/>
  </r>
  <r>
    <n v="581"/>
    <n v="5150"/>
    <s v="Automotive"/>
    <x v="1"/>
    <s v="Regular"/>
    <n v="209"/>
    <n v="933"/>
    <s v="LEAVENWORTH ST / TURK ST"/>
    <s v="1600 Block of 38TH AV"/>
    <x v="1"/>
    <d v="2017-11-24T00:00:00"/>
    <m/>
    <s v=""/>
    <s v=""/>
    <e v="#VALUE!"/>
  </r>
  <r>
    <n v="586"/>
    <n v="7005"/>
    <s v="Construction"/>
    <x v="1"/>
    <s v="Express"/>
    <n v="711"/>
    <n v="1197"/>
    <s v="1100 Block of HUDSON AV"/>
    <s v="MYRTLE ST / LARKIN ST"/>
    <x v="1"/>
    <d v="1977-03-08T00:00:00"/>
    <m/>
    <s v=""/>
    <s v=""/>
    <e v="#VALUE!"/>
  </r>
  <r>
    <n v="589"/>
    <n v="7513"/>
    <s v="Arts and crafts"/>
    <x v="0"/>
    <s v="Express"/>
    <n v="516"/>
    <n v="1084"/>
    <s v="16TH ST / MISSOURI ST"/>
    <s v="200 Block of HARKNESS AV"/>
    <x v="1"/>
    <d v="1971-02-06T00:00:00"/>
    <m/>
    <s v=""/>
    <s v=""/>
    <e v="#VALUE!"/>
  </r>
  <r>
    <n v="594"/>
    <n v="4053"/>
    <s v="Home Furnishing"/>
    <x v="1"/>
    <s v="Regular"/>
    <n v="484"/>
    <n v="568"/>
    <s v="1000 Block of POTRERO AV"/>
    <s v="400 Block of ROLPH ST"/>
    <x v="1"/>
    <d v="2004-03-20T00:00:00"/>
    <m/>
    <s v=""/>
    <s v=""/>
    <e v="#VALUE!"/>
  </r>
  <r>
    <n v="595"/>
    <n v="3782"/>
    <s v="Fashion"/>
    <x v="0"/>
    <s v="Regular"/>
    <n v="879"/>
    <n v="1040"/>
    <s v="37TH AV / RIVERA ST"/>
    <s v="1200 Block of 36TH AV"/>
    <x v="1"/>
    <d v="2003-05-10T00:00:00"/>
    <m/>
    <s v=""/>
    <s v=""/>
    <e v="#VALUE!"/>
  </r>
  <r>
    <n v="597"/>
    <n v="3571"/>
    <s v="Luggage"/>
    <x v="1"/>
    <s v="Regular"/>
    <n v="267"/>
    <n v="925"/>
    <s v="3600 Block of 22ND ST"/>
    <s v="200 Block of NAGLEE AV"/>
    <x v="1"/>
    <d v="2010-07-26T00:00:00"/>
    <m/>
    <s v=""/>
    <s v=""/>
    <e v="#VALUE!"/>
  </r>
  <r>
    <n v="599"/>
    <n v="8834"/>
    <s v="Industrial Equipments"/>
    <x v="1"/>
    <s v="Regular"/>
    <n v="946"/>
    <n v="1100"/>
    <s v="400 Block of ELLIS ST"/>
    <s v="800 Block of MOSCOW ST"/>
    <x v="1"/>
    <d v="2001-08-31T00:00:00"/>
    <m/>
    <s v=""/>
    <s v=""/>
    <e v="#VALUE!"/>
  </r>
  <r>
    <n v="625"/>
    <n v="3"/>
    <s v="Industrial Equipments"/>
    <x v="0"/>
    <s v="Regular"/>
    <n v="318"/>
    <n v="980"/>
    <s v="5600 Block of DIAMONDHEIGHTS BL"/>
    <s v="100 Block of ELLIOT ST"/>
    <x v="1"/>
    <d v="2018-10-03T00:00:00"/>
    <m/>
    <s v=""/>
    <s v=""/>
    <e v="#VALUE!"/>
  </r>
  <r>
    <n v="630"/>
    <n v="6772"/>
    <s v="Hazardous Goods"/>
    <x v="1"/>
    <s v="Regular"/>
    <n v="868"/>
    <n v="1320"/>
    <s v="3300 Block of BALBOA ST"/>
    <s v="300 Block of ELLIS ST"/>
    <x v="0"/>
    <d v="2009-02-23T00:00:00"/>
    <d v="2009-09-29T00:00:00"/>
    <d v="2009-02-23T00:00:00"/>
    <d v="2009-09-29T00:00:00"/>
    <n v="218"/>
  </r>
  <r>
    <n v="632"/>
    <n v="2525"/>
    <s v="Industrial Equipments"/>
    <x v="1"/>
    <s v="Regular"/>
    <n v="67"/>
    <n v="193"/>
    <s v="CAPP ST / 17TH ST"/>
    <s v="ALEMANY BL / ELLSWORTH ST"/>
    <x v="0"/>
    <d v="1992-08-26T00:00:00"/>
    <d v="1992-12-25T00:00:00"/>
    <d v="1992-08-26T00:00:00"/>
    <d v="1992-12-25T00:00:00"/>
    <n v="121"/>
  </r>
  <r>
    <n v="634"/>
    <n v="175"/>
    <s v="Healthcare"/>
    <x v="0"/>
    <s v="Express"/>
    <n v="939"/>
    <n v="1446"/>
    <s v="300 Block of CHENERY ST"/>
    <s v="BUSH ST / BUCHANAN ST"/>
    <x v="1"/>
    <d v="1980-10-07T00:00:00"/>
    <m/>
    <s v=""/>
    <s v=""/>
    <e v="#VALUE!"/>
  </r>
  <r>
    <n v="636"/>
    <n v="2308"/>
    <s v="Home Furnishing"/>
    <x v="0"/>
    <s v="Regular"/>
    <n v="325"/>
    <n v="994"/>
    <s v="STOCKTON ST / POST ST"/>
    <s v="500 Block of MAGELLAN AV"/>
    <x v="0"/>
    <d v="2008-02-24T00:00:00"/>
    <d v="2008-08-09T00:00:00"/>
    <d v="2008-02-24T00:00:00"/>
    <d v="2008-08-09T00:00:00"/>
    <n v="167"/>
  </r>
  <r>
    <n v="650"/>
    <n v="2257"/>
    <s v="Food and Beverages"/>
    <x v="0"/>
    <s v="Regular"/>
    <n v="868"/>
    <n v="1141"/>
    <s v="400 Block of GENEVA AV"/>
    <s v="POWELL ST / OFARRELL ST"/>
    <x v="1"/>
    <d v="2007-06-18T00:00:00"/>
    <m/>
    <s v=""/>
    <s v=""/>
    <e v="#VALUE!"/>
  </r>
  <r>
    <n v="659"/>
    <n v="8747"/>
    <s v="Automotive"/>
    <x v="0"/>
    <s v="Regular"/>
    <n v="442"/>
    <n v="595"/>
    <s v="0 Block of UNITEDNATIONS PZ"/>
    <s v="200 Block of HAHN ST"/>
    <x v="0"/>
    <d v="1998-02-21T00:00:00"/>
    <d v="1998-09-11T00:00:00"/>
    <d v="1998-02-21T00:00:00"/>
    <d v="1998-09-11T00:00:00"/>
    <n v="202"/>
  </r>
  <r>
    <n v="665"/>
    <n v="7485"/>
    <s v="Arts and crafts"/>
    <x v="1"/>
    <s v="Regular"/>
    <n v="982"/>
    <n v="1405"/>
    <s v="1300 Block of REVERE AV"/>
    <s v="0 Block of WILLIAR AV"/>
    <x v="0"/>
    <d v="2010-01-12T00:00:00"/>
    <d v="2010-04-27T00:00:00"/>
    <d v="2010-01-12T00:00:00"/>
    <d v="2010-04-27T00:00:00"/>
    <n v="105"/>
  </r>
  <r>
    <n v="668"/>
    <n v="2378"/>
    <s v="Luggage"/>
    <x v="1"/>
    <s v="Express"/>
    <n v="938"/>
    <n v="1067"/>
    <s v="2100 Block of 16TH AV"/>
    <s v="5TH ST / MARKET ST"/>
    <x v="0"/>
    <d v="1972-06-10T00:00:00"/>
    <d v="1972-06-16T00:00:00"/>
    <d v="1972-06-10T00:00:00"/>
    <d v="1972-06-16T00:00:00"/>
    <n v="6"/>
  </r>
  <r>
    <n v="678"/>
    <n v="5269"/>
    <s v="Hazardous Goods"/>
    <x v="0"/>
    <s v="Express"/>
    <n v="318"/>
    <n v="938"/>
    <s v="SOUTH VAN NESS AV / 13TH ST"/>
    <s v="100 Block of LELAND AV"/>
    <x v="1"/>
    <d v="1994-01-15T00:00:00"/>
    <m/>
    <s v=""/>
    <s v=""/>
    <e v="#VALUE!"/>
  </r>
  <r>
    <n v="690"/>
    <n v="230"/>
    <s v="Healthcare"/>
    <x v="1"/>
    <s v="Regular"/>
    <n v="553"/>
    <n v="1210"/>
    <s v="1800 Block of 26TH ST"/>
    <s v="1200 Block of JACKSON ST"/>
    <x v="0"/>
    <d v="2014-04-28T00:00:00"/>
    <d v="2014-12-18T00:00:00"/>
    <d v="2014-04-28T00:00:00"/>
    <d v="2014-12-18T00:00:00"/>
    <n v="234"/>
  </r>
  <r>
    <n v="691"/>
    <n v="2096"/>
    <s v="Industrial Equipments"/>
    <x v="1"/>
    <s v="Regular"/>
    <n v="955"/>
    <n v="1369"/>
    <s v="5TH ST / MISSION ST"/>
    <s v="1500 Block of HAIGHT ST"/>
    <x v="0"/>
    <d v="2012-05-02T00:00:00"/>
    <d v="2012-08-20T00:00:00"/>
    <d v="2012-05-02T00:00:00"/>
    <d v="2012-08-20T00:00:00"/>
    <n v="110"/>
  </r>
  <r>
    <n v="693"/>
    <n v="8737"/>
    <s v="Home Furnishing"/>
    <x v="0"/>
    <s v="Express"/>
    <n v="715"/>
    <n v="1271"/>
    <s v="0 Block of POWELL ST"/>
    <s v="600 Block of VALENCIA ST"/>
    <x v="1"/>
    <d v="1984-01-04T00:00:00"/>
    <m/>
    <s v=""/>
    <s v=""/>
    <e v="#VALUE!"/>
  </r>
  <r>
    <n v="695"/>
    <n v="1896"/>
    <s v="Food and Beverages"/>
    <x v="1"/>
    <s v="Regular"/>
    <n v="266"/>
    <n v="833"/>
    <s v="2000 Block of MISSION ST"/>
    <s v="4600 Block of IRVING ST"/>
    <x v="1"/>
    <d v="2013-09-25T00:00:00"/>
    <m/>
    <s v=""/>
    <s v=""/>
    <e v="#VALUE!"/>
  </r>
  <r>
    <n v="702"/>
    <n v="8927"/>
    <s v="Home Furnishing"/>
    <x v="0"/>
    <s v="Regular"/>
    <n v="111"/>
    <n v="617"/>
    <s v="HOLLOWAY AV / BRIGHTON AV"/>
    <s v="TAYLOR ST / GOLDEN GATE AV"/>
    <x v="0"/>
    <d v="2004-07-07T00:00:00"/>
    <d v="2004-11-20T00:00:00"/>
    <d v="2004-07-07T00:00:00"/>
    <d v="2004-11-20T00:00:00"/>
    <n v="136"/>
  </r>
  <r>
    <n v="703"/>
    <n v="8404"/>
    <s v="Home Furnishing"/>
    <x v="1"/>
    <s v="Express"/>
    <n v="329"/>
    <n v="597"/>
    <s v="22ND ST / CAROLINA ST"/>
    <s v="2600 Block of FOLSOM ST"/>
    <x v="1"/>
    <d v="2017-01-25T00:00:00"/>
    <m/>
    <s v=""/>
    <s v=""/>
    <e v="#VALUE!"/>
  </r>
  <r>
    <n v="707"/>
    <n v="3221"/>
    <s v="Automotive"/>
    <x v="1"/>
    <s v="Regular"/>
    <n v="187"/>
    <n v="931"/>
    <s v="19TH ST / SHOTWELL ST"/>
    <s v="7TH ST / STEVENSON ST"/>
    <x v="1"/>
    <d v="2007-06-19T00:00:00"/>
    <m/>
    <s v=""/>
    <s v=""/>
    <e v="#VALUE!"/>
  </r>
  <r>
    <n v="708"/>
    <n v="1246"/>
    <s v="Industrial Equipments"/>
    <x v="1"/>
    <s v="Express"/>
    <n v="50"/>
    <n v="72"/>
    <s v="900 Block of CONNECTICUT ST"/>
    <s v="LEAVENWORTH ST / EDDY ST"/>
    <x v="0"/>
    <d v="2019-02-19T00:00:00"/>
    <d v="2019-07-31T00:00:00"/>
    <d v="2019-02-19T00:00:00"/>
    <d v="2019-07-31T00:00:00"/>
    <n v="162"/>
  </r>
  <r>
    <n v="714"/>
    <n v="5330"/>
    <s v="Electronics"/>
    <x v="1"/>
    <s v="Express"/>
    <n v="148"/>
    <n v="835"/>
    <s v="PIERCE ST / LOMBARD ST"/>
    <s v="8TH AV / CLEMENT ST"/>
    <x v="0"/>
    <d v="2011-04-22T00:00:00"/>
    <d v="2011-06-08T00:00:00"/>
    <d v="2011-04-22T00:00:00"/>
    <d v="2011-06-08T00:00:00"/>
    <n v="47"/>
  </r>
  <r>
    <n v="719"/>
    <n v="7828"/>
    <s v="Arts and crafts"/>
    <x v="1"/>
    <s v="Regular"/>
    <n v="930"/>
    <n v="1183"/>
    <s v="100 Block of BERRY ST"/>
    <s v="KERN ST / DIAMOND ST"/>
    <x v="0"/>
    <d v="2006-01-22T00:00:00"/>
    <d v="2006-07-17T00:00:00"/>
    <d v="2006-01-22T00:00:00"/>
    <d v="2006-07-17T00:00:00"/>
    <n v="176"/>
  </r>
  <r>
    <n v="722"/>
    <n v="7342"/>
    <s v="Electronics"/>
    <x v="0"/>
    <s v="Express"/>
    <n v="412"/>
    <n v="566"/>
    <s v="0 Block of EUREKA ST"/>
    <s v="1800 Block of VANNESS AV"/>
    <x v="1"/>
    <d v="1996-09-21T00:00:00"/>
    <m/>
    <s v=""/>
    <s v=""/>
    <e v="#VALUE!"/>
  </r>
  <r>
    <n v="723"/>
    <n v="1980"/>
    <s v="Automotive"/>
    <x v="1"/>
    <s v="Express"/>
    <n v="490"/>
    <n v="762"/>
    <s v="SILLIMAN ST / BOWDOIN ST"/>
    <s v="200 Block of LEAVENWORTH ST"/>
    <x v="1"/>
    <d v="1981-07-23T00:00:00"/>
    <m/>
    <s v=""/>
    <s v=""/>
    <e v="#VALUE!"/>
  </r>
  <r>
    <n v="731"/>
    <n v="6191"/>
    <s v="Hazardous Goods"/>
    <x v="1"/>
    <s v="Express"/>
    <n v="970"/>
    <n v="1242"/>
    <s v="KEITH ST / SHAFTER AV"/>
    <s v="0 Block of SPOFFORD LN"/>
    <x v="1"/>
    <d v="1983-07-05T00:00:00"/>
    <m/>
    <s v=""/>
    <s v=""/>
    <e v="#VALUE!"/>
  </r>
  <r>
    <n v="738"/>
    <n v="6713"/>
    <s v="Electronics"/>
    <x v="1"/>
    <s v="Express"/>
    <n v="545"/>
    <n v="1044"/>
    <s v="LAKE MERCED BL / BROTHERHOOD WAY"/>
    <s v="HARRISON ST / THE EMBARCADEROSOUTH ST"/>
    <x v="1"/>
    <d v="1977-09-19T00:00:00"/>
    <m/>
    <s v=""/>
    <s v=""/>
    <e v="#VALUE!"/>
  </r>
  <r>
    <n v="748"/>
    <n v="2969"/>
    <s v="Home Furnishing"/>
    <x v="1"/>
    <s v="Regular"/>
    <n v="600"/>
    <n v="1048"/>
    <s v="100 Block of MONTGOMERY ST"/>
    <s v="600 Block of PRENTISS ST"/>
    <x v="1"/>
    <d v="1987-05-07T00:00:00"/>
    <m/>
    <s v=""/>
    <s v=""/>
    <e v="#VALUE!"/>
  </r>
  <r>
    <n v="749"/>
    <n v="3569"/>
    <s v="Automotive"/>
    <x v="0"/>
    <s v="Express"/>
    <n v="262"/>
    <n v="875"/>
    <s v="0 Block of PAYSON ST"/>
    <s v="0 Block of POWELL ST"/>
    <x v="0"/>
    <d v="2014-04-30T00:00:00"/>
    <d v="2014-07-02T00:00:00"/>
    <d v="2014-04-30T00:00:00"/>
    <d v="2014-07-02T00:00:00"/>
    <n v="63"/>
  </r>
  <r>
    <n v="762"/>
    <n v="2066"/>
    <s v="Automotive"/>
    <x v="0"/>
    <s v="Regular"/>
    <n v="242"/>
    <n v="926"/>
    <s v="16TH ST / UTAH ST"/>
    <s v="400 Block of CASTRO ST"/>
    <x v="1"/>
    <d v="1978-03-21T00:00:00"/>
    <m/>
    <s v=""/>
    <s v=""/>
    <e v="#VALUE!"/>
  </r>
  <r>
    <n v="763"/>
    <n v="9792"/>
    <s v="Luggage"/>
    <x v="0"/>
    <s v="Express"/>
    <n v="796"/>
    <n v="1347"/>
    <s v="1700 Block of FULTON ST"/>
    <s v="100 Block of GOLDEN GATE AV"/>
    <x v="0"/>
    <d v="2014-06-29T00:00:00"/>
    <d v="2014-09-09T00:00:00"/>
    <d v="2014-06-29T00:00:00"/>
    <d v="2014-09-09T00:00:00"/>
    <n v="72"/>
  </r>
  <r>
    <n v="771"/>
    <n v="390"/>
    <s v="Electronics"/>
    <x v="1"/>
    <s v="Regular"/>
    <n v="702"/>
    <n v="1414"/>
    <s v="SHOTWELL ST / 17TH ST"/>
    <s v="EDDY ST / HYDE ST"/>
    <x v="0"/>
    <d v="2013-05-03T00:00:00"/>
    <d v="2013-11-15T00:00:00"/>
    <d v="2013-05-03T00:00:00"/>
    <d v="2013-11-15T00:00:00"/>
    <n v="196"/>
  </r>
  <r>
    <n v="775"/>
    <n v="8104"/>
    <s v="Home Furnishing"/>
    <x v="1"/>
    <s v="Express"/>
    <n v="451"/>
    <n v="713"/>
    <s v="0 Block of 6TH ST"/>
    <s v="1400 Block of RANKIN ST"/>
    <x v="1"/>
    <d v="2004-09-28T00:00:00"/>
    <m/>
    <s v=""/>
    <s v=""/>
    <e v="#VALUE!"/>
  </r>
  <r>
    <n v="780"/>
    <n v="6732"/>
    <s v="Healthcare"/>
    <x v="0"/>
    <s v="Express"/>
    <n v="872"/>
    <n v="1058"/>
    <s v="100 Block of BREWSTER ST"/>
    <s v="900 Block of MARKET ST"/>
    <x v="0"/>
    <d v="1989-10-12T00:00:00"/>
    <d v="1989-10-17T00:00:00"/>
    <d v="1989-10-12T00:00:00"/>
    <d v="1989-10-17T00:00:00"/>
    <n v="5"/>
  </r>
  <r>
    <n v="782"/>
    <n v="9486"/>
    <s v="Electronics"/>
    <x v="0"/>
    <s v="Regular"/>
    <n v="182"/>
    <n v="871"/>
    <s v="1400 Block of DOUGLASS ST"/>
    <s v="48TH AV / JUDAH ST"/>
    <x v="0"/>
    <d v="2002-08-31T00:00:00"/>
    <d v="2002-10-20T00:00:00"/>
    <d v="2002-08-31T00:00:00"/>
    <d v="2002-10-20T00:00:00"/>
    <n v="50"/>
  </r>
  <r>
    <n v="786"/>
    <n v="5209"/>
    <s v="Healthcare"/>
    <x v="0"/>
    <s v="Express"/>
    <n v="372"/>
    <n v="679"/>
    <s v="3600 Block of SACRAMENTO ST"/>
    <s v="SCOTT ST / CHESTNUT ST"/>
    <x v="0"/>
    <d v="1976-06-06T00:00:00"/>
    <d v="1976-08-31T00:00:00"/>
    <d v="1976-06-06T00:00:00"/>
    <d v="1976-08-31T00:00:00"/>
    <n v="86"/>
  </r>
  <r>
    <n v="787"/>
    <n v="2159"/>
    <s v="Arts and crafts"/>
    <x v="0"/>
    <s v="Express"/>
    <n v="187"/>
    <n v="864"/>
    <s v="0 Block of OFARRELL ST"/>
    <s v="200 Block of TURK ST"/>
    <x v="0"/>
    <d v="2011-03-28T00:00:00"/>
    <d v="2011-06-25T00:00:00"/>
    <d v="2011-03-28T00:00:00"/>
    <d v="2011-06-25T00:00:00"/>
    <n v="89"/>
  </r>
  <r>
    <n v="792"/>
    <n v="1303"/>
    <s v="Arts and crafts"/>
    <x v="1"/>
    <s v="Regular"/>
    <n v="808"/>
    <n v="1257"/>
    <s v="900 Block of THE EMBARCADERO NORTH ST"/>
    <s v="2500 Block of OCTAVIA ST"/>
    <x v="1"/>
    <d v="2008-09-24T00:00:00"/>
    <m/>
    <s v=""/>
    <s v=""/>
    <e v="#VALUE!"/>
  </r>
  <r>
    <n v="793"/>
    <n v="4103"/>
    <s v="Automotive"/>
    <x v="1"/>
    <s v="Regular"/>
    <n v="399"/>
    <n v="835"/>
    <s v="400 Block of ELLIS ST"/>
    <s v="17TH ST / SHOTWELL ST"/>
    <x v="1"/>
    <d v="1996-07-06T00:00:00"/>
    <m/>
    <s v=""/>
    <s v=""/>
    <e v="#VALUE!"/>
  </r>
  <r>
    <n v="815"/>
    <n v="1126"/>
    <s v="Healthcare"/>
    <x v="0"/>
    <s v="Regular"/>
    <n v="71"/>
    <n v="130"/>
    <s v="1400 Block of VANDYKE AV"/>
    <s v="EDDY ST / VANNESS AV"/>
    <x v="0"/>
    <d v="2010-01-30T00:00:00"/>
    <d v="2010-03-02T00:00:00"/>
    <d v="2010-01-30T00:00:00"/>
    <d v="2010-03-02T00:00:00"/>
    <n v="31"/>
  </r>
  <r>
    <n v="818"/>
    <n v="6746"/>
    <s v="Hazardous Goods"/>
    <x v="1"/>
    <s v="Express"/>
    <n v="833"/>
    <n v="1016"/>
    <s v="POLK ST / SUTTER ST"/>
    <s v="1200 Block of NOE ST"/>
    <x v="0"/>
    <d v="2006-08-28T00:00:00"/>
    <d v="2006-10-20T00:00:00"/>
    <d v="2006-08-28T00:00:00"/>
    <d v="2006-10-20T00:00:00"/>
    <n v="53"/>
  </r>
  <r>
    <n v="822"/>
    <n v="114"/>
    <s v="Construction"/>
    <x v="0"/>
    <s v="Regular"/>
    <n v="88"/>
    <n v="426"/>
    <s v="EXECUTIVEPARK BL / ALANA WY"/>
    <s v="900 Block of MISSION ST"/>
    <x v="0"/>
    <d v="1991-06-30T00:00:00"/>
    <d v="1991-07-15T00:00:00"/>
    <d v="1991-06-30T00:00:00"/>
    <d v="1991-07-15T00:00:00"/>
    <n v="15"/>
  </r>
  <r>
    <n v="823"/>
    <n v="3733"/>
    <s v="Healthcare"/>
    <x v="1"/>
    <s v="Express"/>
    <n v="571"/>
    <n v="1031"/>
    <s v="700 Block of STANYAN ST"/>
    <s v="600 Block of MISSION ST"/>
    <x v="0"/>
    <d v="1975-05-18T00:00:00"/>
    <d v="1975-05-20T00:00:00"/>
    <d v="1975-05-18T00:00:00"/>
    <d v="1975-05-20T00:00:00"/>
    <n v="2"/>
  </r>
  <r>
    <n v="835"/>
    <n v="7587"/>
    <s v="Luggage"/>
    <x v="0"/>
    <s v="Regular"/>
    <n v="638"/>
    <n v="1314"/>
    <s v="MARTIN LUTHER KING JR DR / 9TH AV"/>
    <s v="0 Block of TURK ST"/>
    <x v="1"/>
    <d v="1977-01-05T00:00:00"/>
    <m/>
    <s v=""/>
    <s v=""/>
    <e v="#VALUE!"/>
  </r>
  <r>
    <n v="838"/>
    <n v="4322"/>
    <s v="Industrial Equipments"/>
    <x v="0"/>
    <s v="Express"/>
    <n v="593"/>
    <n v="1036"/>
    <s v="100 Block of GOLDEN GATE AV"/>
    <s v="800 Block of MISSION ST"/>
    <x v="0"/>
    <d v="1995-01-05T00:00:00"/>
    <d v="1995-08-23T00:00:00"/>
    <d v="1995-01-05T00:00:00"/>
    <d v="1995-08-23T00:00:00"/>
    <n v="230"/>
  </r>
  <r>
    <n v="847"/>
    <n v="8183"/>
    <s v="Fashion"/>
    <x v="0"/>
    <s v="Express"/>
    <n v="906"/>
    <n v="1297"/>
    <s v="2100 Block of MISSION ST"/>
    <s v="1100 Block of FOLSOM ST"/>
    <x v="1"/>
    <d v="1983-04-17T00:00:00"/>
    <m/>
    <s v=""/>
    <s v=""/>
    <e v="#VALUE!"/>
  </r>
  <r>
    <n v="856"/>
    <n v="1278"/>
    <s v="Automotive"/>
    <x v="1"/>
    <s v="Regular"/>
    <n v="880"/>
    <n v="1178"/>
    <s v="500 Block of HYDE ST"/>
    <s v="400 Block of CAPP ST"/>
    <x v="0"/>
    <d v="1977-06-26T00:00:00"/>
    <d v="1977-11-08T00:00:00"/>
    <d v="1977-06-26T00:00:00"/>
    <d v="1977-11-08T00:00:00"/>
    <n v="135"/>
  </r>
  <r>
    <n v="861"/>
    <n v="8249"/>
    <s v="Luggage"/>
    <x v="0"/>
    <s v="Regular"/>
    <n v="916"/>
    <n v="1255"/>
    <s v="500 Block of JOHNFKENNEDY DR"/>
    <s v="VALLEJO ST / KEARNY ST"/>
    <x v="0"/>
    <d v="1996-02-09T00:00:00"/>
    <d v="1996-09-13T00:00:00"/>
    <d v="1996-02-09T00:00:00"/>
    <d v="1996-09-13T00:00:00"/>
    <n v="217"/>
  </r>
  <r>
    <n v="863"/>
    <n v="9030"/>
    <s v="Automotive"/>
    <x v="0"/>
    <s v="Regular"/>
    <n v="412"/>
    <n v="872"/>
    <s v="WINSTON DR / 19TH AV"/>
    <s v="300 Block of BEALE ST"/>
    <x v="1"/>
    <d v="1975-03-04T00:00:00"/>
    <m/>
    <s v=""/>
    <s v=""/>
    <e v="#VALUE!"/>
  </r>
  <r>
    <n v="866"/>
    <n v="2401"/>
    <s v="Luggage"/>
    <x v="0"/>
    <s v="Regular"/>
    <n v="691"/>
    <n v="1260"/>
    <s v="0 Block of MYRTLE ST"/>
    <s v="2ND ST / TOWNSEND ST"/>
    <x v="0"/>
    <d v="1995-01-22T00:00:00"/>
    <d v="1995-01-01T00:00:00"/>
    <d v="1995-01-01T00:00:00"/>
    <d v="1995-01-22T00:00:00"/>
    <n v="21"/>
  </r>
  <r>
    <n v="870"/>
    <n v="5578"/>
    <s v="Construction"/>
    <x v="1"/>
    <s v="Regular"/>
    <n v="783"/>
    <n v="1042"/>
    <s v="800 Block of GENEVA AV"/>
    <s v="300 Block of 4TH ST"/>
    <x v="1"/>
    <d v="2010-03-02T00:00:00"/>
    <m/>
    <s v=""/>
    <s v=""/>
    <e v="#VALUE!"/>
  </r>
  <r>
    <n v="872"/>
    <n v="7861"/>
    <s v="Automotive"/>
    <x v="0"/>
    <s v="Express"/>
    <n v="91"/>
    <n v="242"/>
    <s v="21ST ST / POTRERO AV"/>
    <s v="400 Block of GENEVA AV"/>
    <x v="0"/>
    <d v="2008-05-21T00:00:00"/>
    <d v="2008-05-17T00:00:00"/>
    <d v="2008-05-17T00:00:00"/>
    <d v="2008-05-21T00:00:00"/>
    <n v="4"/>
  </r>
  <r>
    <n v="877"/>
    <n v="1647"/>
    <s v="Industrial Equipments"/>
    <x v="1"/>
    <s v="Express"/>
    <n v="791"/>
    <n v="1169"/>
    <s v="CLARA ST / 4TH ST"/>
    <s v="100 Block of ATOLL CR"/>
    <x v="0"/>
    <d v="2000-01-25T00:00:00"/>
    <d v="2000-03-22T00:00:00"/>
    <d v="2000-01-25T00:00:00"/>
    <d v="2000-03-22T00:00:00"/>
    <n v="57"/>
  </r>
  <r>
    <n v="892"/>
    <n v="6513"/>
    <s v="Luggage"/>
    <x v="1"/>
    <s v="Regular"/>
    <n v="879"/>
    <n v="1037"/>
    <s v="700 Block of FOLSOM ST"/>
    <s v="300 Block of ARBALLO DR"/>
    <x v="0"/>
    <d v="2019-11-17T00:00:00"/>
    <d v="2019-12-12T00:00:00"/>
    <d v="2019-11-17T00:00:00"/>
    <d v="2019-12-12T00:00:00"/>
    <n v="25"/>
  </r>
  <r>
    <n v="895"/>
    <n v="2037"/>
    <s v="Arts and crafts"/>
    <x v="0"/>
    <s v="Express"/>
    <n v="271"/>
    <n v="704"/>
    <s v="500 Block of HOWARD ST"/>
    <s v="500 Block of JACKSON ST"/>
    <x v="1"/>
    <d v="2010-03-15T00:00:00"/>
    <m/>
    <s v=""/>
    <s v=""/>
    <e v="#VALUE!"/>
  </r>
  <r>
    <n v="902"/>
    <n v="7164"/>
    <s v="Construction"/>
    <x v="1"/>
    <s v="Express"/>
    <n v="946"/>
    <n v="1082"/>
    <s v="300 Block of OFARRELL ST"/>
    <s v="0 Block of RAE AV"/>
    <x v="0"/>
    <d v="1989-01-06T00:00:00"/>
    <d v="1989-09-17T00:00:00"/>
    <d v="1989-01-06T00:00:00"/>
    <d v="1989-09-17T00:00:00"/>
    <n v="254"/>
  </r>
  <r>
    <n v="905"/>
    <n v="2478"/>
    <s v="Luggage"/>
    <x v="1"/>
    <s v="Express"/>
    <n v="799"/>
    <n v="1425"/>
    <s v="1700 Block of 25TH ST"/>
    <s v="1300 Block of BROADWAY ST"/>
    <x v="0"/>
    <d v="1983-04-11T00:00:00"/>
    <d v="1983-09-30T00:00:00"/>
    <d v="1983-04-11T00:00:00"/>
    <d v="1983-09-30T00:00:00"/>
    <n v="172"/>
  </r>
  <r>
    <n v="907"/>
    <n v="4351"/>
    <s v="Electronics"/>
    <x v="0"/>
    <s v="Express"/>
    <n v="803"/>
    <n v="1020"/>
    <s v="800 Block of 30TH AV"/>
    <s v="1100 Block of MARKET ST"/>
    <x v="1"/>
    <d v="2013-07-23T00:00:00"/>
    <m/>
    <s v=""/>
    <s v=""/>
    <e v="#VALUE!"/>
  </r>
  <r>
    <n v="908"/>
    <n v="4711"/>
    <s v="Hazardous Goods"/>
    <x v="0"/>
    <s v="Regular"/>
    <n v="660"/>
    <n v="1470"/>
    <s v="200 Block of CHENERY ST"/>
    <s v="2900 Block of DIAMOND ST"/>
    <x v="1"/>
    <d v="1999-01-28T00:00:00"/>
    <m/>
    <s v=""/>
    <s v=""/>
    <e v="#VALUE!"/>
  </r>
  <r>
    <n v="912"/>
    <n v="4283"/>
    <s v="Fashion"/>
    <x v="0"/>
    <s v="Regular"/>
    <n v="505"/>
    <n v="1082"/>
    <s v="GEARY ST / POLK ST"/>
    <s v="1600 Block of LASALLE AV"/>
    <x v="1"/>
    <d v="2019-12-30T00:00:00"/>
    <m/>
    <s v=""/>
    <s v=""/>
    <e v="#VALUE!"/>
  </r>
  <r>
    <n v="913"/>
    <n v="563"/>
    <s v="Home Furnishing"/>
    <x v="1"/>
    <s v="Express"/>
    <n v="180"/>
    <n v="755"/>
    <s v="5TH ST / MARKET ST"/>
    <s v="MONTGOMERY ST / VALLEJO ST"/>
    <x v="1"/>
    <d v="1974-05-08T00:00:00"/>
    <m/>
    <s v=""/>
    <s v=""/>
    <e v="#VALUE!"/>
  </r>
  <r>
    <n v="924"/>
    <n v="3624"/>
    <s v="Construction"/>
    <x v="0"/>
    <s v="Regular"/>
    <n v="606"/>
    <n v="1021"/>
    <s v="FILLMORE ST / OFARRELL ST"/>
    <s v="HAWTHORNE ST / HARRISON ST"/>
    <x v="0"/>
    <d v="2015-01-28T00:00:00"/>
    <d v="2015-03-20T00:00:00"/>
    <d v="2015-01-28T00:00:00"/>
    <d v="2015-03-20T00:00:00"/>
    <n v="51"/>
  </r>
  <r>
    <n v="928"/>
    <n v="4899"/>
    <s v="Hazardous Goods"/>
    <x v="0"/>
    <s v="Express"/>
    <n v="253"/>
    <n v="904"/>
    <s v="800 Block of MARKET ST"/>
    <s v="800 Block of MARKET ST"/>
    <x v="1"/>
    <d v="1973-09-05T00:00:00"/>
    <m/>
    <s v=""/>
    <s v=""/>
    <e v="#VALUE!"/>
  </r>
  <r>
    <n v="933"/>
    <n v="3189"/>
    <s v="Healthcare"/>
    <x v="0"/>
    <s v="Express"/>
    <n v="810"/>
    <n v="1114"/>
    <s v="2600 Block of ALEMANY BL"/>
    <s v="700 Block of HAMPSHIRE ST"/>
    <x v="0"/>
    <d v="1997-06-14T00:00:00"/>
    <d v="1997-07-10T00:00:00"/>
    <d v="1997-06-14T00:00:00"/>
    <d v="1997-07-10T00:00:00"/>
    <n v="26"/>
  </r>
  <r>
    <n v="936"/>
    <n v="359"/>
    <s v="Electronics"/>
    <x v="0"/>
    <s v="Express"/>
    <n v="607"/>
    <n v="1007"/>
    <s v="1100 Block of POLK ST"/>
    <s v="800 Block of OFARRELL ST"/>
    <x v="1"/>
    <d v="2013-02-09T00:00:00"/>
    <m/>
    <s v=""/>
    <s v=""/>
    <e v="#VALUE!"/>
  </r>
  <r>
    <n v="938"/>
    <n v="9968"/>
    <s v="Hazardous Goods"/>
    <x v="1"/>
    <s v="Regular"/>
    <n v="35"/>
    <n v="20"/>
    <s v="1200 Block of THE EMBARCADERONORTH ST"/>
    <s v="500 Block of BRANNAN ST"/>
    <x v="1"/>
    <d v="2018-12-21T00:00:00"/>
    <m/>
    <s v=""/>
    <s v=""/>
    <e v="#VALUE!"/>
  </r>
  <r>
    <n v="941"/>
    <n v="5345"/>
    <s v="Food and Beverages"/>
    <x v="0"/>
    <s v="Regular"/>
    <n v="735"/>
    <n v="1181"/>
    <s v="17TH ST / FOLSOM ST"/>
    <s v="400 Block of BRIGHT ST"/>
    <x v="0"/>
    <d v="2010-07-01T00:00:00"/>
    <d v="2010-08-28T00:00:00"/>
    <d v="2010-07-01T00:00:00"/>
    <d v="2010-08-28T00:00:00"/>
    <n v="58"/>
  </r>
  <r>
    <n v="945"/>
    <n v="3633"/>
    <s v="Healthcare"/>
    <x v="1"/>
    <s v="Express"/>
    <n v="299"/>
    <n v="524"/>
    <s v="1500 Block of BAKER ST"/>
    <s v="LIPPARD AV / BOSWORTH ST"/>
    <x v="0"/>
    <d v="2001-04-29T00:00:00"/>
    <d v="2001-08-10T00:00:00"/>
    <d v="2001-04-29T00:00:00"/>
    <d v="2001-08-10T00:00:00"/>
    <n v="103"/>
  </r>
  <r>
    <n v="947"/>
    <n v="515"/>
    <s v="Fashion"/>
    <x v="0"/>
    <s v="Express"/>
    <n v="665"/>
    <n v="1257"/>
    <s v="3300 Block of 22ND ST"/>
    <s v="CALIFORNIA ST / POLK ST"/>
    <x v="0"/>
    <d v="1987-01-15T00:00:00"/>
    <d v="1987-04-30T00:00:00"/>
    <d v="1987-01-15T00:00:00"/>
    <d v="1987-04-30T00:00:00"/>
    <n v="105"/>
  </r>
  <r>
    <n v="955"/>
    <n v="2104"/>
    <s v="Home Furnishing"/>
    <x v="0"/>
    <s v="Express"/>
    <n v="957"/>
    <n v="1007"/>
    <s v="BARTLETT ST / 21ST ST"/>
    <s v="FELL ST / POLK ST"/>
    <x v="0"/>
    <d v="1992-05-10T00:00:00"/>
    <d v="1992-12-27T00:00:00"/>
    <d v="1992-05-10T00:00:00"/>
    <d v="1992-12-27T00:00:00"/>
    <n v="231"/>
  </r>
  <r>
    <n v="958"/>
    <n v="584"/>
    <s v="Hazardous Goods"/>
    <x v="0"/>
    <s v="Express"/>
    <n v="274"/>
    <n v="669"/>
    <s v="0 Block of GOLDEN GATE AV"/>
    <s v="900 Block of MARIPOSA ST"/>
    <x v="1"/>
    <d v="2016-02-24T00:00:00"/>
    <m/>
    <s v=""/>
    <s v=""/>
    <e v="#VALUE!"/>
  </r>
  <r>
    <n v="968"/>
    <n v="6361"/>
    <s v="Food and Beverages"/>
    <x v="1"/>
    <s v="Regular"/>
    <n v="24"/>
    <n v="54"/>
    <s v="STOCKTON ST / BROADWAY ST"/>
    <s v="900 Block of GEARY ST"/>
    <x v="0"/>
    <d v="1993-01-04T00:00:00"/>
    <d v="1993-08-02T00:00:00"/>
    <d v="1993-01-04T00:00:00"/>
    <d v="1993-08-02T00:00:00"/>
    <n v="210"/>
  </r>
  <r>
    <n v="969"/>
    <n v="4296"/>
    <s v="Industrial Equipments"/>
    <x v="0"/>
    <s v="Express"/>
    <n v="507"/>
    <n v="1334"/>
    <s v="1100 Block of CONNECTICUT ST"/>
    <s v="1700 Block of 22ND AV"/>
    <x v="0"/>
    <d v="2013-03-19T00:00:00"/>
    <d v="2013-03-09T00:00:00"/>
    <d v="2013-03-09T00:00:00"/>
    <d v="2013-03-19T00:00:00"/>
    <n v="10"/>
  </r>
  <r>
    <n v="974"/>
    <n v="9784"/>
    <s v="Automotive"/>
    <x v="0"/>
    <s v="Regular"/>
    <n v="442"/>
    <n v="770"/>
    <s v="1000 Block of POTRERO AV"/>
    <s v="0 Block of LEAVENWORTH ST"/>
    <x v="0"/>
    <d v="2013-04-23T00:00:00"/>
    <d v="2013-06-21T00:00:00"/>
    <d v="2013-04-23T00:00:00"/>
    <d v="2013-06-21T00:00:00"/>
    <n v="59"/>
  </r>
  <r>
    <n v="977"/>
    <n v="2142"/>
    <s v="Arts and crafts"/>
    <x v="0"/>
    <s v="Regular"/>
    <n v="434"/>
    <n v="558"/>
    <s v="200 Block of MISSOURI ST"/>
    <s v="900 Block of ELLSWORTH ST"/>
    <x v="0"/>
    <d v="2002-02-03T00:00:00"/>
    <d v="2002-10-20T00:00:00"/>
    <d v="2002-02-03T00:00:00"/>
    <d v="2002-10-20T00:00:00"/>
    <n v="259"/>
  </r>
  <r>
    <n v="982"/>
    <n v="4523"/>
    <s v="Industrial Equipments"/>
    <x v="1"/>
    <s v="Regular"/>
    <n v="432"/>
    <n v="915"/>
    <s v="800 Block of BRYANT ST"/>
    <s v="100 Block of TOWNSEND ST"/>
    <x v="1"/>
    <d v="2017-10-17T00:00:00"/>
    <m/>
    <s v=""/>
    <s v=""/>
    <e v="#VALUE!"/>
  </r>
  <r>
    <n v="983"/>
    <n v="9631"/>
    <s v="Home Furnishing"/>
    <x v="0"/>
    <s v="Regular"/>
    <n v="60"/>
    <n v="166"/>
    <s v="200 Block of TURK ST"/>
    <s v="0 Block of ANKENY ST"/>
    <x v="1"/>
    <d v="1993-07-09T00:00:00"/>
    <m/>
    <s v=""/>
    <s v=""/>
    <e v="#VALUE!"/>
  </r>
  <r>
    <n v="990"/>
    <n v="7146"/>
    <s v="Construction"/>
    <x v="0"/>
    <s v="Regular"/>
    <n v="178"/>
    <n v="646"/>
    <s v="700 Block of BATTERY ST"/>
    <s v="0 Block of MARINA BL"/>
    <x v="0"/>
    <d v="2003-05-18T00:00:00"/>
    <d v="2003-11-28T00:00:00"/>
    <d v="2003-05-18T00:00:00"/>
    <d v="2003-11-28T00:00:00"/>
    <n v="194"/>
  </r>
  <r>
    <n v="998"/>
    <n v="896"/>
    <s v="Hazardous Goods"/>
    <x v="0"/>
    <s v="Express"/>
    <n v="109"/>
    <n v="961"/>
    <s v="0 Block of LEE AV"/>
    <s v="0 Block of FALLON PL"/>
    <x v="0"/>
    <d v="2013-11-21T00:00:00"/>
    <d v="2013-11-15T00:00:00"/>
    <d v="2013-11-15T00:00:00"/>
    <d v="2013-11-21T00:00:0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497B6-FC29-41E4-8601-920646968720}" name="PivotTable3" cacheId="3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ustomer Name">
  <location ref="E6:F16" firstHeaderRow="1" firstDataRow="1" firstDataCol="1"/>
  <pivotFields count="31">
    <pivotField showAll="0"/>
    <pivotField showAll="0"/>
    <pivotField axis="axisRow" showAll="0" measureFilter="1">
      <items count="172">
        <item x="17"/>
        <item x="65"/>
        <item x="153"/>
        <item x="86"/>
        <item x="138"/>
        <item x="18"/>
        <item x="110"/>
        <item x="169"/>
        <item x="139"/>
        <item x="104"/>
        <item x="76"/>
        <item x="67"/>
        <item x="75"/>
        <item x="14"/>
        <item x="129"/>
        <item x="80"/>
        <item x="100"/>
        <item x="28"/>
        <item x="137"/>
        <item x="29"/>
        <item x="157"/>
        <item x="123"/>
        <item x="20"/>
        <item x="74"/>
        <item x="79"/>
        <item x="8"/>
        <item x="12"/>
        <item x="126"/>
        <item x="83"/>
        <item x="142"/>
        <item x="156"/>
        <item x="162"/>
        <item x="63"/>
        <item x="39"/>
        <item x="81"/>
        <item x="47"/>
        <item x="96"/>
        <item x="98"/>
        <item x="135"/>
        <item x="60"/>
        <item x="150"/>
        <item x="121"/>
        <item x="55"/>
        <item x="164"/>
        <item x="111"/>
        <item x="35"/>
        <item x="108"/>
        <item x="167"/>
        <item x="41"/>
        <item x="170"/>
        <item x="49"/>
        <item x="160"/>
        <item x="27"/>
        <item x="105"/>
        <item x="101"/>
        <item x="136"/>
        <item x="124"/>
        <item x="140"/>
        <item x="166"/>
        <item x="158"/>
        <item x="40"/>
        <item x="56"/>
        <item x="23"/>
        <item x="78"/>
        <item x="64"/>
        <item x="31"/>
        <item x="84"/>
        <item x="118"/>
        <item x="36"/>
        <item x="93"/>
        <item x="48"/>
        <item x="130"/>
        <item x="116"/>
        <item x="43"/>
        <item x="68"/>
        <item x="61"/>
        <item x="7"/>
        <item x="51"/>
        <item x="122"/>
        <item x="3"/>
        <item x="72"/>
        <item x="154"/>
        <item x="165"/>
        <item x="69"/>
        <item x="62"/>
        <item x="141"/>
        <item x="5"/>
        <item x="159"/>
        <item x="73"/>
        <item x="15"/>
        <item x="131"/>
        <item x="45"/>
        <item x="113"/>
        <item x="38"/>
        <item x="148"/>
        <item x="6"/>
        <item x="37"/>
        <item x="106"/>
        <item x="128"/>
        <item x="53"/>
        <item x="71"/>
        <item x="70"/>
        <item x="44"/>
        <item x="85"/>
        <item x="66"/>
        <item x="32"/>
        <item x="82"/>
        <item x="25"/>
        <item x="26"/>
        <item x="50"/>
        <item x="152"/>
        <item x="125"/>
        <item x="42"/>
        <item x="149"/>
        <item x="168"/>
        <item x="132"/>
        <item x="89"/>
        <item x="0"/>
        <item x="13"/>
        <item x="46"/>
        <item x="54"/>
        <item x="77"/>
        <item x="34"/>
        <item x="151"/>
        <item x="33"/>
        <item x="95"/>
        <item x="112"/>
        <item x="146"/>
        <item x="103"/>
        <item x="57"/>
        <item x="155"/>
        <item x="1"/>
        <item x="9"/>
        <item x="19"/>
        <item x="92"/>
        <item x="16"/>
        <item x="2"/>
        <item x="120"/>
        <item x="102"/>
        <item x="119"/>
        <item x="145"/>
        <item x="11"/>
        <item x="22"/>
        <item x="115"/>
        <item x="99"/>
        <item x="30"/>
        <item x="147"/>
        <item x="10"/>
        <item x="134"/>
        <item x="24"/>
        <item x="4"/>
        <item x="59"/>
        <item x="109"/>
        <item x="97"/>
        <item x="163"/>
        <item x="144"/>
        <item x="90"/>
        <item x="127"/>
        <item x="91"/>
        <item x="52"/>
        <item x="88"/>
        <item x="114"/>
        <item x="21"/>
        <item x="58"/>
        <item x="87"/>
        <item x="133"/>
        <item x="161"/>
        <item x="143"/>
        <item x="107"/>
        <item x="94"/>
        <item x="117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 v="25"/>
    </i>
    <i>
      <x v="27"/>
    </i>
    <i>
      <x v="32"/>
    </i>
    <i>
      <x v="42"/>
    </i>
    <i>
      <x v="50"/>
    </i>
    <i>
      <x v="61"/>
    </i>
    <i>
      <x v="131"/>
    </i>
    <i>
      <x v="135"/>
    </i>
    <i>
      <x v="151"/>
    </i>
    <i>
      <x v="162"/>
    </i>
  </rowItems>
  <colItems count="1">
    <i/>
  </colItems>
  <dataFields count="1">
    <dataField name="Total Amount Paid" fld="21" baseField="0" baseItem="0"/>
  </dataFields>
  <formats count="21">
    <format dxfId="182">
      <pivotArea field="2" type="button" dataOnly="0" labelOnly="1" outline="0" axis="axisRow" fieldPosition="0"/>
    </format>
    <format dxfId="181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0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9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8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  <format dxfId="177">
      <pivotArea dataOnly="0" labelOnly="1" grandRow="1" outline="0" fieldPosition="0"/>
    </format>
    <format dxfId="176">
      <pivotArea outline="0" collapsedLevelsAreSubtotals="1" fieldPosition="0"/>
    </format>
    <format dxfId="175">
      <pivotArea dataOnly="0" labelOnly="1" outline="0" axis="axisValues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2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1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0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  <format dxfId="169">
      <pivotArea dataOnly="0" labelOnly="1" grandRow="1" outline="0" fieldPosition="0"/>
    </format>
    <format dxfId="168">
      <pivotArea outline="0" collapsedLevelsAreSubtotals="1" fieldPosition="0"/>
    </format>
    <format dxfId="167">
      <pivotArea dataOnly="0" labelOnly="1" outline="0" axis="axisValues" fieldPosition="0"/>
    </format>
    <format dxfId="166">
      <pivotArea collapsedLevelsAreSubtotals="1" fieldPosition="0">
        <references count="1">
          <reference field="2" count="0"/>
        </references>
      </pivotArea>
    </format>
    <format dxfId="16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4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3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2">
      <pivotArea dataOnly="0" labelOnly="1" fieldPosition="0">
        <references count="1">
          <reference field="2" count="2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</reference>
        </references>
      </pivotArea>
    </format>
  </formats>
  <pivotTableStyleInfo name="PivotStyleLight14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A5626-D7C8-4671-8444-EA81172AC052}" name="PivotTable4" cacheId="3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5:D11" firstHeaderRow="1" firstDataRow="1" firstDataCol="1"/>
  <pivotFields count="31">
    <pivotField showAll="0"/>
    <pivotField showAll="0"/>
    <pivotField axis="axisRow" showAll="0" measureFilter="1" sortType="ascending">
      <items count="172">
        <item x="17"/>
        <item x="65"/>
        <item x="153"/>
        <item x="86"/>
        <item x="138"/>
        <item x="18"/>
        <item x="110"/>
        <item x="169"/>
        <item x="139"/>
        <item x="104"/>
        <item x="76"/>
        <item x="67"/>
        <item x="75"/>
        <item x="14"/>
        <item x="129"/>
        <item x="80"/>
        <item x="100"/>
        <item x="28"/>
        <item x="137"/>
        <item x="29"/>
        <item x="157"/>
        <item x="123"/>
        <item x="20"/>
        <item x="74"/>
        <item x="79"/>
        <item x="8"/>
        <item x="12"/>
        <item x="126"/>
        <item x="83"/>
        <item x="142"/>
        <item x="156"/>
        <item x="162"/>
        <item x="63"/>
        <item x="39"/>
        <item x="81"/>
        <item x="47"/>
        <item x="96"/>
        <item x="98"/>
        <item x="135"/>
        <item x="60"/>
        <item x="150"/>
        <item x="121"/>
        <item x="55"/>
        <item x="164"/>
        <item x="111"/>
        <item x="35"/>
        <item x="108"/>
        <item x="167"/>
        <item x="41"/>
        <item x="170"/>
        <item x="49"/>
        <item x="160"/>
        <item x="27"/>
        <item x="105"/>
        <item x="101"/>
        <item x="136"/>
        <item x="124"/>
        <item x="140"/>
        <item x="166"/>
        <item x="158"/>
        <item x="40"/>
        <item x="56"/>
        <item x="23"/>
        <item x="78"/>
        <item x="64"/>
        <item x="31"/>
        <item x="84"/>
        <item x="118"/>
        <item x="36"/>
        <item x="93"/>
        <item x="48"/>
        <item x="130"/>
        <item x="116"/>
        <item x="43"/>
        <item x="68"/>
        <item x="61"/>
        <item x="7"/>
        <item x="51"/>
        <item x="122"/>
        <item x="3"/>
        <item x="72"/>
        <item x="154"/>
        <item x="165"/>
        <item x="69"/>
        <item x="62"/>
        <item x="141"/>
        <item x="5"/>
        <item x="159"/>
        <item x="73"/>
        <item x="15"/>
        <item x="131"/>
        <item x="45"/>
        <item x="113"/>
        <item x="38"/>
        <item x="148"/>
        <item x="6"/>
        <item x="37"/>
        <item x="106"/>
        <item x="128"/>
        <item x="53"/>
        <item x="71"/>
        <item x="70"/>
        <item x="44"/>
        <item x="85"/>
        <item x="66"/>
        <item x="32"/>
        <item x="82"/>
        <item x="25"/>
        <item x="26"/>
        <item x="50"/>
        <item x="152"/>
        <item x="125"/>
        <item x="42"/>
        <item x="149"/>
        <item x="168"/>
        <item x="132"/>
        <item x="89"/>
        <item x="0"/>
        <item x="13"/>
        <item x="46"/>
        <item x="54"/>
        <item x="77"/>
        <item x="34"/>
        <item x="151"/>
        <item x="33"/>
        <item x="95"/>
        <item x="112"/>
        <item x="146"/>
        <item x="103"/>
        <item x="57"/>
        <item x="155"/>
        <item x="1"/>
        <item x="9"/>
        <item x="19"/>
        <item x="92"/>
        <item x="16"/>
        <item x="2"/>
        <item x="120"/>
        <item x="102"/>
        <item x="119"/>
        <item x="145"/>
        <item x="11"/>
        <item x="22"/>
        <item x="115"/>
        <item x="99"/>
        <item x="30"/>
        <item x="147"/>
        <item x="10"/>
        <item x="134"/>
        <item x="24"/>
        <item x="4"/>
        <item x="59"/>
        <item x="109"/>
        <item x="97"/>
        <item x="163"/>
        <item x="144"/>
        <item x="90"/>
        <item x="127"/>
        <item x="91"/>
        <item x="52"/>
        <item x="88"/>
        <item x="114"/>
        <item x="21"/>
        <item x="58"/>
        <item x="87"/>
        <item x="133"/>
        <item x="161"/>
        <item x="143"/>
        <item x="107"/>
        <item x="94"/>
        <item x="117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25"/>
    </i>
    <i>
      <x v="27"/>
    </i>
    <i>
      <x v="61"/>
    </i>
    <i>
      <x v="135"/>
    </i>
    <i>
      <x v="151"/>
    </i>
    <i t="grand">
      <x/>
    </i>
  </rowItems>
  <colItems count="1">
    <i/>
  </colItems>
  <dataFields count="1">
    <dataField name="Total Amount Paid" fld="21" baseField="2" baseItem="25"/>
  </dataFields>
  <formats count="10">
    <format dxfId="161">
      <pivotArea field="2" type="button" dataOnly="0" labelOnly="1" outline="0" axis="axisRow" fieldPosition="0"/>
    </format>
    <format dxfId="160">
      <pivotArea dataOnly="0" labelOnly="1" fieldPosition="0">
        <references count="1">
          <reference field="2" count="5">
            <x v="25"/>
            <x v="27"/>
            <x v="61"/>
            <x v="135"/>
            <x v="151"/>
          </reference>
        </references>
      </pivotArea>
    </format>
    <format dxfId="159">
      <pivotArea dataOnly="0" labelOnly="1" grandRow="1" outline="0" fieldPosition="0"/>
    </format>
    <format dxfId="158">
      <pivotArea outline="0" collapsedLevelsAreSubtotals="1" fieldPosition="0"/>
    </format>
    <format dxfId="157">
      <pivotArea dataOnly="0" labelOnly="1" outline="0" axis="axisValues" fieldPosition="0"/>
    </format>
    <format dxfId="156">
      <pivotArea field="2" type="button" dataOnly="0" labelOnly="1" outline="0" axis="axisRow" fieldPosition="0"/>
    </format>
    <format dxfId="155">
      <pivotArea dataOnly="0" labelOnly="1" fieldPosition="0">
        <references count="1">
          <reference field="2" count="5">
            <x v="25"/>
            <x v="27"/>
            <x v="61"/>
            <x v="135"/>
            <x v="151"/>
          </reference>
        </references>
      </pivotArea>
    </format>
    <format dxfId="154">
      <pivotArea dataOnly="0" labelOnly="1" grandRow="1" outline="0" fieldPosition="0"/>
    </format>
    <format dxfId="153">
      <pivotArea outline="0" collapsedLevelsAreSubtotals="1" fieldPosition="0"/>
    </format>
    <format dxfId="15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0AF18-6E7B-4015-A130-01DBDBD8EB90}" name="PivotTable5" cacheId="3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C6:D8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No. of Shipments" fld="9" subtotal="count" baseField="11" baseItem="0"/>
  </dataFields>
  <formats count="10">
    <format dxfId="151">
      <pivotArea field="11" type="button" dataOnly="0" labelOnly="1" outline="0" axis="axisRow" fieldPosition="0"/>
    </format>
    <format dxfId="150">
      <pivotArea dataOnly="0" labelOnly="1" fieldPosition="0">
        <references count="1">
          <reference field="11" count="0"/>
        </references>
      </pivotArea>
    </format>
    <format dxfId="149">
      <pivotArea dataOnly="0" labelOnly="1" grandRow="1" outline="0" fieldPosition="0"/>
    </format>
    <format dxfId="148">
      <pivotArea outline="0" collapsedLevelsAreSubtotals="1" fieldPosition="0"/>
    </format>
    <format dxfId="147">
      <pivotArea dataOnly="0" labelOnly="1" outline="0" axis="axisValues" fieldPosition="0"/>
    </format>
    <format dxfId="146">
      <pivotArea field="11" type="button" dataOnly="0" labelOnly="1" outline="0" axis="axisRow" fieldPosition="0"/>
    </format>
    <format dxfId="145">
      <pivotArea dataOnly="0" labelOnly="1" fieldPosition="0">
        <references count="1">
          <reference field="11" count="0"/>
        </references>
      </pivotArea>
    </format>
    <format dxfId="144">
      <pivotArea dataOnly="0" labelOnly="1" grandRow="1" outline="0" fieldPosition="0"/>
    </format>
    <format dxfId="143">
      <pivotArea outline="0" collapsedLevelsAreSubtotals="1" fieldPosition="0"/>
    </format>
    <format dxfId="14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9FAD2-7AFB-4B8D-9C0E-485BD65480A4}" name="PivotTable2" cacheId="3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L8:O13" firstHeaderRow="1" firstDataRow="2" firstDataCol="1"/>
  <pivotFields count="31"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Average of P.AMOUNT" fld="21" subtotal="average" baseField="4" baseItem="0" numFmtId="164"/>
  </dataFields>
  <formats count="18">
    <format dxfId="118">
      <pivotArea type="origin" dataOnly="0" labelOnly="1" outline="0" fieldPosition="0"/>
    </format>
    <format dxfId="117">
      <pivotArea field="4" type="button" dataOnly="0" labelOnly="1" outline="0" axis="axisRow" fieldPosition="0"/>
    </format>
    <format dxfId="116">
      <pivotArea dataOnly="0" labelOnly="1" fieldPosition="0">
        <references count="1">
          <reference field="4" count="0"/>
        </references>
      </pivotArea>
    </format>
    <format dxfId="115">
      <pivotArea dataOnly="0" labelOnly="1" grandRow="1" outline="0" fieldPosition="0"/>
    </format>
    <format dxfId="114">
      <pivotArea outline="0" collapsedLevelsAreSubtotals="1" fieldPosition="0"/>
    </format>
    <format dxfId="113">
      <pivotArea field="23" type="button" dataOnly="0" labelOnly="1" outline="0" axis="axisCol" fieldPosition="0"/>
    </format>
    <format dxfId="112">
      <pivotArea type="topRight" dataOnly="0" labelOnly="1" outline="0" fieldPosition="0"/>
    </format>
    <format dxfId="111">
      <pivotArea dataOnly="0" labelOnly="1" fieldPosition="0">
        <references count="1">
          <reference field="23" count="0"/>
        </references>
      </pivotArea>
    </format>
    <format dxfId="110">
      <pivotArea dataOnly="0" labelOnly="1" grandCol="1" outline="0" fieldPosition="0"/>
    </format>
    <format dxfId="109">
      <pivotArea type="origin" dataOnly="0" labelOnly="1" outline="0" fieldPosition="0"/>
    </format>
    <format dxfId="108">
      <pivotArea field="4" type="button" dataOnly="0" labelOnly="1" outline="0" axis="axisRow" fieldPosition="0"/>
    </format>
    <format dxfId="107">
      <pivotArea dataOnly="0" labelOnly="1" fieldPosition="0">
        <references count="1">
          <reference field="4" count="0"/>
        </references>
      </pivotArea>
    </format>
    <format dxfId="106">
      <pivotArea dataOnly="0" labelOnly="1" grandRow="1" outline="0" fieldPosition="0"/>
    </format>
    <format dxfId="105">
      <pivotArea outline="0" collapsedLevelsAreSubtotals="1" fieldPosition="0"/>
    </format>
    <format dxfId="104">
      <pivotArea field="23" type="button" dataOnly="0" labelOnly="1" outline="0" axis="axisCol" fieldPosition="0"/>
    </format>
    <format dxfId="103">
      <pivotArea type="topRight" dataOnly="0" labelOnly="1" outline="0" fieldPosition="0"/>
    </format>
    <format dxfId="102">
      <pivotArea dataOnly="0" labelOnly="1" fieldPosition="0">
        <references count="1">
          <reference field="23" count="0"/>
        </references>
      </pivotArea>
    </format>
    <format dxfId="101">
      <pivotArea dataOnly="0" labelOnly="1" grandCol="1" outline="0" fieldPosition="0"/>
    </format>
  </formats>
  <chartFormats count="2"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093B9-8842-4EA1-AD01-D700CD413109}" name="PivotTable3" cacheId="3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M5:N8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hipment_count" fld="0" subtotal="count" baseField="6" baseItem="0"/>
  </dataFields>
  <chartFormats count="2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A4F61-8739-422C-80CC-D4C91B461B25}" name="PivotTable18" cacheId="3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R5:S8" firstHeaderRow="1" firstDataRow="1" firstDataCol="1" rowPageCount="1" colPageCount="1"/>
  <pivotFields count="15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numFmtId="165"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9" item="0" hier="-1"/>
  </pageFields>
  <dataFields count="1">
    <dataField name="Average of Delivery_Days" fld="14" subtotal="average" baseField="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B0DD5-328A-4830-A8BC-5BAF88381276}" name="PivotTable1" cacheId="383" applyNumberFormats="0" applyBorderFormats="0" applyFontFormats="0" applyPatternFormats="0" applyAlignmentFormats="0" applyWidthHeightFormats="1" dataCaption="Values" updatedVersion="8" minRefreshableVersion="5" useAutoFormatting="1" rowGrandTotals="0" itemPrintTitles="1" createdVersion="8" indent="0" outline="1" outlineData="1" multipleFieldFilters="0">
  <location ref="U5:V8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14" showAll="0">
      <items count="199">
        <item x="180"/>
        <item x="8"/>
        <item x="34"/>
        <item x="185"/>
        <item x="72"/>
        <item x="173"/>
        <item x="145"/>
        <item x="168"/>
        <item x="189"/>
        <item x="99"/>
        <item x="146"/>
        <item x="150"/>
        <item x="17"/>
        <item x="13"/>
        <item x="19"/>
        <item x="186"/>
        <item x="143"/>
        <item x="28"/>
        <item x="191"/>
        <item x="3"/>
        <item x="124"/>
        <item x="163"/>
        <item x="88"/>
        <item x="52"/>
        <item x="108"/>
        <item x="27"/>
        <item x="127"/>
        <item x="129"/>
        <item x="11"/>
        <item x="115"/>
        <item x="24"/>
        <item x="164"/>
        <item x="20"/>
        <item x="123"/>
        <item x="80"/>
        <item x="60"/>
        <item x="167"/>
        <item x="86"/>
        <item x="74"/>
        <item x="103"/>
        <item x="134"/>
        <item x="81"/>
        <item x="170"/>
        <item x="179"/>
        <item x="79"/>
        <item x="187"/>
        <item x="38"/>
        <item x="111"/>
        <item x="68"/>
        <item x="162"/>
        <item x="188"/>
        <item x="116"/>
        <item x="22"/>
        <item x="190"/>
        <item x="144"/>
        <item x="21"/>
        <item x="93"/>
        <item x="102"/>
        <item x="120"/>
        <item x="104"/>
        <item x="114"/>
        <item x="119"/>
        <item x="147"/>
        <item x="142"/>
        <item x="16"/>
        <item x="77"/>
        <item x="69"/>
        <item x="196"/>
        <item x="132"/>
        <item x="165"/>
        <item x="51"/>
        <item x="47"/>
        <item x="91"/>
        <item x="151"/>
        <item x="4"/>
        <item x="117"/>
        <item x="63"/>
        <item x="110"/>
        <item x="195"/>
        <item x="176"/>
        <item x="48"/>
        <item x="137"/>
        <item x="155"/>
        <item x="192"/>
        <item x="30"/>
        <item x="174"/>
        <item x="7"/>
        <item x="31"/>
        <item x="89"/>
        <item x="29"/>
        <item x="53"/>
        <item x="2"/>
        <item x="62"/>
        <item x="161"/>
        <item x="64"/>
        <item x="32"/>
        <item x="85"/>
        <item x="6"/>
        <item x="106"/>
        <item x="45"/>
        <item x="153"/>
        <item x="97"/>
        <item x="158"/>
        <item x="50"/>
        <item x="55"/>
        <item x="84"/>
        <item x="98"/>
        <item x="166"/>
        <item x="42"/>
        <item x="125"/>
        <item x="152"/>
        <item x="35"/>
        <item x="66"/>
        <item x="105"/>
        <item x="12"/>
        <item x="58"/>
        <item x="41"/>
        <item x="18"/>
        <item x="73"/>
        <item x="128"/>
        <item x="94"/>
        <item x="82"/>
        <item x="159"/>
        <item x="36"/>
        <item x="112"/>
        <item x="10"/>
        <item x="67"/>
        <item x="46"/>
        <item x="100"/>
        <item x="57"/>
        <item x="40"/>
        <item x="113"/>
        <item x="83"/>
        <item x="75"/>
        <item x="101"/>
        <item x="169"/>
        <item x="61"/>
        <item x="76"/>
        <item x="70"/>
        <item x="175"/>
        <item x="141"/>
        <item x="194"/>
        <item x="96"/>
        <item x="183"/>
        <item x="90"/>
        <item x="171"/>
        <item x="133"/>
        <item x="172"/>
        <item x="0"/>
        <item x="15"/>
        <item x="25"/>
        <item x="193"/>
        <item x="177"/>
        <item x="78"/>
        <item x="181"/>
        <item x="136"/>
        <item x="59"/>
        <item x="157"/>
        <item x="160"/>
        <item x="138"/>
        <item x="14"/>
        <item x="184"/>
        <item x="131"/>
        <item x="109"/>
        <item x="87"/>
        <item x="130"/>
        <item x="107"/>
        <item x="139"/>
        <item x="56"/>
        <item x="140"/>
        <item x="43"/>
        <item x="23"/>
        <item x="149"/>
        <item x="39"/>
        <item x="49"/>
        <item x="1"/>
        <item x="182"/>
        <item x="65"/>
        <item x="121"/>
        <item x="197"/>
        <item x="156"/>
        <item x="126"/>
        <item x="33"/>
        <item x="154"/>
        <item x="178"/>
        <item x="118"/>
        <item x="92"/>
        <item x="9"/>
        <item x="26"/>
        <item x="71"/>
        <item x="44"/>
        <item x="148"/>
        <item x="135"/>
        <item x="95"/>
        <item x="122"/>
        <item x="37"/>
        <item x="5"/>
        <item x="54"/>
        <item t="default"/>
      </items>
    </pivotField>
    <pivotField showAll="0"/>
    <pivotField showAll="0"/>
    <pivotField showAll="0"/>
    <pivotField axis="axisRow" showAll="0" measureFilter="1">
      <items count="28">
        <item x="5"/>
        <item x="20"/>
        <item x="6"/>
        <item x="24"/>
        <item x="1"/>
        <item x="22"/>
        <item x="26"/>
        <item x="23"/>
        <item x="16"/>
        <item x="25"/>
        <item x="14"/>
        <item x="9"/>
        <item x="12"/>
        <item x="18"/>
        <item x="17"/>
        <item x="19"/>
        <item x="0"/>
        <item x="13"/>
        <item x="10"/>
        <item x="11"/>
        <item x="21"/>
        <item x="7"/>
        <item x="2"/>
        <item x="15"/>
        <item x="3"/>
        <item x="8"/>
        <item x="4"/>
        <item t="default"/>
      </items>
    </pivotField>
    <pivotField showAll="0"/>
    <pivotField showAll="0"/>
    <pivotField showAll="0"/>
  </pivotFields>
  <rowFields count="1">
    <field x="14"/>
  </rowFields>
  <rowItems count="3">
    <i>
      <x v="10"/>
    </i>
    <i>
      <x v="11"/>
    </i>
    <i>
      <x v="20"/>
    </i>
  </rowItems>
  <colItems count="1">
    <i/>
  </colItems>
  <dataFields count="1">
    <dataField name="Average of SH_CHARGES" fld="6" subtotal="average" baseField="14" baseItem="0" numFmtId="164"/>
  </dataField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593DC-6ED9-4A6D-A9FF-2F9C6CAB4B46}" name="PivotTable3" cacheId="3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N6:Q10" firstHeaderRow="1" firstDataRow="2" firstDataCol="1"/>
  <pivotFields count="10">
    <pivotField showAll="0"/>
    <pivotField showAll="0"/>
    <pivotField showAll="0"/>
    <pivotField axis="axisRow" showAll="0" sortType="descending">
      <items count="3">
        <item x="1"/>
        <item x="0"/>
        <item t="default"/>
      </items>
    </pivotField>
    <pivotField axis="axisCol" showAll="0" sortType="descending">
      <items count="3">
        <item x="0"/>
        <item x="1"/>
        <item t="default"/>
      </items>
    </pivotField>
    <pivotField showAll="0"/>
    <pivotField showAll="0"/>
    <pivotField dataField="1" numFmtId="10" showAll="0">
      <items count="201">
        <item x="33"/>
        <item x="118"/>
        <item x="111"/>
        <item x="28"/>
        <item x="40"/>
        <item x="39"/>
        <item x="186"/>
        <item x="59"/>
        <item x="151"/>
        <item x="45"/>
        <item x="53"/>
        <item x="37"/>
        <item x="51"/>
        <item x="164"/>
        <item x="127"/>
        <item x="48"/>
        <item x="94"/>
        <item x="38"/>
        <item x="24"/>
        <item x="63"/>
        <item x="148"/>
        <item x="173"/>
        <item x="120"/>
        <item x="152"/>
        <item x="83"/>
        <item x="131"/>
        <item x="141"/>
        <item x="150"/>
        <item x="21"/>
        <item x="147"/>
        <item x="155"/>
        <item x="149"/>
        <item x="55"/>
        <item x="26"/>
        <item x="176"/>
        <item x="42"/>
        <item x="165"/>
        <item x="66"/>
        <item x="100"/>
        <item x="125"/>
        <item x="124"/>
        <item x="47"/>
        <item x="170"/>
        <item x="192"/>
        <item x="162"/>
        <item x="90"/>
        <item x="145"/>
        <item x="183"/>
        <item x="126"/>
        <item x="12"/>
        <item x="158"/>
        <item x="115"/>
        <item x="188"/>
        <item x="101"/>
        <item x="184"/>
        <item x="167"/>
        <item x="136"/>
        <item x="156"/>
        <item x="27"/>
        <item x="107"/>
        <item x="113"/>
        <item x="117"/>
        <item x="81"/>
        <item x="7"/>
        <item x="3"/>
        <item x="34"/>
        <item x="43"/>
        <item x="0"/>
        <item x="166"/>
        <item x="142"/>
        <item x="14"/>
        <item x="36"/>
        <item x="163"/>
        <item x="17"/>
        <item x="179"/>
        <item x="178"/>
        <item x="157"/>
        <item x="80"/>
        <item x="182"/>
        <item x="22"/>
        <item x="114"/>
        <item x="29"/>
        <item x="92"/>
        <item x="61"/>
        <item x="35"/>
        <item x="104"/>
        <item x="177"/>
        <item x="8"/>
        <item x="197"/>
        <item x="78"/>
        <item x="77"/>
        <item x="143"/>
        <item x="154"/>
        <item x="54"/>
        <item x="172"/>
        <item x="189"/>
        <item x="133"/>
        <item x="91"/>
        <item x="159"/>
        <item x="97"/>
        <item x="122"/>
        <item x="32"/>
        <item x="11"/>
        <item x="57"/>
        <item x="196"/>
        <item x="194"/>
        <item x="69"/>
        <item x="76"/>
        <item x="130"/>
        <item x="30"/>
        <item x="23"/>
        <item x="123"/>
        <item x="84"/>
        <item x="193"/>
        <item x="116"/>
        <item x="96"/>
        <item x="132"/>
        <item x="198"/>
        <item x="46"/>
        <item x="82"/>
        <item x="121"/>
        <item x="146"/>
        <item x="93"/>
        <item x="160"/>
        <item x="58"/>
        <item x="105"/>
        <item x="6"/>
        <item x="62"/>
        <item x="5"/>
        <item x="190"/>
        <item x="98"/>
        <item x="52"/>
        <item x="109"/>
        <item x="112"/>
        <item x="13"/>
        <item x="56"/>
        <item x="174"/>
        <item x="199"/>
        <item x="187"/>
        <item x="19"/>
        <item x="103"/>
        <item x="102"/>
        <item x="89"/>
        <item x="99"/>
        <item x="60"/>
        <item x="68"/>
        <item x="181"/>
        <item x="139"/>
        <item x="144"/>
        <item x="65"/>
        <item x="70"/>
        <item x="171"/>
        <item x="175"/>
        <item x="153"/>
        <item x="108"/>
        <item x="85"/>
        <item x="191"/>
        <item x="41"/>
        <item x="1"/>
        <item x="4"/>
        <item x="169"/>
        <item x="185"/>
        <item x="79"/>
        <item x="106"/>
        <item x="18"/>
        <item x="140"/>
        <item x="88"/>
        <item x="67"/>
        <item x="64"/>
        <item x="73"/>
        <item x="50"/>
        <item x="16"/>
        <item x="74"/>
        <item x="20"/>
        <item x="138"/>
        <item x="119"/>
        <item x="161"/>
        <item x="31"/>
        <item x="15"/>
        <item x="168"/>
        <item x="135"/>
        <item x="9"/>
        <item x="86"/>
        <item x="87"/>
        <item x="128"/>
        <item x="72"/>
        <item x="71"/>
        <item x="75"/>
        <item x="25"/>
        <item x="44"/>
        <item x="49"/>
        <item x="129"/>
        <item x="137"/>
        <item x="95"/>
        <item x="180"/>
        <item x="10"/>
        <item x="195"/>
        <item x="2"/>
        <item x="134"/>
        <item x="110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EFFICIENCY" fld="7" subtotal="average" baseField="3" baseItem="0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52B3D-FC10-49A4-81E2-78C71296C7C3}" name="PivotTable9" cacheId="38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M6:N49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5">
        <item h="1" x="2"/>
        <item x="3"/>
        <item x="41"/>
        <item x="36"/>
        <item x="37"/>
        <item x="5"/>
        <item x="7"/>
        <item x="39"/>
        <item x="30"/>
        <item x="17"/>
        <item x="21"/>
        <item x="28"/>
        <item x="6"/>
        <item x="29"/>
        <item x="31"/>
        <item x="4"/>
        <item x="32"/>
        <item x="14"/>
        <item x="18"/>
        <item x="27"/>
        <item x="26"/>
        <item x="1"/>
        <item x="40"/>
        <item x="8"/>
        <item x="22"/>
        <item x="12"/>
        <item x="15"/>
        <item x="34"/>
        <item x="16"/>
        <item x="9"/>
        <item x="13"/>
        <item x="20"/>
        <item x="19"/>
        <item x="25"/>
        <item x="24"/>
        <item x="33"/>
        <item x="23"/>
        <item x="11"/>
        <item x="0"/>
        <item x="43"/>
        <item x="38"/>
        <item x="42"/>
        <item x="35"/>
        <item x="10"/>
        <item t="default"/>
      </items>
    </pivotField>
    <pivotField showAll="0"/>
    <pivotField showAll="0">
      <items count="12">
        <item h="1" x="2"/>
        <item x="3"/>
        <item x="5"/>
        <item x="10"/>
        <item x="6"/>
        <item x="4"/>
        <item x="1"/>
        <item x="9"/>
        <item x="7"/>
        <item x="0"/>
        <item x="8"/>
        <item t="default"/>
      </items>
    </pivotField>
  </pivotFields>
  <rowFields count="1">
    <field x="7"/>
  </rowFields>
  <rowItems count="4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72353-83C4-4BD6-93CB-4E87DDA7355B}" name="PivotTable13" cacheId="3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ustomer Segment">
  <location ref="S6:T1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" showAll="0"/>
    <pivotField multipleItemSelectionAllowed="1" showAll="0">
      <items count="4">
        <item x="1"/>
        <item x="2"/>
        <item x="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axis="axisRow" showAll="0">
      <items count="10">
        <item x="1"/>
        <item x="4"/>
        <item x="2"/>
        <item x="3"/>
        <item x="7"/>
        <item x="8"/>
        <item x="5"/>
        <item x="6"/>
        <item x="0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stomer Count" fld="0" subtotal="count" baseField="1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03ADE4-538A-41D7-A932-59CE2849D95A}" autoFormatId="16" applyNumberFormats="0" applyBorderFormats="0" applyFontFormats="0" applyPatternFormats="0" applyAlignmentFormats="0" applyWidthHeightFormats="0">
  <queryTableRefresh nextId="32">
    <queryTableFields count="31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6" name="C_ADDR" tableColumnId="6"/>
      <queryTableField id="7" name="C_CONT_NO" tableColumnId="7"/>
      <queryTableField id="8" name="M_Start_date" tableColumnId="8"/>
      <queryTableField id="9" name="M_End_date" tableColumnId="9"/>
      <queryTableField id="10" name="S.SH_ID" tableColumnId="10"/>
      <queryTableField id="11" name="S.SH_CONTENT" tableColumnId="11"/>
      <queryTableField id="12" name="S.SH_DOMAIN" tableColumnId="12"/>
      <queryTableField id="13" name="S.SER_TYPE" tableColumnId="13"/>
      <queryTableField id="14" name="S.SH_WEIGHT" tableColumnId="14"/>
      <queryTableField id="15" name="S.SH_CHARGES" tableColumnId="15"/>
      <queryTableField id="16" name="S.SR_ADDR" tableColumnId="16"/>
      <queryTableField id="17" name="S.DS_ADDR" tableColumnId="17"/>
      <queryTableField id="18" name="S.Current_Status" tableColumnId="18"/>
      <queryTableField id="19" name="S.Sent_date" tableColumnId="19"/>
      <queryTableField id="20" name="S.Delivery_date" tableColumnId="20"/>
      <queryTableField id="21" name="P.Payment_ID" tableColumnId="21"/>
      <queryTableField id="22" name="P.AMOUNT" tableColumnId="22"/>
      <queryTableField id="23" name="P.Payment_Status" tableColumnId="23"/>
      <queryTableField id="24" name="P.Payment_Mode" tableColumnId="24"/>
      <queryTableField id="25" name="P.Payment_Date" tableColumnId="25"/>
      <queryTableField id="26" name="E.Employee_E_ID" tableColumnId="26"/>
      <queryTableField id="27" name="ED.E_NAME" tableColumnId="27"/>
      <queryTableField id="28" name="ED.E_DESIGNATION" tableColumnId="28"/>
      <queryTableField id="29" name="ED.E_ADDR" tableColumnId="29"/>
      <queryTableField id="30" name="ED.E_BRANCH" tableColumnId="30"/>
      <queryTableField id="31" name="ED.E_CONT_NO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EDEAE67-57E3-47BA-B188-2B61C5637D58}" autoFormatId="16" applyNumberFormats="0" applyBorderFormats="0" applyFontFormats="0" applyPatternFormats="0" applyAlignmentFormats="0" applyWidthHeightFormats="0">
  <queryTableRefresh nextId="10">
    <queryTableFields count="9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6" name="C_ADDR" tableColumnId="6"/>
      <queryTableField id="7" name="C_CONT_NO" tableColumnId="7"/>
      <queryTableField id="8" name="M_Start_date" tableColumnId="8"/>
      <queryTableField id="9" name="M_End_da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83B0F7F2-3F9C-454F-B50A-4A80E7E5D1CD}" autoFormatId="16" applyNumberFormats="0" applyBorderFormats="0" applyFontFormats="0" applyPatternFormats="0" applyAlignmentFormats="0" applyWidthHeightFormats="0">
  <queryTableRefresh nextId="13">
    <queryTableFields count="12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387E44B-2AD6-4345-83F4-9062DC6CF19F}" autoFormatId="16" applyNumberFormats="0" applyBorderFormats="0" applyFontFormats="0" applyPatternFormats="0" applyAlignmentFormats="0" applyWidthHeightFormats="0">
  <queryTableRefresh nextId="10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0DB19-D31E-49D9-A4E6-26F7429265DC}" autoFormatId="16" applyNumberFormats="0" applyBorderFormats="0" applyFontFormats="0" applyPatternFormats="0" applyAlignmentFormats="0" applyWidthHeightFormats="0">
  <queryTableRefresh nextId="11">
    <queryTableFields count="2">
      <queryTableField id="5" name="SER_TYPE" tableColumnId="5"/>
      <queryTableField id="10" name="Average_Weight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DBA7B2C-8C6C-4178-86D6-5D438F4008B3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M_ID" tableColumnId="1"/>
      <queryTableField id="2" name="Start_date" tableColumnId="2"/>
      <queryTableField id="3" name="End_date" tableColumnId="3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949A37F-C740-45CD-908E-199D3B579EB8}" autoFormatId="16" applyNumberFormats="0" applyBorderFormats="0" applyFontFormats="0" applyPatternFormats="0" applyAlignmentFormats="0" applyWidthHeightFormats="0">
  <queryTableRefresh nextId="10">
    <queryTableFields count="7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</queryTableFields>
    <queryTableDeletedFields count="2">
      <deletedField name="DS_ADDR"/>
      <deletedField name="SR_ADDR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5C69687-D534-4405-9260-F58E69CD25F1}" autoFormatId="16" applyNumberFormats="0" applyBorderFormats="0" applyFontFormats="0" applyPatternFormats="0" applyAlignmentFormats="0" applyWidthHeightFormats="0">
  <queryTableRefresh nextId="7">
    <queryTableFields count="6">
      <queryTableField id="1" name="E_ID" tableColumnId="1"/>
      <queryTableField id="2" name="E_NAME" tableColumnId="2"/>
      <queryTableField id="3" name="E_DESIGNATION" tableColumnId="3"/>
      <queryTableField id="4" name="E_ADDR" tableColumnId="4"/>
      <queryTableField id="5" name="E_BRANCH" tableColumnId="5"/>
      <queryTableField id="6" name="E_CONT_NO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AA58FB9-DF2B-4DE6-B712-B94B086B305C}" autoFormatId="16" applyNumberFormats="0" applyBorderFormats="0" applyFontFormats="0" applyPatternFormats="0" applyAlignmentFormats="0" applyWidthHeightFormats="0">
  <queryTableRefresh nextId="9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4114F8DC-34CC-43C4-A628-12585CF7706A}" autoFormatId="16" applyNumberFormats="0" applyBorderFormats="0" applyFontFormats="0" applyPatternFormats="0" applyAlignmentFormats="0" applyWidthHeightFormats="0">
  <queryTableRefresh nextId="11">
    <queryTableFields count="10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10" dataBound="0" tableColumnId="10"/>
      <queryTableField id="7" name="SH_CHARGES" tableColumnId="7"/>
      <queryTableField id="8" name="SR_ADDR" tableColumnId="8"/>
      <queryTableField id="9" name="DS_ADDR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0A9C98F-83CB-439E-96C7-4D8273E5C3FC}" autoFormatId="16" applyNumberFormats="0" applyBorderFormats="0" applyFontFormats="0" applyPatternFormats="0" applyAlignmentFormats="0" applyWidthHeightFormats="0">
  <queryTableRefresh nextId="4">
    <queryTableFields count="3">
      <queryTableField id="1" name="Employee_E_ID" tableColumnId="1"/>
      <queryTableField id="2" name="Shipment_Sh_ID" tableColumnId="2"/>
      <queryTableField id="3" name="Status_Sh_ID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849C115-9147-4DD4-8C3A-89623E3C517D}" autoFormatId="16" applyNumberFormats="0" applyBorderFormats="0" applyFontFormats="0" applyPatternFormats="0" applyAlignmentFormats="0" applyWidthHeightFormats="0">
  <queryTableRefresh nextId="9">
    <queryTableFields count="8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name="Pay_Category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097CA9EB-6221-4578-AA4F-73DA6F78757A}" autoFormatId="16" applyNumberFormats="0" applyBorderFormats="0" applyFontFormats="0" applyPatternFormats="0" applyAlignmentFormats="0" applyWidthHeightFormats="0">
  <queryTableRefresh nextId="20" unboundColumnsRight="3">
    <queryTableFields count="15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  <queryTableField id="16" dataBound="0" tableColumnId="15"/>
      <queryTableField id="17" dataBound="0" tableColumnId="16"/>
      <queryTableField id="18" dataBound="0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C98B5CF-F508-40A7-834F-36A36596E823}" autoFormatId="16" applyNumberFormats="0" applyBorderFormats="0" applyFontFormats="0" applyPatternFormats="0" applyAlignmentFormats="0" applyWidthHeightFormats="0">
  <queryTableRefresh nextId="19">
    <queryTableFields count="18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8" name="SR_ADDR" tableColumnId="8"/>
      <queryTableField id="9" name="DS_ADDR" tableColumnId="9"/>
      <queryTableField id="10" name="S.Current_Status" tableColumnId="10"/>
      <queryTableField id="11" name="S.Sent_date" tableColumnId="11"/>
      <queryTableField id="12" name="S.Delivery_date" tableColumnId="12"/>
      <queryTableField id="13" name="EM.Employee_E_ID" tableColumnId="13"/>
      <queryTableField id="14" name="ED.E_NAME" tableColumnId="14"/>
      <queryTableField id="15" name="ED.E_DESIGNATION" tableColumnId="15"/>
      <queryTableField id="16" name="ED.E_ADDR" tableColumnId="16"/>
      <queryTableField id="17" name="ED.E_BRANCH" tableColumnId="17"/>
      <queryTableField id="18" name="ED.E_CONT_NO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2C8CB51C-CD64-4C33-9FFB-BE2D7969382C}" autoFormatId="16" applyNumberFormats="0" applyBorderFormats="0" applyFontFormats="0" applyPatternFormats="0" applyAlignmentFormats="0" applyWidthHeightFormats="0">
  <queryTableRefresh nextId="11">
    <queryTableFields count="10">
      <queryTableField id="1" name="SH_ID" tableColumnId="1"/>
      <queryTableField id="2" name="C_ID" tableColumnId="2"/>
      <queryTableField id="3" name="SH_CONTENT" tableColumnId="3"/>
      <queryTableField id="4" name="SH_DOMAIN" tableColumnId="4"/>
      <queryTableField id="5" name="SER_TYPE" tableColumnId="5"/>
      <queryTableField id="6" name="SH_WEIGHT" tableColumnId="6"/>
      <queryTableField id="7" name="SH_CHARGES" tableColumnId="7"/>
      <queryTableField id="10" dataBound="0" tableColumnId="10"/>
      <queryTableField id="8" name="SR_ADDR" tableColumnId="8"/>
      <queryTableField id="9" name="DS_ADDR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B202AB4-B120-4B82-9FAE-2DB4CEA093FC}" autoFormatId="16" applyNumberFormats="0" applyBorderFormats="0" applyFontFormats="0" applyPatternFormats="0" applyAlignmentFormats="0" applyWidthHeightFormats="0">
  <queryTableRefresh nextId="12" unboundColumnsRight="3">
    <queryTableFields count="10">
      <queryTableField id="1" name="Payment_ID" tableColumnId="1"/>
      <queryTableField id="2" name="C_ID" tableColumnId="2"/>
      <queryTableField id="3" name="SH_ID" tableColumnId="3"/>
      <queryTableField id="4" name="AMOUNT" tableColumnId="4"/>
      <queryTableField id="5" name="Payment_Status" tableColumnId="5"/>
      <queryTableField id="6" name="Payment_Mode" tableColumnId="6"/>
      <queryTableField id="7" name="Payment_Date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FCAEDBF-670F-41DC-9C9D-B8924F6AC28D}" autoFormatId="16" applyNumberFormats="0" applyBorderFormats="0" applyFontFormats="0" applyPatternFormats="0" applyAlignmentFormats="0" applyWidthHeightFormats="0">
  <queryTableRefresh nextId="21" unboundColumnsRight="4">
    <queryTableFields count="16">
      <queryTableField id="1" name="C_ID" tableColumnId="1"/>
      <queryTableField id="2" name="M_ID" tableColumnId="2"/>
      <queryTableField id="3" name="C_NAME" tableColumnId="3"/>
      <queryTableField id="4" name="C_EMAIL_ID" tableColumnId="4"/>
      <queryTableField id="5" name="C_TYPE" tableColumnId="5"/>
      <queryTableField id="10" name="P.AMOUNT" tableColumnId="10"/>
      <queryTableField id="11" name="P.Payment_Status" tableColumnId="11"/>
      <queryTableField id="12" name="P.Payment_Mode" tableColumnId="12"/>
      <queryTableField id="13" name="P.Payment_Date" tableColumnId="13"/>
      <queryTableField id="14" name="P.Pay_Category" tableColumnId="14"/>
      <queryTableField id="15" name="M.Start_date" tableColumnId="15"/>
      <queryTableField id="16" name="M.End_date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4">
      <deletedField name="C_ADDR"/>
      <deletedField name="P.Payment_ID"/>
      <deletedField name="C_CONT_NO"/>
      <deletedField name="P.SH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8E67F-C7F9-4264-8A9F-73B7000004B5}" name="Data_Sheet" displayName="Data_Sheet" ref="A1:AE201" tableType="queryTable" headerRowDxfId="278" dataDxfId="277">
  <tableColumns count="31">
    <tableColumn id="1" xr3:uid="{63D9F316-B422-47AB-8438-09414CEA5AF7}" uniqueName="1" name="C_ID" totalsRowLabel="Total" queryTableFieldId="1" dataDxfId="276" totalsRowDxfId="275"/>
    <tableColumn id="2" xr3:uid="{E47376A4-C0CC-4B58-9B5C-D8B8B2F354D2}" uniqueName="2" name="M_ID" queryTableFieldId="2" dataDxfId="274" totalsRowDxfId="273"/>
    <tableColumn id="3" xr3:uid="{E5D94693-333C-412F-A120-B6398B1925C0}" uniqueName="3" name="C_NAME" queryTableFieldId="3" dataDxfId="272" totalsRowDxfId="271"/>
    <tableColumn id="4" xr3:uid="{04A3D595-F9D4-4066-AEE4-C7609793C0D5}" uniqueName="4" name="C_EMAIL_ID" queryTableFieldId="4" dataDxfId="270" totalsRowDxfId="269"/>
    <tableColumn id="5" xr3:uid="{6ED0183F-33F1-4847-9A94-4C03D75BDBB8}" uniqueName="5" name="C_TYPE" queryTableFieldId="5" dataDxfId="268" totalsRowDxfId="267"/>
    <tableColumn id="6" xr3:uid="{3AA6B84A-F937-402A-B812-3BE7F706C0F1}" uniqueName="6" name="C_ADDR" queryTableFieldId="6" dataDxfId="266" totalsRowDxfId="265"/>
    <tableColumn id="7" xr3:uid="{D9601B2F-085F-4D0A-8113-9242FCA022C0}" uniqueName="7" name="C_CONT_NO" queryTableFieldId="7" dataDxfId="264" totalsRowDxfId="263"/>
    <tableColumn id="8" xr3:uid="{09AFD5DC-6CD0-4846-8947-715A03D50354}" uniqueName="8" name="M_Start_date" queryTableFieldId="8" dataDxfId="262" totalsRowDxfId="261"/>
    <tableColumn id="9" xr3:uid="{92273BA3-E1C1-4B2C-996B-8478F55045DA}" uniqueName="9" name="M_End_date" queryTableFieldId="9" dataDxfId="260" totalsRowDxfId="259"/>
    <tableColumn id="10" xr3:uid="{88A586EF-3582-43C9-B51C-C3C63D7E0440}" uniqueName="10" name="S.SH_ID" queryTableFieldId="10" dataDxfId="258" totalsRowDxfId="257"/>
    <tableColumn id="11" xr3:uid="{B5F293E3-2DF6-40A1-8222-8079B4C2CE67}" uniqueName="11" name="S.SH_CONTENT" queryTableFieldId="11" dataDxfId="256" totalsRowDxfId="255"/>
    <tableColumn id="12" xr3:uid="{E9D643B0-84F3-4FC1-A91F-3507FF9CC71D}" uniqueName="12" name="S.SH_DOMAIN" queryTableFieldId="12" dataDxfId="254" totalsRowDxfId="253"/>
    <tableColumn id="13" xr3:uid="{E0376BBA-DFE1-46BA-A711-04C597EE38DC}" uniqueName="13" name="S.SER_TYPE" queryTableFieldId="13" dataDxfId="252" totalsRowDxfId="251"/>
    <tableColumn id="14" xr3:uid="{D61A966F-B188-4753-BE68-D89D1895298C}" uniqueName="14" name="S.SH_WEIGHT" queryTableFieldId="14" dataDxfId="250" totalsRowDxfId="249"/>
    <tableColumn id="15" xr3:uid="{24ED10CA-9EA2-42FB-98E5-3EC38C4F1027}" uniqueName="15" name="S.SH_CHARGES" queryTableFieldId="15" dataDxfId="248" totalsRowDxfId="247"/>
    <tableColumn id="16" xr3:uid="{228D7D6B-8C1F-42F9-9C21-CE8B6A684C5B}" uniqueName="16" name="S.SR_ADDR" queryTableFieldId="16" dataDxfId="246" totalsRowDxfId="245"/>
    <tableColumn id="17" xr3:uid="{29F02D0D-9472-4F97-8FF5-2B49A1EB503B}" uniqueName="17" name="S.DS_ADDR" queryTableFieldId="17" dataDxfId="244" totalsRowDxfId="243"/>
    <tableColumn id="18" xr3:uid="{0702279C-CDA9-4D21-9098-8B0653EDD3D4}" uniqueName="18" name="S.Current_Status" queryTableFieldId="18" dataDxfId="242" totalsRowDxfId="241"/>
    <tableColumn id="19" xr3:uid="{438AC59A-B153-4932-9900-842CB08B29EC}" uniqueName="19" name="S.Sent_date" queryTableFieldId="19" dataDxfId="240" totalsRowDxfId="239"/>
    <tableColumn id="20" xr3:uid="{3A873467-3390-4D7E-A924-4E295A7F580F}" uniqueName="20" name="S.Delivery_date" queryTableFieldId="20" dataDxfId="238" totalsRowDxfId="237"/>
    <tableColumn id="21" xr3:uid="{55141741-AB2B-4B71-BA9C-97CCBCDE39F5}" uniqueName="21" name="P.Payment_ID" queryTableFieldId="21" dataDxfId="236" totalsRowDxfId="235"/>
    <tableColumn id="22" xr3:uid="{096F4EF0-D21D-444C-9B83-9EEF56B1674D}" uniqueName="22" name="P.AMOUNT" queryTableFieldId="22" dataDxfId="234" totalsRowDxfId="233"/>
    <tableColumn id="23" xr3:uid="{090486D2-59D9-4077-8862-FA4FBA6287B9}" uniqueName="23" name="P.Payment_Status" queryTableFieldId="23" dataDxfId="232" totalsRowDxfId="231"/>
    <tableColumn id="24" xr3:uid="{E636DEDA-E5CA-4FD8-AE1A-2B71F1236589}" uniqueName="24" name="P.Payment_Mode" queryTableFieldId="24" dataDxfId="230" totalsRowDxfId="229"/>
    <tableColumn id="25" xr3:uid="{CC7B77DF-DFD7-4061-9653-7943213C56EE}" uniqueName="25" name="P.Payment_Date" queryTableFieldId="25" dataDxfId="228" totalsRowDxfId="227"/>
    <tableColumn id="26" xr3:uid="{7D38F2C9-03D3-45E3-8B0D-75D70BAF9D98}" uniqueName="26" name="E.Employee_E_ID" queryTableFieldId="26" dataDxfId="226" totalsRowDxfId="225"/>
    <tableColumn id="27" xr3:uid="{B5A53EA3-5984-4046-826B-295CC3F32A31}" uniqueName="27" name="ED.E_NAME" queryTableFieldId="27" dataDxfId="224" totalsRowDxfId="223"/>
    <tableColumn id="28" xr3:uid="{BA54BAD3-C434-401A-B0EA-7247B855CEF6}" uniqueName="28" name="ED.E_DESIGNATION" queryTableFieldId="28" dataDxfId="222" totalsRowDxfId="221"/>
    <tableColumn id="29" xr3:uid="{0AFCC870-1B93-4027-87CA-42D0D2383F7D}" uniqueName="29" name="ED.E_ADDR" queryTableFieldId="29" dataDxfId="220" totalsRowDxfId="219"/>
    <tableColumn id="30" xr3:uid="{59DC7721-7F11-4900-AF8F-DEE511DB02DD}" uniqueName="30" name="ED.E_BRANCH" queryTableFieldId="30" dataDxfId="218" totalsRowDxfId="217"/>
    <tableColumn id="31" xr3:uid="{27CFB82C-1636-4227-A47A-9ED6E97D94B8}" uniqueName="31" name="ED.E_CONT_NO" totalsRowFunction="sum" queryTableFieldId="31" dataDxfId="216" totalsRowDxfId="2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81E34-6F9E-4BAC-A55E-B43AED78CC5F}" name="Customer_Membership" displayName="Customer_Membership" ref="A5:I205" tableType="queryTable" totalsRowShown="0">
  <autoFilter ref="A5:I205" xr:uid="{64B81E34-6F9E-4BAC-A55E-B43AED78CC5F}"/>
  <tableColumns count="9">
    <tableColumn id="1" xr3:uid="{D0589410-6D7C-4C55-BDC8-0CEA8B063347}" uniqueName="1" name="C_ID" queryTableFieldId="1"/>
    <tableColumn id="2" xr3:uid="{1845646E-7378-42B9-B989-BA806C6BFA95}" uniqueName="2" name="M_ID" queryTableFieldId="2"/>
    <tableColumn id="3" xr3:uid="{F89973EF-A18E-4B21-90E3-67AE944751DE}" uniqueName="3" name="C_NAME" queryTableFieldId="3" dataDxfId="214"/>
    <tableColumn id="4" xr3:uid="{7BD954A4-26F0-42F3-AAC4-7C10B5FA3BA9}" uniqueName="4" name="C_EMAIL_ID" queryTableFieldId="4" dataDxfId="213"/>
    <tableColumn id="5" xr3:uid="{751344A7-273C-45E1-B82E-4E6B682A6867}" uniqueName="5" name="C_TYPE" queryTableFieldId="5" dataDxfId="212"/>
    <tableColumn id="6" xr3:uid="{8FD6B934-8DD7-461D-BC4C-04C77AEB8E38}" uniqueName="6" name="C_ADDR" queryTableFieldId="6" dataDxfId="211"/>
    <tableColumn id="7" xr3:uid="{D2EAA8A5-118E-405D-801B-C4D9EA8378A1}" uniqueName="7" name="C_CONT_NO" queryTableFieldId="7"/>
    <tableColumn id="8" xr3:uid="{D1F48B2F-74D2-43F5-BCD3-9DE2DC661759}" uniqueName="8" name="M_Start_date" queryTableFieldId="8" dataDxfId="210"/>
    <tableColumn id="9" xr3:uid="{401BE025-8A9A-4197-8274-F3BEB073B38B}" uniqueName="9" name="M_End_date" queryTableFieldId="9" dataDxfId="2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684F18-FB9D-4F9D-923B-14BA7E3D7993}" name="shipment_details_status" displayName="shipment_details_status" ref="A5:L205" tableType="queryTable" totalsRowShown="0">
  <autoFilter ref="A5:L205" xr:uid="{8E684F18-FB9D-4F9D-923B-14BA7E3D7993}"/>
  <tableColumns count="12">
    <tableColumn id="1" xr3:uid="{1DA0CA20-F252-4280-89E9-018624C7ED7B}" uniqueName="1" name="SH_ID" queryTableFieldId="1"/>
    <tableColumn id="2" xr3:uid="{E650196E-D3A8-4483-95CC-ABA39F509D81}" uniqueName="2" name="C_ID" queryTableFieldId="2"/>
    <tableColumn id="3" xr3:uid="{E7313695-29BD-4D37-9B0C-9E106077686D}" uniqueName="3" name="SH_CONTENT" queryTableFieldId="3" dataDxfId="208"/>
    <tableColumn id="4" xr3:uid="{42940708-7A6A-43EA-8ED8-39E96A0C0129}" uniqueName="4" name="SH_DOMAIN" queryTableFieldId="4" dataDxfId="207"/>
    <tableColumn id="5" xr3:uid="{288E1882-6583-4B4D-99BB-31E3147A7159}" uniqueName="5" name="SER_TYPE" queryTableFieldId="5" dataDxfId="206"/>
    <tableColumn id="6" xr3:uid="{D1632643-2175-419A-820A-11B3D2BEF71C}" uniqueName="6" name="SH_WEIGHT" queryTableFieldId="6"/>
    <tableColumn id="7" xr3:uid="{2325EB3B-9416-44BE-9276-9F04AE50EEBB}" uniqueName="7" name="SH_CHARGES" queryTableFieldId="7"/>
    <tableColumn id="8" xr3:uid="{CE4FDED4-5DF7-41E6-888D-62BC84C50EEC}" uniqueName="8" name="SR_ADDR" queryTableFieldId="8" dataDxfId="205"/>
    <tableColumn id="9" xr3:uid="{A1774EA8-E524-433A-9082-0DA14986E5BB}" uniqueName="9" name="DS_ADDR" queryTableFieldId="9" dataDxfId="204"/>
    <tableColumn id="10" xr3:uid="{A0604C2A-9B15-4583-AE17-4E888959E8BA}" uniqueName="10" name="S.Current_Status" queryTableFieldId="10" dataDxfId="203"/>
    <tableColumn id="11" xr3:uid="{BE442220-35D3-447E-9ACD-DFF5F3BF801D}" uniqueName="11" name="S.Sent_date" queryTableFieldId="11" dataDxfId="202"/>
    <tableColumn id="12" xr3:uid="{A02DCDF4-89F2-42FA-9F0A-9D1F222E1087}" uniqueName="12" name="S.Delivery_date" queryTableFieldId="12" dataDxfId="20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6866E-AD99-4D18-9D64-D1E13E7E1252}" name="Payment_Details" displayName="Payment_Details" ref="B4:I204" tableType="queryTable" totalsRowShown="0" headerRowDxfId="200" dataDxfId="199">
  <autoFilter ref="B4:I204" xr:uid="{5676866E-AD99-4D18-9D64-D1E13E7E1252}"/>
  <tableColumns count="8">
    <tableColumn id="1" xr3:uid="{E2C0F356-042F-480F-B872-534AEFF358B0}" uniqueName="1" name="Payment_ID" queryTableFieldId="1" dataDxfId="198"/>
    <tableColumn id="2" xr3:uid="{06035EF4-0AF3-4738-A13B-66A36A713044}" uniqueName="2" name="C_ID" queryTableFieldId="2" dataDxfId="197"/>
    <tableColumn id="3" xr3:uid="{2B562841-2A2E-45E3-9963-FD534100BC40}" uniqueName="3" name="SH_ID" queryTableFieldId="3" dataDxfId="196"/>
    <tableColumn id="4" xr3:uid="{0C48D4E4-A9BD-40C0-948B-B6CBA432BC86}" uniqueName="4" name="AMOUNT" queryTableFieldId="4" dataDxfId="195"/>
    <tableColumn id="5" xr3:uid="{5B001D0C-0B56-4265-8357-BB32AFAAB42A}" uniqueName="5" name="Payment_Status" queryTableFieldId="5" dataDxfId="194"/>
    <tableColumn id="6" xr3:uid="{140926A5-6A8B-4B7A-A82D-75BB1256F079}" uniqueName="6" name="Payment_Mode" queryTableFieldId="6" dataDxfId="193"/>
    <tableColumn id="7" xr3:uid="{9AC57DF9-F171-40CB-A447-5F24D1D8B6E1}" uniqueName="7" name="Payment_Date" queryTableFieldId="7" dataDxfId="192"/>
    <tableColumn id="8" xr3:uid="{22A2B92E-9FAF-4979-98BC-8E45658ED082}" uniqueName="8" name="Pay_Category" queryTableFieldId="8" dataDxfId="19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C420B0-07A9-4E78-9B4D-C5E0D402587F}" name="Average_Weight" displayName="Average_Weight" ref="D6:E8" tableType="queryTable" totalsRowShown="0" headerRowDxfId="190" dataDxfId="189">
  <autoFilter ref="D6:E8" xr:uid="{F3C420B0-07A9-4E78-9B4D-C5E0D402587F}"/>
  <tableColumns count="2">
    <tableColumn id="5" xr3:uid="{D1157B0A-14DD-4F09-8999-9BFAC43E984E}" uniqueName="5" name="SER_TYPE" queryTableFieldId="5" dataDxfId="188"/>
    <tableColumn id="10" xr3:uid="{7D080E00-1984-4419-B426-E3ACDBCE4380}" uniqueName="10" name="Average_Weight" queryTableFieldId="10" dataDxfId="18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88E360-ECDD-4822-9F56-9543F70EE049}" name="Membership" displayName="Membership" ref="D5:G205" tableType="queryTable" totalsRowShown="0">
  <autoFilter ref="D5:G205" xr:uid="{B688E360-ECDD-4822-9F56-9543F70EE049}"/>
  <tableColumns count="4">
    <tableColumn id="1" xr3:uid="{495FBDAD-1173-4DAC-9368-40B17C956EB2}" uniqueName="1" name="M_ID" queryTableFieldId="1" dataDxfId="186"/>
    <tableColumn id="2" xr3:uid="{53CE0D8A-4C46-44D2-8D43-3CA6864879CB}" uniqueName="2" name="Start_date" queryTableFieldId="2" dataDxfId="185"/>
    <tableColumn id="3" xr3:uid="{D912BC6C-E760-4908-BE77-1F4BA4E388F4}" uniqueName="3" name="End_date" queryTableFieldId="3" dataDxfId="184"/>
    <tableColumn id="5" xr3:uid="{B6428B9F-318F-4465-8EBD-7ECBBDD11D67}" uniqueName="5" name="Tenure" queryTableFieldId="5" dataDxfId="183">
      <calculatedColumnFormula>DATEDIF(E6, F6, "y") &amp;" years, "&amp;DATEDIF(E6, F6, "ym") &amp;" months, " &amp;DATEDIF(E6, F6, "md") &amp;" days"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56F4E3-61D4-4F48-90CF-9FA8E52F28B3}" name="Shipment_Details__2" displayName="Shipment_Details__2" ref="B5:H205" tableType="queryTable" totalsRowShown="0" headerRowDxfId="141" dataDxfId="140">
  <autoFilter ref="B5:H205" xr:uid="{4756F4E3-61D4-4F48-90CF-9FA8E52F28B3}"/>
  <tableColumns count="7">
    <tableColumn id="1" xr3:uid="{F7187697-A09B-43E0-B6D9-AAF3A1742E9E}" uniqueName="1" name="SH_ID" queryTableFieldId="1" dataDxfId="139"/>
    <tableColumn id="2" xr3:uid="{AD6E89AB-6FB3-4093-8CEB-1E803B3DF999}" uniqueName="2" name="C_ID" queryTableFieldId="2" dataDxfId="138"/>
    <tableColumn id="3" xr3:uid="{295CE7A9-4107-4CF7-BA0A-A08711C22055}" uniqueName="3" name="SH_CONTENT" queryTableFieldId="3" dataDxfId="137"/>
    <tableColumn id="4" xr3:uid="{650E9F4B-1BE6-4726-AA2B-31962E3F1BB1}" uniqueName="4" name="SH_DOMAIN" queryTableFieldId="4" dataDxfId="136"/>
    <tableColumn id="5" xr3:uid="{9567F02B-3D60-4981-A745-0E2AF198F947}" uniqueName="5" name="SER_TYPE" queryTableFieldId="5" dataDxfId="135"/>
    <tableColumn id="6" xr3:uid="{8FE884AE-ABF5-4292-A1A9-8087E6440338}" uniqueName="6" name="SH_WEIGHT" queryTableFieldId="6" dataDxfId="134"/>
    <tableColumn id="7" xr3:uid="{CAB236AF-D9BF-4554-8AF1-7B079770735D}" uniqueName="7" name="SH_CHARGES" queryTableFieldId="7" dataDxfId="13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46D79A-B926-47F2-B9D7-4FF7C1521307}" name="Employee_Details" displayName="Employee_Details" ref="C5:H205" tableType="queryTable" totalsRowShown="0" headerRowDxfId="132" dataDxfId="131">
  <autoFilter ref="C5:H205" xr:uid="{F146D79A-B926-47F2-B9D7-4FF7C1521307}"/>
  <tableColumns count="6">
    <tableColumn id="1" xr3:uid="{9E03FCA5-A58A-441E-8771-93B5EBC14BD1}" uniqueName="1" name="E_ID" queryTableFieldId="1" dataDxfId="130"/>
    <tableColumn id="2" xr3:uid="{B365AF9C-B341-436B-B531-763057E8EF0E}" uniqueName="2" name="E_NAME" queryTableFieldId="2" dataDxfId="129"/>
    <tableColumn id="3" xr3:uid="{2720646A-87CA-4226-83F0-AFF5E9BFF5A8}" uniqueName="3" name="E_DESIGNATION" queryTableFieldId="3" dataDxfId="128"/>
    <tableColumn id="4" xr3:uid="{19F8A9C2-F0B5-45C0-BD84-4945788B11E5}" uniqueName="4" name="E_ADDR" queryTableFieldId="4" dataDxfId="127"/>
    <tableColumn id="5" xr3:uid="{751F80AC-F507-4DAE-A26C-10AE57323951}" uniqueName="5" name="E_BRANCH" queryTableFieldId="5" dataDxfId="126"/>
    <tableColumn id="6" xr3:uid="{6A69A43D-9B4A-461B-B74F-C99BB4AC9BBD}" uniqueName="6" name="E_CONT_NO" queryTableFieldId="6" dataDxfId="1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646E06-58E8-4F63-BE43-BB623694409C}" name="Table19" displayName="Table19" ref="J11:M12" totalsRowShown="0" headerRowDxfId="124" dataDxfId="123">
  <autoFilter ref="J11:M12" xr:uid="{CB646E06-58E8-4F63-BE43-BB623694409C}"/>
  <tableColumns count="4">
    <tableColumn id="1" xr3:uid="{009DF4A9-A6C0-41E6-BF92-3B5E9E453990}" name="E_Name" dataDxfId="122"/>
    <tableColumn id="2" xr3:uid="{166D7635-5DB9-46AA-92BB-47A4CA2F15F5}" name="E_Designation" dataDxfId="121">
      <calculatedColumnFormula>VLOOKUP(J12,Employee_Details[[E_NAME]:[E_CONT_NO]],2,FALSE)</calculatedColumnFormula>
    </tableColumn>
    <tableColumn id="3" xr3:uid="{30B2EFC6-D575-4C17-9EF1-123C9D6B5FA5}" name="E_Branch" dataDxfId="120">
      <calculatedColumnFormula>VLOOKUP(J12,Employee_Details[[E_NAME]:[E_CONT_NO]],4,FALSE)</calculatedColumnFormula>
    </tableColumn>
    <tableColumn id="4" xr3:uid="{1AD5192F-BBF2-4CBB-B21C-A3D5C1310909}" name="E_ContactNo." dataDxfId="119">
      <calculatedColumnFormula>VLOOKUP(J12,Employee_Details[[E_NAME]:[E_CONT_NO]],5,FALSE)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F5097C-65B2-47A1-896F-67CF17C60EC3}" name="Payment_Details__2" displayName="Payment_Details__2" ref="B5:I205" tableType="queryTable" totalsRowShown="0">
  <autoFilter ref="B5:I205" xr:uid="{9DF5097C-65B2-47A1-896F-67CF17C60EC3}"/>
  <tableColumns count="8">
    <tableColumn id="1" xr3:uid="{1D48F244-7F31-4B90-B90A-2F769A7D47EA}" uniqueName="1" name="Payment_ID" queryTableFieldId="1" dataDxfId="100"/>
    <tableColumn id="2" xr3:uid="{2005DFB6-200E-40B9-BE75-B5540E1F236D}" uniqueName="2" name="C_ID" queryTableFieldId="2"/>
    <tableColumn id="3" xr3:uid="{A79EFE4F-C7D8-4B14-B5D5-B905A4E0A8B2}" uniqueName="3" name="SH_ID" queryTableFieldId="3"/>
    <tableColumn id="4" xr3:uid="{4AA8CBD5-6017-49DE-B0B8-9085BA52B536}" uniqueName="4" name="AMOUNT" queryTableFieldId="4"/>
    <tableColumn id="5" xr3:uid="{E3435EF3-4266-49C8-A653-B54213A7D6B2}" uniqueName="5" name="Payment_Status" queryTableFieldId="5" dataDxfId="99"/>
    <tableColumn id="6" xr3:uid="{8716B3D5-6846-451F-9BDE-27F4B5E84C68}" uniqueName="6" name="Payment_Mode" queryTableFieldId="6" dataDxfId="98"/>
    <tableColumn id="7" xr3:uid="{F8116170-1984-48D5-9D4E-8FC1896DF86F}" uniqueName="7" name="Payment_Date" queryTableFieldId="7" dataDxfId="97"/>
    <tableColumn id="8" xr3:uid="{0AAF9933-30AA-4D31-A0A6-70D379D94915}" uniqueName="8" name="Pay_Category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EC4518-AA24-4550-9B94-CCCC5F8C3CF7}" name="Shipment_Details__3" displayName="Shipment_Details__3" ref="B5:K205" tableType="queryTable" totalsRowShown="0" headerRowDxfId="96" dataDxfId="95">
  <autoFilter ref="B5:K205" xr:uid="{2EEC4518-AA24-4550-9B94-CCCC5F8C3CF7}"/>
  <tableColumns count="10">
    <tableColumn id="1" xr3:uid="{9F5507AD-54D9-4100-995D-D0B266E5318B}" uniqueName="1" name="SH_ID" queryTableFieldId="1" dataDxfId="94"/>
    <tableColumn id="2" xr3:uid="{E51EE438-8C84-45A6-ACB5-0BC4FA1FCD73}" uniqueName="2" name="C_ID" queryTableFieldId="2" dataDxfId="93"/>
    <tableColumn id="3" xr3:uid="{3840907B-8E9D-4C1A-90C3-3B429C27A80A}" uniqueName="3" name="SH_CONTENT" queryTableFieldId="3" dataDxfId="92"/>
    <tableColumn id="4" xr3:uid="{902AACE2-E7DF-47CF-8EAC-DC569E431B00}" uniqueName="4" name="SH_DOMAIN" queryTableFieldId="4" dataDxfId="91"/>
    <tableColumn id="5" xr3:uid="{B3E80A19-2BC8-4AE1-83A0-F9582912A0E4}" uniqueName="5" name="SER_TYPE" queryTableFieldId="5" dataDxfId="90"/>
    <tableColumn id="6" xr3:uid="{6150495B-BC47-4436-A2B1-47FCECE60908}" uniqueName="6" name="SH_WEIGHT" queryTableFieldId="6" dataDxfId="89"/>
    <tableColumn id="10" xr3:uid="{F8924554-B260-496A-BDD7-671E030A807B}" uniqueName="10" name="Weight_Category" queryTableFieldId="10" dataDxfId="88">
      <calculatedColumnFormula xml:space="preserve"> IF(Shipment_Details__3[SH_WEIGHT] &gt; 350, "Heavy", "Light")</calculatedColumnFormula>
    </tableColumn>
    <tableColumn id="7" xr3:uid="{1DE6429B-0C23-4804-A831-6ADB1F940760}" uniqueName="7" name="SH_CHARGES" queryTableFieldId="7" dataDxfId="87"/>
    <tableColumn id="8" xr3:uid="{3DF0E69F-BBBD-4ED4-9EE2-35965611F83A}" uniqueName="8" name="SR_ADDR" queryTableFieldId="8" dataDxfId="86"/>
    <tableColumn id="9" xr3:uid="{DA6A8F70-CC2C-4356-8D01-9222C78F0A40}" uniqueName="9" name="DS_ADDR" queryTableFieldId="9" dataDxfId="8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B8A250-EF20-473A-A4A3-71C8C01F0961}" name="employee_manages_shipment" displayName="employee_manages_shipment" ref="B5:D205" tableType="queryTable" totalsRowShown="0" headerRowDxfId="84" dataDxfId="83">
  <autoFilter ref="B5:D205" xr:uid="{19B8A250-EF20-473A-A4A3-71C8C01F0961}"/>
  <tableColumns count="3">
    <tableColumn id="1" xr3:uid="{61B020BE-0345-404C-9FB5-4A721D722855}" uniqueName="1" name="Employee_E_ID" queryTableFieldId="1" dataDxfId="82"/>
    <tableColumn id="2" xr3:uid="{0ED34F3C-D3ED-45CF-A68B-E031F011A868}" uniqueName="2" name="Shipment_Sh_ID" queryTableFieldId="2" dataDxfId="81"/>
    <tableColumn id="3" xr3:uid="{3D393504-0425-465D-B80B-BD342FD79F27}" uniqueName="3" name="Status_Sh_ID" queryTableFieldId="3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66C051-4C0D-44E0-9CE7-DAFD5F8F4ED5}" name="Table17" displayName="Table17" ref="F6:G7" totalsRowShown="0" headerRowDxfId="79" dataDxfId="78">
  <autoFilter ref="F6:G7" xr:uid="{6C66C051-4C0D-44E0-9CE7-DAFD5F8F4ED5}"/>
  <tableColumns count="2">
    <tableColumn id="1" xr3:uid="{1623E09A-369D-4DE2-B00F-F6646CAC15DC}" name="Employee_ID" dataDxfId="77"/>
    <tableColumn id="2" xr3:uid="{11DFBF9F-0FED-4053-A6A6-DB83A105F3BA}" name="No. of Shipments" dataDxfId="76">
      <calculatedColumnFormula>SUM(IF(employee_manages_shipment[Employee_E_ID]=F7,0,1))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3C3D2B-7329-4940-A108-EC0C8DEE1D8B}" name="Payment_Details__3" displayName="Payment_Details__3" ref="B5:I205" tableType="queryTable" totalsRowShown="0">
  <autoFilter ref="B5:I205" xr:uid="{303C3D2B-7329-4940-A108-EC0C8DEE1D8B}"/>
  <tableColumns count="8">
    <tableColumn id="1" xr3:uid="{09BE7F53-02C1-4400-9007-C8FB69B9B8D2}" uniqueName="1" name="Payment_ID" queryTableFieldId="1" dataDxfId="75"/>
    <tableColumn id="2" xr3:uid="{7FDA54A9-FE87-4681-9075-96B24F96DA53}" uniqueName="2" name="C_ID" queryTableFieldId="2"/>
    <tableColumn id="3" xr3:uid="{241792D1-FB87-4B52-9D1F-B104655C5E0B}" uniqueName="3" name="SH_ID" queryTableFieldId="3"/>
    <tableColumn id="4" xr3:uid="{2789AEA5-5F3B-4F77-AC01-B5528E838EBC}" uniqueName="4" name="AMOUNT" queryTableFieldId="4"/>
    <tableColumn id="5" xr3:uid="{82FF8165-039E-4B5E-AA47-509E9658649A}" uniqueName="5" name="Payment_Status" queryTableFieldId="5" dataDxfId="74"/>
    <tableColumn id="6" xr3:uid="{DDC2253D-ADD0-4489-A551-A33AB713C22B}" uniqueName="6" name="Payment_Mode" queryTableFieldId="6" dataDxfId="73"/>
    <tableColumn id="7" xr3:uid="{2A77FE95-2E4F-4FD5-8634-3C90B90D01F3}" uniqueName="7" name="Payment_Date" queryTableFieldId="7" dataDxfId="72"/>
    <tableColumn id="8" xr3:uid="{C5C9D8F4-A022-4E9F-B582-169758C03F92}" uniqueName="8" name="Pay_Category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A5A32D-BCFC-4DBC-83DD-02BF6D8272B3}" name="shipment_details_status__2" displayName="shipment_details_status__2" ref="B5:P205" tableType="queryTable" totalsRowShown="0" headerRowDxfId="71" dataDxfId="70">
  <autoFilter ref="B5:P205" xr:uid="{E6A5A32D-BCFC-4DBC-83DD-02BF6D8272B3}">
    <filterColumn colId="9">
      <filters>
        <filter val="DELIVERED"/>
      </filters>
    </filterColumn>
  </autoFilter>
  <tableColumns count="15">
    <tableColumn id="1" xr3:uid="{4BE5B465-4137-4DAD-80F9-71A0D4B478DE}" uniqueName="1" name="SH_ID" queryTableFieldId="1" dataDxfId="69"/>
    <tableColumn id="2" xr3:uid="{CCDBD82C-3870-4C06-96F8-D0EC0888FF80}" uniqueName="2" name="C_ID" queryTableFieldId="2" dataDxfId="68"/>
    <tableColumn id="3" xr3:uid="{58B4F4A0-A7EE-4ED6-B50A-7E64E8275893}" uniqueName="3" name="SH_CONTENT" queryTableFieldId="3" dataDxfId="67"/>
    <tableColumn id="4" xr3:uid="{22973DA8-F017-43A5-9CEC-0FE73AF8CEF1}" uniqueName="4" name="SH_DOMAIN" queryTableFieldId="4" dataDxfId="66"/>
    <tableColumn id="5" xr3:uid="{20335FF2-ACC6-4EDC-816C-8B0CACDB41C2}" uniqueName="5" name="SER_TYPE" queryTableFieldId="5" dataDxfId="65"/>
    <tableColumn id="6" xr3:uid="{393AB7B3-8935-4894-931D-ABA0A4C1EAA2}" uniqueName="6" name="SH_WEIGHT" queryTableFieldId="6" dataDxfId="64"/>
    <tableColumn id="7" xr3:uid="{804D81DD-649B-48E4-AA4D-EC4F49349878}" uniqueName="7" name="SH_CHARGES" queryTableFieldId="7" dataDxfId="63"/>
    <tableColumn id="8" xr3:uid="{3E8C975F-891B-4221-8D77-5C0C9BFE8D16}" uniqueName="8" name="SR_ADDR" queryTableFieldId="8" dataDxfId="62"/>
    <tableColumn id="9" xr3:uid="{2BCF1CA1-79FC-459F-AE90-ED80BAEC9EF7}" uniqueName="9" name="DS_ADDR" queryTableFieldId="9" dataDxfId="61"/>
    <tableColumn id="10" xr3:uid="{2C7EA9ED-6FED-4CD9-99A8-C9003A8EAA00}" uniqueName="10" name="S.Current_Status" queryTableFieldId="10" dataDxfId="60"/>
    <tableColumn id="11" xr3:uid="{F4A62D15-2360-4112-9E3A-CA955CE2B78F}" uniqueName="11" name="S.Sent_date" queryTableFieldId="11" dataDxfId="59"/>
    <tableColumn id="12" xr3:uid="{B0471AE0-BA44-4492-8140-4ED037838210}" uniqueName="12" name="S.Delivery_date" queryTableFieldId="12" dataDxfId="58"/>
    <tableColumn id="15" xr3:uid="{80B54DF6-F47B-4965-AF4A-913191FD9AE1}" uniqueName="15" name="Corrected_Sent" queryTableFieldId="16" dataDxfId="57">
      <calculatedColumnFormula>IF(OR(ISBLANK(L6), ISBLANK(M6)), "", IF(L6 &lt; M6, L6, M6))</calculatedColumnFormula>
    </tableColumn>
    <tableColumn id="16" xr3:uid="{2B65CBA6-1AD5-467F-A499-EA8FC5467607}" uniqueName="16" name="Corrected_Delivery" queryTableFieldId="17" dataDxfId="56">
      <calculatedColumnFormula>IF(OR(ISBLANK(L6), ISBLANK(M6)), "", IF(L6 &gt; M6, L6, M6))</calculatedColumnFormula>
    </tableColumn>
    <tableColumn id="17" xr3:uid="{FF3AC8D7-8FB5-4B02-8DAD-A552EBF2FB3C}" uniqueName="17" name="Delivery_Days" queryTableFieldId="18" dataDxfId="55">
      <calculatedColumnFormula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0E4676-162E-44B8-8367-AFF623ABCE46}" name="Merge1" displayName="Merge1" ref="B5:S205" tableType="queryTable" totalsRowShown="0">
  <autoFilter ref="B5:S205" xr:uid="{CD0E4676-162E-44B8-8367-AFF623ABCE46}">
    <filterColumn colId="11">
      <customFilters>
        <customFilter operator="notEqual" val=" "/>
      </customFilters>
    </filterColumn>
  </autoFilter>
  <tableColumns count="18">
    <tableColumn id="1" xr3:uid="{6DA1088A-A020-4AC9-AEFF-D46408F5A15F}" uniqueName="1" name="SH_ID" queryTableFieldId="1"/>
    <tableColumn id="2" xr3:uid="{88ECBFA6-74CE-4744-ACF6-1FB15A5A3211}" uniqueName="2" name="C_ID" queryTableFieldId="2"/>
    <tableColumn id="3" xr3:uid="{AA018DBB-CB07-43C3-A228-6341E8361A7C}" uniqueName="3" name="SH_CONTENT" queryTableFieldId="3" dataDxfId="54"/>
    <tableColumn id="4" xr3:uid="{702F6EA6-3B56-4B83-B23C-1F6D2399CBA4}" uniqueName="4" name="SH_DOMAIN" queryTableFieldId="4" dataDxfId="53"/>
    <tableColumn id="5" xr3:uid="{9AD9EF88-103A-4211-8B4F-E8A12936D9FD}" uniqueName="5" name="SER_TYPE" queryTableFieldId="5" dataDxfId="52"/>
    <tableColumn id="6" xr3:uid="{C6C8DD28-6428-4D48-9D23-769822A0F147}" uniqueName="6" name="SH_WEIGHT" queryTableFieldId="6"/>
    <tableColumn id="7" xr3:uid="{E22C7D4A-54D9-4C90-ACBB-040474015F7A}" uniqueName="7" name="SH_CHARGES" queryTableFieldId="7"/>
    <tableColumn id="8" xr3:uid="{D1A60A36-4AB8-44F6-926D-BF5495ED4A04}" uniqueName="8" name="SR_ADDR" queryTableFieldId="8" dataDxfId="51"/>
    <tableColumn id="9" xr3:uid="{5FC56C07-A8FD-4BED-8352-CF57B88E0A7E}" uniqueName="9" name="DS_ADDR" queryTableFieldId="9" dataDxfId="50"/>
    <tableColumn id="10" xr3:uid="{D676E269-D78E-468C-BD59-5959BDEE15E7}" uniqueName="10" name="S.Current_Status" queryTableFieldId="10" dataDxfId="49"/>
    <tableColumn id="11" xr3:uid="{CD1CE895-B594-407E-B9AC-938DE63540A9}" uniqueName="11" name="S.Sent_date" queryTableFieldId="11" dataDxfId="48"/>
    <tableColumn id="12" xr3:uid="{3F0481F1-95DF-42A9-BFCD-0BABBC4F2271}" uniqueName="12" name="S.Delivery_date" queryTableFieldId="12" dataDxfId="47"/>
    <tableColumn id="13" xr3:uid="{A60A9178-CF47-4D22-A725-A217726CFC3D}" uniqueName="13" name="EM.Employee_E_ID" queryTableFieldId="13"/>
    <tableColumn id="14" xr3:uid="{E2C90349-B5B6-4310-86F0-619EE965A566}" uniqueName="14" name="ED.E_NAME" queryTableFieldId="14" dataDxfId="46"/>
    <tableColumn id="15" xr3:uid="{9B40174C-C641-4A26-B356-47FF761F47AE}" uniqueName="15" name="ED.E_DESIGNATION" queryTableFieldId="15" dataDxfId="45"/>
    <tableColumn id="16" xr3:uid="{AE14CBB5-E66F-4D44-A2BE-E29BEE276C47}" uniqueName="16" name="ED.E_ADDR" queryTableFieldId="16" dataDxfId="44"/>
    <tableColumn id="17" xr3:uid="{E46A6E72-2349-4526-AC20-F9FDC829A314}" uniqueName="17" name="ED.E_BRANCH" queryTableFieldId="17" dataDxfId="43"/>
    <tableColumn id="18" xr3:uid="{6D43C970-E2FD-45B3-B4E1-C6E3E7FA6475}" uniqueName="18" name="ED.E_CONT_NO" queryTableFieldId="1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732A32-187D-476C-AC33-F31FDE1E3B00}" name="Shipment_Details__5" displayName="Shipment_Details__5" ref="B6:K206" tableType="queryTable" totalsRowShown="0" headerRowDxfId="42" dataDxfId="41">
  <autoFilter ref="B6:K206" xr:uid="{42732A32-187D-476C-AC33-F31FDE1E3B00}"/>
  <tableColumns count="10">
    <tableColumn id="1" xr3:uid="{CB270E6A-8524-4978-B3E6-09C8CBA371A8}" uniqueName="1" name="SH_ID" queryTableFieldId="1" dataDxfId="40"/>
    <tableColumn id="2" xr3:uid="{3B701111-D513-4D54-B6C8-778670C393E1}" uniqueName="2" name="C_ID" queryTableFieldId="2" dataDxfId="39"/>
    <tableColumn id="3" xr3:uid="{50CD695A-F469-4CF4-98CB-970F84D6D0F0}" uniqueName="3" name="SH_CONTENT" queryTableFieldId="3" dataDxfId="38"/>
    <tableColumn id="4" xr3:uid="{000D8344-0D17-4F74-AEB9-89D00760A1F4}" uniqueName="4" name="SH_DOMAIN" queryTableFieldId="4" dataDxfId="37"/>
    <tableColumn id="5" xr3:uid="{4475C717-68A0-48FD-BCF6-22A59ECD5A6F}" uniqueName="5" name="SER_TYPE" queryTableFieldId="5" dataDxfId="36"/>
    <tableColumn id="6" xr3:uid="{FC12CE2D-BA56-4112-AE57-0DB19CDBCF8C}" uniqueName="6" name="SH_WEIGHT" queryTableFieldId="6" dataDxfId="35"/>
    <tableColumn id="7" xr3:uid="{ABCE31BC-D2A2-4AE2-B3A9-E1512E5ADFE5}" uniqueName="7" name="SH_CHARGES" queryTableFieldId="7" dataDxfId="34"/>
    <tableColumn id="10" xr3:uid="{00160289-28A1-46EB-A635-A736DD7CBC49}" uniqueName="10" name="EFFICIENCY" queryTableFieldId="10" dataDxfId="33">
      <calculatedColumnFormula>Shipment_Details__5[[#This Row],[SH_WEIGHT]]/Shipment_Details__5[[#This Row],[SH_CHARGES]]</calculatedColumnFormula>
    </tableColumn>
    <tableColumn id="8" xr3:uid="{8F0FAF59-AE58-4D9F-BF99-9CBBEE13B949}" uniqueName="8" name="SR_ADDR" queryTableFieldId="8" dataDxfId="32"/>
    <tableColumn id="9" xr3:uid="{821D8237-40ED-41BA-B5D3-9EBA796CA8FA}" uniqueName="9" name="DS_ADDR" queryTableFieldId="9" dataDxf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0D26E1-C2AD-459B-9EE8-8D36712FE8EB}" name="Payment_Details__5" displayName="Payment_Details__5" ref="B6:K206" tableType="queryTable" totalsRowShown="0">
  <autoFilter ref="B6:K206" xr:uid="{5D0D26E1-C2AD-459B-9EE8-8D36712FE8EB}"/>
  <tableColumns count="10">
    <tableColumn id="1" xr3:uid="{3E9AFBFA-5E50-43E6-B474-FF5682A306E6}" uniqueName="1" name="Payment_ID" queryTableFieldId="1" dataDxfId="30"/>
    <tableColumn id="2" xr3:uid="{3E3342D8-D8C6-4CFE-9492-C4708F432597}" uniqueName="2" name="C_ID" queryTableFieldId="2"/>
    <tableColumn id="3" xr3:uid="{1BD7E9DD-78A7-4705-8D5C-4C2FB93CFD77}" uniqueName="3" name="SH_ID" queryTableFieldId="3"/>
    <tableColumn id="4" xr3:uid="{9521AB03-3B79-4EC8-8EAF-322E32EDE56A}" uniqueName="4" name="AMOUNT" queryTableFieldId="4"/>
    <tableColumn id="5" xr3:uid="{19D25E9D-6C5D-44D1-8BB6-3F5AD60BDE64}" uniqueName="5" name="Payment_Status" queryTableFieldId="5" dataDxfId="29"/>
    <tableColumn id="6" xr3:uid="{73D22CB7-AF4D-4A82-AB8B-B43837C8164B}" uniqueName="6" name="Payment_Mode" queryTableFieldId="6" dataDxfId="28"/>
    <tableColumn id="7" xr3:uid="{909AC8DF-24CB-4420-BADE-0233BC3416C7}" uniqueName="7" name="Payment_Date" queryTableFieldId="7" dataDxfId="27"/>
    <tableColumn id="8" xr3:uid="{CDC2366A-8E59-40AD-8747-C974B3320E89}" uniqueName="8" name="Year" queryTableFieldId="8" dataDxfId="26">
      <calculatedColumnFormula>YEAR(Payment_Details__5[[#This Row],[Payment_Date]])</calculatedColumnFormula>
    </tableColumn>
    <tableColumn id="9" xr3:uid="{2AB982E9-5EC4-4736-9CAF-DEC0C67982D2}" uniqueName="9" name="Year_Bins" queryTableFieldId="9" dataDxfId="25">
      <calculatedColumnFormula>TEXT(INT((I7-1970)/5)*5+1970,"0000")&amp;"-"&amp;TEXT(INT((I7-1970)/5)*5+1974,"0000")</calculatedColumnFormula>
    </tableColumn>
    <tableColumn id="10" xr3:uid="{4766A525-9798-4F63-AD66-1B1605B7B8E9}" uniqueName="10" name="YEAR_bins2" queryTableFieldId="10" dataDxfId="24">
      <calculatedColumnFormula>RIGHT(J7, 4)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C07DDE8-E6E7-4781-9676-0A8A0EB97190}" name="Table18" displayName="Table18" ref="P6:Q55" totalsRowShown="0">
  <autoFilter ref="P6:Q55" xr:uid="{1C07DDE8-E6E7-4781-9676-0A8A0EB97190}"/>
  <tableColumns count="2">
    <tableColumn id="1" xr3:uid="{FC58A68E-DCFA-4CCD-A1DE-69EBFA57BDC6}" name="Year_List"/>
    <tableColumn id="2" xr3:uid="{3D93C7CD-77B8-47B5-A99D-FC6E602EA90B}" name="Year_amount" dataDxfId="23">
      <calculatedColumnFormula>IF(ISNUMBER(VLOOKUP(P7, M7:N50, 1, FALSE)), VLOOKUP(P7, M7:N50, 2, FALSE), 0)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169EC5-2F41-4A3B-B045-FB09C8A59C1F}" name="Table21" displayName="Table21" ref="A1:E56" totalsRowShown="0">
  <autoFilter ref="A1:E56" xr:uid="{82169EC5-2F41-4A3B-B045-FB09C8A59C1F}"/>
  <tableColumns count="5">
    <tableColumn id="1" xr3:uid="{48F919F6-1F15-4C45-AB03-72706EBA74A2}" name="Timeline"/>
    <tableColumn id="2" xr3:uid="{CDB8C657-EFA6-4EF5-8879-F4FA51F64102}" name="Values"/>
    <tableColumn id="3" xr3:uid="{9587FD54-DBD6-40BA-9777-9B0D685B80E5}" name="Forecast">
      <calculatedColumnFormula>_xlfn.FORECAST.ETS(A2,$B$2:$B$50,$A$2:$A$50,0,1)</calculatedColumnFormula>
    </tableColumn>
    <tableColumn id="4" xr3:uid="{141637F1-69D8-46D0-AB43-0A9AF220A9AD}" name="Lower Confidence Bound" dataDxfId="22">
      <calculatedColumnFormula>C2-_xlfn.FORECAST.ETS.CONFINT(A2,$B$2:$B$50,$A$2:$A$50,0.7,0,1)</calculatedColumnFormula>
    </tableColumn>
    <tableColumn id="5" xr3:uid="{FF54E012-97D2-4A20-8230-FF9EE8A33134}" name="Upper Confidence Bound" dataDxfId="21">
      <calculatedColumnFormula>C2+_xlfn.FORECAST.ETS.CONFINT(A2,$B$2:$B$50,$A$2:$A$50,0.7,0,1)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12F6ED-2BC3-4C0E-8A4D-0733598F1E5C}" name="Table22" displayName="Table22" ref="G1:H8" totalsRowShown="0">
  <autoFilter ref="G1:H8" xr:uid="{D812F6ED-2BC3-4C0E-8A4D-0733598F1E5C}"/>
  <tableColumns count="2">
    <tableColumn id="1" xr3:uid="{9840F0F9-E488-4B28-8BCA-CD54FC9BC78E}" name="Statistic"/>
    <tableColumn id="2" xr3:uid="{0A77A4F1-3509-4495-A054-2B1C5C51510D}" name="Value" dataDxfId="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2266E8D-7BA9-4B8D-B059-4E46AE6DCF5A}" name="Merge2" displayName="Merge2" ref="B6:Q206" tableType="queryTable" totalsRowShown="0" headerRowDxfId="19" dataDxfId="18">
  <autoFilter ref="B6:Q206" xr:uid="{C2266E8D-7BA9-4B8D-B059-4E46AE6DCF5A}"/>
  <tableColumns count="16">
    <tableColumn id="1" xr3:uid="{DAA7E775-A132-42DA-92EA-72DC97E167DB}" uniqueName="1" name="C_ID" queryTableFieldId="1" dataDxfId="17"/>
    <tableColumn id="2" xr3:uid="{C4C343F7-7930-47EF-8D73-1588647CBCF6}" uniqueName="2" name="M_ID" queryTableFieldId="2" dataDxfId="16"/>
    <tableColumn id="3" xr3:uid="{4E89F084-B30C-490B-BDAC-D3338CA391B1}" uniqueName="3" name="C_NAME" queryTableFieldId="3" dataDxfId="15"/>
    <tableColumn id="4" xr3:uid="{955A0104-B6A0-49C0-9D2C-EE3BEBE0D71F}" uniqueName="4" name="C_EMAIL_ID" queryTableFieldId="4" dataDxfId="14"/>
    <tableColumn id="5" xr3:uid="{C763DF96-982D-4E0E-B493-F0746E98FACF}" uniqueName="5" name="C_TYPE" queryTableFieldId="5" dataDxfId="13"/>
    <tableColumn id="10" xr3:uid="{8A972468-E9CA-46F5-B489-0D93C38A48D7}" uniqueName="10" name="P.AMOUNT" queryTableFieldId="10" dataDxfId="12"/>
    <tableColumn id="11" xr3:uid="{8D67D396-5A04-4E90-9BEF-ECC412BF9904}" uniqueName="11" name="P.Payment_Status" queryTableFieldId="11" dataDxfId="11"/>
    <tableColumn id="12" xr3:uid="{6D95A799-D472-4892-8EB2-E0314C49AD67}" uniqueName="12" name="P.Payment_Mode" queryTableFieldId="12" dataDxfId="10"/>
    <tableColumn id="13" xr3:uid="{EF5D0E79-6F22-43F3-9031-80B80C630453}" uniqueName="13" name="P.Payment_Date" queryTableFieldId="13" dataDxfId="9"/>
    <tableColumn id="14" xr3:uid="{31364AF1-0EDA-4822-A046-4CCDEC17601C}" uniqueName="14" name="P.Pay_Category" queryTableFieldId="14" dataDxfId="8"/>
    <tableColumn id="15" xr3:uid="{EA46A6CA-766C-4558-A3C9-1FE1B24B3D58}" uniqueName="15" name="M.Start_date" queryTableFieldId="15" dataDxfId="7"/>
    <tableColumn id="16" xr3:uid="{AD31A598-7B41-47EF-B8B3-D656BCDFDD5D}" uniqueName="16" name="M.End_date" queryTableFieldId="16" dataDxfId="6"/>
    <tableColumn id="17" xr3:uid="{C48C1350-3E65-4130-8896-6CE5BC00E1EE}" uniqueName="17" name="M.Tenure" queryTableFieldId="17" dataDxfId="5">
      <calculatedColumnFormula>DATEDIF(L7, M7, "y")</calculatedColumnFormula>
    </tableColumn>
    <tableColumn id="18" xr3:uid="{231D6C64-C62F-474C-814D-FE4B5279188F}" uniqueName="18" name="M.Tenure_type" queryTableFieldId="18" dataDxfId="4">
      <calculatedColumnFormula>IF(AND(N7&gt;=0, N7&lt;=5), "Short Term",
   IF(AND(N7&gt;5, N7&lt;=10), "Mid Term",
      IF(N7&gt;10, "Long Term" )))</calculatedColumnFormula>
    </tableColumn>
    <tableColumn id="19" xr3:uid="{D331DB77-45AF-4BA0-8445-3E5352D1F143}" uniqueName="19" name="P.Amount_Category" queryTableFieldId="19" dataDxfId="3">
      <calculatedColumnFormula>IF(AND(G7&gt;=0, G7&lt;=30000), "Low Value",
   IF(AND(G7&gt;5, G7&lt;=60000), "Mid Value",
      IF(G7&gt;60000, "High Value" )))</calculatedColumnFormula>
    </tableColumn>
    <tableColumn id="20" xr3:uid="{5F0FD3CC-D7F5-43C0-8D3A-2BB8CFEA7C26}" uniqueName="20" name="Customer Segment" queryTableFieldId="20" dataDxfId="2">
      <calculatedColumnFormula>CONCATENATE(O7, "-", P7)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.Sent_date" xr10:uid="{2EBE1095-0871-4076-861F-E9B5EF8948A0}" sourceName="S.Sent_date">
  <pivotTables>
    <pivotTable tabId="39" name="PivotTable1"/>
  </pivotTables>
  <state minimalRefreshVersion="6" lastRefreshVersion="6" pivotCacheId="1575756456" filterType="unknown">
    <bounds startDate="1971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.Sent_date" xr10:uid="{33B0FD98-8FB9-4715-9642-56FA91DDD655}" cache="NativeTimeline_S.Sent_date" caption="S.Sent_date" level="1" selectionLevel="1" scrollPosition="2018-01-03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Relationship Id="rId4" Type="http://schemas.microsoft.com/office/2011/relationships/timeline" Target="../timelines/timeline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4C4D-A5CC-4FC0-B636-420C88FFEF8E}">
  <dimension ref="A1:AE201"/>
  <sheetViews>
    <sheetView topLeftCell="V1" workbookViewId="0">
      <selection activeCell="AF7" sqref="AF7"/>
    </sheetView>
  </sheetViews>
  <sheetFormatPr defaultColWidth="9.109375" defaultRowHeight="14.4" x14ac:dyDescent="0.3"/>
  <cols>
    <col min="1" max="1" width="5" style="1" bestFit="1" customWidth="1"/>
    <col min="2" max="2" width="5.6640625" style="1" bestFit="1" customWidth="1"/>
    <col min="3" max="3" width="11.109375" style="1" bestFit="1" customWidth="1"/>
    <col min="4" max="4" width="26.88671875" style="1" bestFit="1" customWidth="1"/>
    <col min="5" max="5" width="14.109375" style="1" bestFit="1" customWidth="1"/>
    <col min="6" max="6" width="34.6640625" style="1" bestFit="1" customWidth="1"/>
    <col min="7" max="7" width="12" style="1" bestFit="1" customWidth="1"/>
    <col min="8" max="8" width="13.109375" style="1" bestFit="1" customWidth="1"/>
    <col min="9" max="9" width="12.109375" style="1" bestFit="1" customWidth="1"/>
    <col min="10" max="10" width="7.6640625" style="1" bestFit="1" customWidth="1"/>
    <col min="11" max="11" width="20.6640625" style="1" bestFit="1" customWidth="1"/>
    <col min="12" max="12" width="13.88671875" style="1" bestFit="1" customWidth="1"/>
    <col min="13" max="13" width="11" style="1" bestFit="1" customWidth="1"/>
    <col min="14" max="14" width="13.33203125" style="1" bestFit="1" customWidth="1"/>
    <col min="15" max="15" width="14.33203125" style="1" bestFit="1" customWidth="1"/>
    <col min="16" max="16" width="39.88671875" style="1" bestFit="1" customWidth="1"/>
    <col min="17" max="17" width="41.109375" style="1" bestFit="1" customWidth="1"/>
    <col min="18" max="18" width="15.88671875" style="1" bestFit="1" customWidth="1"/>
    <col min="19" max="19" width="11.5546875" style="1" bestFit="1" customWidth="1"/>
    <col min="20" max="20" width="15.109375" style="1" bestFit="1" customWidth="1"/>
    <col min="21" max="21" width="37.33203125" style="1" bestFit="1" customWidth="1"/>
    <col min="22" max="22" width="11.109375" style="1" bestFit="1" customWidth="1"/>
    <col min="23" max="23" width="17.33203125" style="1" bestFit="1" customWidth="1"/>
    <col min="24" max="24" width="17" style="1" bestFit="1" customWidth="1"/>
    <col min="25" max="25" width="15.88671875" style="1" bestFit="1" customWidth="1"/>
    <col min="26" max="26" width="16.44140625" style="1" bestFit="1" customWidth="1"/>
    <col min="27" max="27" width="11.44140625" style="1" bestFit="1" customWidth="1"/>
    <col min="28" max="28" width="31.44140625" style="1" bestFit="1" customWidth="1"/>
    <col min="29" max="29" width="39.88671875" style="1" bestFit="1" customWidth="1"/>
    <col min="30" max="30" width="13.44140625" style="1" bestFit="1" customWidth="1"/>
    <col min="31" max="31" width="14.88671875" style="1" bestFit="1" customWidth="1"/>
    <col min="32" max="16384" width="9.1093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574</v>
      </c>
      <c r="I1" s="1" t="s">
        <v>575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584</v>
      </c>
      <c r="S1" s="1" t="s">
        <v>585</v>
      </c>
      <c r="T1" s="1" t="s">
        <v>586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1151</v>
      </c>
      <c r="AA1" s="1" t="s">
        <v>1152</v>
      </c>
      <c r="AB1" s="1" t="s">
        <v>1153</v>
      </c>
      <c r="AC1" s="1" t="s">
        <v>1154</v>
      </c>
      <c r="AD1" s="1" t="s">
        <v>1155</v>
      </c>
      <c r="AE1" s="1" t="s">
        <v>1156</v>
      </c>
    </row>
    <row r="2" spans="1:31" x14ac:dyDescent="0.3">
      <c r="A2" s="1">
        <v>230</v>
      </c>
      <c r="B2" s="1">
        <v>31</v>
      </c>
      <c r="C2" s="1" t="s">
        <v>7</v>
      </c>
      <c r="D2" s="1" t="s">
        <v>371</v>
      </c>
      <c r="E2" s="1" t="s">
        <v>8</v>
      </c>
      <c r="F2" s="1" t="s">
        <v>9</v>
      </c>
      <c r="G2" s="1">
        <v>9961255787</v>
      </c>
      <c r="H2" s="3">
        <v>29164</v>
      </c>
      <c r="I2" s="3">
        <v>30452</v>
      </c>
      <c r="J2" s="1">
        <v>690</v>
      </c>
      <c r="K2" s="1" t="s">
        <v>616</v>
      </c>
      <c r="L2" s="1" t="s">
        <v>595</v>
      </c>
      <c r="M2" s="1" t="s">
        <v>596</v>
      </c>
      <c r="N2" s="1">
        <v>553</v>
      </c>
      <c r="O2" s="1">
        <v>1210</v>
      </c>
      <c r="P2" s="1" t="s">
        <v>829</v>
      </c>
      <c r="Q2" s="1" t="s">
        <v>830</v>
      </c>
      <c r="R2" s="1" t="s">
        <v>592</v>
      </c>
      <c r="S2" s="3">
        <v>41757</v>
      </c>
      <c r="T2" s="3">
        <v>41991</v>
      </c>
      <c r="U2" s="1" t="s">
        <v>947</v>
      </c>
      <c r="V2" s="1">
        <v>49302</v>
      </c>
      <c r="W2" s="1" t="s">
        <v>948</v>
      </c>
      <c r="X2" s="1" t="s">
        <v>949</v>
      </c>
      <c r="Y2" s="1" t="s">
        <v>1537</v>
      </c>
      <c r="Z2" s="1">
        <v>582</v>
      </c>
      <c r="AA2" s="1" t="s">
        <v>1157</v>
      </c>
      <c r="AB2" s="1" t="s">
        <v>1158</v>
      </c>
      <c r="AC2" s="1" t="s">
        <v>1159</v>
      </c>
      <c r="AD2" s="1" t="s">
        <v>1160</v>
      </c>
      <c r="AE2" s="1">
        <v>2754220306</v>
      </c>
    </row>
    <row r="3" spans="1:31" x14ac:dyDescent="0.3">
      <c r="A3" s="1">
        <v>1334</v>
      </c>
      <c r="B3" s="1">
        <v>500</v>
      </c>
      <c r="C3" s="1" t="s">
        <v>124</v>
      </c>
      <c r="D3" s="1" t="s">
        <v>439</v>
      </c>
      <c r="E3" s="1" t="s">
        <v>8</v>
      </c>
      <c r="F3" s="1" t="s">
        <v>128</v>
      </c>
      <c r="G3" s="1">
        <v>7636788633</v>
      </c>
      <c r="H3" s="3">
        <v>40312</v>
      </c>
      <c r="I3" s="3">
        <v>41125</v>
      </c>
      <c r="J3" s="1">
        <v>1</v>
      </c>
      <c r="K3" s="1" t="s">
        <v>587</v>
      </c>
      <c r="L3" s="1" t="s">
        <v>588</v>
      </c>
      <c r="M3" s="1" t="s">
        <v>589</v>
      </c>
      <c r="N3" s="1">
        <v>947</v>
      </c>
      <c r="O3" s="1">
        <v>1385</v>
      </c>
      <c r="P3" s="1" t="s">
        <v>590</v>
      </c>
      <c r="Q3" s="1" t="s">
        <v>591</v>
      </c>
      <c r="R3" s="1" t="s">
        <v>592</v>
      </c>
      <c r="S3" s="3">
        <v>40222</v>
      </c>
      <c r="T3" s="3">
        <v>40512</v>
      </c>
      <c r="U3" s="1" t="s">
        <v>950</v>
      </c>
      <c r="V3" s="1">
        <v>99604</v>
      </c>
      <c r="W3" s="1" t="s">
        <v>948</v>
      </c>
      <c r="X3" s="1" t="s">
        <v>951</v>
      </c>
      <c r="Y3" s="1" t="s">
        <v>1566</v>
      </c>
      <c r="Z3" s="1">
        <v>361</v>
      </c>
      <c r="AA3" s="1" t="s">
        <v>1161</v>
      </c>
      <c r="AB3" s="1" t="s">
        <v>1158</v>
      </c>
      <c r="AC3" s="1" t="s">
        <v>1162</v>
      </c>
      <c r="AD3" s="1" t="s">
        <v>1163</v>
      </c>
      <c r="AE3" s="1">
        <v>3968979172</v>
      </c>
    </row>
    <row r="4" spans="1:31" x14ac:dyDescent="0.3">
      <c r="A4" s="1">
        <v>3189</v>
      </c>
      <c r="B4" s="1">
        <v>495</v>
      </c>
      <c r="C4" s="1" t="s">
        <v>10</v>
      </c>
      <c r="D4" s="1" t="s">
        <v>372</v>
      </c>
      <c r="E4" s="1" t="s">
        <v>11</v>
      </c>
      <c r="F4" s="1" t="s">
        <v>12</v>
      </c>
      <c r="G4" s="1">
        <v>3555176867</v>
      </c>
      <c r="H4" s="3">
        <v>41908</v>
      </c>
      <c r="I4" s="3">
        <v>49045</v>
      </c>
      <c r="J4" s="1">
        <v>933</v>
      </c>
      <c r="K4" s="1" t="s">
        <v>616</v>
      </c>
      <c r="L4" s="1" t="s">
        <v>588</v>
      </c>
      <c r="M4" s="1" t="s">
        <v>589</v>
      </c>
      <c r="N4" s="1">
        <v>810</v>
      </c>
      <c r="O4" s="1">
        <v>1114</v>
      </c>
      <c r="P4" s="1" t="s">
        <v>907</v>
      </c>
      <c r="Q4" s="1" t="s">
        <v>908</v>
      </c>
      <c r="R4" s="1" t="s">
        <v>592</v>
      </c>
      <c r="S4" s="3">
        <v>35595</v>
      </c>
      <c r="T4" s="3">
        <v>35621</v>
      </c>
      <c r="U4" s="1" t="s">
        <v>952</v>
      </c>
      <c r="V4" s="1">
        <v>78698</v>
      </c>
      <c r="W4" s="1" t="s">
        <v>948</v>
      </c>
      <c r="X4" s="1" t="s">
        <v>949</v>
      </c>
      <c r="Y4" s="1" t="s">
        <v>1538</v>
      </c>
      <c r="Z4" s="1">
        <v>396</v>
      </c>
      <c r="AA4" s="1" t="s">
        <v>50</v>
      </c>
      <c r="AB4" s="1" t="s">
        <v>1164</v>
      </c>
      <c r="AC4" s="1" t="s">
        <v>781</v>
      </c>
      <c r="AD4" s="1" t="s">
        <v>1165</v>
      </c>
      <c r="AE4" s="1">
        <v>4171197971</v>
      </c>
    </row>
    <row r="5" spans="1:31" x14ac:dyDescent="0.3">
      <c r="A5" s="1">
        <v>2216</v>
      </c>
      <c r="B5" s="1">
        <v>795</v>
      </c>
      <c r="C5" s="1" t="s">
        <v>13</v>
      </c>
      <c r="D5" s="1" t="s">
        <v>373</v>
      </c>
      <c r="E5" s="1" t="s">
        <v>14</v>
      </c>
      <c r="F5" s="1" t="s">
        <v>15</v>
      </c>
      <c r="G5" s="1">
        <v>9835395970</v>
      </c>
      <c r="H5" s="3">
        <v>30612</v>
      </c>
      <c r="I5" s="3">
        <v>37450</v>
      </c>
      <c r="J5" s="1">
        <v>261</v>
      </c>
      <c r="K5" s="1" t="s">
        <v>632</v>
      </c>
      <c r="L5" s="1" t="s">
        <v>595</v>
      </c>
      <c r="M5" s="1" t="s">
        <v>589</v>
      </c>
      <c r="N5" s="1">
        <v>994</v>
      </c>
      <c r="O5" s="1">
        <v>1020</v>
      </c>
      <c r="P5" s="1" t="s">
        <v>702</v>
      </c>
      <c r="Q5" s="1" t="s">
        <v>703</v>
      </c>
      <c r="R5" s="1" t="s">
        <v>599</v>
      </c>
      <c r="S5" s="3">
        <v>34195</v>
      </c>
      <c r="T5" s="3"/>
      <c r="U5" s="1" t="s">
        <v>953</v>
      </c>
      <c r="V5" s="1">
        <v>69417</v>
      </c>
      <c r="W5" s="1" t="s">
        <v>954</v>
      </c>
      <c r="X5" s="1" t="s">
        <v>949</v>
      </c>
      <c r="Y5" s="1" t="s">
        <v>1539</v>
      </c>
      <c r="Z5" s="1">
        <v>545</v>
      </c>
      <c r="AA5" s="1" t="s">
        <v>1166</v>
      </c>
      <c r="AB5" s="1" t="s">
        <v>1167</v>
      </c>
      <c r="AC5" s="1" t="s">
        <v>17</v>
      </c>
      <c r="AD5" s="1" t="s">
        <v>1168</v>
      </c>
      <c r="AE5" s="1">
        <v>8354987185</v>
      </c>
    </row>
    <row r="6" spans="1:31" x14ac:dyDescent="0.3">
      <c r="A6" s="1">
        <v>1904</v>
      </c>
      <c r="B6" s="1">
        <v>33</v>
      </c>
      <c r="C6" s="1" t="s">
        <v>16</v>
      </c>
      <c r="D6" s="1" t="s">
        <v>374</v>
      </c>
      <c r="E6" s="1" t="s">
        <v>8</v>
      </c>
      <c r="F6" s="1" t="s">
        <v>17</v>
      </c>
      <c r="G6" s="1">
        <v>3881250181</v>
      </c>
      <c r="H6" s="3">
        <v>34491</v>
      </c>
      <c r="I6" s="3">
        <v>41061</v>
      </c>
      <c r="J6" s="1">
        <v>445</v>
      </c>
      <c r="K6" s="1" t="s">
        <v>602</v>
      </c>
      <c r="L6" s="1" t="s">
        <v>595</v>
      </c>
      <c r="M6" s="1" t="s">
        <v>589</v>
      </c>
      <c r="N6" s="1">
        <v>598</v>
      </c>
      <c r="O6" s="1">
        <v>1351</v>
      </c>
      <c r="P6" s="1" t="s">
        <v>760</v>
      </c>
      <c r="Q6" s="1" t="s">
        <v>761</v>
      </c>
      <c r="R6" s="1" t="s">
        <v>599</v>
      </c>
      <c r="S6" s="3">
        <v>43812</v>
      </c>
      <c r="T6" s="3"/>
      <c r="U6" s="1" t="s">
        <v>956</v>
      </c>
      <c r="V6" s="1">
        <v>39655</v>
      </c>
      <c r="W6" s="1" t="s">
        <v>954</v>
      </c>
      <c r="X6" s="1" t="s">
        <v>951</v>
      </c>
      <c r="Y6" s="1" t="s">
        <v>1539</v>
      </c>
      <c r="Z6" s="1">
        <v>770</v>
      </c>
      <c r="AA6" s="1" t="s">
        <v>277</v>
      </c>
      <c r="AB6" s="1" t="s">
        <v>1169</v>
      </c>
      <c r="AC6" s="1" t="s">
        <v>1170</v>
      </c>
      <c r="AD6" s="1" t="s">
        <v>1171</v>
      </c>
      <c r="AE6" s="1">
        <v>6348759218</v>
      </c>
    </row>
    <row r="7" spans="1:31" x14ac:dyDescent="0.3">
      <c r="A7" s="1">
        <v>7342</v>
      </c>
      <c r="B7" s="1">
        <v>882</v>
      </c>
      <c r="C7" s="1" t="s">
        <v>18</v>
      </c>
      <c r="D7" s="1" t="s">
        <v>375</v>
      </c>
      <c r="E7" s="1" t="s">
        <v>11</v>
      </c>
      <c r="F7" s="1" t="s">
        <v>19</v>
      </c>
      <c r="G7" s="1">
        <v>1507211823</v>
      </c>
      <c r="H7" s="3">
        <v>37044</v>
      </c>
      <c r="I7" s="3">
        <v>41846</v>
      </c>
      <c r="J7" s="1">
        <v>722</v>
      </c>
      <c r="K7" s="1" t="s">
        <v>635</v>
      </c>
      <c r="L7" s="1" t="s">
        <v>588</v>
      </c>
      <c r="M7" s="1" t="s">
        <v>589</v>
      </c>
      <c r="N7" s="1">
        <v>412</v>
      </c>
      <c r="O7" s="1">
        <v>566</v>
      </c>
      <c r="P7" s="1" t="s">
        <v>846</v>
      </c>
      <c r="Q7" s="1" t="s">
        <v>847</v>
      </c>
      <c r="R7" s="1" t="s">
        <v>599</v>
      </c>
      <c r="S7" s="3">
        <v>35329</v>
      </c>
      <c r="T7" s="3"/>
      <c r="U7" s="1" t="s">
        <v>957</v>
      </c>
      <c r="V7" s="1">
        <v>87400</v>
      </c>
      <c r="W7" s="1" t="s">
        <v>954</v>
      </c>
      <c r="X7" s="1" t="s">
        <v>951</v>
      </c>
      <c r="Y7" s="1" t="s">
        <v>1539</v>
      </c>
      <c r="Z7" s="1">
        <v>991</v>
      </c>
      <c r="AA7" s="1" t="s">
        <v>1172</v>
      </c>
      <c r="AB7" s="1" t="s">
        <v>1173</v>
      </c>
      <c r="AC7" s="1" t="s">
        <v>1174</v>
      </c>
      <c r="AD7" s="1" t="s">
        <v>1175</v>
      </c>
      <c r="AE7" s="1">
        <v>5096424869</v>
      </c>
    </row>
    <row r="8" spans="1:31" x14ac:dyDescent="0.3">
      <c r="A8" s="1">
        <v>3917</v>
      </c>
      <c r="B8" s="1">
        <v>17</v>
      </c>
      <c r="C8" s="1" t="s">
        <v>52</v>
      </c>
      <c r="D8" s="1" t="s">
        <v>395</v>
      </c>
      <c r="E8" s="1" t="s">
        <v>8</v>
      </c>
      <c r="F8" s="1" t="s">
        <v>53</v>
      </c>
      <c r="G8" s="1">
        <v>2224750233</v>
      </c>
      <c r="H8" s="3">
        <v>29072</v>
      </c>
      <c r="I8" s="3">
        <v>35280</v>
      </c>
      <c r="J8" s="1">
        <v>6</v>
      </c>
      <c r="K8" s="1" t="s">
        <v>587</v>
      </c>
      <c r="L8" s="1" t="s">
        <v>588</v>
      </c>
      <c r="M8" s="1" t="s">
        <v>589</v>
      </c>
      <c r="N8" s="1">
        <v>613</v>
      </c>
      <c r="O8" s="1">
        <v>1256</v>
      </c>
      <c r="P8" s="1" t="s">
        <v>17</v>
      </c>
      <c r="Q8" s="1" t="s">
        <v>593</v>
      </c>
      <c r="R8" s="1" t="s">
        <v>592</v>
      </c>
      <c r="S8" s="3">
        <v>28192</v>
      </c>
      <c r="T8" s="3">
        <v>28437</v>
      </c>
      <c r="U8" s="1" t="s">
        <v>955</v>
      </c>
      <c r="V8" s="1">
        <v>47650</v>
      </c>
      <c r="W8" s="1" t="s">
        <v>948</v>
      </c>
      <c r="X8" s="1" t="s">
        <v>951</v>
      </c>
      <c r="Y8" s="1" t="s">
        <v>1547</v>
      </c>
      <c r="Z8" s="1">
        <v>584</v>
      </c>
      <c r="AA8" s="1" t="s">
        <v>1176</v>
      </c>
      <c r="AB8" s="1" t="s">
        <v>1177</v>
      </c>
      <c r="AC8" s="1" t="s">
        <v>789</v>
      </c>
      <c r="AD8" s="1" t="s">
        <v>1178</v>
      </c>
      <c r="AE8" s="1">
        <v>1646327916</v>
      </c>
    </row>
    <row r="9" spans="1:31" x14ac:dyDescent="0.3">
      <c r="A9" s="1">
        <v>7633</v>
      </c>
      <c r="B9" s="1">
        <v>657</v>
      </c>
      <c r="C9" s="1" t="s">
        <v>20</v>
      </c>
      <c r="D9" s="1" t="s">
        <v>376</v>
      </c>
      <c r="E9" s="1" t="s">
        <v>8</v>
      </c>
      <c r="F9" s="1" t="s">
        <v>21</v>
      </c>
      <c r="G9" s="1">
        <v>5612381477</v>
      </c>
      <c r="H9" s="3">
        <v>31583</v>
      </c>
      <c r="I9" s="3">
        <v>38920</v>
      </c>
      <c r="J9" s="1">
        <v>129</v>
      </c>
      <c r="K9" s="1" t="s">
        <v>646</v>
      </c>
      <c r="L9" s="1" t="s">
        <v>595</v>
      </c>
      <c r="M9" s="1" t="s">
        <v>596</v>
      </c>
      <c r="N9" s="1">
        <v>379</v>
      </c>
      <c r="O9" s="1">
        <v>590</v>
      </c>
      <c r="P9" s="1" t="s">
        <v>647</v>
      </c>
      <c r="Q9" s="1" t="s">
        <v>648</v>
      </c>
      <c r="R9" s="1" t="s">
        <v>592</v>
      </c>
      <c r="S9" s="3">
        <v>26046</v>
      </c>
      <c r="T9" s="3">
        <v>26238</v>
      </c>
      <c r="U9" s="1" t="s">
        <v>959</v>
      </c>
      <c r="V9" s="1">
        <v>56881</v>
      </c>
      <c r="W9" s="1" t="s">
        <v>948</v>
      </c>
      <c r="X9" s="1" t="s">
        <v>949</v>
      </c>
      <c r="Y9" s="1" t="s">
        <v>1540</v>
      </c>
      <c r="Z9" s="1">
        <v>437</v>
      </c>
      <c r="AA9" s="1" t="s">
        <v>1179</v>
      </c>
      <c r="AB9" s="1" t="s">
        <v>1180</v>
      </c>
      <c r="AC9" s="1" t="s">
        <v>1181</v>
      </c>
      <c r="AD9" s="1" t="s">
        <v>1182</v>
      </c>
      <c r="AE9" s="1">
        <v>2378946703</v>
      </c>
    </row>
    <row r="10" spans="1:31" x14ac:dyDescent="0.3">
      <c r="A10" s="1">
        <v>2154</v>
      </c>
      <c r="B10" s="1">
        <v>761</v>
      </c>
      <c r="C10" s="1" t="s">
        <v>22</v>
      </c>
      <c r="D10" s="1" t="s">
        <v>377</v>
      </c>
      <c r="E10" s="1" t="s">
        <v>11</v>
      </c>
      <c r="F10" s="1" t="s">
        <v>23</v>
      </c>
      <c r="G10" s="1">
        <v>8094222335</v>
      </c>
      <c r="H10" s="3">
        <v>27099</v>
      </c>
      <c r="I10" s="3">
        <v>29521</v>
      </c>
      <c r="J10" s="1">
        <v>489</v>
      </c>
      <c r="K10" s="1" t="s">
        <v>605</v>
      </c>
      <c r="L10" s="1" t="s">
        <v>595</v>
      </c>
      <c r="M10" s="1" t="s">
        <v>596</v>
      </c>
      <c r="N10" s="1">
        <v>892</v>
      </c>
      <c r="O10" s="1">
        <v>1407</v>
      </c>
      <c r="P10" s="1" t="s">
        <v>771</v>
      </c>
      <c r="Q10" s="1" t="s">
        <v>772</v>
      </c>
      <c r="R10" s="1" t="s">
        <v>599</v>
      </c>
      <c r="S10" s="3">
        <v>38707</v>
      </c>
      <c r="T10" s="3"/>
      <c r="U10" s="1" t="s">
        <v>960</v>
      </c>
      <c r="V10" s="1">
        <v>99239</v>
      </c>
      <c r="W10" s="1" t="s">
        <v>954</v>
      </c>
      <c r="X10" s="1" t="s">
        <v>951</v>
      </c>
      <c r="Y10" s="1" t="s">
        <v>1539</v>
      </c>
      <c r="Z10" s="1">
        <v>805</v>
      </c>
      <c r="AA10" s="1" t="s">
        <v>72</v>
      </c>
      <c r="AB10" s="1" t="s">
        <v>1183</v>
      </c>
      <c r="AC10" s="1" t="s">
        <v>1184</v>
      </c>
      <c r="AD10" s="1" t="s">
        <v>1185</v>
      </c>
      <c r="AE10" s="1">
        <v>8374022176</v>
      </c>
    </row>
    <row r="11" spans="1:31" x14ac:dyDescent="0.3">
      <c r="A11" s="1">
        <v>5543</v>
      </c>
      <c r="B11" s="1">
        <v>20</v>
      </c>
      <c r="C11" s="1" t="s">
        <v>24</v>
      </c>
      <c r="D11" s="1" t="s">
        <v>378</v>
      </c>
      <c r="E11" s="1" t="s">
        <v>11</v>
      </c>
      <c r="F11" s="1" t="s">
        <v>25</v>
      </c>
      <c r="G11" s="1">
        <v>4133741447</v>
      </c>
      <c r="H11" s="3">
        <v>26261</v>
      </c>
      <c r="I11" s="3">
        <v>31010</v>
      </c>
      <c r="J11" s="1">
        <v>165</v>
      </c>
      <c r="K11" s="1" t="s">
        <v>609</v>
      </c>
      <c r="L11" s="1" t="s">
        <v>595</v>
      </c>
      <c r="M11" s="1" t="s">
        <v>596</v>
      </c>
      <c r="N11" s="1">
        <v>347</v>
      </c>
      <c r="O11" s="1">
        <v>786</v>
      </c>
      <c r="P11" s="1" t="s">
        <v>639</v>
      </c>
      <c r="Q11" s="1" t="s">
        <v>663</v>
      </c>
      <c r="R11" s="1" t="s">
        <v>599</v>
      </c>
      <c r="S11" s="3">
        <v>29039</v>
      </c>
      <c r="T11" s="3"/>
      <c r="U11" s="1" t="s">
        <v>962</v>
      </c>
      <c r="V11" s="1">
        <v>23921</v>
      </c>
      <c r="W11" s="1" t="s">
        <v>954</v>
      </c>
      <c r="X11" s="1" t="s">
        <v>951</v>
      </c>
      <c r="Y11" s="1" t="s">
        <v>1539</v>
      </c>
      <c r="Z11" s="1">
        <v>803</v>
      </c>
      <c r="AA11" s="1" t="s">
        <v>1186</v>
      </c>
      <c r="AB11" s="1" t="s">
        <v>1187</v>
      </c>
      <c r="AC11" s="1" t="s">
        <v>1188</v>
      </c>
      <c r="AD11" s="1" t="s">
        <v>1171</v>
      </c>
      <c r="AE11" s="1">
        <v>5698225463</v>
      </c>
    </row>
    <row r="12" spans="1:31" x14ac:dyDescent="0.3">
      <c r="A12" s="1">
        <v>2332</v>
      </c>
      <c r="B12" s="1">
        <v>356</v>
      </c>
      <c r="C12" s="1" t="s">
        <v>26</v>
      </c>
      <c r="D12" s="1" t="s">
        <v>379</v>
      </c>
      <c r="E12" s="1" t="s">
        <v>14</v>
      </c>
      <c r="F12" s="1" t="s">
        <v>27</v>
      </c>
      <c r="G12" s="1">
        <v>4399641006</v>
      </c>
      <c r="H12" s="3">
        <v>39964</v>
      </c>
      <c r="I12" s="3">
        <v>41914</v>
      </c>
      <c r="J12" s="1">
        <v>164</v>
      </c>
      <c r="K12" s="1" t="s">
        <v>619</v>
      </c>
      <c r="L12" s="1" t="s">
        <v>588</v>
      </c>
      <c r="M12" s="1" t="s">
        <v>589</v>
      </c>
      <c r="N12" s="1">
        <v>457</v>
      </c>
      <c r="O12" s="1">
        <v>855</v>
      </c>
      <c r="P12" s="1" t="s">
        <v>661</v>
      </c>
      <c r="Q12" s="1" t="s">
        <v>662</v>
      </c>
      <c r="R12" s="1" t="s">
        <v>599</v>
      </c>
      <c r="S12" s="3">
        <v>27879</v>
      </c>
      <c r="T12" s="3"/>
      <c r="U12" s="1" t="s">
        <v>963</v>
      </c>
      <c r="V12" s="1">
        <v>67599</v>
      </c>
      <c r="W12" s="1" t="s">
        <v>954</v>
      </c>
      <c r="X12" s="1" t="s">
        <v>949</v>
      </c>
      <c r="Y12" s="1" t="s">
        <v>1539</v>
      </c>
      <c r="Z12" s="1">
        <v>295</v>
      </c>
      <c r="AA12" s="1" t="s">
        <v>1189</v>
      </c>
      <c r="AB12" s="1" t="s">
        <v>1190</v>
      </c>
      <c r="AC12" s="1" t="s">
        <v>1191</v>
      </c>
      <c r="AD12" s="1" t="s">
        <v>1175</v>
      </c>
      <c r="AE12" s="1">
        <v>1948808609</v>
      </c>
    </row>
    <row r="13" spans="1:31" x14ac:dyDescent="0.3">
      <c r="A13" s="1">
        <v>6404</v>
      </c>
      <c r="B13" s="1">
        <v>10</v>
      </c>
      <c r="C13" s="1" t="s">
        <v>124</v>
      </c>
      <c r="D13" s="1" t="s">
        <v>436</v>
      </c>
      <c r="E13" s="1" t="s">
        <v>8</v>
      </c>
      <c r="F13" s="1" t="s">
        <v>105</v>
      </c>
      <c r="G13" s="1">
        <v>4771182901</v>
      </c>
      <c r="H13" s="3">
        <v>34702</v>
      </c>
      <c r="I13" s="3">
        <v>36802</v>
      </c>
      <c r="J13" s="1">
        <v>12</v>
      </c>
      <c r="K13" s="1" t="s">
        <v>594</v>
      </c>
      <c r="L13" s="1" t="s">
        <v>595</v>
      </c>
      <c r="M13" s="1" t="s">
        <v>596</v>
      </c>
      <c r="N13" s="1">
        <v>360</v>
      </c>
      <c r="O13" s="1">
        <v>565</v>
      </c>
      <c r="P13" s="1" t="s">
        <v>597</v>
      </c>
      <c r="Q13" s="1" t="s">
        <v>598</v>
      </c>
      <c r="R13" s="1" t="s">
        <v>599</v>
      </c>
      <c r="S13" s="3">
        <v>36695</v>
      </c>
      <c r="T13" s="3"/>
      <c r="U13" s="1" t="s">
        <v>958</v>
      </c>
      <c r="V13" s="1">
        <v>35525</v>
      </c>
      <c r="W13" s="1" t="s">
        <v>954</v>
      </c>
      <c r="X13" s="1" t="s">
        <v>951</v>
      </c>
      <c r="Y13" s="1" t="s">
        <v>1539</v>
      </c>
      <c r="Z13" s="1">
        <v>256</v>
      </c>
      <c r="AA13" s="1" t="s">
        <v>60</v>
      </c>
      <c r="AB13" s="1" t="s">
        <v>1192</v>
      </c>
      <c r="AC13" s="1" t="s">
        <v>1193</v>
      </c>
      <c r="AD13" s="1" t="s">
        <v>1194</v>
      </c>
      <c r="AE13" s="1">
        <v>2513725051</v>
      </c>
    </row>
    <row r="14" spans="1:31" x14ac:dyDescent="0.3">
      <c r="A14" s="1">
        <v>4094</v>
      </c>
      <c r="B14" s="1">
        <v>301</v>
      </c>
      <c r="C14" s="1" t="s">
        <v>28</v>
      </c>
      <c r="D14" s="1" t="s">
        <v>380</v>
      </c>
      <c r="E14" s="1" t="s">
        <v>8</v>
      </c>
      <c r="F14" s="1" t="s">
        <v>29</v>
      </c>
      <c r="G14" s="1">
        <v>7077259810</v>
      </c>
      <c r="H14" s="3">
        <v>43183</v>
      </c>
      <c r="I14" s="3">
        <v>49672</v>
      </c>
      <c r="J14" s="1">
        <v>364</v>
      </c>
      <c r="K14" s="1" t="s">
        <v>695</v>
      </c>
      <c r="L14" s="1" t="s">
        <v>588</v>
      </c>
      <c r="M14" s="1" t="s">
        <v>589</v>
      </c>
      <c r="N14" s="1">
        <v>957</v>
      </c>
      <c r="O14" s="1">
        <v>1182</v>
      </c>
      <c r="P14" s="1" t="s">
        <v>739</v>
      </c>
      <c r="Q14" s="1" t="s">
        <v>740</v>
      </c>
      <c r="R14" s="1" t="s">
        <v>599</v>
      </c>
      <c r="S14" s="3">
        <v>40971</v>
      </c>
      <c r="T14" s="3"/>
      <c r="U14" s="1" t="s">
        <v>965</v>
      </c>
      <c r="V14" s="1">
        <v>3725</v>
      </c>
      <c r="W14" s="1" t="s">
        <v>954</v>
      </c>
      <c r="X14" s="1" t="s">
        <v>951</v>
      </c>
      <c r="Y14" s="1" t="s">
        <v>1539</v>
      </c>
      <c r="Z14" s="1">
        <v>804</v>
      </c>
      <c r="AA14" s="1" t="s">
        <v>1195</v>
      </c>
      <c r="AB14" s="1" t="s">
        <v>1158</v>
      </c>
      <c r="AC14" s="1" t="s">
        <v>39</v>
      </c>
      <c r="AD14" s="1" t="s">
        <v>1196</v>
      </c>
      <c r="AE14" s="1">
        <v>5155277679</v>
      </c>
    </row>
    <row r="15" spans="1:31" x14ac:dyDescent="0.3">
      <c r="A15" s="1">
        <v>3042</v>
      </c>
      <c r="B15" s="1">
        <v>450</v>
      </c>
      <c r="C15" s="1" t="s">
        <v>381</v>
      </c>
      <c r="D15" s="1" t="s">
        <v>382</v>
      </c>
      <c r="E15" s="1" t="s">
        <v>11</v>
      </c>
      <c r="F15" s="1" t="s">
        <v>30</v>
      </c>
      <c r="G15" s="1">
        <v>1634188566</v>
      </c>
      <c r="H15" s="3">
        <v>26914</v>
      </c>
      <c r="I15" s="3">
        <v>30324</v>
      </c>
      <c r="J15" s="1">
        <v>469</v>
      </c>
      <c r="K15" s="1" t="s">
        <v>635</v>
      </c>
      <c r="L15" s="1" t="s">
        <v>588</v>
      </c>
      <c r="M15" s="1" t="s">
        <v>596</v>
      </c>
      <c r="N15" s="1">
        <v>23</v>
      </c>
      <c r="O15" s="1">
        <v>25</v>
      </c>
      <c r="P15" s="1" t="s">
        <v>765</v>
      </c>
      <c r="Q15" s="1" t="s">
        <v>766</v>
      </c>
      <c r="R15" s="1" t="s">
        <v>592</v>
      </c>
      <c r="S15" s="3">
        <v>33287</v>
      </c>
      <c r="T15" s="3">
        <v>33373</v>
      </c>
      <c r="U15" s="1" t="s">
        <v>966</v>
      </c>
      <c r="V15" s="1">
        <v>95516</v>
      </c>
      <c r="W15" s="1" t="s">
        <v>948</v>
      </c>
      <c r="X15" s="1" t="s">
        <v>951</v>
      </c>
      <c r="Y15" s="1" t="s">
        <v>1541</v>
      </c>
      <c r="Z15" s="1">
        <v>54</v>
      </c>
      <c r="AA15" s="1" t="s">
        <v>1197</v>
      </c>
      <c r="AB15" s="1" t="s">
        <v>1198</v>
      </c>
      <c r="AC15" s="1" t="s">
        <v>1199</v>
      </c>
      <c r="AD15" s="1" t="s">
        <v>1200</v>
      </c>
      <c r="AE15" s="1">
        <v>8682770474</v>
      </c>
    </row>
    <row r="16" spans="1:31" x14ac:dyDescent="0.3">
      <c r="A16" s="1">
        <v>2220</v>
      </c>
      <c r="B16" s="1">
        <v>782</v>
      </c>
      <c r="C16" s="1" t="s">
        <v>31</v>
      </c>
      <c r="D16" s="1" t="s">
        <v>383</v>
      </c>
      <c r="E16" s="1" t="s">
        <v>11</v>
      </c>
      <c r="F16" s="1" t="s">
        <v>32</v>
      </c>
      <c r="G16" s="1">
        <v>6963794710</v>
      </c>
      <c r="H16" s="3">
        <v>37161</v>
      </c>
      <c r="I16" s="3">
        <v>41937</v>
      </c>
      <c r="J16" s="1">
        <v>158</v>
      </c>
      <c r="K16" s="1" t="s">
        <v>616</v>
      </c>
      <c r="L16" s="1" t="s">
        <v>595</v>
      </c>
      <c r="M16" s="1" t="s">
        <v>589</v>
      </c>
      <c r="N16" s="1">
        <v>479</v>
      </c>
      <c r="O16" s="1">
        <v>861</v>
      </c>
      <c r="P16" s="1" t="s">
        <v>17</v>
      </c>
      <c r="Q16" s="1" t="s">
        <v>658</v>
      </c>
      <c r="R16" s="1" t="s">
        <v>592</v>
      </c>
      <c r="S16" s="3">
        <v>27850</v>
      </c>
      <c r="T16" s="3">
        <v>27941</v>
      </c>
      <c r="U16" s="1" t="s">
        <v>968</v>
      </c>
      <c r="V16" s="1">
        <v>62528</v>
      </c>
      <c r="W16" s="1" t="s">
        <v>948</v>
      </c>
      <c r="X16" s="1" t="s">
        <v>951</v>
      </c>
      <c r="Y16" s="1" t="s">
        <v>1542</v>
      </c>
      <c r="Z16" s="1">
        <v>853</v>
      </c>
      <c r="AA16" s="1" t="s">
        <v>1201</v>
      </c>
      <c r="AB16" s="1" t="s">
        <v>1202</v>
      </c>
      <c r="AC16" s="1" t="s">
        <v>1203</v>
      </c>
      <c r="AD16" s="1" t="s">
        <v>1204</v>
      </c>
      <c r="AE16" s="1">
        <v>9334728554</v>
      </c>
    </row>
    <row r="17" spans="1:31" x14ac:dyDescent="0.3">
      <c r="A17" s="1">
        <v>4988</v>
      </c>
      <c r="B17" s="1">
        <v>820</v>
      </c>
      <c r="C17" s="1" t="s">
        <v>33</v>
      </c>
      <c r="D17" s="1" t="s">
        <v>384</v>
      </c>
      <c r="E17" s="1" t="s">
        <v>11</v>
      </c>
      <c r="F17" s="1" t="s">
        <v>34</v>
      </c>
      <c r="G17" s="1">
        <v>2644171337</v>
      </c>
      <c r="H17" s="3">
        <v>41028</v>
      </c>
      <c r="I17" s="3">
        <v>45546</v>
      </c>
      <c r="J17" s="1">
        <v>337</v>
      </c>
      <c r="K17" s="1" t="s">
        <v>635</v>
      </c>
      <c r="L17" s="1" t="s">
        <v>595</v>
      </c>
      <c r="M17" s="1" t="s">
        <v>589</v>
      </c>
      <c r="N17" s="1">
        <v>305</v>
      </c>
      <c r="O17" s="1">
        <v>834</v>
      </c>
      <c r="P17" s="1" t="s">
        <v>728</v>
      </c>
      <c r="Q17" s="1" t="s">
        <v>729</v>
      </c>
      <c r="R17" s="1" t="s">
        <v>599</v>
      </c>
      <c r="S17" s="3">
        <v>27891</v>
      </c>
      <c r="T17" s="3"/>
      <c r="U17" s="1" t="s">
        <v>969</v>
      </c>
      <c r="V17" s="1">
        <v>21021</v>
      </c>
      <c r="W17" s="1" t="s">
        <v>954</v>
      </c>
      <c r="X17" s="1" t="s">
        <v>949</v>
      </c>
      <c r="Y17" s="1" t="s">
        <v>1539</v>
      </c>
      <c r="Z17" s="1">
        <v>902</v>
      </c>
      <c r="AA17" s="1" t="s">
        <v>1205</v>
      </c>
      <c r="AB17" s="1" t="s">
        <v>1206</v>
      </c>
      <c r="AC17" s="1" t="s">
        <v>1207</v>
      </c>
      <c r="AD17" s="1" t="s">
        <v>1208</v>
      </c>
      <c r="AE17" s="1">
        <v>8568849220</v>
      </c>
    </row>
    <row r="18" spans="1:31" x14ac:dyDescent="0.3">
      <c r="A18" s="1">
        <v>6759</v>
      </c>
      <c r="B18" s="1">
        <v>310</v>
      </c>
      <c r="C18" s="1" t="s">
        <v>251</v>
      </c>
      <c r="D18" s="1" t="s">
        <v>506</v>
      </c>
      <c r="E18" s="1" t="s">
        <v>8</v>
      </c>
      <c r="F18" s="1" t="s">
        <v>252</v>
      </c>
      <c r="G18" s="1">
        <v>2604037592</v>
      </c>
      <c r="H18" s="3">
        <v>26413</v>
      </c>
      <c r="I18" s="3">
        <v>30022</v>
      </c>
      <c r="J18" s="1">
        <v>20</v>
      </c>
      <c r="K18" s="1" t="s">
        <v>594</v>
      </c>
      <c r="L18" s="1" t="s">
        <v>595</v>
      </c>
      <c r="M18" s="1" t="s">
        <v>596</v>
      </c>
      <c r="N18" s="1">
        <v>630</v>
      </c>
      <c r="O18" s="1">
        <v>1062</v>
      </c>
      <c r="P18" s="1" t="s">
        <v>600</v>
      </c>
      <c r="Q18" s="1" t="s">
        <v>601</v>
      </c>
      <c r="R18" s="1" t="s">
        <v>599</v>
      </c>
      <c r="S18" s="3">
        <v>43007</v>
      </c>
      <c r="T18" s="3"/>
      <c r="U18" s="1" t="s">
        <v>961</v>
      </c>
      <c r="V18" s="1">
        <v>48873</v>
      </c>
      <c r="W18" s="1" t="s">
        <v>954</v>
      </c>
      <c r="X18" s="1" t="s">
        <v>949</v>
      </c>
      <c r="Y18" s="1" t="s">
        <v>1539</v>
      </c>
      <c r="Z18" s="1">
        <v>959</v>
      </c>
      <c r="AA18" s="1" t="s">
        <v>1209</v>
      </c>
      <c r="AB18" s="1" t="s">
        <v>1202</v>
      </c>
      <c r="AC18" s="1" t="s">
        <v>1210</v>
      </c>
      <c r="AD18" s="1" t="s">
        <v>1211</v>
      </c>
      <c r="AE18" s="1">
        <v>1171287473</v>
      </c>
    </row>
    <row r="19" spans="1:31" x14ac:dyDescent="0.3">
      <c r="A19" s="1">
        <v>175</v>
      </c>
      <c r="B19" s="1">
        <v>316</v>
      </c>
      <c r="C19" s="1" t="s">
        <v>35</v>
      </c>
      <c r="D19" s="1" t="s">
        <v>385</v>
      </c>
      <c r="E19" s="1" t="s">
        <v>11</v>
      </c>
      <c r="F19" s="1" t="s">
        <v>36</v>
      </c>
      <c r="G19" s="1">
        <v>3057896481</v>
      </c>
      <c r="H19" s="3">
        <v>30104</v>
      </c>
      <c r="I19" s="3">
        <v>32121</v>
      </c>
      <c r="J19" s="1">
        <v>634</v>
      </c>
      <c r="K19" s="1" t="s">
        <v>616</v>
      </c>
      <c r="L19" s="1" t="s">
        <v>588</v>
      </c>
      <c r="M19" s="1" t="s">
        <v>589</v>
      </c>
      <c r="N19" s="1">
        <v>939</v>
      </c>
      <c r="O19" s="1">
        <v>1446</v>
      </c>
      <c r="P19" s="1" t="s">
        <v>817</v>
      </c>
      <c r="Q19" s="1" t="s">
        <v>818</v>
      </c>
      <c r="R19" s="1" t="s">
        <v>599</v>
      </c>
      <c r="S19" s="3">
        <v>29501</v>
      </c>
      <c r="T19" s="3"/>
      <c r="U19" s="1" t="s">
        <v>971</v>
      </c>
      <c r="V19" s="1">
        <v>99492</v>
      </c>
      <c r="W19" s="1" t="s">
        <v>954</v>
      </c>
      <c r="X19" s="1" t="s">
        <v>949</v>
      </c>
      <c r="Y19" s="1" t="s">
        <v>1539</v>
      </c>
      <c r="Z19" s="1">
        <v>163</v>
      </c>
      <c r="AA19" s="1" t="s">
        <v>1212</v>
      </c>
      <c r="AB19" s="1" t="s">
        <v>1213</v>
      </c>
      <c r="AC19" s="1" t="s">
        <v>1214</v>
      </c>
      <c r="AD19" s="1" t="s">
        <v>1215</v>
      </c>
      <c r="AE19" s="1">
        <v>6993831591</v>
      </c>
    </row>
    <row r="20" spans="1:31" x14ac:dyDescent="0.3">
      <c r="A20" s="1">
        <v>4233</v>
      </c>
      <c r="B20" s="1">
        <v>945</v>
      </c>
      <c r="C20" s="1" t="s">
        <v>386</v>
      </c>
      <c r="D20" s="1" t="s">
        <v>387</v>
      </c>
      <c r="E20" s="1" t="s">
        <v>8</v>
      </c>
      <c r="F20" s="1" t="s">
        <v>37</v>
      </c>
      <c r="G20" s="1">
        <v>3335480444</v>
      </c>
      <c r="H20" s="3">
        <v>27616</v>
      </c>
      <c r="I20" s="3">
        <v>33380</v>
      </c>
      <c r="J20" s="1">
        <v>577</v>
      </c>
      <c r="K20" s="1" t="s">
        <v>605</v>
      </c>
      <c r="L20" s="1" t="s">
        <v>595</v>
      </c>
      <c r="M20" s="1" t="s">
        <v>596</v>
      </c>
      <c r="N20" s="1">
        <v>679</v>
      </c>
      <c r="O20" s="1">
        <v>1455</v>
      </c>
      <c r="P20" s="1" t="s">
        <v>799</v>
      </c>
      <c r="Q20" s="1" t="s">
        <v>17</v>
      </c>
      <c r="R20" s="1" t="s">
        <v>592</v>
      </c>
      <c r="S20" s="3">
        <v>31855</v>
      </c>
      <c r="T20" s="3">
        <v>31998</v>
      </c>
      <c r="U20" s="1" t="s">
        <v>972</v>
      </c>
      <c r="V20" s="1">
        <v>60282</v>
      </c>
      <c r="W20" s="1" t="s">
        <v>948</v>
      </c>
      <c r="X20" s="1" t="s">
        <v>949</v>
      </c>
      <c r="Y20" s="1" t="s">
        <v>1543</v>
      </c>
      <c r="Z20" s="1">
        <v>993</v>
      </c>
      <c r="AA20" s="1" t="s">
        <v>1216</v>
      </c>
      <c r="AB20" s="1" t="s">
        <v>1173</v>
      </c>
      <c r="AC20" s="1" t="s">
        <v>1217</v>
      </c>
      <c r="AD20" s="1" t="s">
        <v>1160</v>
      </c>
      <c r="AE20" s="1">
        <v>3028920870</v>
      </c>
    </row>
    <row r="21" spans="1:31" x14ac:dyDescent="0.3">
      <c r="A21" s="1">
        <v>4351</v>
      </c>
      <c r="B21" s="1">
        <v>174</v>
      </c>
      <c r="C21" s="1" t="s">
        <v>38</v>
      </c>
      <c r="D21" s="1" t="s">
        <v>388</v>
      </c>
      <c r="E21" s="1" t="s">
        <v>8</v>
      </c>
      <c r="F21" s="1" t="s">
        <v>39</v>
      </c>
      <c r="G21" s="1">
        <v>1772719208</v>
      </c>
      <c r="H21" s="3">
        <v>41896</v>
      </c>
      <c r="I21" s="3">
        <v>43760</v>
      </c>
      <c r="J21" s="1">
        <v>907</v>
      </c>
      <c r="K21" s="1" t="s">
        <v>635</v>
      </c>
      <c r="L21" s="1" t="s">
        <v>588</v>
      </c>
      <c r="M21" s="1" t="s">
        <v>589</v>
      </c>
      <c r="N21" s="1">
        <v>803</v>
      </c>
      <c r="O21" s="1">
        <v>1020</v>
      </c>
      <c r="P21" s="1" t="s">
        <v>898</v>
      </c>
      <c r="Q21" s="1" t="s">
        <v>899</v>
      </c>
      <c r="R21" s="1" t="s">
        <v>599</v>
      </c>
      <c r="S21" s="3">
        <v>41478</v>
      </c>
      <c r="T21" s="3"/>
      <c r="U21" s="1" t="s">
        <v>974</v>
      </c>
      <c r="V21" s="1">
        <v>20357</v>
      </c>
      <c r="W21" s="1" t="s">
        <v>954</v>
      </c>
      <c r="X21" s="1" t="s">
        <v>949</v>
      </c>
      <c r="Y21" s="1" t="s">
        <v>1539</v>
      </c>
      <c r="Z21" s="1">
        <v>891</v>
      </c>
      <c r="AA21" s="1" t="s">
        <v>1218</v>
      </c>
      <c r="AB21" s="1" t="s">
        <v>1219</v>
      </c>
      <c r="AC21" s="1" t="s">
        <v>1220</v>
      </c>
      <c r="AD21" s="1" t="s">
        <v>1221</v>
      </c>
      <c r="AE21" s="1">
        <v>8786356477</v>
      </c>
    </row>
    <row r="22" spans="1:31" x14ac:dyDescent="0.3">
      <c r="A22" s="1">
        <v>5578</v>
      </c>
      <c r="B22" s="1">
        <v>634</v>
      </c>
      <c r="C22" s="1" t="s">
        <v>40</v>
      </c>
      <c r="D22" s="1" t="s">
        <v>389</v>
      </c>
      <c r="E22" s="1" t="s">
        <v>11</v>
      </c>
      <c r="F22" s="1" t="s">
        <v>41</v>
      </c>
      <c r="G22" s="1">
        <v>3581081156</v>
      </c>
      <c r="H22" s="3">
        <v>38125</v>
      </c>
      <c r="I22" s="3">
        <v>42624</v>
      </c>
      <c r="J22" s="1">
        <v>870</v>
      </c>
      <c r="K22" s="1" t="s">
        <v>594</v>
      </c>
      <c r="L22" s="1" t="s">
        <v>595</v>
      </c>
      <c r="M22" s="1" t="s">
        <v>596</v>
      </c>
      <c r="N22" s="1">
        <v>783</v>
      </c>
      <c r="O22" s="1">
        <v>1042</v>
      </c>
      <c r="P22" s="1" t="s">
        <v>885</v>
      </c>
      <c r="Q22" s="1" t="s">
        <v>886</v>
      </c>
      <c r="R22" s="1" t="s">
        <v>599</v>
      </c>
      <c r="S22" s="3">
        <v>40239</v>
      </c>
      <c r="T22" s="3"/>
      <c r="U22" s="1" t="s">
        <v>975</v>
      </c>
      <c r="V22" s="1">
        <v>24053</v>
      </c>
      <c r="W22" s="1" t="s">
        <v>954</v>
      </c>
      <c r="X22" s="1" t="s">
        <v>949</v>
      </c>
      <c r="Y22" s="1" t="s">
        <v>1539</v>
      </c>
      <c r="Z22" s="1">
        <v>950</v>
      </c>
      <c r="AA22" s="1" t="s">
        <v>1222</v>
      </c>
      <c r="AB22" s="1" t="s">
        <v>1223</v>
      </c>
      <c r="AC22" s="1" t="s">
        <v>1224</v>
      </c>
      <c r="AD22" s="1" t="s">
        <v>1175</v>
      </c>
      <c r="AE22" s="1">
        <v>5614057152</v>
      </c>
    </row>
    <row r="23" spans="1:31" x14ac:dyDescent="0.3">
      <c r="A23" s="1">
        <v>1724</v>
      </c>
      <c r="B23" s="1">
        <v>805</v>
      </c>
      <c r="C23" s="1" t="s">
        <v>273</v>
      </c>
      <c r="D23" s="1" t="s">
        <v>520</v>
      </c>
      <c r="E23" s="1" t="s">
        <v>8</v>
      </c>
      <c r="F23" s="1" t="s">
        <v>274</v>
      </c>
      <c r="G23" s="1">
        <v>5023276687</v>
      </c>
      <c r="H23" s="3">
        <v>30618</v>
      </c>
      <c r="I23" s="3">
        <v>32019</v>
      </c>
      <c r="J23" s="1">
        <v>25</v>
      </c>
      <c r="K23" s="1" t="s">
        <v>602</v>
      </c>
      <c r="L23" s="1" t="s">
        <v>595</v>
      </c>
      <c r="M23" s="1" t="s">
        <v>589</v>
      </c>
      <c r="N23" s="1">
        <v>431</v>
      </c>
      <c r="O23" s="1">
        <v>702</v>
      </c>
      <c r="P23" s="1" t="s">
        <v>603</v>
      </c>
      <c r="Q23" s="1" t="s">
        <v>604</v>
      </c>
      <c r="R23" s="1" t="s">
        <v>592</v>
      </c>
      <c r="S23" s="3">
        <v>38136</v>
      </c>
      <c r="T23" s="3">
        <v>38124</v>
      </c>
      <c r="U23" s="1" t="s">
        <v>964</v>
      </c>
      <c r="V23" s="1">
        <v>37286</v>
      </c>
      <c r="W23" s="1" t="s">
        <v>948</v>
      </c>
      <c r="X23" s="1" t="s">
        <v>949</v>
      </c>
      <c r="Y23" s="1" t="s">
        <v>1607</v>
      </c>
      <c r="Z23" s="1">
        <v>180</v>
      </c>
      <c r="AA23" s="1" t="s">
        <v>365</v>
      </c>
      <c r="AB23" s="1" t="s">
        <v>1202</v>
      </c>
      <c r="AC23" s="1" t="s">
        <v>1225</v>
      </c>
      <c r="AD23" s="1" t="s">
        <v>1226</v>
      </c>
      <c r="AE23" s="1">
        <v>6076587686</v>
      </c>
    </row>
    <row r="24" spans="1:31" x14ac:dyDescent="0.3">
      <c r="A24" s="1">
        <v>4523</v>
      </c>
      <c r="B24" s="1">
        <v>456</v>
      </c>
      <c r="C24" s="1" t="s">
        <v>42</v>
      </c>
      <c r="D24" s="1" t="s">
        <v>390</v>
      </c>
      <c r="E24" s="1" t="s">
        <v>11</v>
      </c>
      <c r="F24" s="1" t="s">
        <v>43</v>
      </c>
      <c r="G24" s="1">
        <v>9811567113</v>
      </c>
      <c r="H24" s="3">
        <v>42368</v>
      </c>
      <c r="I24" s="3">
        <v>48934</v>
      </c>
      <c r="J24" s="1">
        <v>982</v>
      </c>
      <c r="K24" s="1" t="s">
        <v>609</v>
      </c>
      <c r="L24" s="1" t="s">
        <v>595</v>
      </c>
      <c r="M24" s="1" t="s">
        <v>596</v>
      </c>
      <c r="N24" s="1">
        <v>432</v>
      </c>
      <c r="O24" s="1">
        <v>915</v>
      </c>
      <c r="P24" s="1" t="s">
        <v>17</v>
      </c>
      <c r="Q24" s="1" t="s">
        <v>928</v>
      </c>
      <c r="R24" s="1" t="s">
        <v>599</v>
      </c>
      <c r="S24" s="3">
        <v>43025</v>
      </c>
      <c r="T24" s="3"/>
      <c r="U24" s="1" t="s">
        <v>977</v>
      </c>
      <c r="V24" s="1">
        <v>50958</v>
      </c>
      <c r="W24" s="1" t="s">
        <v>954</v>
      </c>
      <c r="X24" s="1" t="s">
        <v>949</v>
      </c>
      <c r="Y24" s="1" t="s">
        <v>1539</v>
      </c>
      <c r="Z24" s="1">
        <v>292</v>
      </c>
      <c r="AA24" s="1" t="s">
        <v>1227</v>
      </c>
      <c r="AB24" s="1" t="s">
        <v>1198</v>
      </c>
      <c r="AC24" s="1" t="s">
        <v>593</v>
      </c>
      <c r="AD24" s="1" t="s">
        <v>1175</v>
      </c>
      <c r="AE24" s="1">
        <v>7483616892</v>
      </c>
    </row>
    <row r="25" spans="1:31" x14ac:dyDescent="0.3">
      <c r="A25" s="1">
        <v>2972</v>
      </c>
      <c r="B25" s="1">
        <v>0</v>
      </c>
      <c r="C25" s="1" t="s">
        <v>44</v>
      </c>
      <c r="D25" s="1" t="s">
        <v>391</v>
      </c>
      <c r="E25" s="1" t="s">
        <v>11</v>
      </c>
      <c r="F25" s="1" t="s">
        <v>45</v>
      </c>
      <c r="G25" s="1">
        <v>7176117751</v>
      </c>
      <c r="H25" s="3">
        <v>42368</v>
      </c>
      <c r="I25" s="3">
        <v>44088</v>
      </c>
      <c r="J25" s="1">
        <v>351</v>
      </c>
      <c r="K25" s="1" t="s">
        <v>609</v>
      </c>
      <c r="L25" s="1" t="s">
        <v>595</v>
      </c>
      <c r="M25" s="1" t="s">
        <v>596</v>
      </c>
      <c r="N25" s="1">
        <v>776</v>
      </c>
      <c r="O25" s="1">
        <v>1053</v>
      </c>
      <c r="P25" s="1" t="s">
        <v>734</v>
      </c>
      <c r="Q25" s="1" t="s">
        <v>626</v>
      </c>
      <c r="R25" s="1" t="s">
        <v>592</v>
      </c>
      <c r="S25" s="3">
        <v>28128</v>
      </c>
      <c r="T25" s="3">
        <v>28312</v>
      </c>
      <c r="U25" s="1" t="s">
        <v>978</v>
      </c>
      <c r="V25" s="1">
        <v>68227</v>
      </c>
      <c r="W25" s="1" t="s">
        <v>948</v>
      </c>
      <c r="X25" s="1" t="s">
        <v>949</v>
      </c>
      <c r="Y25" s="1" t="s">
        <v>1544</v>
      </c>
      <c r="Z25" s="1">
        <v>90</v>
      </c>
      <c r="AA25" s="1" t="s">
        <v>1228</v>
      </c>
      <c r="AB25" s="1" t="s">
        <v>1229</v>
      </c>
      <c r="AC25" s="1" t="s">
        <v>1230</v>
      </c>
      <c r="AD25" s="1" t="s">
        <v>1231</v>
      </c>
      <c r="AE25" s="1">
        <v>2812376384</v>
      </c>
    </row>
    <row r="26" spans="1:31" x14ac:dyDescent="0.3">
      <c r="A26" s="1">
        <v>6153</v>
      </c>
      <c r="B26" s="1">
        <v>186</v>
      </c>
      <c r="C26" s="1" t="s">
        <v>46</v>
      </c>
      <c r="D26" s="1" t="s">
        <v>392</v>
      </c>
      <c r="E26" s="1" t="s">
        <v>14</v>
      </c>
      <c r="F26" s="1" t="s">
        <v>47</v>
      </c>
      <c r="G26" s="1">
        <v>5362454917</v>
      </c>
      <c r="H26" s="3">
        <v>30612</v>
      </c>
      <c r="I26" s="3">
        <v>34471</v>
      </c>
      <c r="J26" s="1">
        <v>328</v>
      </c>
      <c r="K26" s="1" t="s">
        <v>616</v>
      </c>
      <c r="L26" s="1" t="s">
        <v>595</v>
      </c>
      <c r="M26" s="1" t="s">
        <v>589</v>
      </c>
      <c r="N26" s="1">
        <v>710</v>
      </c>
      <c r="O26" s="1">
        <v>1066</v>
      </c>
      <c r="P26" s="1" t="s">
        <v>719</v>
      </c>
      <c r="Q26" s="1" t="s">
        <v>720</v>
      </c>
      <c r="R26" s="1" t="s">
        <v>592</v>
      </c>
      <c r="S26" s="3">
        <v>35450</v>
      </c>
      <c r="T26" s="3">
        <v>35681</v>
      </c>
      <c r="U26" s="1" t="s">
        <v>980</v>
      </c>
      <c r="V26" s="1">
        <v>77861</v>
      </c>
      <c r="W26" s="1" t="s">
        <v>948</v>
      </c>
      <c r="X26" s="1" t="s">
        <v>949</v>
      </c>
      <c r="Y26" s="1" t="s">
        <v>1545</v>
      </c>
      <c r="Z26" s="1">
        <v>49</v>
      </c>
      <c r="AA26" s="1" t="s">
        <v>1232</v>
      </c>
      <c r="AB26" s="1" t="s">
        <v>1164</v>
      </c>
      <c r="AC26" s="1" t="s">
        <v>1233</v>
      </c>
      <c r="AD26" s="1" t="s">
        <v>1165</v>
      </c>
      <c r="AE26" s="1">
        <v>5956508519</v>
      </c>
    </row>
    <row r="27" spans="1:31" x14ac:dyDescent="0.3">
      <c r="A27" s="1">
        <v>4852</v>
      </c>
      <c r="B27" s="1">
        <v>596</v>
      </c>
      <c r="C27" s="1" t="s">
        <v>48</v>
      </c>
      <c r="D27" s="1" t="s">
        <v>393</v>
      </c>
      <c r="E27" s="1" t="s">
        <v>8</v>
      </c>
      <c r="F27" s="1" t="s">
        <v>49</v>
      </c>
      <c r="G27" s="1">
        <v>9745073612</v>
      </c>
      <c r="H27" s="3">
        <v>42003</v>
      </c>
      <c r="I27" s="3">
        <v>48009</v>
      </c>
      <c r="J27" s="1">
        <v>242</v>
      </c>
      <c r="K27" s="1" t="s">
        <v>594</v>
      </c>
      <c r="L27" s="1" t="s">
        <v>595</v>
      </c>
      <c r="M27" s="1" t="s">
        <v>596</v>
      </c>
      <c r="N27" s="1">
        <v>959</v>
      </c>
      <c r="O27" s="1">
        <v>1253</v>
      </c>
      <c r="P27" s="1" t="s">
        <v>693</v>
      </c>
      <c r="Q27" s="1" t="s">
        <v>694</v>
      </c>
      <c r="R27" s="1" t="s">
        <v>599</v>
      </c>
      <c r="S27" s="3">
        <v>35408</v>
      </c>
      <c r="T27" s="3"/>
      <c r="U27" s="1" t="s">
        <v>981</v>
      </c>
      <c r="V27" s="1">
        <v>48315</v>
      </c>
      <c r="W27" s="1" t="s">
        <v>954</v>
      </c>
      <c r="X27" s="1" t="s">
        <v>949</v>
      </c>
      <c r="Y27" s="1" t="s">
        <v>1539</v>
      </c>
      <c r="Z27" s="1">
        <v>100</v>
      </c>
      <c r="AA27" s="1" t="s">
        <v>1234</v>
      </c>
      <c r="AB27" s="1" t="s">
        <v>1187</v>
      </c>
      <c r="AC27" s="1" t="s">
        <v>1235</v>
      </c>
      <c r="AD27" s="1" t="s">
        <v>1236</v>
      </c>
      <c r="AE27" s="1">
        <v>5847136625</v>
      </c>
    </row>
    <row r="28" spans="1:31" x14ac:dyDescent="0.3">
      <c r="A28" s="1">
        <v>1275</v>
      </c>
      <c r="B28" s="1">
        <v>953</v>
      </c>
      <c r="C28" s="1" t="s">
        <v>313</v>
      </c>
      <c r="D28" s="1" t="s">
        <v>541</v>
      </c>
      <c r="E28" s="1" t="s">
        <v>14</v>
      </c>
      <c r="F28" s="1" t="s">
        <v>314</v>
      </c>
      <c r="G28" s="1">
        <v>2792956542</v>
      </c>
      <c r="H28" s="3">
        <v>36589</v>
      </c>
      <c r="I28" s="3">
        <v>42397</v>
      </c>
      <c r="J28" s="1">
        <v>30</v>
      </c>
      <c r="K28" s="1" t="s">
        <v>605</v>
      </c>
      <c r="L28" s="1" t="s">
        <v>595</v>
      </c>
      <c r="M28" s="1" t="s">
        <v>596</v>
      </c>
      <c r="N28" s="1">
        <v>581</v>
      </c>
      <c r="O28" s="1">
        <v>1422</v>
      </c>
      <c r="P28" s="1" t="s">
        <v>606</v>
      </c>
      <c r="Q28" s="1" t="s">
        <v>333</v>
      </c>
      <c r="R28" s="1" t="s">
        <v>592</v>
      </c>
      <c r="S28" s="3">
        <v>40228</v>
      </c>
      <c r="T28" s="3">
        <v>40246</v>
      </c>
      <c r="U28" s="1" t="s">
        <v>967</v>
      </c>
      <c r="V28" s="1">
        <v>80796</v>
      </c>
      <c r="W28" s="1" t="s">
        <v>948</v>
      </c>
      <c r="X28" s="1" t="s">
        <v>951</v>
      </c>
      <c r="Y28" s="1" t="s">
        <v>1615</v>
      </c>
      <c r="Z28" s="1">
        <v>811</v>
      </c>
      <c r="AA28" s="1" t="s">
        <v>1237</v>
      </c>
      <c r="AB28" s="1" t="s">
        <v>1167</v>
      </c>
      <c r="AC28" s="1" t="s">
        <v>1238</v>
      </c>
      <c r="AD28" s="1" t="s">
        <v>1204</v>
      </c>
      <c r="AE28" s="1">
        <v>3993420544</v>
      </c>
    </row>
    <row r="29" spans="1:31" x14ac:dyDescent="0.3">
      <c r="A29" s="1">
        <v>8106</v>
      </c>
      <c r="B29" s="1">
        <v>245</v>
      </c>
      <c r="C29" s="1" t="s">
        <v>50</v>
      </c>
      <c r="D29" s="1" t="s">
        <v>394</v>
      </c>
      <c r="E29" s="1" t="s">
        <v>14</v>
      </c>
      <c r="F29" s="1" t="s">
        <v>51</v>
      </c>
      <c r="G29" s="1">
        <v>4218762280</v>
      </c>
      <c r="H29" s="3">
        <v>34702</v>
      </c>
      <c r="I29" s="3">
        <v>36783</v>
      </c>
      <c r="J29" s="1">
        <v>421</v>
      </c>
      <c r="K29" s="1" t="s">
        <v>695</v>
      </c>
      <c r="L29" s="1" t="s">
        <v>588</v>
      </c>
      <c r="M29" s="1" t="s">
        <v>596</v>
      </c>
      <c r="N29" s="1">
        <v>147</v>
      </c>
      <c r="O29" s="1">
        <v>535</v>
      </c>
      <c r="P29" s="1" t="s">
        <v>17</v>
      </c>
      <c r="Q29" s="1" t="s">
        <v>755</v>
      </c>
      <c r="R29" s="1" t="s">
        <v>592</v>
      </c>
      <c r="S29" s="3">
        <v>36198</v>
      </c>
      <c r="T29" s="3">
        <v>36224</v>
      </c>
      <c r="U29" s="1" t="s">
        <v>983</v>
      </c>
      <c r="V29" s="1">
        <v>83002</v>
      </c>
      <c r="W29" s="1" t="s">
        <v>948</v>
      </c>
      <c r="X29" s="1" t="s">
        <v>949</v>
      </c>
      <c r="Y29" s="1" t="s">
        <v>1546</v>
      </c>
      <c r="Z29" s="1">
        <v>405</v>
      </c>
      <c r="AA29" s="1" t="s">
        <v>1239</v>
      </c>
      <c r="AB29" s="1" t="s">
        <v>1219</v>
      </c>
      <c r="AC29" s="1" t="s">
        <v>1240</v>
      </c>
      <c r="AD29" s="1" t="s">
        <v>1241</v>
      </c>
      <c r="AE29" s="1">
        <v>4048218701</v>
      </c>
    </row>
    <row r="30" spans="1:31" x14ac:dyDescent="0.3">
      <c r="A30" s="1">
        <v>9377</v>
      </c>
      <c r="B30" s="1">
        <v>48</v>
      </c>
      <c r="C30" s="1" t="s">
        <v>54</v>
      </c>
      <c r="D30" s="1" t="s">
        <v>396</v>
      </c>
      <c r="E30" s="1" t="s">
        <v>8</v>
      </c>
      <c r="F30" s="1" t="s">
        <v>55</v>
      </c>
      <c r="G30" s="1">
        <v>8017236646</v>
      </c>
      <c r="H30" s="3">
        <v>37783</v>
      </c>
      <c r="I30" s="3">
        <v>40253</v>
      </c>
      <c r="J30" s="1">
        <v>384</v>
      </c>
      <c r="K30" s="1" t="s">
        <v>632</v>
      </c>
      <c r="L30" s="1" t="s">
        <v>595</v>
      </c>
      <c r="M30" s="1" t="s">
        <v>596</v>
      </c>
      <c r="N30" s="1">
        <v>590</v>
      </c>
      <c r="O30" s="1">
        <v>1033</v>
      </c>
      <c r="P30" s="1" t="s">
        <v>745</v>
      </c>
      <c r="Q30" s="1" t="s">
        <v>746</v>
      </c>
      <c r="R30" s="1" t="s">
        <v>599</v>
      </c>
      <c r="S30" s="3">
        <v>26350</v>
      </c>
      <c r="T30" s="3"/>
      <c r="U30" s="1" t="s">
        <v>985</v>
      </c>
      <c r="V30" s="1">
        <v>19386</v>
      </c>
      <c r="W30" s="1" t="s">
        <v>954</v>
      </c>
      <c r="X30" s="1" t="s">
        <v>951</v>
      </c>
      <c r="Y30" s="1" t="s">
        <v>1539</v>
      </c>
      <c r="Z30" s="1">
        <v>326</v>
      </c>
      <c r="AA30" s="1" t="s">
        <v>1228</v>
      </c>
      <c r="AB30" s="1" t="s">
        <v>1242</v>
      </c>
      <c r="AC30" s="1" t="s">
        <v>276</v>
      </c>
      <c r="AD30" s="1" t="s">
        <v>1163</v>
      </c>
      <c r="AE30" s="1">
        <v>2898450180</v>
      </c>
    </row>
    <row r="31" spans="1:31" x14ac:dyDescent="0.3">
      <c r="A31" s="1">
        <v>5387</v>
      </c>
      <c r="B31" s="1">
        <v>457</v>
      </c>
      <c r="C31" s="1" t="s">
        <v>56</v>
      </c>
      <c r="D31" s="1" t="s">
        <v>397</v>
      </c>
      <c r="E31" s="1" t="s">
        <v>14</v>
      </c>
      <c r="F31" s="1" t="s">
        <v>57</v>
      </c>
      <c r="G31" s="1">
        <v>5712616501</v>
      </c>
      <c r="H31" s="3">
        <v>27186</v>
      </c>
      <c r="I31" s="3">
        <v>28042</v>
      </c>
      <c r="J31" s="1">
        <v>286</v>
      </c>
      <c r="K31" s="1" t="s">
        <v>635</v>
      </c>
      <c r="L31" s="1" t="s">
        <v>595</v>
      </c>
      <c r="M31" s="1" t="s">
        <v>596</v>
      </c>
      <c r="N31" s="1">
        <v>193</v>
      </c>
      <c r="O31" s="1">
        <v>817</v>
      </c>
      <c r="P31" s="1" t="s">
        <v>707</v>
      </c>
      <c r="Q31" s="1" t="s">
        <v>708</v>
      </c>
      <c r="R31" s="1" t="s">
        <v>592</v>
      </c>
      <c r="S31" s="3">
        <v>38509</v>
      </c>
      <c r="T31" s="3">
        <v>38610</v>
      </c>
      <c r="U31" s="1" t="s">
        <v>986</v>
      </c>
      <c r="V31" s="1">
        <v>39432</v>
      </c>
      <c r="W31" s="1" t="s">
        <v>948</v>
      </c>
      <c r="X31" s="1" t="s">
        <v>951</v>
      </c>
      <c r="Y31" s="1" t="s">
        <v>1548</v>
      </c>
      <c r="Z31" s="1">
        <v>95</v>
      </c>
      <c r="AA31" s="1" t="s">
        <v>1243</v>
      </c>
      <c r="AB31" s="1" t="s">
        <v>1198</v>
      </c>
      <c r="AC31" s="1" t="s">
        <v>1244</v>
      </c>
      <c r="AD31" s="1" t="s">
        <v>1175</v>
      </c>
      <c r="AE31" s="1">
        <v>1977102732</v>
      </c>
    </row>
    <row r="32" spans="1:31" x14ac:dyDescent="0.3">
      <c r="A32" s="1">
        <v>9636</v>
      </c>
      <c r="B32" s="1">
        <v>833</v>
      </c>
      <c r="C32" s="1" t="s">
        <v>133</v>
      </c>
      <c r="D32" s="1" t="s">
        <v>442</v>
      </c>
      <c r="E32" s="1" t="s">
        <v>11</v>
      </c>
      <c r="F32" s="1" t="s">
        <v>134</v>
      </c>
      <c r="G32" s="1">
        <v>9030541371</v>
      </c>
      <c r="H32" s="3">
        <v>34590</v>
      </c>
      <c r="I32" s="3">
        <v>40297</v>
      </c>
      <c r="J32" s="1">
        <v>32</v>
      </c>
      <c r="K32" s="1" t="s">
        <v>587</v>
      </c>
      <c r="L32" s="1" t="s">
        <v>595</v>
      </c>
      <c r="M32" s="1" t="s">
        <v>589</v>
      </c>
      <c r="N32" s="1">
        <v>478</v>
      </c>
      <c r="O32" s="1">
        <v>705</v>
      </c>
      <c r="P32" s="1" t="s">
        <v>607</v>
      </c>
      <c r="Q32" s="1" t="s">
        <v>608</v>
      </c>
      <c r="R32" s="1" t="s">
        <v>599</v>
      </c>
      <c r="S32" s="3">
        <v>38229</v>
      </c>
      <c r="T32" s="3"/>
      <c r="U32" s="1" t="s">
        <v>970</v>
      </c>
      <c r="V32" s="1">
        <v>42210</v>
      </c>
      <c r="W32" s="1" t="s">
        <v>954</v>
      </c>
      <c r="X32" s="1" t="s">
        <v>949</v>
      </c>
      <c r="Y32" s="1" t="s">
        <v>1539</v>
      </c>
      <c r="Z32" s="1">
        <v>977</v>
      </c>
      <c r="AA32" s="1" t="s">
        <v>1245</v>
      </c>
      <c r="AB32" s="1" t="s">
        <v>1246</v>
      </c>
      <c r="AC32" s="1" t="s">
        <v>704</v>
      </c>
      <c r="AD32" s="1" t="s">
        <v>1178</v>
      </c>
      <c r="AE32" s="1">
        <v>2448301670</v>
      </c>
    </row>
    <row r="33" spans="1:31" x14ac:dyDescent="0.3">
      <c r="A33" s="1">
        <v>6513</v>
      </c>
      <c r="B33" s="1">
        <v>944</v>
      </c>
      <c r="C33" s="1" t="s">
        <v>58</v>
      </c>
      <c r="D33" s="1" t="s">
        <v>398</v>
      </c>
      <c r="E33" s="1" t="s">
        <v>14</v>
      </c>
      <c r="F33" s="1" t="s">
        <v>59</v>
      </c>
      <c r="G33" s="1">
        <v>7065731530</v>
      </c>
      <c r="H33" s="3">
        <v>34590</v>
      </c>
      <c r="I33" s="3">
        <v>39192</v>
      </c>
      <c r="J33" s="1">
        <v>892</v>
      </c>
      <c r="K33" s="1" t="s">
        <v>632</v>
      </c>
      <c r="L33" s="1" t="s">
        <v>595</v>
      </c>
      <c r="M33" s="1" t="s">
        <v>596</v>
      </c>
      <c r="N33" s="1">
        <v>879</v>
      </c>
      <c r="O33" s="1">
        <v>1037</v>
      </c>
      <c r="P33" s="1" t="s">
        <v>890</v>
      </c>
      <c r="Q33" s="1" t="s">
        <v>891</v>
      </c>
      <c r="R33" s="1" t="s">
        <v>592</v>
      </c>
      <c r="S33" s="3">
        <v>43786</v>
      </c>
      <c r="T33" s="3">
        <v>43811</v>
      </c>
      <c r="U33" s="1" t="s">
        <v>988</v>
      </c>
      <c r="V33" s="1">
        <v>1421</v>
      </c>
      <c r="W33" s="1" t="s">
        <v>948</v>
      </c>
      <c r="X33" s="1" t="s">
        <v>951</v>
      </c>
      <c r="Y33" s="1" t="s">
        <v>1549</v>
      </c>
      <c r="Z33" s="1">
        <v>600</v>
      </c>
      <c r="AA33" s="1" t="s">
        <v>1247</v>
      </c>
      <c r="AB33" s="1" t="s">
        <v>1192</v>
      </c>
      <c r="AC33" s="1" t="s">
        <v>1248</v>
      </c>
      <c r="AD33" s="1" t="s">
        <v>1249</v>
      </c>
      <c r="AE33" s="1">
        <v>1551452510</v>
      </c>
    </row>
    <row r="34" spans="1:31" x14ac:dyDescent="0.3">
      <c r="A34" s="1">
        <v>3965</v>
      </c>
      <c r="B34" s="1">
        <v>516</v>
      </c>
      <c r="C34" s="1" t="s">
        <v>60</v>
      </c>
      <c r="D34" s="1" t="s">
        <v>399</v>
      </c>
      <c r="E34" s="1" t="s">
        <v>14</v>
      </c>
      <c r="F34" s="1" t="s">
        <v>61</v>
      </c>
      <c r="G34" s="1">
        <v>3636499761</v>
      </c>
      <c r="H34" s="3">
        <v>37813</v>
      </c>
      <c r="I34" s="3">
        <v>40269</v>
      </c>
      <c r="J34" s="1">
        <v>558</v>
      </c>
      <c r="K34" s="1" t="s">
        <v>609</v>
      </c>
      <c r="L34" s="1" t="s">
        <v>595</v>
      </c>
      <c r="M34" s="1" t="s">
        <v>596</v>
      </c>
      <c r="N34" s="1">
        <v>275</v>
      </c>
      <c r="O34" s="1">
        <v>951</v>
      </c>
      <c r="P34" s="1" t="s">
        <v>795</v>
      </c>
      <c r="Q34" s="1" t="s">
        <v>796</v>
      </c>
      <c r="R34" s="1" t="s">
        <v>592</v>
      </c>
      <c r="S34" s="3">
        <v>41574</v>
      </c>
      <c r="T34" s="3">
        <v>41593</v>
      </c>
      <c r="U34" s="1" t="s">
        <v>989</v>
      </c>
      <c r="V34" s="1">
        <v>16113</v>
      </c>
      <c r="W34" s="1" t="s">
        <v>948</v>
      </c>
      <c r="X34" s="1" t="s">
        <v>951</v>
      </c>
      <c r="Y34" s="1" t="s">
        <v>1550</v>
      </c>
      <c r="Z34" s="1">
        <v>26</v>
      </c>
      <c r="AA34" s="1" t="s">
        <v>1250</v>
      </c>
      <c r="AB34" s="1" t="s">
        <v>1190</v>
      </c>
      <c r="AC34" s="1" t="s">
        <v>1251</v>
      </c>
      <c r="AD34" s="1" t="s">
        <v>1252</v>
      </c>
      <c r="AE34" s="1">
        <v>5544881818</v>
      </c>
    </row>
    <row r="35" spans="1:31" x14ac:dyDescent="0.3">
      <c r="A35" s="1">
        <v>8893</v>
      </c>
      <c r="B35" s="1">
        <v>847</v>
      </c>
      <c r="C35" s="1" t="s">
        <v>62</v>
      </c>
      <c r="D35" s="1" t="s">
        <v>400</v>
      </c>
      <c r="E35" s="1" t="s">
        <v>14</v>
      </c>
      <c r="F35" s="1" t="s">
        <v>63</v>
      </c>
      <c r="G35" s="1">
        <v>6491626668</v>
      </c>
      <c r="H35" s="3">
        <v>33752</v>
      </c>
      <c r="I35" s="3">
        <v>36913</v>
      </c>
      <c r="J35" s="1">
        <v>481</v>
      </c>
      <c r="K35" s="1" t="s">
        <v>594</v>
      </c>
      <c r="L35" s="1" t="s">
        <v>588</v>
      </c>
      <c r="M35" s="1" t="s">
        <v>596</v>
      </c>
      <c r="N35" s="1">
        <v>319</v>
      </c>
      <c r="O35" s="1">
        <v>770</v>
      </c>
      <c r="P35" s="1" t="s">
        <v>704</v>
      </c>
      <c r="Q35" s="1" t="s">
        <v>770</v>
      </c>
      <c r="R35" s="1" t="s">
        <v>599</v>
      </c>
      <c r="S35" s="3">
        <v>38909</v>
      </c>
      <c r="T35" s="3"/>
      <c r="U35" s="1" t="s">
        <v>991</v>
      </c>
      <c r="V35" s="1">
        <v>52318</v>
      </c>
      <c r="W35" s="1" t="s">
        <v>954</v>
      </c>
      <c r="X35" s="1" t="s">
        <v>949</v>
      </c>
      <c r="Y35" s="1" t="s">
        <v>1539</v>
      </c>
      <c r="Z35" s="1">
        <v>515</v>
      </c>
      <c r="AA35" s="1" t="s">
        <v>1253</v>
      </c>
      <c r="AB35" s="1" t="s">
        <v>1254</v>
      </c>
      <c r="AC35" s="1" t="s">
        <v>1255</v>
      </c>
      <c r="AD35" s="1" t="s">
        <v>1182</v>
      </c>
      <c r="AE35" s="1">
        <v>6808482203</v>
      </c>
    </row>
    <row r="36" spans="1:31" x14ac:dyDescent="0.3">
      <c r="A36" s="1">
        <v>1897</v>
      </c>
      <c r="B36" s="1">
        <v>504</v>
      </c>
      <c r="C36" s="1" t="s">
        <v>64</v>
      </c>
      <c r="D36" s="1" t="s">
        <v>401</v>
      </c>
      <c r="E36" s="1" t="s">
        <v>11</v>
      </c>
      <c r="F36" s="1" t="s">
        <v>65</v>
      </c>
      <c r="G36" s="1">
        <v>8023324199</v>
      </c>
      <c r="H36" s="3">
        <v>29175</v>
      </c>
      <c r="I36" s="3">
        <v>32461</v>
      </c>
      <c r="J36" s="1">
        <v>155</v>
      </c>
      <c r="K36" s="1" t="s">
        <v>619</v>
      </c>
      <c r="L36" s="1" t="s">
        <v>595</v>
      </c>
      <c r="M36" s="1" t="s">
        <v>589</v>
      </c>
      <c r="N36" s="1">
        <v>52</v>
      </c>
      <c r="O36" s="1">
        <v>293</v>
      </c>
      <c r="P36" s="1" t="s">
        <v>17</v>
      </c>
      <c r="Q36" s="1" t="s">
        <v>657</v>
      </c>
      <c r="R36" s="1" t="s">
        <v>599</v>
      </c>
      <c r="S36" s="3">
        <v>37887</v>
      </c>
      <c r="T36" s="3"/>
      <c r="U36" s="1" t="s">
        <v>992</v>
      </c>
      <c r="V36" s="1">
        <v>7389</v>
      </c>
      <c r="W36" s="1" t="s">
        <v>954</v>
      </c>
      <c r="X36" s="1" t="s">
        <v>949</v>
      </c>
      <c r="Y36" s="1" t="s">
        <v>1539</v>
      </c>
      <c r="Z36" s="1">
        <v>876</v>
      </c>
      <c r="AA36" s="1" t="s">
        <v>1256</v>
      </c>
      <c r="AB36" s="1" t="s">
        <v>1173</v>
      </c>
      <c r="AC36" s="1" t="s">
        <v>1257</v>
      </c>
      <c r="AD36" s="1" t="s">
        <v>1163</v>
      </c>
      <c r="AE36" s="1">
        <v>6818183906</v>
      </c>
    </row>
    <row r="37" spans="1:31" x14ac:dyDescent="0.3">
      <c r="A37" s="1">
        <v>1211</v>
      </c>
      <c r="B37" s="1">
        <v>121</v>
      </c>
      <c r="C37" s="1" t="s">
        <v>154</v>
      </c>
      <c r="D37" s="1" t="s">
        <v>455</v>
      </c>
      <c r="E37" s="1" t="s">
        <v>8</v>
      </c>
      <c r="F37" s="1" t="s">
        <v>155</v>
      </c>
      <c r="G37" s="1">
        <v>2797657807</v>
      </c>
      <c r="H37" s="3">
        <v>41167</v>
      </c>
      <c r="I37" s="3">
        <v>42238</v>
      </c>
      <c r="J37" s="1">
        <v>33</v>
      </c>
      <c r="K37" s="1" t="s">
        <v>609</v>
      </c>
      <c r="L37" s="1" t="s">
        <v>595</v>
      </c>
      <c r="M37" s="1" t="s">
        <v>589</v>
      </c>
      <c r="N37" s="1">
        <v>577</v>
      </c>
      <c r="O37" s="1">
        <v>1312</v>
      </c>
      <c r="P37" s="1" t="s">
        <v>610</v>
      </c>
      <c r="Q37" s="1" t="s">
        <v>611</v>
      </c>
      <c r="R37" s="1" t="s">
        <v>599</v>
      </c>
      <c r="S37" s="3">
        <v>32238</v>
      </c>
      <c r="T37" s="3"/>
      <c r="U37" s="1" t="s">
        <v>973</v>
      </c>
      <c r="V37" s="1">
        <v>83102</v>
      </c>
      <c r="W37" s="1" t="s">
        <v>954</v>
      </c>
      <c r="X37" s="1" t="s">
        <v>951</v>
      </c>
      <c r="Y37" s="1" t="s">
        <v>1539</v>
      </c>
      <c r="Z37" s="1">
        <v>953</v>
      </c>
      <c r="AA37" s="1" t="s">
        <v>18</v>
      </c>
      <c r="AB37" s="1" t="s">
        <v>1258</v>
      </c>
      <c r="AC37" s="1" t="s">
        <v>1259</v>
      </c>
      <c r="AD37" s="1" t="s">
        <v>1168</v>
      </c>
      <c r="AE37" s="1">
        <v>1029837290</v>
      </c>
    </row>
    <row r="38" spans="1:31" x14ac:dyDescent="0.3">
      <c r="A38" s="1">
        <v>390</v>
      </c>
      <c r="B38" s="1">
        <v>115</v>
      </c>
      <c r="C38" s="1" t="s">
        <v>66</v>
      </c>
      <c r="D38" s="1" t="s">
        <v>402</v>
      </c>
      <c r="E38" s="1" t="s">
        <v>14</v>
      </c>
      <c r="F38" s="1" t="s">
        <v>67</v>
      </c>
      <c r="G38" s="1">
        <v>6958292565</v>
      </c>
      <c r="H38" s="3">
        <v>40345</v>
      </c>
      <c r="I38" s="3">
        <v>41183</v>
      </c>
      <c r="J38" s="1">
        <v>771</v>
      </c>
      <c r="K38" s="1" t="s">
        <v>635</v>
      </c>
      <c r="L38" s="1" t="s">
        <v>595</v>
      </c>
      <c r="M38" s="1" t="s">
        <v>596</v>
      </c>
      <c r="N38" s="1">
        <v>702</v>
      </c>
      <c r="O38" s="1">
        <v>1414</v>
      </c>
      <c r="P38" s="1" t="s">
        <v>859</v>
      </c>
      <c r="Q38" s="1" t="s">
        <v>860</v>
      </c>
      <c r="R38" s="1" t="s">
        <v>592</v>
      </c>
      <c r="S38" s="3">
        <v>41397</v>
      </c>
      <c r="T38" s="3">
        <v>41593</v>
      </c>
      <c r="U38" s="1" t="s">
        <v>994</v>
      </c>
      <c r="V38" s="1">
        <v>86040</v>
      </c>
      <c r="W38" s="1" t="s">
        <v>948</v>
      </c>
      <c r="X38" s="1" t="s">
        <v>951</v>
      </c>
      <c r="Y38" s="1" t="s">
        <v>1550</v>
      </c>
      <c r="Z38" s="1">
        <v>691</v>
      </c>
      <c r="AA38" s="1" t="s">
        <v>1157</v>
      </c>
      <c r="AB38" s="1" t="s">
        <v>1190</v>
      </c>
      <c r="AC38" s="1" t="s">
        <v>1260</v>
      </c>
      <c r="AD38" s="1" t="s">
        <v>1200</v>
      </c>
      <c r="AE38" s="1">
        <v>1052447026</v>
      </c>
    </row>
    <row r="39" spans="1:31" x14ac:dyDescent="0.3">
      <c r="A39" s="1">
        <v>3633</v>
      </c>
      <c r="B39" s="1">
        <v>740</v>
      </c>
      <c r="C39" s="1" t="s">
        <v>68</v>
      </c>
      <c r="D39" s="1" t="s">
        <v>403</v>
      </c>
      <c r="E39" s="1" t="s">
        <v>8</v>
      </c>
      <c r="F39" s="1" t="s">
        <v>69</v>
      </c>
      <c r="G39" s="1">
        <v>3794685776</v>
      </c>
      <c r="H39" s="3">
        <v>26189</v>
      </c>
      <c r="I39" s="3">
        <v>26840</v>
      </c>
      <c r="J39" s="1">
        <v>945</v>
      </c>
      <c r="K39" s="1" t="s">
        <v>616</v>
      </c>
      <c r="L39" s="1" t="s">
        <v>595</v>
      </c>
      <c r="M39" s="1" t="s">
        <v>589</v>
      </c>
      <c r="N39" s="1">
        <v>299</v>
      </c>
      <c r="O39" s="1">
        <v>524</v>
      </c>
      <c r="P39" s="1" t="s">
        <v>915</v>
      </c>
      <c r="Q39" s="1" t="s">
        <v>916</v>
      </c>
      <c r="R39" s="1" t="s">
        <v>592</v>
      </c>
      <c r="S39" s="3">
        <v>37010</v>
      </c>
      <c r="T39" s="3">
        <v>37113</v>
      </c>
      <c r="U39" s="1" t="s">
        <v>995</v>
      </c>
      <c r="V39" s="1">
        <v>56148</v>
      </c>
      <c r="W39" s="1" t="s">
        <v>948</v>
      </c>
      <c r="X39" s="1" t="s">
        <v>951</v>
      </c>
      <c r="Y39" s="1" t="s">
        <v>1551</v>
      </c>
      <c r="Z39" s="1">
        <v>605</v>
      </c>
      <c r="AA39" s="1" t="s">
        <v>1261</v>
      </c>
      <c r="AB39" s="1" t="s">
        <v>1262</v>
      </c>
      <c r="AC39" s="1" t="s">
        <v>1263</v>
      </c>
      <c r="AD39" s="1" t="s">
        <v>1264</v>
      </c>
      <c r="AE39" s="1">
        <v>1926409080</v>
      </c>
    </row>
    <row r="40" spans="1:31" x14ac:dyDescent="0.3">
      <c r="A40" s="1">
        <v>7828</v>
      </c>
      <c r="B40" s="1">
        <v>884</v>
      </c>
      <c r="C40" s="1" t="s">
        <v>70</v>
      </c>
      <c r="D40" s="1" t="s">
        <v>404</v>
      </c>
      <c r="E40" s="1" t="s">
        <v>8</v>
      </c>
      <c r="F40" s="1" t="s">
        <v>71</v>
      </c>
      <c r="G40" s="1">
        <v>1973040699</v>
      </c>
      <c r="H40" s="3">
        <v>34882</v>
      </c>
      <c r="I40" s="3">
        <v>41522</v>
      </c>
      <c r="J40" s="1">
        <v>719</v>
      </c>
      <c r="K40" s="1" t="s">
        <v>587</v>
      </c>
      <c r="L40" s="1" t="s">
        <v>595</v>
      </c>
      <c r="M40" s="1" t="s">
        <v>596</v>
      </c>
      <c r="N40" s="1">
        <v>930</v>
      </c>
      <c r="O40" s="1">
        <v>1183</v>
      </c>
      <c r="P40" s="1" t="s">
        <v>844</v>
      </c>
      <c r="Q40" s="1" t="s">
        <v>845</v>
      </c>
      <c r="R40" s="1" t="s">
        <v>592</v>
      </c>
      <c r="S40" s="3">
        <v>38739</v>
      </c>
      <c r="T40" s="3">
        <v>38915</v>
      </c>
      <c r="U40" s="1" t="s">
        <v>997</v>
      </c>
      <c r="V40" s="1">
        <v>894</v>
      </c>
      <c r="W40" s="1" t="s">
        <v>948</v>
      </c>
      <c r="X40" s="1" t="s">
        <v>949</v>
      </c>
      <c r="Y40" s="1" t="s">
        <v>1552</v>
      </c>
      <c r="Z40" s="1">
        <v>864</v>
      </c>
      <c r="AA40" s="1" t="s">
        <v>74</v>
      </c>
      <c r="AB40" s="1" t="s">
        <v>1265</v>
      </c>
      <c r="AC40" s="1" t="s">
        <v>762</v>
      </c>
      <c r="AD40" s="1" t="s">
        <v>1196</v>
      </c>
      <c r="AE40" s="1">
        <v>7332778584</v>
      </c>
    </row>
    <row r="41" spans="1:31" x14ac:dyDescent="0.3">
      <c r="A41" s="1">
        <v>805</v>
      </c>
      <c r="B41" s="1">
        <v>752</v>
      </c>
      <c r="C41" s="1" t="s">
        <v>167</v>
      </c>
      <c r="D41" s="1" t="s">
        <v>462</v>
      </c>
      <c r="E41" s="1" t="s">
        <v>14</v>
      </c>
      <c r="F41" s="1" t="s">
        <v>168</v>
      </c>
      <c r="G41" s="1">
        <v>2366659988</v>
      </c>
      <c r="H41" s="3">
        <v>41782</v>
      </c>
      <c r="I41" s="3">
        <v>42648</v>
      </c>
      <c r="J41" s="1">
        <v>40</v>
      </c>
      <c r="K41" s="1" t="s">
        <v>587</v>
      </c>
      <c r="L41" s="1" t="s">
        <v>595</v>
      </c>
      <c r="M41" s="1" t="s">
        <v>596</v>
      </c>
      <c r="N41" s="1">
        <v>483</v>
      </c>
      <c r="O41" s="1">
        <v>648</v>
      </c>
      <c r="P41" s="1" t="s">
        <v>612</v>
      </c>
      <c r="Q41" s="1" t="s">
        <v>613</v>
      </c>
      <c r="R41" s="1" t="s">
        <v>599</v>
      </c>
      <c r="S41" s="3">
        <v>29344</v>
      </c>
      <c r="T41" s="3"/>
      <c r="U41" s="1" t="s">
        <v>976</v>
      </c>
      <c r="V41" s="1">
        <v>91926</v>
      </c>
      <c r="W41" s="1" t="s">
        <v>954</v>
      </c>
      <c r="X41" s="1" t="s">
        <v>951</v>
      </c>
      <c r="Y41" s="1" t="s">
        <v>1539</v>
      </c>
      <c r="Z41" s="1">
        <v>535</v>
      </c>
      <c r="AA41" s="1" t="s">
        <v>189</v>
      </c>
      <c r="AB41" s="1" t="s">
        <v>1167</v>
      </c>
      <c r="AC41" s="1" t="s">
        <v>1266</v>
      </c>
      <c r="AD41" s="1" t="s">
        <v>1231</v>
      </c>
      <c r="AE41" s="1">
        <v>7774474168</v>
      </c>
    </row>
    <row r="42" spans="1:31" x14ac:dyDescent="0.3">
      <c r="A42" s="1">
        <v>2241</v>
      </c>
      <c r="B42" s="1">
        <v>446</v>
      </c>
      <c r="C42" s="1" t="s">
        <v>72</v>
      </c>
      <c r="D42" s="1" t="s">
        <v>405</v>
      </c>
      <c r="E42" s="1" t="s">
        <v>8</v>
      </c>
      <c r="F42" s="1" t="s">
        <v>73</v>
      </c>
      <c r="G42" s="1">
        <v>4120733093</v>
      </c>
      <c r="H42" s="3">
        <v>35806</v>
      </c>
      <c r="I42" s="3">
        <v>42557</v>
      </c>
      <c r="J42" s="1">
        <v>493</v>
      </c>
      <c r="K42" s="1" t="s">
        <v>602</v>
      </c>
      <c r="L42" s="1" t="s">
        <v>595</v>
      </c>
      <c r="M42" s="1" t="s">
        <v>596</v>
      </c>
      <c r="N42" s="1">
        <v>314</v>
      </c>
      <c r="O42" s="1">
        <v>566</v>
      </c>
      <c r="P42" s="1" t="s">
        <v>773</v>
      </c>
      <c r="Q42" s="1" t="s">
        <v>774</v>
      </c>
      <c r="R42" s="1" t="s">
        <v>599</v>
      </c>
      <c r="S42" s="3">
        <v>34931</v>
      </c>
      <c r="T42" s="3"/>
      <c r="U42" s="1" t="s">
        <v>998</v>
      </c>
      <c r="V42" s="1">
        <v>35634</v>
      </c>
      <c r="W42" s="1" t="s">
        <v>954</v>
      </c>
      <c r="X42" s="1" t="s">
        <v>951</v>
      </c>
      <c r="Y42" s="1" t="s">
        <v>1539</v>
      </c>
      <c r="Z42" s="1">
        <v>886</v>
      </c>
      <c r="AA42" s="1" t="s">
        <v>1267</v>
      </c>
      <c r="AB42" s="1" t="s">
        <v>1164</v>
      </c>
      <c r="AC42" s="1" t="s">
        <v>1268</v>
      </c>
      <c r="AD42" s="1" t="s">
        <v>1182</v>
      </c>
      <c r="AE42" s="1">
        <v>1374706667</v>
      </c>
    </row>
    <row r="43" spans="1:31" x14ac:dyDescent="0.3">
      <c r="A43" s="1">
        <v>896</v>
      </c>
      <c r="B43" s="1">
        <v>74</v>
      </c>
      <c r="C43" s="1" t="s">
        <v>74</v>
      </c>
      <c r="D43" s="1" t="s">
        <v>406</v>
      </c>
      <c r="E43" s="1" t="s">
        <v>8</v>
      </c>
      <c r="F43" s="1" t="s">
        <v>17</v>
      </c>
      <c r="G43" s="1">
        <v>5785102250</v>
      </c>
      <c r="H43" s="3">
        <v>30200</v>
      </c>
      <c r="I43" s="3">
        <v>37114</v>
      </c>
      <c r="J43" s="1">
        <v>998</v>
      </c>
      <c r="K43" s="1" t="s">
        <v>619</v>
      </c>
      <c r="L43" s="1" t="s">
        <v>588</v>
      </c>
      <c r="M43" s="1" t="s">
        <v>589</v>
      </c>
      <c r="N43" s="1">
        <v>109</v>
      </c>
      <c r="O43" s="1">
        <v>961</v>
      </c>
      <c r="P43" s="1" t="s">
        <v>932</v>
      </c>
      <c r="Q43" s="1" t="s">
        <v>933</v>
      </c>
      <c r="R43" s="1" t="s">
        <v>592</v>
      </c>
      <c r="S43" s="3">
        <v>41599</v>
      </c>
      <c r="T43" s="3">
        <v>41593</v>
      </c>
      <c r="U43" s="1" t="s">
        <v>1000</v>
      </c>
      <c r="V43" s="1">
        <v>28701</v>
      </c>
      <c r="W43" s="1" t="s">
        <v>948</v>
      </c>
      <c r="X43" s="1" t="s">
        <v>949</v>
      </c>
      <c r="Y43" s="1" t="s">
        <v>1550</v>
      </c>
      <c r="Z43" s="1">
        <v>365</v>
      </c>
      <c r="AA43" s="1" t="s">
        <v>381</v>
      </c>
      <c r="AB43" s="1" t="s">
        <v>1192</v>
      </c>
      <c r="AC43" s="1" t="s">
        <v>168</v>
      </c>
      <c r="AD43" s="1" t="s">
        <v>1269</v>
      </c>
      <c r="AE43" s="1">
        <v>2176301525</v>
      </c>
    </row>
    <row r="44" spans="1:31" x14ac:dyDescent="0.3">
      <c r="A44" s="1">
        <v>6361</v>
      </c>
      <c r="B44" s="1">
        <v>636</v>
      </c>
      <c r="C44" s="1" t="s">
        <v>75</v>
      </c>
      <c r="D44" s="1" t="s">
        <v>407</v>
      </c>
      <c r="E44" s="1" t="s">
        <v>8</v>
      </c>
      <c r="F44" s="1" t="s">
        <v>76</v>
      </c>
      <c r="G44" s="1">
        <v>9235867886</v>
      </c>
      <c r="H44" s="3">
        <v>36289</v>
      </c>
      <c r="I44" s="3">
        <v>38504</v>
      </c>
      <c r="J44" s="1">
        <v>968</v>
      </c>
      <c r="K44" s="1" t="s">
        <v>646</v>
      </c>
      <c r="L44" s="1" t="s">
        <v>595</v>
      </c>
      <c r="M44" s="1" t="s">
        <v>596</v>
      </c>
      <c r="N44" s="1">
        <v>24</v>
      </c>
      <c r="O44" s="1">
        <v>54</v>
      </c>
      <c r="P44" s="1" t="s">
        <v>923</v>
      </c>
      <c r="Q44" s="1" t="s">
        <v>256</v>
      </c>
      <c r="R44" s="1" t="s">
        <v>592</v>
      </c>
      <c r="S44" s="3">
        <v>33973</v>
      </c>
      <c r="T44" s="3">
        <v>34183</v>
      </c>
      <c r="U44" s="1" t="s">
        <v>1001</v>
      </c>
      <c r="V44" s="1">
        <v>90380</v>
      </c>
      <c r="W44" s="1" t="s">
        <v>948</v>
      </c>
      <c r="X44" s="1" t="s">
        <v>949</v>
      </c>
      <c r="Y44" s="1" t="s">
        <v>1553</v>
      </c>
      <c r="Z44" s="1">
        <v>946</v>
      </c>
      <c r="AA44" s="1" t="s">
        <v>1228</v>
      </c>
      <c r="AB44" s="1" t="s">
        <v>1270</v>
      </c>
      <c r="AC44" s="1" t="s">
        <v>1271</v>
      </c>
      <c r="AD44" s="1" t="s">
        <v>1221</v>
      </c>
      <c r="AE44" s="1">
        <v>1590827102</v>
      </c>
    </row>
    <row r="45" spans="1:31" x14ac:dyDescent="0.3">
      <c r="A45" s="1">
        <v>6713</v>
      </c>
      <c r="B45" s="1">
        <v>37</v>
      </c>
      <c r="C45" s="1" t="s">
        <v>408</v>
      </c>
      <c r="D45" s="1" t="s">
        <v>409</v>
      </c>
      <c r="E45" s="1" t="s">
        <v>14</v>
      </c>
      <c r="F45" s="1" t="s">
        <v>77</v>
      </c>
      <c r="G45" s="1">
        <v>7134849334</v>
      </c>
      <c r="H45" s="3">
        <v>38247</v>
      </c>
      <c r="I45" s="3">
        <v>45446</v>
      </c>
      <c r="J45" s="1">
        <v>738</v>
      </c>
      <c r="K45" s="1" t="s">
        <v>635</v>
      </c>
      <c r="L45" s="1" t="s">
        <v>595</v>
      </c>
      <c r="M45" s="1" t="s">
        <v>589</v>
      </c>
      <c r="N45" s="1">
        <v>545</v>
      </c>
      <c r="O45" s="1">
        <v>1044</v>
      </c>
      <c r="P45" s="1" t="s">
        <v>852</v>
      </c>
      <c r="Q45" s="1" t="s">
        <v>853</v>
      </c>
      <c r="R45" s="1" t="s">
        <v>599</v>
      </c>
      <c r="S45" s="3">
        <v>28387</v>
      </c>
      <c r="T45" s="3"/>
      <c r="U45" s="1" t="s">
        <v>1003</v>
      </c>
      <c r="V45" s="1">
        <v>21813</v>
      </c>
      <c r="W45" s="1" t="s">
        <v>954</v>
      </c>
      <c r="X45" s="1" t="s">
        <v>951</v>
      </c>
      <c r="Y45" s="1" t="s">
        <v>1539</v>
      </c>
      <c r="Z45" s="1">
        <v>152</v>
      </c>
      <c r="AA45" s="1" t="s">
        <v>1272</v>
      </c>
      <c r="AB45" s="1" t="s">
        <v>1254</v>
      </c>
      <c r="AC45" s="1" t="s">
        <v>1273</v>
      </c>
      <c r="AD45" s="1" t="s">
        <v>1163</v>
      </c>
      <c r="AE45" s="1">
        <v>1705805447</v>
      </c>
    </row>
    <row r="46" spans="1:31" x14ac:dyDescent="0.3">
      <c r="A46" s="1">
        <v>2121</v>
      </c>
      <c r="B46" s="1">
        <v>527</v>
      </c>
      <c r="C46" s="1" t="s">
        <v>257</v>
      </c>
      <c r="D46" s="1" t="s">
        <v>511</v>
      </c>
      <c r="E46" s="1" t="s">
        <v>11</v>
      </c>
      <c r="F46" s="1" t="s">
        <v>258</v>
      </c>
      <c r="G46" s="1">
        <v>4336869761</v>
      </c>
      <c r="H46" s="3">
        <v>26995</v>
      </c>
      <c r="I46" s="3">
        <v>29875</v>
      </c>
      <c r="J46" s="1">
        <v>42</v>
      </c>
      <c r="K46" s="1" t="s">
        <v>587</v>
      </c>
      <c r="L46" s="1" t="s">
        <v>595</v>
      </c>
      <c r="M46" s="1" t="s">
        <v>596</v>
      </c>
      <c r="N46" s="1">
        <v>987</v>
      </c>
      <c r="O46" s="1">
        <v>1134</v>
      </c>
      <c r="P46" s="1" t="s">
        <v>614</v>
      </c>
      <c r="Q46" s="1" t="s">
        <v>615</v>
      </c>
      <c r="R46" s="1" t="s">
        <v>592</v>
      </c>
      <c r="S46" s="3">
        <v>28875</v>
      </c>
      <c r="T46" s="3">
        <v>29110</v>
      </c>
      <c r="U46" s="1" t="s">
        <v>979</v>
      </c>
      <c r="V46" s="1">
        <v>38290</v>
      </c>
      <c r="W46" s="1" t="s">
        <v>948</v>
      </c>
      <c r="X46" s="1" t="s">
        <v>951</v>
      </c>
      <c r="Y46" s="1" t="s">
        <v>1601</v>
      </c>
      <c r="Z46" s="1">
        <v>305</v>
      </c>
      <c r="AA46" s="1" t="s">
        <v>42</v>
      </c>
      <c r="AB46" s="1" t="s">
        <v>1192</v>
      </c>
      <c r="AC46" s="1" t="s">
        <v>1274</v>
      </c>
      <c r="AD46" s="1" t="s">
        <v>1175</v>
      </c>
      <c r="AE46" s="1">
        <v>4425132485</v>
      </c>
    </row>
    <row r="47" spans="1:31" x14ac:dyDescent="0.3">
      <c r="A47" s="1">
        <v>4283</v>
      </c>
      <c r="B47" s="1">
        <v>804</v>
      </c>
      <c r="C47" s="1" t="s">
        <v>78</v>
      </c>
      <c r="D47" s="1" t="s">
        <v>410</v>
      </c>
      <c r="E47" s="1" t="s">
        <v>11</v>
      </c>
      <c r="F47" s="1" t="s">
        <v>17</v>
      </c>
      <c r="G47" s="1">
        <v>4751700379</v>
      </c>
      <c r="H47" s="3">
        <v>35666</v>
      </c>
      <c r="I47" s="3">
        <v>40366</v>
      </c>
      <c r="J47" s="1">
        <v>912</v>
      </c>
      <c r="K47" s="1" t="s">
        <v>605</v>
      </c>
      <c r="L47" s="1" t="s">
        <v>588</v>
      </c>
      <c r="M47" s="1" t="s">
        <v>596</v>
      </c>
      <c r="N47" s="1">
        <v>505</v>
      </c>
      <c r="O47" s="1">
        <v>1082</v>
      </c>
      <c r="P47" s="1" t="s">
        <v>902</v>
      </c>
      <c r="Q47" s="1" t="s">
        <v>903</v>
      </c>
      <c r="R47" s="1" t="s">
        <v>599</v>
      </c>
      <c r="S47" s="3">
        <v>43829</v>
      </c>
      <c r="T47" s="3"/>
      <c r="U47" s="1" t="s">
        <v>1004</v>
      </c>
      <c r="V47" s="1">
        <v>36312</v>
      </c>
      <c r="W47" s="1" t="s">
        <v>954</v>
      </c>
      <c r="X47" s="1" t="s">
        <v>949</v>
      </c>
      <c r="Y47" s="1" t="s">
        <v>1539</v>
      </c>
      <c r="Z47" s="1">
        <v>789</v>
      </c>
      <c r="AA47" s="1" t="s">
        <v>1275</v>
      </c>
      <c r="AB47" s="1" t="s">
        <v>1180</v>
      </c>
      <c r="AC47" s="1" t="s">
        <v>1276</v>
      </c>
      <c r="AD47" s="1" t="s">
        <v>1171</v>
      </c>
      <c r="AE47" s="1">
        <v>7412005788</v>
      </c>
    </row>
    <row r="48" spans="1:31" x14ac:dyDescent="0.3">
      <c r="A48" s="1">
        <v>9486</v>
      </c>
      <c r="B48" s="1">
        <v>694</v>
      </c>
      <c r="C48" s="1" t="s">
        <v>79</v>
      </c>
      <c r="D48" s="1" t="s">
        <v>411</v>
      </c>
      <c r="E48" s="1" t="s">
        <v>11</v>
      </c>
      <c r="F48" s="1" t="s">
        <v>80</v>
      </c>
      <c r="G48" s="1">
        <v>9430559862</v>
      </c>
      <c r="H48" s="3">
        <v>37775</v>
      </c>
      <c r="I48" s="3">
        <v>41767</v>
      </c>
      <c r="J48" s="1">
        <v>782</v>
      </c>
      <c r="K48" s="1" t="s">
        <v>635</v>
      </c>
      <c r="L48" s="1" t="s">
        <v>588</v>
      </c>
      <c r="M48" s="1" t="s">
        <v>596</v>
      </c>
      <c r="N48" s="1">
        <v>182</v>
      </c>
      <c r="O48" s="1">
        <v>871</v>
      </c>
      <c r="P48" s="1" t="s">
        <v>863</v>
      </c>
      <c r="Q48" s="1" t="s">
        <v>864</v>
      </c>
      <c r="R48" s="1" t="s">
        <v>592</v>
      </c>
      <c r="S48" s="3">
        <v>37499</v>
      </c>
      <c r="T48" s="3">
        <v>37549</v>
      </c>
      <c r="U48" s="1" t="s">
        <v>1006</v>
      </c>
      <c r="V48" s="1">
        <v>24856</v>
      </c>
      <c r="W48" s="1" t="s">
        <v>948</v>
      </c>
      <c r="X48" s="1" t="s">
        <v>949</v>
      </c>
      <c r="Y48" s="1" t="s">
        <v>1554</v>
      </c>
      <c r="Z48" s="1">
        <v>148</v>
      </c>
      <c r="AA48" s="1" t="s">
        <v>1277</v>
      </c>
      <c r="AB48" s="1" t="s">
        <v>1169</v>
      </c>
      <c r="AC48" s="1" t="s">
        <v>858</v>
      </c>
      <c r="AD48" s="1" t="s">
        <v>1241</v>
      </c>
      <c r="AE48" s="1">
        <v>4924177596</v>
      </c>
    </row>
    <row r="49" spans="1:31" x14ac:dyDescent="0.3">
      <c r="A49" s="1">
        <v>308</v>
      </c>
      <c r="B49" s="1">
        <v>198</v>
      </c>
      <c r="C49" s="1" t="s">
        <v>81</v>
      </c>
      <c r="D49" s="1" t="s">
        <v>412</v>
      </c>
      <c r="E49" s="1" t="s">
        <v>14</v>
      </c>
      <c r="F49" s="1" t="s">
        <v>82</v>
      </c>
      <c r="G49" s="1">
        <v>4160161977</v>
      </c>
      <c r="H49" s="3">
        <v>35922</v>
      </c>
      <c r="I49" s="3">
        <v>42733</v>
      </c>
      <c r="J49" s="1">
        <v>140</v>
      </c>
      <c r="K49" s="1" t="s">
        <v>632</v>
      </c>
      <c r="L49" s="1" t="s">
        <v>588</v>
      </c>
      <c r="M49" s="1" t="s">
        <v>596</v>
      </c>
      <c r="N49" s="1">
        <v>226</v>
      </c>
      <c r="O49" s="1">
        <v>970</v>
      </c>
      <c r="P49" s="1" t="s">
        <v>652</v>
      </c>
      <c r="Q49" s="1" t="s">
        <v>653</v>
      </c>
      <c r="R49" s="1" t="s">
        <v>592</v>
      </c>
      <c r="S49" s="3">
        <v>38878</v>
      </c>
      <c r="T49" s="3">
        <v>38915</v>
      </c>
      <c r="U49" s="1" t="s">
        <v>1007</v>
      </c>
      <c r="V49" s="1">
        <v>39234</v>
      </c>
      <c r="W49" s="1" t="s">
        <v>948</v>
      </c>
      <c r="X49" s="1" t="s">
        <v>949</v>
      </c>
      <c r="Y49" s="1" t="s">
        <v>1552</v>
      </c>
      <c r="Z49" s="1">
        <v>7</v>
      </c>
      <c r="AA49" s="1" t="s">
        <v>1278</v>
      </c>
      <c r="AB49" s="1" t="s">
        <v>1167</v>
      </c>
      <c r="AC49" s="1" t="s">
        <v>1279</v>
      </c>
      <c r="AD49" s="1" t="s">
        <v>1280</v>
      </c>
      <c r="AE49" s="1">
        <v>9744154055</v>
      </c>
    </row>
    <row r="50" spans="1:31" x14ac:dyDescent="0.3">
      <c r="A50" s="1">
        <v>8927</v>
      </c>
      <c r="B50" s="1">
        <v>576</v>
      </c>
      <c r="C50" s="1" t="s">
        <v>83</v>
      </c>
      <c r="D50" s="1" t="s">
        <v>413</v>
      </c>
      <c r="E50" s="1" t="s">
        <v>11</v>
      </c>
      <c r="F50" s="1" t="s">
        <v>84</v>
      </c>
      <c r="G50" s="1">
        <v>1660494007</v>
      </c>
      <c r="H50" s="3">
        <v>27763</v>
      </c>
      <c r="I50" s="3">
        <v>31305</v>
      </c>
      <c r="J50" s="1">
        <v>702</v>
      </c>
      <c r="K50" s="1" t="s">
        <v>602</v>
      </c>
      <c r="L50" s="1" t="s">
        <v>588</v>
      </c>
      <c r="M50" s="1" t="s">
        <v>596</v>
      </c>
      <c r="N50" s="1">
        <v>111</v>
      </c>
      <c r="O50" s="1">
        <v>617</v>
      </c>
      <c r="P50" s="1" t="s">
        <v>834</v>
      </c>
      <c r="Q50" s="1" t="s">
        <v>835</v>
      </c>
      <c r="R50" s="1" t="s">
        <v>592</v>
      </c>
      <c r="S50" s="3">
        <v>38175</v>
      </c>
      <c r="T50" s="3">
        <v>38311</v>
      </c>
      <c r="U50" s="1" t="s">
        <v>1009</v>
      </c>
      <c r="V50" s="1">
        <v>74222</v>
      </c>
      <c r="W50" s="1" t="s">
        <v>948</v>
      </c>
      <c r="X50" s="1" t="s">
        <v>951</v>
      </c>
      <c r="Y50" s="1" t="s">
        <v>1555</v>
      </c>
      <c r="Z50" s="1">
        <v>982</v>
      </c>
      <c r="AA50" s="1" t="s">
        <v>1281</v>
      </c>
      <c r="AB50" s="1" t="s">
        <v>1177</v>
      </c>
      <c r="AC50" s="1" t="s">
        <v>1282</v>
      </c>
      <c r="AD50" s="1" t="s">
        <v>1165</v>
      </c>
      <c r="AE50" s="1">
        <v>5862720266</v>
      </c>
    </row>
    <row r="51" spans="1:31" x14ac:dyDescent="0.3">
      <c r="A51" s="1">
        <v>9177</v>
      </c>
      <c r="B51" s="1">
        <v>19</v>
      </c>
      <c r="C51" s="1" t="s">
        <v>145</v>
      </c>
      <c r="D51" s="1" t="s">
        <v>449</v>
      </c>
      <c r="E51" s="1" t="s">
        <v>11</v>
      </c>
      <c r="F51" s="1" t="s">
        <v>146</v>
      </c>
      <c r="G51" s="1">
        <v>7591554939</v>
      </c>
      <c r="H51" s="3">
        <v>40529</v>
      </c>
      <c r="I51" s="3">
        <v>44199</v>
      </c>
      <c r="J51" s="1">
        <v>45</v>
      </c>
      <c r="K51" s="1" t="s">
        <v>616</v>
      </c>
      <c r="L51" s="1" t="s">
        <v>595</v>
      </c>
      <c r="M51" s="1" t="s">
        <v>589</v>
      </c>
      <c r="N51" s="1">
        <v>889</v>
      </c>
      <c r="O51" s="1">
        <v>1050</v>
      </c>
      <c r="P51" s="1" t="s">
        <v>617</v>
      </c>
      <c r="Q51" s="1" t="s">
        <v>618</v>
      </c>
      <c r="R51" s="1" t="s">
        <v>592</v>
      </c>
      <c r="S51" s="3">
        <v>35127</v>
      </c>
      <c r="T51" s="3">
        <v>35186</v>
      </c>
      <c r="U51" s="1" t="s">
        <v>982</v>
      </c>
      <c r="V51" s="1">
        <v>15307</v>
      </c>
      <c r="W51" s="1" t="s">
        <v>948</v>
      </c>
      <c r="X51" s="1" t="s">
        <v>949</v>
      </c>
      <c r="Y51" s="1" t="s">
        <v>1571</v>
      </c>
      <c r="Z51" s="1">
        <v>289</v>
      </c>
      <c r="AA51" s="1" t="s">
        <v>81</v>
      </c>
      <c r="AB51" s="1" t="s">
        <v>1164</v>
      </c>
      <c r="AC51" s="1" t="s">
        <v>1283</v>
      </c>
      <c r="AD51" s="1" t="s">
        <v>1284</v>
      </c>
      <c r="AE51" s="1">
        <v>3201665520</v>
      </c>
    </row>
    <row r="52" spans="1:31" x14ac:dyDescent="0.3">
      <c r="A52" s="1">
        <v>249</v>
      </c>
      <c r="B52" s="1">
        <v>754</v>
      </c>
      <c r="C52" s="1" t="s">
        <v>35</v>
      </c>
      <c r="D52" s="1" t="s">
        <v>414</v>
      </c>
      <c r="E52" s="1" t="s">
        <v>14</v>
      </c>
      <c r="F52" s="1" t="s">
        <v>85</v>
      </c>
      <c r="G52" s="1">
        <v>2979310129</v>
      </c>
      <c r="H52" s="3">
        <v>40312</v>
      </c>
      <c r="I52" s="3">
        <v>46709</v>
      </c>
      <c r="J52" s="1">
        <v>284</v>
      </c>
      <c r="K52" s="1" t="s">
        <v>619</v>
      </c>
      <c r="L52" s="1" t="s">
        <v>588</v>
      </c>
      <c r="M52" s="1" t="s">
        <v>589</v>
      </c>
      <c r="N52" s="1">
        <v>145</v>
      </c>
      <c r="O52" s="1">
        <v>814</v>
      </c>
      <c r="P52" s="1" t="s">
        <v>706</v>
      </c>
      <c r="Q52" s="1" t="s">
        <v>17</v>
      </c>
      <c r="R52" s="1" t="s">
        <v>592</v>
      </c>
      <c r="S52" s="3">
        <v>29988</v>
      </c>
      <c r="T52" s="3">
        <v>30018</v>
      </c>
      <c r="U52" s="1" t="s">
        <v>1010</v>
      </c>
      <c r="V52" s="1">
        <v>47260</v>
      </c>
      <c r="W52" s="1" t="s">
        <v>948</v>
      </c>
      <c r="X52" s="1" t="s">
        <v>949</v>
      </c>
      <c r="Y52" s="1" t="s">
        <v>1556</v>
      </c>
      <c r="Z52" s="1">
        <v>249</v>
      </c>
      <c r="AA52" s="1" t="s">
        <v>1285</v>
      </c>
      <c r="AB52" s="1" t="s">
        <v>1229</v>
      </c>
      <c r="AC52" s="1" t="s">
        <v>1286</v>
      </c>
      <c r="AD52" s="1" t="s">
        <v>1160</v>
      </c>
      <c r="AE52" s="1">
        <v>6264685114</v>
      </c>
    </row>
    <row r="53" spans="1:31" x14ac:dyDescent="0.3">
      <c r="A53" s="1">
        <v>2620</v>
      </c>
      <c r="B53" s="1">
        <v>547</v>
      </c>
      <c r="C53" s="1" t="s">
        <v>86</v>
      </c>
      <c r="D53" s="1" t="s">
        <v>415</v>
      </c>
      <c r="E53" s="1" t="s">
        <v>14</v>
      </c>
      <c r="F53" s="1" t="s">
        <v>87</v>
      </c>
      <c r="G53" s="1">
        <v>1973879566</v>
      </c>
      <c r="H53" s="3">
        <v>38948</v>
      </c>
      <c r="I53" s="3">
        <v>44564</v>
      </c>
      <c r="J53" s="1">
        <v>199</v>
      </c>
      <c r="K53" s="1" t="s">
        <v>635</v>
      </c>
      <c r="L53" s="1" t="s">
        <v>595</v>
      </c>
      <c r="M53" s="1" t="s">
        <v>596</v>
      </c>
      <c r="N53" s="1">
        <v>829</v>
      </c>
      <c r="O53" s="1">
        <v>1145</v>
      </c>
      <c r="P53" s="1" t="s">
        <v>677</v>
      </c>
      <c r="Q53" s="1" t="s">
        <v>678</v>
      </c>
      <c r="R53" s="1" t="s">
        <v>599</v>
      </c>
      <c r="S53" s="3">
        <v>39290</v>
      </c>
      <c r="T53" s="3"/>
      <c r="U53" s="1" t="s">
        <v>1012</v>
      </c>
      <c r="V53" s="1">
        <v>45432</v>
      </c>
      <c r="W53" s="1" t="s">
        <v>954</v>
      </c>
      <c r="X53" s="1" t="s">
        <v>951</v>
      </c>
      <c r="Y53" s="1" t="s">
        <v>1539</v>
      </c>
      <c r="Z53" s="1">
        <v>273</v>
      </c>
      <c r="AA53" s="1" t="s">
        <v>357</v>
      </c>
      <c r="AB53" s="1" t="s">
        <v>1173</v>
      </c>
      <c r="AC53" s="1" t="s">
        <v>1287</v>
      </c>
      <c r="AD53" s="1" t="s">
        <v>1163</v>
      </c>
      <c r="AE53" s="1">
        <v>6650624462</v>
      </c>
    </row>
    <row r="54" spans="1:31" x14ac:dyDescent="0.3">
      <c r="A54" s="1">
        <v>1164</v>
      </c>
      <c r="B54" s="1">
        <v>656</v>
      </c>
      <c r="C54" s="1" t="s">
        <v>88</v>
      </c>
      <c r="D54" s="1" t="s">
        <v>416</v>
      </c>
      <c r="E54" s="1" t="s">
        <v>8</v>
      </c>
      <c r="F54" s="1" t="s">
        <v>89</v>
      </c>
      <c r="G54" s="1">
        <v>7030699598</v>
      </c>
      <c r="H54" s="3">
        <v>30479</v>
      </c>
      <c r="I54" s="3">
        <v>37219</v>
      </c>
      <c r="J54" s="1">
        <v>228</v>
      </c>
      <c r="K54" s="1" t="s">
        <v>635</v>
      </c>
      <c r="L54" s="1" t="s">
        <v>595</v>
      </c>
      <c r="M54" s="1" t="s">
        <v>596</v>
      </c>
      <c r="N54" s="1">
        <v>269</v>
      </c>
      <c r="O54" s="1">
        <v>902</v>
      </c>
      <c r="P54" s="1" t="s">
        <v>17</v>
      </c>
      <c r="Q54" s="1" t="s">
        <v>692</v>
      </c>
      <c r="R54" s="1" t="s">
        <v>592</v>
      </c>
      <c r="S54" s="3">
        <v>34423</v>
      </c>
      <c r="T54" s="3">
        <v>34433</v>
      </c>
      <c r="U54" s="1" t="s">
        <v>1013</v>
      </c>
      <c r="V54" s="1">
        <v>30192</v>
      </c>
      <c r="W54" s="1" t="s">
        <v>948</v>
      </c>
      <c r="X54" s="1" t="s">
        <v>951</v>
      </c>
      <c r="Y54" s="1" t="s">
        <v>1557</v>
      </c>
      <c r="Z54" s="1">
        <v>172</v>
      </c>
      <c r="AA54" s="1" t="s">
        <v>1288</v>
      </c>
      <c r="AB54" s="1" t="s">
        <v>1187</v>
      </c>
      <c r="AC54" s="1" t="s">
        <v>1289</v>
      </c>
      <c r="AD54" s="1" t="s">
        <v>1160</v>
      </c>
      <c r="AE54" s="1">
        <v>7889923764</v>
      </c>
    </row>
    <row r="55" spans="1:31" x14ac:dyDescent="0.3">
      <c r="A55" s="1">
        <v>4551</v>
      </c>
      <c r="B55" s="1">
        <v>972</v>
      </c>
      <c r="C55" s="1" t="s">
        <v>317</v>
      </c>
      <c r="D55" s="1" t="s">
        <v>543</v>
      </c>
      <c r="E55" s="1" t="s">
        <v>11</v>
      </c>
      <c r="F55" s="1" t="s">
        <v>318</v>
      </c>
      <c r="G55" s="1">
        <v>2375791511</v>
      </c>
      <c r="H55" s="3">
        <v>39964</v>
      </c>
      <c r="I55" s="3">
        <v>45194</v>
      </c>
      <c r="J55" s="1">
        <v>52</v>
      </c>
      <c r="K55" s="1" t="s">
        <v>619</v>
      </c>
      <c r="L55" s="1" t="s">
        <v>595</v>
      </c>
      <c r="M55" s="1" t="s">
        <v>589</v>
      </c>
      <c r="N55" s="1">
        <v>873</v>
      </c>
      <c r="O55" s="1">
        <v>1199</v>
      </c>
      <c r="P55" s="1" t="s">
        <v>620</v>
      </c>
      <c r="Q55" s="1" t="s">
        <v>621</v>
      </c>
      <c r="R55" s="1" t="s">
        <v>599</v>
      </c>
      <c r="S55" s="3">
        <v>42510</v>
      </c>
      <c r="T55" s="3"/>
      <c r="U55" s="1" t="s">
        <v>984</v>
      </c>
      <c r="V55" s="1">
        <v>75766</v>
      </c>
      <c r="W55" s="1" t="s">
        <v>954</v>
      </c>
      <c r="X55" s="1" t="s">
        <v>949</v>
      </c>
      <c r="Y55" s="1" t="s">
        <v>1539</v>
      </c>
      <c r="Z55" s="1">
        <v>18</v>
      </c>
      <c r="AA55" s="1" t="s">
        <v>131</v>
      </c>
      <c r="AB55" s="1" t="s">
        <v>1180</v>
      </c>
      <c r="AC55" s="1" t="s">
        <v>628</v>
      </c>
      <c r="AD55" s="1" t="s">
        <v>1290</v>
      </c>
      <c r="AE55" s="1">
        <v>8311555346</v>
      </c>
    </row>
    <row r="56" spans="1:31" x14ac:dyDescent="0.3">
      <c r="A56" s="1">
        <v>4711</v>
      </c>
      <c r="B56" s="1">
        <v>654</v>
      </c>
      <c r="C56" s="1" t="s">
        <v>90</v>
      </c>
      <c r="D56" s="1" t="s">
        <v>417</v>
      </c>
      <c r="E56" s="1" t="s">
        <v>8</v>
      </c>
      <c r="F56" s="1" t="s">
        <v>91</v>
      </c>
      <c r="G56" s="1">
        <v>2618164744</v>
      </c>
      <c r="H56" s="3">
        <v>35927</v>
      </c>
      <c r="I56" s="3">
        <v>39342</v>
      </c>
      <c r="J56" s="1">
        <v>908</v>
      </c>
      <c r="K56" s="1" t="s">
        <v>619</v>
      </c>
      <c r="L56" s="1" t="s">
        <v>588</v>
      </c>
      <c r="M56" s="1" t="s">
        <v>596</v>
      </c>
      <c r="N56" s="1">
        <v>660</v>
      </c>
      <c r="O56" s="1">
        <v>1470</v>
      </c>
      <c r="P56" s="1" t="s">
        <v>900</v>
      </c>
      <c r="Q56" s="1" t="s">
        <v>901</v>
      </c>
      <c r="R56" s="1" t="s">
        <v>599</v>
      </c>
      <c r="S56" s="3">
        <v>36188</v>
      </c>
      <c r="T56" s="3"/>
      <c r="U56" s="1" t="s">
        <v>1015</v>
      </c>
      <c r="V56" s="1">
        <v>53868</v>
      </c>
      <c r="W56" s="1" t="s">
        <v>954</v>
      </c>
      <c r="X56" s="1" t="s">
        <v>949</v>
      </c>
      <c r="Y56" s="1" t="s">
        <v>1539</v>
      </c>
      <c r="Z56" s="1">
        <v>234</v>
      </c>
      <c r="AA56" s="1" t="s">
        <v>1291</v>
      </c>
      <c r="AB56" s="1" t="s">
        <v>1180</v>
      </c>
      <c r="AC56" s="1" t="s">
        <v>1292</v>
      </c>
      <c r="AD56" s="1" t="s">
        <v>1231</v>
      </c>
      <c r="AE56" s="1">
        <v>4666975381</v>
      </c>
    </row>
    <row r="57" spans="1:31" x14ac:dyDescent="0.3">
      <c r="A57" s="1">
        <v>4053</v>
      </c>
      <c r="B57" s="1">
        <v>646</v>
      </c>
      <c r="C57" s="1" t="s">
        <v>92</v>
      </c>
      <c r="D57" s="1" t="s">
        <v>418</v>
      </c>
      <c r="E57" s="1" t="s">
        <v>14</v>
      </c>
      <c r="F57" s="1" t="s">
        <v>93</v>
      </c>
      <c r="G57" s="1">
        <v>6736421797</v>
      </c>
      <c r="H57" s="3">
        <v>41348</v>
      </c>
      <c r="I57" s="3">
        <v>45448</v>
      </c>
      <c r="J57" s="1">
        <v>594</v>
      </c>
      <c r="K57" s="1" t="s">
        <v>602</v>
      </c>
      <c r="L57" s="1" t="s">
        <v>595</v>
      </c>
      <c r="M57" s="1" t="s">
        <v>596</v>
      </c>
      <c r="N57" s="1">
        <v>484</v>
      </c>
      <c r="O57" s="1">
        <v>568</v>
      </c>
      <c r="P57" s="1" t="s">
        <v>789</v>
      </c>
      <c r="Q57" s="1" t="s">
        <v>808</v>
      </c>
      <c r="R57" s="1" t="s">
        <v>599</v>
      </c>
      <c r="S57" s="3">
        <v>38066</v>
      </c>
      <c r="T57" s="3"/>
      <c r="U57" s="1" t="s">
        <v>1017</v>
      </c>
      <c r="V57" s="1">
        <v>9691</v>
      </c>
      <c r="W57" s="1" t="s">
        <v>954</v>
      </c>
      <c r="X57" s="1" t="s">
        <v>949</v>
      </c>
      <c r="Y57" s="1" t="s">
        <v>1539</v>
      </c>
      <c r="Z57" s="1">
        <v>844</v>
      </c>
      <c r="AA57" s="1" t="s">
        <v>1293</v>
      </c>
      <c r="AB57" s="1" t="s">
        <v>1265</v>
      </c>
      <c r="AC57" s="1" t="s">
        <v>1294</v>
      </c>
      <c r="AD57" s="1" t="s">
        <v>1215</v>
      </c>
      <c r="AE57" s="1">
        <v>1860620006</v>
      </c>
    </row>
    <row r="58" spans="1:31" x14ac:dyDescent="0.3">
      <c r="A58" s="1">
        <v>4272</v>
      </c>
      <c r="B58" s="1">
        <v>250</v>
      </c>
      <c r="C58" s="1" t="s">
        <v>94</v>
      </c>
      <c r="D58" s="1" t="s">
        <v>419</v>
      </c>
      <c r="E58" s="1" t="s">
        <v>14</v>
      </c>
      <c r="F58" s="1" t="s">
        <v>95</v>
      </c>
      <c r="G58" s="1">
        <v>5071378297</v>
      </c>
      <c r="H58" s="3">
        <v>41746</v>
      </c>
      <c r="I58" s="3">
        <v>44742</v>
      </c>
      <c r="J58" s="1">
        <v>542</v>
      </c>
      <c r="K58" s="1" t="s">
        <v>646</v>
      </c>
      <c r="L58" s="1" t="s">
        <v>588</v>
      </c>
      <c r="M58" s="1" t="s">
        <v>596</v>
      </c>
      <c r="N58" s="1">
        <v>100</v>
      </c>
      <c r="O58" s="1">
        <v>487</v>
      </c>
      <c r="P58" s="1" t="s">
        <v>335</v>
      </c>
      <c r="Q58" s="1" t="s">
        <v>790</v>
      </c>
      <c r="R58" s="1" t="s">
        <v>599</v>
      </c>
      <c r="S58" s="3">
        <v>31551</v>
      </c>
      <c r="T58" s="3"/>
      <c r="U58" s="1" t="s">
        <v>1018</v>
      </c>
      <c r="V58" s="1">
        <v>39001</v>
      </c>
      <c r="W58" s="1" t="s">
        <v>954</v>
      </c>
      <c r="X58" s="1" t="s">
        <v>951</v>
      </c>
      <c r="Y58" s="1" t="s">
        <v>1539</v>
      </c>
      <c r="Z58" s="1">
        <v>368</v>
      </c>
      <c r="AA58" s="1" t="s">
        <v>1295</v>
      </c>
      <c r="AB58" s="1" t="s">
        <v>1187</v>
      </c>
      <c r="AC58" s="1" t="s">
        <v>1296</v>
      </c>
      <c r="AD58" s="1" t="s">
        <v>1160</v>
      </c>
      <c r="AE58" s="1">
        <v>1015130737</v>
      </c>
    </row>
    <row r="59" spans="1:31" x14ac:dyDescent="0.3">
      <c r="A59" s="1">
        <v>7005</v>
      </c>
      <c r="B59" s="1">
        <v>81</v>
      </c>
      <c r="C59" s="1" t="s">
        <v>96</v>
      </c>
      <c r="D59" s="1" t="s">
        <v>420</v>
      </c>
      <c r="E59" s="1" t="s">
        <v>14</v>
      </c>
      <c r="F59" s="1" t="s">
        <v>97</v>
      </c>
      <c r="G59" s="1">
        <v>3907479910</v>
      </c>
      <c r="H59" s="3">
        <v>26021</v>
      </c>
      <c r="I59" s="3">
        <v>30403</v>
      </c>
      <c r="J59" s="1">
        <v>586</v>
      </c>
      <c r="K59" s="1" t="s">
        <v>594</v>
      </c>
      <c r="L59" s="1" t="s">
        <v>595</v>
      </c>
      <c r="M59" s="1" t="s">
        <v>589</v>
      </c>
      <c r="N59" s="1">
        <v>711</v>
      </c>
      <c r="O59" s="1">
        <v>1197</v>
      </c>
      <c r="P59" s="1" t="s">
        <v>804</v>
      </c>
      <c r="Q59" s="1" t="s">
        <v>805</v>
      </c>
      <c r="R59" s="1" t="s">
        <v>599</v>
      </c>
      <c r="S59" s="3">
        <v>28192</v>
      </c>
      <c r="T59" s="3"/>
      <c r="U59" s="1" t="s">
        <v>1020</v>
      </c>
      <c r="V59" s="1">
        <v>70814</v>
      </c>
      <c r="W59" s="1" t="s">
        <v>954</v>
      </c>
      <c r="X59" s="1" t="s">
        <v>949</v>
      </c>
      <c r="Y59" s="1" t="s">
        <v>1539</v>
      </c>
      <c r="Z59" s="1">
        <v>372</v>
      </c>
      <c r="AA59" s="1" t="s">
        <v>44</v>
      </c>
      <c r="AB59" s="1" t="s">
        <v>1167</v>
      </c>
      <c r="AC59" s="1" t="s">
        <v>1297</v>
      </c>
      <c r="AD59" s="1" t="s">
        <v>1165</v>
      </c>
      <c r="AE59" s="1">
        <v>3355369287</v>
      </c>
    </row>
    <row r="60" spans="1:31" x14ac:dyDescent="0.3">
      <c r="A60" s="1">
        <v>7253</v>
      </c>
      <c r="B60" s="1">
        <v>360</v>
      </c>
      <c r="C60" s="1" t="s">
        <v>104</v>
      </c>
      <c r="D60" s="1" t="s">
        <v>453</v>
      </c>
      <c r="E60" s="1" t="s">
        <v>8</v>
      </c>
      <c r="F60" s="1" t="s">
        <v>151</v>
      </c>
      <c r="G60" s="1">
        <v>9700239171</v>
      </c>
      <c r="H60" s="3">
        <v>29113</v>
      </c>
      <c r="I60" s="3">
        <v>34515</v>
      </c>
      <c r="J60" s="1">
        <v>57</v>
      </c>
      <c r="K60" s="1" t="s">
        <v>594</v>
      </c>
      <c r="L60" s="1" t="s">
        <v>595</v>
      </c>
      <c r="M60" s="1" t="s">
        <v>596</v>
      </c>
      <c r="N60" s="1">
        <v>753</v>
      </c>
      <c r="O60" s="1">
        <v>1027</v>
      </c>
      <c r="P60" s="1" t="s">
        <v>622</v>
      </c>
      <c r="Q60" s="1" t="s">
        <v>623</v>
      </c>
      <c r="R60" s="1" t="s">
        <v>592</v>
      </c>
      <c r="S60" s="3">
        <v>38064</v>
      </c>
      <c r="T60" s="3">
        <v>38048</v>
      </c>
      <c r="U60" s="1" t="s">
        <v>987</v>
      </c>
      <c r="V60" s="1">
        <v>89420</v>
      </c>
      <c r="W60" s="1" t="s">
        <v>948</v>
      </c>
      <c r="X60" s="1" t="s">
        <v>951</v>
      </c>
      <c r="Y60" s="1" t="s">
        <v>1573</v>
      </c>
      <c r="Z60" s="1">
        <v>501</v>
      </c>
      <c r="AA60" s="1" t="s">
        <v>1298</v>
      </c>
      <c r="AB60" s="1" t="s">
        <v>1202</v>
      </c>
      <c r="AC60" s="1" t="s">
        <v>1299</v>
      </c>
      <c r="AD60" s="1" t="s">
        <v>1163</v>
      </c>
      <c r="AE60" s="1">
        <v>1354925878</v>
      </c>
    </row>
    <row r="61" spans="1:31" x14ac:dyDescent="0.3">
      <c r="A61" s="1">
        <v>2308</v>
      </c>
      <c r="B61" s="1">
        <v>898</v>
      </c>
      <c r="C61" s="1" t="s">
        <v>98</v>
      </c>
      <c r="D61" s="1" t="s">
        <v>421</v>
      </c>
      <c r="E61" s="1" t="s">
        <v>8</v>
      </c>
      <c r="F61" s="1" t="s">
        <v>99</v>
      </c>
      <c r="G61" s="1">
        <v>8175968796</v>
      </c>
      <c r="H61" s="3">
        <v>29175</v>
      </c>
      <c r="I61" s="3">
        <v>30472</v>
      </c>
      <c r="J61" s="1">
        <v>636</v>
      </c>
      <c r="K61" s="1" t="s">
        <v>602</v>
      </c>
      <c r="L61" s="1" t="s">
        <v>588</v>
      </c>
      <c r="M61" s="1" t="s">
        <v>596</v>
      </c>
      <c r="N61" s="1">
        <v>325</v>
      </c>
      <c r="O61" s="1">
        <v>994</v>
      </c>
      <c r="P61" s="1" t="s">
        <v>819</v>
      </c>
      <c r="Q61" s="1" t="s">
        <v>820</v>
      </c>
      <c r="R61" s="1" t="s">
        <v>592</v>
      </c>
      <c r="S61" s="3">
        <v>39502</v>
      </c>
      <c r="T61" s="3">
        <v>39669</v>
      </c>
      <c r="U61" s="1" t="s">
        <v>1021</v>
      </c>
      <c r="V61" s="1">
        <v>13740</v>
      </c>
      <c r="W61" s="1" t="s">
        <v>948</v>
      </c>
      <c r="X61" s="1" t="s">
        <v>951</v>
      </c>
      <c r="Y61" s="1" t="s">
        <v>1558</v>
      </c>
      <c r="Z61" s="1">
        <v>82</v>
      </c>
      <c r="AA61" s="1" t="s">
        <v>1300</v>
      </c>
      <c r="AB61" s="1" t="s">
        <v>1242</v>
      </c>
      <c r="AC61" s="1" t="s">
        <v>789</v>
      </c>
      <c r="AD61" s="1" t="s">
        <v>1301</v>
      </c>
      <c r="AE61" s="1">
        <v>7381630742</v>
      </c>
    </row>
    <row r="62" spans="1:31" x14ac:dyDescent="0.3">
      <c r="A62" s="1">
        <v>5150</v>
      </c>
      <c r="B62" s="1">
        <v>461</v>
      </c>
      <c r="C62" s="1" t="s">
        <v>100</v>
      </c>
      <c r="D62" s="1" t="s">
        <v>422</v>
      </c>
      <c r="E62" s="1" t="s">
        <v>11</v>
      </c>
      <c r="F62" s="1" t="s">
        <v>101</v>
      </c>
      <c r="G62" s="1">
        <v>2711085992</v>
      </c>
      <c r="H62" s="3">
        <v>42926</v>
      </c>
      <c r="I62" s="3">
        <v>48907</v>
      </c>
      <c r="J62" s="1">
        <v>581</v>
      </c>
      <c r="K62" s="1" t="s">
        <v>695</v>
      </c>
      <c r="L62" s="1" t="s">
        <v>595</v>
      </c>
      <c r="M62" s="1" t="s">
        <v>596</v>
      </c>
      <c r="N62" s="1">
        <v>209</v>
      </c>
      <c r="O62" s="1">
        <v>933</v>
      </c>
      <c r="P62" s="1" t="s">
        <v>802</v>
      </c>
      <c r="Q62" s="1" t="s">
        <v>803</v>
      </c>
      <c r="R62" s="1" t="s">
        <v>599</v>
      </c>
      <c r="S62" s="3">
        <v>43063</v>
      </c>
      <c r="T62" s="3"/>
      <c r="U62" s="1" t="s">
        <v>1023</v>
      </c>
      <c r="V62" s="1">
        <v>33435</v>
      </c>
      <c r="W62" s="1" t="s">
        <v>954</v>
      </c>
      <c r="X62" s="1" t="s">
        <v>949</v>
      </c>
      <c r="Y62" s="1" t="s">
        <v>1539</v>
      </c>
      <c r="Z62" s="1">
        <v>528</v>
      </c>
      <c r="AA62" s="1" t="s">
        <v>1302</v>
      </c>
      <c r="AB62" s="1" t="s">
        <v>1158</v>
      </c>
      <c r="AC62" s="1" t="s">
        <v>290</v>
      </c>
      <c r="AD62" s="1" t="s">
        <v>1280</v>
      </c>
      <c r="AE62" s="1">
        <v>3343867513</v>
      </c>
    </row>
    <row r="63" spans="1:31" x14ac:dyDescent="0.3">
      <c r="A63" s="1">
        <v>693</v>
      </c>
      <c r="B63" s="1">
        <v>390</v>
      </c>
      <c r="C63" s="1" t="s">
        <v>102</v>
      </c>
      <c r="D63" s="1" t="s">
        <v>423</v>
      </c>
      <c r="E63" s="1" t="s">
        <v>8</v>
      </c>
      <c r="F63" s="1" t="s">
        <v>103</v>
      </c>
      <c r="G63" s="1">
        <v>3457826852</v>
      </c>
      <c r="H63" s="3">
        <v>39331</v>
      </c>
      <c r="I63" s="3">
        <v>44555</v>
      </c>
      <c r="J63" s="1">
        <v>336</v>
      </c>
      <c r="K63" s="1" t="s">
        <v>594</v>
      </c>
      <c r="L63" s="1" t="s">
        <v>588</v>
      </c>
      <c r="M63" s="1" t="s">
        <v>589</v>
      </c>
      <c r="N63" s="1">
        <v>996</v>
      </c>
      <c r="O63" s="1">
        <v>1168</v>
      </c>
      <c r="P63" s="1" t="s">
        <v>17</v>
      </c>
      <c r="Q63" s="1" t="s">
        <v>727</v>
      </c>
      <c r="R63" s="1" t="s">
        <v>599</v>
      </c>
      <c r="S63" s="3">
        <v>26581</v>
      </c>
      <c r="T63" s="3"/>
      <c r="U63" s="1" t="s">
        <v>1024</v>
      </c>
      <c r="V63" s="1">
        <v>73589</v>
      </c>
      <c r="W63" s="1" t="s">
        <v>954</v>
      </c>
      <c r="X63" s="1" t="s">
        <v>949</v>
      </c>
      <c r="Y63" s="1" t="s">
        <v>1539</v>
      </c>
      <c r="Z63" s="1">
        <v>143</v>
      </c>
      <c r="AA63" s="1" t="s">
        <v>271</v>
      </c>
      <c r="AB63" s="1" t="s">
        <v>1219</v>
      </c>
      <c r="AC63" s="1" t="s">
        <v>1303</v>
      </c>
      <c r="AD63" s="1" t="s">
        <v>1168</v>
      </c>
      <c r="AE63" s="1">
        <v>1484052991</v>
      </c>
    </row>
    <row r="64" spans="1:31" x14ac:dyDescent="0.3">
      <c r="A64" s="1">
        <v>9598</v>
      </c>
      <c r="B64" s="1">
        <v>988</v>
      </c>
      <c r="C64" s="1" t="s">
        <v>104</v>
      </c>
      <c r="D64" s="1" t="s">
        <v>424</v>
      </c>
      <c r="E64" s="1" t="s">
        <v>8</v>
      </c>
      <c r="F64" s="1" t="s">
        <v>105</v>
      </c>
      <c r="G64" s="1">
        <v>2858707837</v>
      </c>
      <c r="H64" s="3">
        <v>30950</v>
      </c>
      <c r="I64" s="3">
        <v>31610</v>
      </c>
      <c r="J64" s="1">
        <v>504</v>
      </c>
      <c r="K64" s="1" t="s">
        <v>632</v>
      </c>
      <c r="L64" s="1" t="s">
        <v>588</v>
      </c>
      <c r="M64" s="1" t="s">
        <v>596</v>
      </c>
      <c r="N64" s="1">
        <v>420</v>
      </c>
      <c r="O64" s="1">
        <v>561</v>
      </c>
      <c r="P64" s="1" t="s">
        <v>778</v>
      </c>
      <c r="Q64" s="1" t="s">
        <v>612</v>
      </c>
      <c r="R64" s="1" t="s">
        <v>592</v>
      </c>
      <c r="S64" s="3">
        <v>30143</v>
      </c>
      <c r="T64" s="3">
        <v>30239</v>
      </c>
      <c r="U64" s="1" t="s">
        <v>1025</v>
      </c>
      <c r="V64" s="1">
        <v>18598</v>
      </c>
      <c r="W64" s="1" t="s">
        <v>948</v>
      </c>
      <c r="X64" s="1" t="s">
        <v>951</v>
      </c>
      <c r="Y64" s="1" t="s">
        <v>1559</v>
      </c>
      <c r="Z64" s="1">
        <v>429</v>
      </c>
      <c r="AA64" s="1" t="s">
        <v>1304</v>
      </c>
      <c r="AB64" s="1" t="s">
        <v>1169</v>
      </c>
      <c r="AC64" s="1" t="s">
        <v>1305</v>
      </c>
      <c r="AD64" s="1" t="s">
        <v>1200</v>
      </c>
      <c r="AE64" s="1">
        <v>5158272401</v>
      </c>
    </row>
    <row r="65" spans="1:31" x14ac:dyDescent="0.3">
      <c r="A65" s="1">
        <v>9917</v>
      </c>
      <c r="B65" s="1">
        <v>808</v>
      </c>
      <c r="C65" s="1" t="s">
        <v>46</v>
      </c>
      <c r="D65" s="1" t="s">
        <v>566</v>
      </c>
      <c r="E65" s="1" t="s">
        <v>11</v>
      </c>
      <c r="F65" s="1" t="s">
        <v>356</v>
      </c>
      <c r="G65" s="1">
        <v>4148247171</v>
      </c>
      <c r="H65" s="3">
        <v>41746</v>
      </c>
      <c r="I65" s="3">
        <v>48917</v>
      </c>
      <c r="J65" s="1">
        <v>59</v>
      </c>
      <c r="K65" s="1" t="s">
        <v>594</v>
      </c>
      <c r="L65" s="1" t="s">
        <v>588</v>
      </c>
      <c r="M65" s="1" t="s">
        <v>596</v>
      </c>
      <c r="N65" s="1">
        <v>329</v>
      </c>
      <c r="O65" s="1">
        <v>977</v>
      </c>
      <c r="P65" s="1" t="s">
        <v>624</v>
      </c>
      <c r="Q65" s="1" t="s">
        <v>625</v>
      </c>
      <c r="R65" s="1" t="s">
        <v>599</v>
      </c>
      <c r="S65" s="3">
        <v>30774</v>
      </c>
      <c r="T65" s="3"/>
      <c r="U65" s="1" t="s">
        <v>990</v>
      </c>
      <c r="V65" s="1">
        <v>2282</v>
      </c>
      <c r="W65" s="1" t="s">
        <v>954</v>
      </c>
      <c r="X65" s="1" t="s">
        <v>949</v>
      </c>
      <c r="Y65" s="1" t="s">
        <v>1539</v>
      </c>
      <c r="Z65" s="1">
        <v>503</v>
      </c>
      <c r="AA65" s="1" t="s">
        <v>1306</v>
      </c>
      <c r="AB65" s="1" t="s">
        <v>1262</v>
      </c>
      <c r="AC65" s="1" t="s">
        <v>1307</v>
      </c>
      <c r="AD65" s="1" t="s">
        <v>1264</v>
      </c>
      <c r="AE65" s="1">
        <v>1791431137</v>
      </c>
    </row>
    <row r="66" spans="1:31" x14ac:dyDescent="0.3">
      <c r="A66" s="1">
        <v>8103</v>
      </c>
      <c r="B66" s="1">
        <v>597</v>
      </c>
      <c r="C66" s="1" t="s">
        <v>22</v>
      </c>
      <c r="D66" s="1" t="s">
        <v>425</v>
      </c>
      <c r="E66" s="1" t="s">
        <v>14</v>
      </c>
      <c r="F66" s="1" t="s">
        <v>106</v>
      </c>
      <c r="G66" s="1">
        <v>2065509695</v>
      </c>
      <c r="H66" s="3">
        <v>29072</v>
      </c>
      <c r="I66" s="3">
        <v>33197</v>
      </c>
      <c r="J66" s="1">
        <v>346</v>
      </c>
      <c r="K66" s="1" t="s">
        <v>609</v>
      </c>
      <c r="L66" s="1" t="s">
        <v>588</v>
      </c>
      <c r="M66" s="1" t="s">
        <v>589</v>
      </c>
      <c r="N66" s="1">
        <v>182</v>
      </c>
      <c r="O66" s="1">
        <v>850</v>
      </c>
      <c r="P66" s="1" t="s">
        <v>732</v>
      </c>
      <c r="Q66" s="1" t="s">
        <v>733</v>
      </c>
      <c r="R66" s="1" t="s">
        <v>592</v>
      </c>
      <c r="S66" s="3">
        <v>39238</v>
      </c>
      <c r="T66" s="3">
        <v>39275</v>
      </c>
      <c r="U66" s="1" t="s">
        <v>1027</v>
      </c>
      <c r="V66" s="1">
        <v>23003</v>
      </c>
      <c r="W66" s="1" t="s">
        <v>948</v>
      </c>
      <c r="X66" s="1" t="s">
        <v>949</v>
      </c>
      <c r="Y66" s="1" t="s">
        <v>1560</v>
      </c>
      <c r="Z66" s="1">
        <v>47</v>
      </c>
      <c r="AA66" s="1" t="s">
        <v>79</v>
      </c>
      <c r="AB66" s="1" t="s">
        <v>1164</v>
      </c>
      <c r="AC66" s="1" t="s">
        <v>704</v>
      </c>
      <c r="AD66" s="1" t="s">
        <v>1211</v>
      </c>
      <c r="AE66" s="1">
        <v>6223189308</v>
      </c>
    </row>
    <row r="67" spans="1:31" x14ac:dyDescent="0.3">
      <c r="A67" s="1">
        <v>8894</v>
      </c>
      <c r="B67" s="1">
        <v>916</v>
      </c>
      <c r="C67" s="1" t="s">
        <v>107</v>
      </c>
      <c r="D67" s="1" t="s">
        <v>426</v>
      </c>
      <c r="E67" s="1" t="s">
        <v>11</v>
      </c>
      <c r="F67" s="1" t="s">
        <v>108</v>
      </c>
      <c r="G67" s="1">
        <v>4133664929</v>
      </c>
      <c r="H67" s="3">
        <v>39964</v>
      </c>
      <c r="I67" s="3">
        <v>44504</v>
      </c>
      <c r="J67" s="1">
        <v>135</v>
      </c>
      <c r="K67" s="1" t="s">
        <v>594</v>
      </c>
      <c r="L67" s="1" t="s">
        <v>595</v>
      </c>
      <c r="M67" s="1" t="s">
        <v>589</v>
      </c>
      <c r="N67" s="1">
        <v>901</v>
      </c>
      <c r="O67" s="1">
        <v>1393</v>
      </c>
      <c r="P67" s="1" t="s">
        <v>649</v>
      </c>
      <c r="Q67" s="1" t="s">
        <v>650</v>
      </c>
      <c r="R67" s="1" t="s">
        <v>599</v>
      </c>
      <c r="S67" s="3">
        <v>38240</v>
      </c>
      <c r="T67" s="3"/>
      <c r="U67" s="1" t="s">
        <v>1026</v>
      </c>
      <c r="V67" s="1">
        <v>80901</v>
      </c>
      <c r="W67" s="1" t="s">
        <v>954</v>
      </c>
      <c r="X67" s="1" t="s">
        <v>949</v>
      </c>
      <c r="Y67" s="1" t="s">
        <v>1539</v>
      </c>
      <c r="Z67" s="1">
        <v>790</v>
      </c>
      <c r="AA67" s="1" t="s">
        <v>363</v>
      </c>
      <c r="AB67" s="1" t="s">
        <v>1270</v>
      </c>
      <c r="AC67" s="1" t="s">
        <v>1308</v>
      </c>
      <c r="AD67" s="1" t="s">
        <v>1165</v>
      </c>
      <c r="AE67" s="1">
        <v>1246424250</v>
      </c>
    </row>
    <row r="68" spans="1:31" x14ac:dyDescent="0.3">
      <c r="A68" s="1">
        <v>114</v>
      </c>
      <c r="B68" s="1">
        <v>135</v>
      </c>
      <c r="C68" s="1" t="s">
        <v>42</v>
      </c>
      <c r="D68" s="1" t="s">
        <v>427</v>
      </c>
      <c r="E68" s="1" t="s">
        <v>8</v>
      </c>
      <c r="F68" s="1" t="s">
        <v>109</v>
      </c>
      <c r="G68" s="1">
        <v>5958159146</v>
      </c>
      <c r="H68" s="3">
        <v>30298</v>
      </c>
      <c r="I68" s="3">
        <v>35154</v>
      </c>
      <c r="J68" s="1">
        <v>822</v>
      </c>
      <c r="K68" s="1" t="s">
        <v>594</v>
      </c>
      <c r="L68" s="1" t="s">
        <v>588</v>
      </c>
      <c r="M68" s="1" t="s">
        <v>596</v>
      </c>
      <c r="N68" s="1">
        <v>88</v>
      </c>
      <c r="O68" s="1">
        <v>426</v>
      </c>
      <c r="P68" s="1" t="s">
        <v>872</v>
      </c>
      <c r="Q68" s="1" t="s">
        <v>873</v>
      </c>
      <c r="R68" s="1" t="s">
        <v>592</v>
      </c>
      <c r="S68" s="3">
        <v>33419</v>
      </c>
      <c r="T68" s="3">
        <v>33434</v>
      </c>
      <c r="U68" s="1" t="s">
        <v>1029</v>
      </c>
      <c r="V68" s="1">
        <v>69113</v>
      </c>
      <c r="W68" s="1" t="s">
        <v>948</v>
      </c>
      <c r="X68" s="1" t="s">
        <v>951</v>
      </c>
      <c r="Y68" s="1" t="s">
        <v>1561</v>
      </c>
      <c r="Z68" s="1">
        <v>427</v>
      </c>
      <c r="AA68" s="1" t="s">
        <v>1309</v>
      </c>
      <c r="AB68" s="1" t="s">
        <v>1173</v>
      </c>
      <c r="AC68" s="1" t="s">
        <v>1310</v>
      </c>
      <c r="AD68" s="1" t="s">
        <v>1231</v>
      </c>
      <c r="AE68" s="1">
        <v>4239981168</v>
      </c>
    </row>
    <row r="69" spans="1:31" x14ac:dyDescent="0.3">
      <c r="A69" s="1">
        <v>6546</v>
      </c>
      <c r="B69" s="1">
        <v>262</v>
      </c>
      <c r="C69" s="1" t="s">
        <v>110</v>
      </c>
      <c r="D69" s="1" t="s">
        <v>428</v>
      </c>
      <c r="E69" s="1" t="s">
        <v>11</v>
      </c>
      <c r="F69" s="1" t="s">
        <v>111</v>
      </c>
      <c r="G69" s="1">
        <v>1022633285</v>
      </c>
      <c r="H69" s="3">
        <v>40299</v>
      </c>
      <c r="I69" s="3">
        <v>44142</v>
      </c>
      <c r="J69" s="1">
        <v>95</v>
      </c>
      <c r="K69" s="1" t="s">
        <v>635</v>
      </c>
      <c r="L69" s="1" t="s">
        <v>595</v>
      </c>
      <c r="M69" s="1" t="s">
        <v>596</v>
      </c>
      <c r="N69" s="1">
        <v>660</v>
      </c>
      <c r="O69" s="1">
        <v>1208</v>
      </c>
      <c r="P69" s="1" t="s">
        <v>636</v>
      </c>
      <c r="Q69" s="1" t="s">
        <v>637</v>
      </c>
      <c r="R69" s="1" t="s">
        <v>599</v>
      </c>
      <c r="S69" s="3">
        <v>41375</v>
      </c>
      <c r="T69" s="3"/>
      <c r="U69" s="1" t="s">
        <v>1008</v>
      </c>
      <c r="V69" s="1">
        <v>26060</v>
      </c>
      <c r="W69" s="1" t="s">
        <v>954</v>
      </c>
      <c r="X69" s="1" t="s">
        <v>951</v>
      </c>
      <c r="Y69" s="1" t="s">
        <v>1539</v>
      </c>
      <c r="Z69" s="1">
        <v>906</v>
      </c>
      <c r="AA69" s="1" t="s">
        <v>1311</v>
      </c>
      <c r="AB69" s="1" t="s">
        <v>1262</v>
      </c>
      <c r="AC69" s="1" t="s">
        <v>593</v>
      </c>
      <c r="AD69" s="1" t="s">
        <v>1312</v>
      </c>
      <c r="AE69" s="1">
        <v>3882423236</v>
      </c>
    </row>
    <row r="70" spans="1:31" x14ac:dyDescent="0.3">
      <c r="A70" s="1">
        <v>9271</v>
      </c>
      <c r="B70" s="1">
        <v>872</v>
      </c>
      <c r="C70" s="1" t="s">
        <v>324</v>
      </c>
      <c r="D70" s="1" t="s">
        <v>547</v>
      </c>
      <c r="E70" s="1" t="s">
        <v>14</v>
      </c>
      <c r="F70" s="1" t="s">
        <v>325</v>
      </c>
      <c r="G70" s="1">
        <v>5734730611</v>
      </c>
      <c r="H70" s="3">
        <v>36589</v>
      </c>
      <c r="I70" s="3">
        <v>41980</v>
      </c>
      <c r="J70" s="1">
        <v>68</v>
      </c>
      <c r="K70" s="1" t="s">
        <v>587</v>
      </c>
      <c r="L70" s="1" t="s">
        <v>595</v>
      </c>
      <c r="M70" s="1" t="s">
        <v>589</v>
      </c>
      <c r="N70" s="1">
        <v>182</v>
      </c>
      <c r="O70" s="1">
        <v>726</v>
      </c>
      <c r="P70" s="1" t="s">
        <v>626</v>
      </c>
      <c r="Q70" s="1" t="s">
        <v>627</v>
      </c>
      <c r="R70" s="1" t="s">
        <v>599</v>
      </c>
      <c r="S70" s="3">
        <v>38198</v>
      </c>
      <c r="T70" s="3"/>
      <c r="U70" s="1" t="s">
        <v>993</v>
      </c>
      <c r="V70" s="1">
        <v>81148</v>
      </c>
      <c r="W70" s="1" t="s">
        <v>954</v>
      </c>
      <c r="X70" s="1" t="s">
        <v>951</v>
      </c>
      <c r="Y70" s="1" t="s">
        <v>1539</v>
      </c>
      <c r="Z70" s="1">
        <v>778</v>
      </c>
      <c r="AA70" s="1" t="s">
        <v>1313</v>
      </c>
      <c r="AB70" s="1" t="s">
        <v>1158</v>
      </c>
      <c r="AC70" s="1" t="s">
        <v>1314</v>
      </c>
      <c r="AD70" s="1" t="s">
        <v>1160</v>
      </c>
      <c r="AE70" s="1">
        <v>4815198694</v>
      </c>
    </row>
    <row r="71" spans="1:31" x14ac:dyDescent="0.3">
      <c r="A71" s="1">
        <v>3571</v>
      </c>
      <c r="B71" s="1">
        <v>844</v>
      </c>
      <c r="C71" s="1" t="s">
        <v>112</v>
      </c>
      <c r="D71" s="1" t="s">
        <v>429</v>
      </c>
      <c r="E71" s="1" t="s">
        <v>14</v>
      </c>
      <c r="F71" s="1" t="s">
        <v>113</v>
      </c>
      <c r="G71" s="1">
        <v>4283361474</v>
      </c>
      <c r="H71" s="3">
        <v>31375</v>
      </c>
      <c r="I71" s="3">
        <v>32024</v>
      </c>
      <c r="J71" s="1">
        <v>597</v>
      </c>
      <c r="K71" s="1" t="s">
        <v>632</v>
      </c>
      <c r="L71" s="1" t="s">
        <v>595</v>
      </c>
      <c r="M71" s="1" t="s">
        <v>596</v>
      </c>
      <c r="N71" s="1">
        <v>267</v>
      </c>
      <c r="O71" s="1">
        <v>925</v>
      </c>
      <c r="P71" s="1" t="s">
        <v>811</v>
      </c>
      <c r="Q71" s="1" t="s">
        <v>812</v>
      </c>
      <c r="R71" s="1" t="s">
        <v>599</v>
      </c>
      <c r="S71" s="3">
        <v>40385</v>
      </c>
      <c r="T71" s="3"/>
      <c r="U71" s="1" t="s">
        <v>1030</v>
      </c>
      <c r="V71" s="1">
        <v>25677</v>
      </c>
      <c r="W71" s="1" t="s">
        <v>954</v>
      </c>
      <c r="X71" s="1" t="s">
        <v>949</v>
      </c>
      <c r="Y71" s="1" t="s">
        <v>1539</v>
      </c>
      <c r="Z71" s="1">
        <v>750</v>
      </c>
      <c r="AA71" s="1" t="s">
        <v>1315</v>
      </c>
      <c r="AB71" s="1" t="s">
        <v>1192</v>
      </c>
      <c r="AC71" s="1" t="s">
        <v>1316</v>
      </c>
      <c r="AD71" s="1" t="s">
        <v>1317</v>
      </c>
      <c r="AE71" s="1">
        <v>9166200177</v>
      </c>
    </row>
    <row r="72" spans="1:31" x14ac:dyDescent="0.3">
      <c r="A72" s="1">
        <v>7316</v>
      </c>
      <c r="B72" s="1">
        <v>169</v>
      </c>
      <c r="C72" s="1" t="s">
        <v>114</v>
      </c>
      <c r="D72" s="1" t="s">
        <v>430</v>
      </c>
      <c r="E72" s="1" t="s">
        <v>14</v>
      </c>
      <c r="F72" s="1" t="s">
        <v>115</v>
      </c>
      <c r="G72" s="1">
        <v>2950413181</v>
      </c>
      <c r="H72" s="3">
        <v>27971</v>
      </c>
      <c r="I72" s="3">
        <v>34846</v>
      </c>
      <c r="J72" s="1">
        <v>340</v>
      </c>
      <c r="K72" s="1" t="s">
        <v>605</v>
      </c>
      <c r="L72" s="1" t="s">
        <v>588</v>
      </c>
      <c r="M72" s="1" t="s">
        <v>589</v>
      </c>
      <c r="N72" s="1">
        <v>905</v>
      </c>
      <c r="O72" s="1">
        <v>1392</v>
      </c>
      <c r="P72" s="1" t="s">
        <v>730</v>
      </c>
      <c r="Q72" s="1" t="s">
        <v>731</v>
      </c>
      <c r="R72" s="1" t="s">
        <v>599</v>
      </c>
      <c r="S72" s="3">
        <v>29893</v>
      </c>
      <c r="T72" s="3"/>
      <c r="U72" s="1" t="s">
        <v>1031</v>
      </c>
      <c r="V72" s="1">
        <v>62912</v>
      </c>
      <c r="W72" s="1" t="s">
        <v>954</v>
      </c>
      <c r="X72" s="1" t="s">
        <v>951</v>
      </c>
      <c r="Y72" s="1" t="s">
        <v>1539</v>
      </c>
      <c r="Z72" s="1">
        <v>913</v>
      </c>
      <c r="AA72" s="1" t="s">
        <v>1318</v>
      </c>
      <c r="AB72" s="1" t="s">
        <v>1319</v>
      </c>
      <c r="AC72" s="1" t="s">
        <v>1320</v>
      </c>
      <c r="AD72" s="1" t="s">
        <v>1175</v>
      </c>
      <c r="AE72" s="1">
        <v>5137511014</v>
      </c>
    </row>
    <row r="73" spans="1:31" x14ac:dyDescent="0.3">
      <c r="A73" s="1">
        <v>2478</v>
      </c>
      <c r="B73" s="1">
        <v>671</v>
      </c>
      <c r="C73" s="1" t="s">
        <v>116</v>
      </c>
      <c r="D73" s="1" t="s">
        <v>431</v>
      </c>
      <c r="E73" s="1" t="s">
        <v>8</v>
      </c>
      <c r="F73" s="1" t="s">
        <v>117</v>
      </c>
      <c r="G73" s="1">
        <v>3513023435</v>
      </c>
      <c r="H73" s="3">
        <v>37775</v>
      </c>
      <c r="I73" s="3">
        <v>40119</v>
      </c>
      <c r="J73" s="1">
        <v>905</v>
      </c>
      <c r="K73" s="1" t="s">
        <v>632</v>
      </c>
      <c r="L73" s="1" t="s">
        <v>595</v>
      </c>
      <c r="M73" s="1" t="s">
        <v>589</v>
      </c>
      <c r="N73" s="1">
        <v>799</v>
      </c>
      <c r="O73" s="1">
        <v>1425</v>
      </c>
      <c r="P73" s="1" t="s">
        <v>896</v>
      </c>
      <c r="Q73" s="1" t="s">
        <v>897</v>
      </c>
      <c r="R73" s="1" t="s">
        <v>592</v>
      </c>
      <c r="S73" s="3">
        <v>30417</v>
      </c>
      <c r="T73" s="3">
        <v>30589</v>
      </c>
      <c r="U73" s="1" t="s">
        <v>1033</v>
      </c>
      <c r="V73" s="1">
        <v>77649</v>
      </c>
      <c r="W73" s="1" t="s">
        <v>948</v>
      </c>
      <c r="X73" s="1" t="s">
        <v>949</v>
      </c>
      <c r="Y73" s="1" t="s">
        <v>1562</v>
      </c>
      <c r="Z73" s="1">
        <v>31</v>
      </c>
      <c r="AA73" s="1" t="s">
        <v>1321</v>
      </c>
      <c r="AB73" s="1" t="s">
        <v>1262</v>
      </c>
      <c r="AC73" s="1" t="s">
        <v>1322</v>
      </c>
      <c r="AD73" s="1" t="s">
        <v>1323</v>
      </c>
      <c r="AE73" s="1">
        <v>9741124956</v>
      </c>
    </row>
    <row r="74" spans="1:31" x14ac:dyDescent="0.3">
      <c r="A74" s="1">
        <v>1215</v>
      </c>
      <c r="B74" s="1">
        <v>353</v>
      </c>
      <c r="C74" s="1" t="s">
        <v>102</v>
      </c>
      <c r="D74" s="1" t="s">
        <v>432</v>
      </c>
      <c r="E74" s="1" t="s">
        <v>8</v>
      </c>
      <c r="F74" s="1" t="s">
        <v>118</v>
      </c>
      <c r="G74" s="1">
        <v>6379672748</v>
      </c>
      <c r="H74" s="3">
        <v>32419</v>
      </c>
      <c r="I74" s="3">
        <v>39518</v>
      </c>
      <c r="J74" s="1">
        <v>250</v>
      </c>
      <c r="K74" s="1" t="s">
        <v>594</v>
      </c>
      <c r="L74" s="1" t="s">
        <v>588</v>
      </c>
      <c r="M74" s="1" t="s">
        <v>589</v>
      </c>
      <c r="N74" s="1">
        <v>773</v>
      </c>
      <c r="O74" s="1">
        <v>1225</v>
      </c>
      <c r="P74" s="1" t="s">
        <v>698</v>
      </c>
      <c r="Q74" s="1" t="s">
        <v>699</v>
      </c>
      <c r="R74" s="1" t="s">
        <v>592</v>
      </c>
      <c r="S74" s="3">
        <v>38978</v>
      </c>
      <c r="T74" s="3">
        <v>39012</v>
      </c>
      <c r="U74" s="1" t="s">
        <v>1034</v>
      </c>
      <c r="V74" s="1">
        <v>73561</v>
      </c>
      <c r="W74" s="1" t="s">
        <v>948</v>
      </c>
      <c r="X74" s="1" t="s">
        <v>951</v>
      </c>
      <c r="Y74" s="1" t="s">
        <v>1563</v>
      </c>
      <c r="Z74" s="1">
        <v>733</v>
      </c>
      <c r="AA74" s="1" t="s">
        <v>1324</v>
      </c>
      <c r="AB74" s="1" t="s">
        <v>1177</v>
      </c>
      <c r="AC74" s="1" t="s">
        <v>1325</v>
      </c>
      <c r="AD74" s="1" t="s">
        <v>1226</v>
      </c>
      <c r="AE74" s="1">
        <v>1055293942</v>
      </c>
    </row>
    <row r="75" spans="1:31" x14ac:dyDescent="0.3">
      <c r="A75" s="1">
        <v>1087</v>
      </c>
      <c r="B75" s="1">
        <v>491</v>
      </c>
      <c r="C75" s="1" t="s">
        <v>216</v>
      </c>
      <c r="D75" s="1" t="s">
        <v>488</v>
      </c>
      <c r="E75" s="1" t="s">
        <v>11</v>
      </c>
      <c r="F75" s="1" t="s">
        <v>217</v>
      </c>
      <c r="G75" s="1">
        <v>3384176833</v>
      </c>
      <c r="H75" s="3">
        <v>39557</v>
      </c>
      <c r="I75" s="3">
        <v>44427</v>
      </c>
      <c r="J75" s="1">
        <v>69</v>
      </c>
      <c r="K75" s="1" t="s">
        <v>616</v>
      </c>
      <c r="L75" s="1" t="s">
        <v>595</v>
      </c>
      <c r="M75" s="1" t="s">
        <v>596</v>
      </c>
      <c r="N75" s="1">
        <v>367</v>
      </c>
      <c r="O75" s="1">
        <v>740</v>
      </c>
      <c r="P75" s="1" t="s">
        <v>305</v>
      </c>
      <c r="Q75" s="1" t="s">
        <v>628</v>
      </c>
      <c r="R75" s="1" t="s">
        <v>592</v>
      </c>
      <c r="S75" s="3">
        <v>43173</v>
      </c>
      <c r="T75" s="3">
        <v>43342</v>
      </c>
      <c r="U75" s="1" t="s">
        <v>996</v>
      </c>
      <c r="V75" s="1">
        <v>45852</v>
      </c>
      <c r="W75" s="1" t="s">
        <v>948</v>
      </c>
      <c r="X75" s="1" t="s">
        <v>951</v>
      </c>
      <c r="Y75" s="1" t="s">
        <v>1592</v>
      </c>
      <c r="Z75" s="1">
        <v>951</v>
      </c>
      <c r="AA75" s="1" t="s">
        <v>285</v>
      </c>
      <c r="AB75" s="1" t="s">
        <v>1158</v>
      </c>
      <c r="AC75" s="1" t="s">
        <v>1326</v>
      </c>
      <c r="AD75" s="1" t="s">
        <v>1236</v>
      </c>
      <c r="AE75" s="1">
        <v>4933964760</v>
      </c>
    </row>
    <row r="76" spans="1:31" x14ac:dyDescent="0.3">
      <c r="A76" s="1">
        <v>5402</v>
      </c>
      <c r="B76" s="1">
        <v>776</v>
      </c>
      <c r="C76" s="1" t="s">
        <v>112</v>
      </c>
      <c r="D76" s="1" t="s">
        <v>433</v>
      </c>
      <c r="E76" s="1" t="s">
        <v>14</v>
      </c>
      <c r="F76" s="1" t="s">
        <v>119</v>
      </c>
      <c r="G76" s="1">
        <v>2335838084</v>
      </c>
      <c r="H76" s="3">
        <v>42858</v>
      </c>
      <c r="I76" s="3">
        <v>44214</v>
      </c>
      <c r="J76" s="1">
        <v>400</v>
      </c>
      <c r="K76" s="1" t="s">
        <v>632</v>
      </c>
      <c r="L76" s="1" t="s">
        <v>595</v>
      </c>
      <c r="M76" s="1" t="s">
        <v>589</v>
      </c>
      <c r="N76" s="1">
        <v>78</v>
      </c>
      <c r="O76" s="1">
        <v>403</v>
      </c>
      <c r="P76" s="1" t="s">
        <v>751</v>
      </c>
      <c r="Q76" s="1" t="s">
        <v>752</v>
      </c>
      <c r="R76" s="1" t="s">
        <v>599</v>
      </c>
      <c r="S76" s="3">
        <v>37628</v>
      </c>
      <c r="T76" s="3"/>
      <c r="U76" s="1" t="s">
        <v>1036</v>
      </c>
      <c r="V76" s="1">
        <v>50357</v>
      </c>
      <c r="W76" s="1" t="s">
        <v>954</v>
      </c>
      <c r="X76" s="1" t="s">
        <v>951</v>
      </c>
      <c r="Y76" s="1" t="s">
        <v>1539</v>
      </c>
      <c r="Z76" s="1">
        <v>624</v>
      </c>
      <c r="AA76" s="1" t="s">
        <v>337</v>
      </c>
      <c r="AB76" s="1" t="s">
        <v>1265</v>
      </c>
      <c r="AC76" s="1" t="s">
        <v>1327</v>
      </c>
      <c r="AD76" s="1" t="s">
        <v>1231</v>
      </c>
      <c r="AE76" s="1">
        <v>2774587967</v>
      </c>
    </row>
    <row r="77" spans="1:31" x14ac:dyDescent="0.3">
      <c r="A77" s="1">
        <v>1647</v>
      </c>
      <c r="B77" s="1">
        <v>205</v>
      </c>
      <c r="C77" s="1" t="s">
        <v>120</v>
      </c>
      <c r="D77" s="1" t="s">
        <v>434</v>
      </c>
      <c r="E77" s="1" t="s">
        <v>8</v>
      </c>
      <c r="F77" s="1" t="s">
        <v>121</v>
      </c>
      <c r="G77" s="1">
        <v>2179414351</v>
      </c>
      <c r="H77" s="3">
        <v>33918</v>
      </c>
      <c r="I77" s="3">
        <v>37102</v>
      </c>
      <c r="J77" s="1">
        <v>877</v>
      </c>
      <c r="K77" s="1" t="s">
        <v>609</v>
      </c>
      <c r="L77" s="1" t="s">
        <v>595</v>
      </c>
      <c r="M77" s="1" t="s">
        <v>589</v>
      </c>
      <c r="N77" s="1">
        <v>791</v>
      </c>
      <c r="O77" s="1">
        <v>1169</v>
      </c>
      <c r="P77" s="1" t="s">
        <v>888</v>
      </c>
      <c r="Q77" s="1" t="s">
        <v>889</v>
      </c>
      <c r="R77" s="1" t="s">
        <v>592</v>
      </c>
      <c r="S77" s="3">
        <v>36550</v>
      </c>
      <c r="T77" s="3">
        <v>36607</v>
      </c>
      <c r="U77" s="1" t="s">
        <v>1037</v>
      </c>
      <c r="V77" s="1">
        <v>61325</v>
      </c>
      <c r="W77" s="1" t="s">
        <v>948</v>
      </c>
      <c r="X77" s="1" t="s">
        <v>949</v>
      </c>
      <c r="Y77" s="1" t="s">
        <v>1564</v>
      </c>
      <c r="Z77" s="1">
        <v>199</v>
      </c>
      <c r="AA77" s="1" t="s">
        <v>244</v>
      </c>
      <c r="AB77" s="1" t="s">
        <v>1254</v>
      </c>
      <c r="AC77" s="1" t="s">
        <v>1328</v>
      </c>
      <c r="AD77" s="1" t="s">
        <v>1290</v>
      </c>
      <c r="AE77" s="1">
        <v>6383939014</v>
      </c>
    </row>
    <row r="78" spans="1:31" x14ac:dyDescent="0.3">
      <c r="A78" s="1">
        <v>9423</v>
      </c>
      <c r="B78" s="1">
        <v>705</v>
      </c>
      <c r="C78" s="1" t="s">
        <v>122</v>
      </c>
      <c r="D78" s="1" t="s">
        <v>435</v>
      </c>
      <c r="E78" s="1" t="s">
        <v>14</v>
      </c>
      <c r="F78" s="1" t="s">
        <v>123</v>
      </c>
      <c r="G78" s="1">
        <v>9984833487</v>
      </c>
      <c r="H78" s="3">
        <v>38692</v>
      </c>
      <c r="I78" s="3">
        <v>44323</v>
      </c>
      <c r="J78" s="1">
        <v>97</v>
      </c>
      <c r="K78" s="1" t="s">
        <v>594</v>
      </c>
      <c r="L78" s="1" t="s">
        <v>595</v>
      </c>
      <c r="M78" s="1" t="s">
        <v>589</v>
      </c>
      <c r="N78" s="1">
        <v>603</v>
      </c>
      <c r="O78" s="1">
        <v>1167</v>
      </c>
      <c r="P78" s="1" t="s">
        <v>638</v>
      </c>
      <c r="Q78" s="1" t="s">
        <v>639</v>
      </c>
      <c r="R78" s="1" t="s">
        <v>599</v>
      </c>
      <c r="S78" s="3">
        <v>40688</v>
      </c>
      <c r="T78" s="3"/>
      <c r="U78" s="1" t="s">
        <v>1011</v>
      </c>
      <c r="V78" s="1">
        <v>76658</v>
      </c>
      <c r="W78" s="1" t="s">
        <v>954</v>
      </c>
      <c r="X78" s="1" t="s">
        <v>951</v>
      </c>
      <c r="Y78" s="1" t="s">
        <v>1539</v>
      </c>
      <c r="Z78" s="1">
        <v>112</v>
      </c>
      <c r="AA78" s="1" t="s">
        <v>1329</v>
      </c>
      <c r="AB78" s="1" t="s">
        <v>1190</v>
      </c>
      <c r="AC78" s="1" t="s">
        <v>207</v>
      </c>
      <c r="AD78" s="1" t="s">
        <v>1168</v>
      </c>
      <c r="AE78" s="1">
        <v>8157564947</v>
      </c>
    </row>
    <row r="79" spans="1:31" x14ac:dyDescent="0.3">
      <c r="A79" s="1">
        <v>4252</v>
      </c>
      <c r="B79" s="1">
        <v>407</v>
      </c>
      <c r="C79" s="1" t="s">
        <v>125</v>
      </c>
      <c r="D79" s="1" t="s">
        <v>544</v>
      </c>
      <c r="E79" s="1" t="s">
        <v>8</v>
      </c>
      <c r="F79" s="1" t="s">
        <v>319</v>
      </c>
      <c r="G79" s="1">
        <v>1578883625</v>
      </c>
      <c r="H79" s="3">
        <v>32729</v>
      </c>
      <c r="I79" s="3">
        <v>39308</v>
      </c>
      <c r="J79" s="1">
        <v>73</v>
      </c>
      <c r="K79" s="1" t="s">
        <v>602</v>
      </c>
      <c r="L79" s="1" t="s">
        <v>595</v>
      </c>
      <c r="M79" s="1" t="s">
        <v>589</v>
      </c>
      <c r="N79" s="1">
        <v>315</v>
      </c>
      <c r="O79" s="1">
        <v>937</v>
      </c>
      <c r="P79" s="1" t="s">
        <v>17</v>
      </c>
      <c r="Q79" s="1" t="s">
        <v>629</v>
      </c>
      <c r="R79" s="1" t="s">
        <v>599</v>
      </c>
      <c r="S79" s="3">
        <v>34034</v>
      </c>
      <c r="T79" s="3"/>
      <c r="U79" s="1" t="s">
        <v>999</v>
      </c>
      <c r="V79" s="1">
        <v>74338</v>
      </c>
      <c r="W79" s="1" t="s">
        <v>954</v>
      </c>
      <c r="X79" s="1" t="s">
        <v>951</v>
      </c>
      <c r="Y79" s="1" t="s">
        <v>1539</v>
      </c>
      <c r="Z79" s="1">
        <v>114</v>
      </c>
      <c r="AA79" s="1" t="s">
        <v>1330</v>
      </c>
      <c r="AB79" s="1" t="s">
        <v>1169</v>
      </c>
      <c r="AC79" s="1" t="s">
        <v>1331</v>
      </c>
      <c r="AD79" s="1" t="s">
        <v>1284</v>
      </c>
      <c r="AE79" s="1">
        <v>7612488075</v>
      </c>
    </row>
    <row r="80" spans="1:31" x14ac:dyDescent="0.3">
      <c r="A80" s="1">
        <v>6767</v>
      </c>
      <c r="B80" s="1">
        <v>195</v>
      </c>
      <c r="C80" s="1" t="s">
        <v>125</v>
      </c>
      <c r="D80" s="1" t="s">
        <v>437</v>
      </c>
      <c r="E80" s="1" t="s">
        <v>11</v>
      </c>
      <c r="F80" s="1" t="s">
        <v>126</v>
      </c>
      <c r="G80" s="1">
        <v>6825096485</v>
      </c>
      <c r="H80" s="3">
        <v>40882</v>
      </c>
      <c r="I80" s="3">
        <v>41117</v>
      </c>
      <c r="J80" s="1">
        <v>353</v>
      </c>
      <c r="K80" s="1" t="s">
        <v>605</v>
      </c>
      <c r="L80" s="1" t="s">
        <v>595</v>
      </c>
      <c r="M80" s="1" t="s">
        <v>589</v>
      </c>
      <c r="N80" s="1">
        <v>84</v>
      </c>
      <c r="O80" s="1">
        <v>354</v>
      </c>
      <c r="P80" s="1" t="s">
        <v>735</v>
      </c>
      <c r="Q80" s="1" t="s">
        <v>736</v>
      </c>
      <c r="R80" s="1" t="s">
        <v>592</v>
      </c>
      <c r="S80" s="3">
        <v>41123</v>
      </c>
      <c r="T80" s="3">
        <v>41186</v>
      </c>
      <c r="U80" s="1" t="s">
        <v>1039</v>
      </c>
      <c r="V80" s="1">
        <v>12462</v>
      </c>
      <c r="W80" s="1" t="s">
        <v>948</v>
      </c>
      <c r="X80" s="1" t="s">
        <v>951</v>
      </c>
      <c r="Y80" s="1" t="s">
        <v>1565</v>
      </c>
      <c r="Z80" s="1">
        <v>848</v>
      </c>
      <c r="AA80" s="1" t="s">
        <v>1332</v>
      </c>
      <c r="AB80" s="1" t="s">
        <v>1254</v>
      </c>
      <c r="AC80" s="1" t="s">
        <v>1333</v>
      </c>
      <c r="AD80" s="1" t="s">
        <v>1269</v>
      </c>
      <c r="AE80" s="1">
        <v>6829482368</v>
      </c>
    </row>
    <row r="81" spans="1:31" x14ac:dyDescent="0.3">
      <c r="A81" s="1">
        <v>1278</v>
      </c>
      <c r="B81" s="1">
        <v>136</v>
      </c>
      <c r="C81" s="1" t="s">
        <v>38</v>
      </c>
      <c r="D81" s="1" t="s">
        <v>438</v>
      </c>
      <c r="E81" s="1" t="s">
        <v>11</v>
      </c>
      <c r="F81" s="1" t="s">
        <v>127</v>
      </c>
      <c r="G81" s="1">
        <v>9801474305</v>
      </c>
      <c r="H81" s="3">
        <v>28365</v>
      </c>
      <c r="I81" s="3">
        <v>35317</v>
      </c>
      <c r="J81" s="1">
        <v>856</v>
      </c>
      <c r="K81" s="1" t="s">
        <v>695</v>
      </c>
      <c r="L81" s="1" t="s">
        <v>595</v>
      </c>
      <c r="M81" s="1" t="s">
        <v>596</v>
      </c>
      <c r="N81" s="1">
        <v>880</v>
      </c>
      <c r="O81" s="1">
        <v>1178</v>
      </c>
      <c r="P81" s="1" t="s">
        <v>879</v>
      </c>
      <c r="Q81" s="1" t="s">
        <v>880</v>
      </c>
      <c r="R81" s="1" t="s">
        <v>592</v>
      </c>
      <c r="S81" s="3">
        <v>28302</v>
      </c>
      <c r="T81" s="3">
        <v>28437</v>
      </c>
      <c r="U81" s="1" t="s">
        <v>1040</v>
      </c>
      <c r="V81" s="1">
        <v>27105</v>
      </c>
      <c r="W81" s="1" t="s">
        <v>948</v>
      </c>
      <c r="X81" s="1" t="s">
        <v>951</v>
      </c>
      <c r="Y81" s="1" t="s">
        <v>1547</v>
      </c>
      <c r="Z81" s="1">
        <v>102</v>
      </c>
      <c r="AA81" s="1" t="s">
        <v>72</v>
      </c>
      <c r="AB81" s="1" t="s">
        <v>1254</v>
      </c>
      <c r="AC81" s="1" t="s">
        <v>1334</v>
      </c>
      <c r="AD81" s="1" t="s">
        <v>1215</v>
      </c>
      <c r="AE81" s="1">
        <v>3746956671</v>
      </c>
    </row>
    <row r="82" spans="1:31" x14ac:dyDescent="0.3">
      <c r="A82" s="1">
        <v>8887</v>
      </c>
      <c r="B82" s="1">
        <v>969</v>
      </c>
      <c r="C82" s="1" t="s">
        <v>129</v>
      </c>
      <c r="D82" s="1" t="s">
        <v>440</v>
      </c>
      <c r="E82" s="1" t="s">
        <v>14</v>
      </c>
      <c r="F82" s="1" t="s">
        <v>130</v>
      </c>
      <c r="G82" s="1">
        <v>6328420950</v>
      </c>
      <c r="H82" s="3">
        <v>29901</v>
      </c>
      <c r="I82" s="3">
        <v>36594</v>
      </c>
      <c r="J82" s="1">
        <v>390</v>
      </c>
      <c r="K82" s="1" t="s">
        <v>695</v>
      </c>
      <c r="L82" s="1" t="s">
        <v>595</v>
      </c>
      <c r="M82" s="1" t="s">
        <v>596</v>
      </c>
      <c r="N82" s="1">
        <v>234</v>
      </c>
      <c r="O82" s="1">
        <v>780</v>
      </c>
      <c r="P82" s="1" t="s">
        <v>747</v>
      </c>
      <c r="Q82" s="1" t="s">
        <v>748</v>
      </c>
      <c r="R82" s="1" t="s">
        <v>592</v>
      </c>
      <c r="S82" s="3">
        <v>39896</v>
      </c>
      <c r="T82" s="3">
        <v>39881</v>
      </c>
      <c r="U82" s="1" t="s">
        <v>1041</v>
      </c>
      <c r="V82" s="1">
        <v>90449</v>
      </c>
      <c r="W82" s="1" t="s">
        <v>948</v>
      </c>
      <c r="X82" s="1" t="s">
        <v>949</v>
      </c>
      <c r="Y82" s="1" t="s">
        <v>1567</v>
      </c>
      <c r="Z82" s="1">
        <v>962</v>
      </c>
      <c r="AA82" s="1" t="s">
        <v>1335</v>
      </c>
      <c r="AB82" s="1" t="s">
        <v>1206</v>
      </c>
      <c r="AC82" s="1" t="s">
        <v>1336</v>
      </c>
      <c r="AD82" s="1" t="s">
        <v>1196</v>
      </c>
      <c r="AE82" s="1">
        <v>3932448384</v>
      </c>
    </row>
    <row r="83" spans="1:31" x14ac:dyDescent="0.3">
      <c r="A83" s="1">
        <v>5489</v>
      </c>
      <c r="B83" s="1">
        <v>623</v>
      </c>
      <c r="C83" s="1" t="s">
        <v>347</v>
      </c>
      <c r="D83" s="1" t="s">
        <v>561</v>
      </c>
      <c r="E83" s="1" t="s">
        <v>14</v>
      </c>
      <c r="F83" s="1" t="s">
        <v>348</v>
      </c>
      <c r="G83" s="1">
        <v>4582180805</v>
      </c>
      <c r="H83" s="3">
        <v>28109</v>
      </c>
      <c r="I83" s="3">
        <v>31210</v>
      </c>
      <c r="J83" s="1">
        <v>75</v>
      </c>
      <c r="K83" s="1" t="s">
        <v>605</v>
      </c>
      <c r="L83" s="1" t="s">
        <v>595</v>
      </c>
      <c r="M83" s="1" t="s">
        <v>596</v>
      </c>
      <c r="N83" s="1">
        <v>869</v>
      </c>
      <c r="O83" s="1">
        <v>1317</v>
      </c>
      <c r="P83" s="1" t="s">
        <v>630</v>
      </c>
      <c r="Q83" s="1" t="s">
        <v>631</v>
      </c>
      <c r="R83" s="1" t="s">
        <v>592</v>
      </c>
      <c r="S83" s="3">
        <v>37404</v>
      </c>
      <c r="T83" s="3">
        <v>37507</v>
      </c>
      <c r="U83" s="1" t="s">
        <v>1002</v>
      </c>
      <c r="V83" s="1">
        <v>93642</v>
      </c>
      <c r="W83" s="1" t="s">
        <v>948</v>
      </c>
      <c r="X83" s="1" t="s">
        <v>951</v>
      </c>
      <c r="Y83" s="1" t="s">
        <v>1622</v>
      </c>
      <c r="Z83" s="1">
        <v>435</v>
      </c>
      <c r="AA83" s="1" t="s">
        <v>1337</v>
      </c>
      <c r="AB83" s="1" t="s">
        <v>1177</v>
      </c>
      <c r="AC83" s="1" t="s">
        <v>17</v>
      </c>
      <c r="AD83" s="1" t="s">
        <v>1168</v>
      </c>
      <c r="AE83" s="1">
        <v>9703448223</v>
      </c>
    </row>
    <row r="84" spans="1:31" x14ac:dyDescent="0.3">
      <c r="A84" s="1">
        <v>9858</v>
      </c>
      <c r="B84" s="1">
        <v>817</v>
      </c>
      <c r="C84" s="1" t="s">
        <v>131</v>
      </c>
      <c r="D84" s="1" t="s">
        <v>441</v>
      </c>
      <c r="E84" s="1" t="s">
        <v>11</v>
      </c>
      <c r="F84" s="1" t="s">
        <v>132</v>
      </c>
      <c r="G84" s="1">
        <v>1174341766</v>
      </c>
      <c r="H84" s="3">
        <v>37522</v>
      </c>
      <c r="I84" s="3">
        <v>38801</v>
      </c>
      <c r="J84" s="1">
        <v>446</v>
      </c>
      <c r="K84" s="1" t="s">
        <v>646</v>
      </c>
      <c r="L84" s="1" t="s">
        <v>595</v>
      </c>
      <c r="M84" s="1" t="s">
        <v>589</v>
      </c>
      <c r="N84" s="1">
        <v>931</v>
      </c>
      <c r="O84" s="1">
        <v>1247</v>
      </c>
      <c r="P84" s="1" t="s">
        <v>762</v>
      </c>
      <c r="Q84" s="1" t="s">
        <v>763</v>
      </c>
      <c r="R84" s="1" t="s">
        <v>599</v>
      </c>
      <c r="S84" s="3">
        <v>34084</v>
      </c>
      <c r="T84" s="3"/>
      <c r="U84" s="1" t="s">
        <v>1043</v>
      </c>
      <c r="V84" s="1">
        <v>9520</v>
      </c>
      <c r="W84" s="1" t="s">
        <v>954</v>
      </c>
      <c r="X84" s="1" t="s">
        <v>951</v>
      </c>
      <c r="Y84" s="1" t="s">
        <v>1539</v>
      </c>
      <c r="Z84" s="1">
        <v>443</v>
      </c>
      <c r="AA84" s="1" t="s">
        <v>1338</v>
      </c>
      <c r="AB84" s="1" t="s">
        <v>1202</v>
      </c>
      <c r="AC84" s="1" t="s">
        <v>699</v>
      </c>
      <c r="AD84" s="1" t="s">
        <v>1208</v>
      </c>
      <c r="AE84" s="1">
        <v>2852248623</v>
      </c>
    </row>
    <row r="85" spans="1:31" x14ac:dyDescent="0.3">
      <c r="A85" s="1">
        <v>9943</v>
      </c>
      <c r="B85" s="1">
        <v>221</v>
      </c>
      <c r="C85" s="1" t="s">
        <v>135</v>
      </c>
      <c r="D85" s="1" t="s">
        <v>443</v>
      </c>
      <c r="E85" s="1" t="s">
        <v>8</v>
      </c>
      <c r="F85" s="1" t="s">
        <v>136</v>
      </c>
      <c r="G85" s="1">
        <v>3573904144</v>
      </c>
      <c r="H85" s="3">
        <v>30316</v>
      </c>
      <c r="I85" s="3">
        <v>31268</v>
      </c>
      <c r="J85" s="1">
        <v>420</v>
      </c>
      <c r="K85" s="1" t="s">
        <v>609</v>
      </c>
      <c r="L85" s="1" t="s">
        <v>595</v>
      </c>
      <c r="M85" s="1" t="s">
        <v>589</v>
      </c>
      <c r="N85" s="1">
        <v>638</v>
      </c>
      <c r="O85" s="1">
        <v>1130</v>
      </c>
      <c r="P85" s="1" t="s">
        <v>754</v>
      </c>
      <c r="Q85" s="1" t="s">
        <v>166</v>
      </c>
      <c r="R85" s="1" t="s">
        <v>599</v>
      </c>
      <c r="S85" s="3">
        <v>32510</v>
      </c>
      <c r="T85" s="3"/>
      <c r="U85" s="1" t="s">
        <v>1045</v>
      </c>
      <c r="V85" s="1">
        <v>21639</v>
      </c>
      <c r="W85" s="1" t="s">
        <v>954</v>
      </c>
      <c r="X85" s="1" t="s">
        <v>951</v>
      </c>
      <c r="Y85" s="1" t="s">
        <v>1539</v>
      </c>
      <c r="Z85" s="1">
        <v>936</v>
      </c>
      <c r="AA85" s="1" t="s">
        <v>210</v>
      </c>
      <c r="AB85" s="1" t="s">
        <v>1158</v>
      </c>
      <c r="AC85" s="1" t="s">
        <v>1339</v>
      </c>
      <c r="AD85" s="1" t="s">
        <v>1340</v>
      </c>
      <c r="AE85" s="1">
        <v>3017545245</v>
      </c>
    </row>
    <row r="86" spans="1:31" x14ac:dyDescent="0.3">
      <c r="A86" s="1">
        <v>1246</v>
      </c>
      <c r="B86" s="1">
        <v>77</v>
      </c>
      <c r="C86" s="1" t="s">
        <v>137</v>
      </c>
      <c r="D86" s="1" t="s">
        <v>444</v>
      </c>
      <c r="E86" s="1" t="s">
        <v>14</v>
      </c>
      <c r="F86" s="1" t="s">
        <v>138</v>
      </c>
      <c r="G86" s="1">
        <v>9998350900</v>
      </c>
      <c r="H86" s="3">
        <v>35387</v>
      </c>
      <c r="I86" s="3">
        <v>42482</v>
      </c>
      <c r="J86" s="1">
        <v>708</v>
      </c>
      <c r="K86" s="1" t="s">
        <v>609</v>
      </c>
      <c r="L86" s="1" t="s">
        <v>595</v>
      </c>
      <c r="M86" s="1" t="s">
        <v>589</v>
      </c>
      <c r="N86" s="1">
        <v>50</v>
      </c>
      <c r="O86" s="1">
        <v>72</v>
      </c>
      <c r="P86" s="1" t="s">
        <v>840</v>
      </c>
      <c r="Q86" s="1" t="s">
        <v>841</v>
      </c>
      <c r="R86" s="1" t="s">
        <v>592</v>
      </c>
      <c r="S86" s="3">
        <v>43515</v>
      </c>
      <c r="T86" s="3">
        <v>43677</v>
      </c>
      <c r="U86" s="1" t="s">
        <v>1047</v>
      </c>
      <c r="V86" s="1">
        <v>58736</v>
      </c>
      <c r="W86" s="1" t="s">
        <v>948</v>
      </c>
      <c r="X86" s="1" t="s">
        <v>951</v>
      </c>
      <c r="Y86" s="1" t="s">
        <v>1568</v>
      </c>
      <c r="Z86" s="1">
        <v>395</v>
      </c>
      <c r="AA86" s="1" t="s">
        <v>1341</v>
      </c>
      <c r="AB86" s="1" t="s">
        <v>1219</v>
      </c>
      <c r="AC86" s="1" t="s">
        <v>1342</v>
      </c>
      <c r="AD86" s="1" t="s">
        <v>1160</v>
      </c>
      <c r="AE86" s="1">
        <v>3061127061</v>
      </c>
    </row>
    <row r="87" spans="1:31" x14ac:dyDescent="0.3">
      <c r="A87" s="1">
        <v>3132</v>
      </c>
      <c r="B87" s="1">
        <v>912</v>
      </c>
      <c r="C87" s="1" t="s">
        <v>242</v>
      </c>
      <c r="D87" s="1" t="s">
        <v>501</v>
      </c>
      <c r="E87" s="1" t="s">
        <v>14</v>
      </c>
      <c r="F87" s="1" t="s">
        <v>243</v>
      </c>
      <c r="G87" s="1">
        <v>3477191930</v>
      </c>
      <c r="H87" s="3">
        <v>28370</v>
      </c>
      <c r="I87" s="3">
        <v>28932</v>
      </c>
      <c r="J87" s="1">
        <v>82</v>
      </c>
      <c r="K87" s="1" t="s">
        <v>632</v>
      </c>
      <c r="L87" s="1" t="s">
        <v>588</v>
      </c>
      <c r="M87" s="1" t="s">
        <v>589</v>
      </c>
      <c r="N87" s="1">
        <v>121</v>
      </c>
      <c r="O87" s="1">
        <v>557</v>
      </c>
      <c r="P87" s="1" t="s">
        <v>633</v>
      </c>
      <c r="Q87" s="1" t="s">
        <v>634</v>
      </c>
      <c r="R87" s="1" t="s">
        <v>599</v>
      </c>
      <c r="S87" s="3">
        <v>35579</v>
      </c>
      <c r="T87" s="3"/>
      <c r="U87" s="1" t="s">
        <v>1005</v>
      </c>
      <c r="V87" s="1">
        <v>59376</v>
      </c>
      <c r="W87" s="1" t="s">
        <v>954</v>
      </c>
      <c r="X87" s="1" t="s">
        <v>951</v>
      </c>
      <c r="Y87" s="1" t="s">
        <v>1539</v>
      </c>
      <c r="Z87" s="1">
        <v>329</v>
      </c>
      <c r="AA87" s="1" t="s">
        <v>1343</v>
      </c>
      <c r="AB87" s="1" t="s">
        <v>1319</v>
      </c>
      <c r="AC87" s="1" t="s">
        <v>1344</v>
      </c>
      <c r="AD87" s="1" t="s">
        <v>1231</v>
      </c>
      <c r="AE87" s="1">
        <v>4926013012</v>
      </c>
    </row>
    <row r="88" spans="1:31" x14ac:dyDescent="0.3">
      <c r="A88" s="1">
        <v>4527</v>
      </c>
      <c r="B88" s="1">
        <v>800</v>
      </c>
      <c r="C88" s="1" t="s">
        <v>204</v>
      </c>
      <c r="D88" s="1" t="s">
        <v>445</v>
      </c>
      <c r="E88" s="1" t="s">
        <v>11</v>
      </c>
      <c r="F88" s="1" t="s">
        <v>139</v>
      </c>
      <c r="G88" s="1">
        <v>3715864347</v>
      </c>
      <c r="H88" s="3">
        <v>32842</v>
      </c>
      <c r="I88" s="3">
        <v>39978</v>
      </c>
      <c r="J88" s="1">
        <v>227</v>
      </c>
      <c r="K88" s="1" t="s">
        <v>609</v>
      </c>
      <c r="L88" s="1" t="s">
        <v>588</v>
      </c>
      <c r="M88" s="1" t="s">
        <v>596</v>
      </c>
      <c r="N88" s="1">
        <v>477</v>
      </c>
      <c r="O88" s="1">
        <v>564</v>
      </c>
      <c r="P88" s="1" t="s">
        <v>690</v>
      </c>
      <c r="Q88" s="1" t="s">
        <v>691</v>
      </c>
      <c r="R88" s="1" t="s">
        <v>592</v>
      </c>
      <c r="S88" s="3">
        <v>37281</v>
      </c>
      <c r="T88" s="3">
        <v>37261</v>
      </c>
      <c r="U88" s="1" t="s">
        <v>1048</v>
      </c>
      <c r="V88" s="1">
        <v>3951</v>
      </c>
      <c r="W88" s="1" t="s">
        <v>948</v>
      </c>
      <c r="X88" s="1" t="s">
        <v>949</v>
      </c>
      <c r="Y88" s="1" t="s">
        <v>1569</v>
      </c>
      <c r="Z88" s="1">
        <v>344</v>
      </c>
      <c r="AA88" s="1" t="s">
        <v>96</v>
      </c>
      <c r="AB88" s="1" t="s">
        <v>1258</v>
      </c>
      <c r="AC88" s="1" t="s">
        <v>1345</v>
      </c>
      <c r="AD88" s="1" t="s">
        <v>1346</v>
      </c>
      <c r="AE88" s="1">
        <v>6894953031</v>
      </c>
    </row>
    <row r="89" spans="1:31" x14ac:dyDescent="0.3">
      <c r="A89" s="1">
        <v>3782</v>
      </c>
      <c r="B89" s="1">
        <v>146</v>
      </c>
      <c r="C89" s="1" t="s">
        <v>140</v>
      </c>
      <c r="D89" s="1" t="s">
        <v>446</v>
      </c>
      <c r="E89" s="1" t="s">
        <v>14</v>
      </c>
      <c r="F89" s="1" t="s">
        <v>141</v>
      </c>
      <c r="G89" s="1">
        <v>8089653286</v>
      </c>
      <c r="H89" s="3">
        <v>36613</v>
      </c>
      <c r="I89" s="3">
        <v>39002</v>
      </c>
      <c r="J89" s="1">
        <v>595</v>
      </c>
      <c r="K89" s="1" t="s">
        <v>605</v>
      </c>
      <c r="L89" s="1" t="s">
        <v>588</v>
      </c>
      <c r="M89" s="1" t="s">
        <v>596</v>
      </c>
      <c r="N89" s="1">
        <v>879</v>
      </c>
      <c r="O89" s="1">
        <v>1040</v>
      </c>
      <c r="P89" s="1" t="s">
        <v>809</v>
      </c>
      <c r="Q89" s="1" t="s">
        <v>810</v>
      </c>
      <c r="R89" s="1" t="s">
        <v>599</v>
      </c>
      <c r="S89" s="3">
        <v>37751</v>
      </c>
      <c r="T89" s="3"/>
      <c r="U89" s="1" t="s">
        <v>1050</v>
      </c>
      <c r="V89" s="1">
        <v>69479</v>
      </c>
      <c r="W89" s="1" t="s">
        <v>954</v>
      </c>
      <c r="X89" s="1" t="s">
        <v>949</v>
      </c>
      <c r="Y89" s="1" t="s">
        <v>1539</v>
      </c>
      <c r="Z89" s="1">
        <v>48</v>
      </c>
      <c r="AA89" s="1" t="s">
        <v>1347</v>
      </c>
      <c r="AB89" s="1" t="s">
        <v>1223</v>
      </c>
      <c r="AC89" s="1" t="s">
        <v>1348</v>
      </c>
      <c r="AD89" s="1" t="s">
        <v>1269</v>
      </c>
      <c r="AE89" s="1">
        <v>3072705157</v>
      </c>
    </row>
    <row r="90" spans="1:31" x14ac:dyDescent="0.3">
      <c r="A90" s="1">
        <v>6225</v>
      </c>
      <c r="B90" s="1">
        <v>531</v>
      </c>
      <c r="C90" s="1" t="s">
        <v>88</v>
      </c>
      <c r="D90" s="1" t="s">
        <v>447</v>
      </c>
      <c r="E90" s="1" t="s">
        <v>8</v>
      </c>
      <c r="F90" s="1" t="s">
        <v>142</v>
      </c>
      <c r="G90" s="1">
        <v>9827842133</v>
      </c>
      <c r="H90" s="3">
        <v>40143</v>
      </c>
      <c r="I90" s="3">
        <v>46708</v>
      </c>
      <c r="J90" s="1">
        <v>211</v>
      </c>
      <c r="K90" s="1" t="s">
        <v>635</v>
      </c>
      <c r="L90" s="1" t="s">
        <v>595</v>
      </c>
      <c r="M90" s="1" t="s">
        <v>589</v>
      </c>
      <c r="N90" s="1">
        <v>912</v>
      </c>
      <c r="O90" s="1">
        <v>1220</v>
      </c>
      <c r="P90" s="1" t="s">
        <v>684</v>
      </c>
      <c r="Q90" s="1" t="s">
        <v>685</v>
      </c>
      <c r="R90" s="1" t="s">
        <v>592</v>
      </c>
      <c r="S90" s="3">
        <v>38793</v>
      </c>
      <c r="T90" s="3">
        <v>39074</v>
      </c>
      <c r="U90" s="1" t="s">
        <v>1051</v>
      </c>
      <c r="V90" s="1">
        <v>10366</v>
      </c>
      <c r="W90" s="1" t="s">
        <v>948</v>
      </c>
      <c r="X90" s="1" t="s">
        <v>951</v>
      </c>
      <c r="Y90" s="1" t="s">
        <v>1570</v>
      </c>
      <c r="Z90" s="1">
        <v>362</v>
      </c>
      <c r="AA90" s="1" t="s">
        <v>1349</v>
      </c>
      <c r="AB90" s="1" t="s">
        <v>1164</v>
      </c>
      <c r="AC90" s="1" t="s">
        <v>1350</v>
      </c>
      <c r="AD90" s="1" t="s">
        <v>1182</v>
      </c>
      <c r="AE90" s="1">
        <v>7245809798</v>
      </c>
    </row>
    <row r="91" spans="1:31" x14ac:dyDescent="0.3">
      <c r="A91" s="1">
        <v>2257</v>
      </c>
      <c r="B91" s="1">
        <v>503</v>
      </c>
      <c r="C91" s="1" t="s">
        <v>143</v>
      </c>
      <c r="D91" s="1" t="s">
        <v>448</v>
      </c>
      <c r="E91" s="1" t="s">
        <v>14</v>
      </c>
      <c r="F91" s="1" t="s">
        <v>144</v>
      </c>
      <c r="G91" s="1">
        <v>2998991184</v>
      </c>
      <c r="H91" s="3">
        <v>36013</v>
      </c>
      <c r="I91" s="3">
        <v>41934</v>
      </c>
      <c r="J91" s="1">
        <v>650</v>
      </c>
      <c r="K91" s="1" t="s">
        <v>646</v>
      </c>
      <c r="L91" s="1" t="s">
        <v>588</v>
      </c>
      <c r="M91" s="1" t="s">
        <v>596</v>
      </c>
      <c r="N91" s="1">
        <v>868</v>
      </c>
      <c r="O91" s="1">
        <v>1141</v>
      </c>
      <c r="P91" s="1" t="s">
        <v>821</v>
      </c>
      <c r="Q91" s="1" t="s">
        <v>822</v>
      </c>
      <c r="R91" s="1" t="s">
        <v>599</v>
      </c>
      <c r="S91" s="3">
        <v>39251</v>
      </c>
      <c r="T91" s="3"/>
      <c r="U91" s="1" t="s">
        <v>1053</v>
      </c>
      <c r="V91" s="1">
        <v>10001</v>
      </c>
      <c r="W91" s="1" t="s">
        <v>954</v>
      </c>
      <c r="X91" s="1" t="s">
        <v>949</v>
      </c>
      <c r="Y91" s="1" t="s">
        <v>1539</v>
      </c>
      <c r="Z91" s="1">
        <v>88</v>
      </c>
      <c r="AA91" s="1" t="s">
        <v>1351</v>
      </c>
      <c r="AB91" s="1" t="s">
        <v>1262</v>
      </c>
      <c r="AC91" s="1" t="s">
        <v>1352</v>
      </c>
      <c r="AD91" s="1" t="s">
        <v>1163</v>
      </c>
      <c r="AE91" s="1">
        <v>8271644418</v>
      </c>
    </row>
    <row r="92" spans="1:31" x14ac:dyDescent="0.3">
      <c r="A92" s="1">
        <v>8703</v>
      </c>
      <c r="B92" s="1">
        <v>897</v>
      </c>
      <c r="C92" s="1" t="s">
        <v>147</v>
      </c>
      <c r="D92" s="1" t="s">
        <v>450</v>
      </c>
      <c r="E92" s="1" t="s">
        <v>8</v>
      </c>
      <c r="F92" s="1" t="s">
        <v>17</v>
      </c>
      <c r="G92" s="1">
        <v>7320532389</v>
      </c>
      <c r="H92" s="3">
        <v>35922</v>
      </c>
      <c r="I92" s="3">
        <v>36252</v>
      </c>
      <c r="J92" s="1">
        <v>201</v>
      </c>
      <c r="K92" s="1" t="s">
        <v>602</v>
      </c>
      <c r="L92" s="1" t="s">
        <v>595</v>
      </c>
      <c r="M92" s="1" t="s">
        <v>596</v>
      </c>
      <c r="N92" s="1">
        <v>482</v>
      </c>
      <c r="O92" s="1">
        <v>850</v>
      </c>
      <c r="P92" s="1" t="s">
        <v>679</v>
      </c>
      <c r="Q92" s="1" t="s">
        <v>680</v>
      </c>
      <c r="R92" s="1" t="s">
        <v>599</v>
      </c>
      <c r="S92" s="3">
        <v>30287</v>
      </c>
      <c r="T92" s="3"/>
      <c r="U92" s="1" t="s">
        <v>1055</v>
      </c>
      <c r="V92" s="1">
        <v>68923</v>
      </c>
      <c r="W92" s="1" t="s">
        <v>954</v>
      </c>
      <c r="X92" s="1" t="s">
        <v>949</v>
      </c>
      <c r="Y92" s="1" t="s">
        <v>1539</v>
      </c>
      <c r="Z92" s="1">
        <v>704</v>
      </c>
      <c r="AA92" s="1" t="s">
        <v>1353</v>
      </c>
      <c r="AB92" s="1" t="s">
        <v>1190</v>
      </c>
      <c r="AC92" s="1" t="s">
        <v>1354</v>
      </c>
      <c r="AD92" s="1" t="s">
        <v>1269</v>
      </c>
      <c r="AE92" s="1">
        <v>3426056035</v>
      </c>
    </row>
    <row r="93" spans="1:31" x14ac:dyDescent="0.3">
      <c r="A93" s="1">
        <v>3514</v>
      </c>
      <c r="B93" s="1">
        <v>703</v>
      </c>
      <c r="C93" s="1" t="s">
        <v>112</v>
      </c>
      <c r="D93" s="1" t="s">
        <v>451</v>
      </c>
      <c r="E93" s="1" t="s">
        <v>11</v>
      </c>
      <c r="F93" s="1" t="s">
        <v>148</v>
      </c>
      <c r="G93" s="1">
        <v>8552082746</v>
      </c>
      <c r="H93" s="3">
        <v>31441</v>
      </c>
      <c r="I93" s="3">
        <v>31780</v>
      </c>
      <c r="J93" s="1">
        <v>564</v>
      </c>
      <c r="K93" s="1" t="s">
        <v>616</v>
      </c>
      <c r="L93" s="1" t="s">
        <v>588</v>
      </c>
      <c r="M93" s="1" t="s">
        <v>589</v>
      </c>
      <c r="N93" s="1">
        <v>683</v>
      </c>
      <c r="O93" s="1">
        <v>1275</v>
      </c>
      <c r="P93" s="1" t="s">
        <v>797</v>
      </c>
      <c r="Q93" s="1" t="s">
        <v>798</v>
      </c>
      <c r="R93" s="1" t="s">
        <v>592</v>
      </c>
      <c r="S93" s="3">
        <v>38109</v>
      </c>
      <c r="T93" s="3">
        <v>38255</v>
      </c>
      <c r="U93" s="1" t="s">
        <v>1056</v>
      </c>
      <c r="V93" s="1">
        <v>59651</v>
      </c>
      <c r="W93" s="1" t="s">
        <v>948</v>
      </c>
      <c r="X93" s="1" t="s">
        <v>951</v>
      </c>
      <c r="Y93" s="1" t="s">
        <v>1572</v>
      </c>
      <c r="Z93" s="1">
        <v>903</v>
      </c>
      <c r="AA93" s="1" t="s">
        <v>102</v>
      </c>
      <c r="AB93" s="1" t="s">
        <v>1265</v>
      </c>
      <c r="AC93" s="1" t="s">
        <v>1355</v>
      </c>
      <c r="AD93" s="1" t="s">
        <v>1284</v>
      </c>
      <c r="AE93" s="1">
        <v>1233066378</v>
      </c>
    </row>
    <row r="94" spans="1:31" x14ac:dyDescent="0.3">
      <c r="A94" s="1">
        <v>3089</v>
      </c>
      <c r="B94" s="1">
        <v>249</v>
      </c>
      <c r="C94" s="1" t="s">
        <v>149</v>
      </c>
      <c r="D94" s="1" t="s">
        <v>452</v>
      </c>
      <c r="E94" s="1" t="s">
        <v>8</v>
      </c>
      <c r="F94" s="1" t="s">
        <v>150</v>
      </c>
      <c r="G94" s="1">
        <v>8015529354</v>
      </c>
      <c r="H94" s="3">
        <v>37119</v>
      </c>
      <c r="I94" s="3">
        <v>37384</v>
      </c>
      <c r="J94" s="1">
        <v>138</v>
      </c>
      <c r="K94" s="1" t="s">
        <v>602</v>
      </c>
      <c r="L94" s="1" t="s">
        <v>595</v>
      </c>
      <c r="M94" s="1" t="s">
        <v>596</v>
      </c>
      <c r="N94" s="1">
        <v>382</v>
      </c>
      <c r="O94" s="1">
        <v>714</v>
      </c>
      <c r="P94" s="1" t="s">
        <v>651</v>
      </c>
      <c r="Q94" s="1" t="s">
        <v>29</v>
      </c>
      <c r="R94" s="1" t="s">
        <v>599</v>
      </c>
      <c r="S94" s="3">
        <v>39500</v>
      </c>
      <c r="T94" s="3"/>
      <c r="U94" s="1" t="s">
        <v>1028</v>
      </c>
      <c r="V94" s="1">
        <v>78953</v>
      </c>
      <c r="W94" s="1" t="s">
        <v>954</v>
      </c>
      <c r="X94" s="1" t="s">
        <v>949</v>
      </c>
      <c r="Y94" s="1" t="s">
        <v>1539</v>
      </c>
      <c r="Z94" s="1">
        <v>315</v>
      </c>
      <c r="AA94" s="1" t="s">
        <v>98</v>
      </c>
      <c r="AB94" s="1" t="s">
        <v>1164</v>
      </c>
      <c r="AC94" s="1" t="s">
        <v>17</v>
      </c>
      <c r="AD94" s="1" t="s">
        <v>1312</v>
      </c>
      <c r="AE94" s="1">
        <v>6263485134</v>
      </c>
    </row>
    <row r="95" spans="1:31" x14ac:dyDescent="0.3">
      <c r="A95" s="1">
        <v>8808</v>
      </c>
      <c r="B95" s="1">
        <v>384</v>
      </c>
      <c r="C95" s="1" t="s">
        <v>192</v>
      </c>
      <c r="D95" s="1" t="s">
        <v>476</v>
      </c>
      <c r="E95" s="1" t="s">
        <v>14</v>
      </c>
      <c r="F95" s="1" t="s">
        <v>193</v>
      </c>
      <c r="G95" s="1">
        <v>6061993877</v>
      </c>
      <c r="H95" s="3">
        <v>37462</v>
      </c>
      <c r="I95" s="3">
        <v>41946</v>
      </c>
      <c r="J95" s="1">
        <v>105</v>
      </c>
      <c r="K95" s="1" t="s">
        <v>609</v>
      </c>
      <c r="L95" s="1" t="s">
        <v>595</v>
      </c>
      <c r="M95" s="1" t="s">
        <v>596</v>
      </c>
      <c r="N95" s="1">
        <v>949</v>
      </c>
      <c r="O95" s="1">
        <v>1419</v>
      </c>
      <c r="P95" s="1" t="s">
        <v>640</v>
      </c>
      <c r="Q95" s="1" t="s">
        <v>641</v>
      </c>
      <c r="R95" s="1" t="s">
        <v>599</v>
      </c>
      <c r="S95" s="3">
        <v>35669</v>
      </c>
      <c r="T95" s="3"/>
      <c r="U95" s="1" t="s">
        <v>1014</v>
      </c>
      <c r="V95" s="1">
        <v>766</v>
      </c>
      <c r="W95" s="1" t="s">
        <v>954</v>
      </c>
      <c r="X95" s="1" t="s">
        <v>949</v>
      </c>
      <c r="Y95" s="1" t="s">
        <v>1539</v>
      </c>
      <c r="Z95" s="1">
        <v>888</v>
      </c>
      <c r="AA95" s="1" t="s">
        <v>1356</v>
      </c>
      <c r="AB95" s="1" t="s">
        <v>1254</v>
      </c>
      <c r="AC95" s="1" t="s">
        <v>789</v>
      </c>
      <c r="AD95" s="1" t="s">
        <v>1204</v>
      </c>
      <c r="AE95" s="1">
        <v>4534991454</v>
      </c>
    </row>
    <row r="96" spans="1:31" x14ac:dyDescent="0.3">
      <c r="A96" s="1">
        <v>8786</v>
      </c>
      <c r="B96" s="1">
        <v>327</v>
      </c>
      <c r="C96" s="1" t="s">
        <v>152</v>
      </c>
      <c r="D96" s="1" t="s">
        <v>454</v>
      </c>
      <c r="E96" s="1" t="s">
        <v>8</v>
      </c>
      <c r="F96" s="1" t="s">
        <v>153</v>
      </c>
      <c r="G96" s="1">
        <v>8588987011</v>
      </c>
      <c r="H96" s="3">
        <v>42960</v>
      </c>
      <c r="I96" s="3">
        <v>46401</v>
      </c>
      <c r="J96" s="1">
        <v>128</v>
      </c>
      <c r="K96" s="1" t="s">
        <v>587</v>
      </c>
      <c r="L96" s="1" t="s">
        <v>588</v>
      </c>
      <c r="M96" s="1" t="s">
        <v>589</v>
      </c>
      <c r="N96" s="1">
        <v>718</v>
      </c>
      <c r="O96" s="1">
        <v>1486</v>
      </c>
      <c r="P96" s="1" t="s">
        <v>105</v>
      </c>
      <c r="Q96" s="1" t="s">
        <v>645</v>
      </c>
      <c r="R96" s="1" t="s">
        <v>599</v>
      </c>
      <c r="S96" s="3">
        <v>33685</v>
      </c>
      <c r="T96" s="3"/>
      <c r="U96" s="1" t="s">
        <v>1022</v>
      </c>
      <c r="V96" s="1">
        <v>50374</v>
      </c>
      <c r="W96" s="1" t="s">
        <v>954</v>
      </c>
      <c r="X96" s="1" t="s">
        <v>949</v>
      </c>
      <c r="Y96" s="1" t="s">
        <v>1539</v>
      </c>
      <c r="Z96" s="1">
        <v>812</v>
      </c>
      <c r="AA96" s="1" t="s">
        <v>1357</v>
      </c>
      <c r="AB96" s="1" t="s">
        <v>1158</v>
      </c>
      <c r="AC96" s="1" t="s">
        <v>1358</v>
      </c>
      <c r="AD96" s="1" t="s">
        <v>1182</v>
      </c>
      <c r="AE96" s="1">
        <v>6143377957</v>
      </c>
    </row>
    <row r="97" spans="1:31" x14ac:dyDescent="0.3">
      <c r="A97" s="1">
        <v>359</v>
      </c>
      <c r="B97" s="1">
        <v>614</v>
      </c>
      <c r="C97" s="1" t="s">
        <v>156</v>
      </c>
      <c r="D97" s="1" t="s">
        <v>456</v>
      </c>
      <c r="E97" s="1" t="s">
        <v>8</v>
      </c>
      <c r="F97" s="1" t="s">
        <v>157</v>
      </c>
      <c r="G97" s="1">
        <v>3420855911</v>
      </c>
      <c r="H97" s="3">
        <v>31441</v>
      </c>
      <c r="I97" s="3">
        <v>32606</v>
      </c>
      <c r="J97" s="1">
        <v>936</v>
      </c>
      <c r="K97" s="1" t="s">
        <v>635</v>
      </c>
      <c r="L97" s="1" t="s">
        <v>588</v>
      </c>
      <c r="M97" s="1" t="s">
        <v>589</v>
      </c>
      <c r="N97" s="1">
        <v>607</v>
      </c>
      <c r="O97" s="1">
        <v>1007</v>
      </c>
      <c r="P97" s="1" t="s">
        <v>909</v>
      </c>
      <c r="Q97" s="1" t="s">
        <v>910</v>
      </c>
      <c r="R97" s="1" t="s">
        <v>599</v>
      </c>
      <c r="S97" s="3">
        <v>41314</v>
      </c>
      <c r="T97" s="3"/>
      <c r="U97" s="1" t="s">
        <v>1058</v>
      </c>
      <c r="V97" s="1">
        <v>62151</v>
      </c>
      <c r="W97" s="1" t="s">
        <v>954</v>
      </c>
      <c r="X97" s="1" t="s">
        <v>951</v>
      </c>
      <c r="Y97" s="1" t="s">
        <v>1539</v>
      </c>
      <c r="Z97" s="1">
        <v>830</v>
      </c>
      <c r="AA97" s="1" t="s">
        <v>1285</v>
      </c>
      <c r="AB97" s="1" t="s">
        <v>1359</v>
      </c>
      <c r="AC97" s="1" t="s">
        <v>1360</v>
      </c>
      <c r="AD97" s="1" t="s">
        <v>1165</v>
      </c>
      <c r="AE97" s="1">
        <v>9313787148</v>
      </c>
    </row>
    <row r="98" spans="1:31" x14ac:dyDescent="0.3">
      <c r="A98" s="1">
        <v>6787</v>
      </c>
      <c r="B98" s="1">
        <v>863</v>
      </c>
      <c r="C98" s="1" t="s">
        <v>230</v>
      </c>
      <c r="D98" s="1" t="s">
        <v>495</v>
      </c>
      <c r="E98" s="1" t="s">
        <v>11</v>
      </c>
      <c r="F98" s="1" t="s">
        <v>231</v>
      </c>
      <c r="G98" s="1">
        <v>3282200761</v>
      </c>
      <c r="H98" s="3">
        <v>36850</v>
      </c>
      <c r="I98" s="3">
        <v>39795</v>
      </c>
      <c r="J98" s="1">
        <v>109</v>
      </c>
      <c r="K98" s="1" t="s">
        <v>632</v>
      </c>
      <c r="L98" s="1" t="s">
        <v>595</v>
      </c>
      <c r="M98" s="1" t="s">
        <v>589</v>
      </c>
      <c r="N98" s="1">
        <v>715</v>
      </c>
      <c r="O98" s="1">
        <v>1185</v>
      </c>
      <c r="P98" s="1" t="s">
        <v>305</v>
      </c>
      <c r="Q98" s="1" t="s">
        <v>642</v>
      </c>
      <c r="R98" s="1" t="s">
        <v>599</v>
      </c>
      <c r="S98" s="3">
        <v>41777</v>
      </c>
      <c r="T98" s="3"/>
      <c r="U98" s="1" t="s">
        <v>1016</v>
      </c>
      <c r="V98" s="1">
        <v>13394</v>
      </c>
      <c r="W98" s="1" t="s">
        <v>954</v>
      </c>
      <c r="X98" s="1" t="s">
        <v>949</v>
      </c>
      <c r="Y98" s="1" t="s">
        <v>1539</v>
      </c>
      <c r="Z98" s="1">
        <v>92</v>
      </c>
      <c r="AA98" s="1" t="s">
        <v>1361</v>
      </c>
      <c r="AB98" s="1" t="s">
        <v>1246</v>
      </c>
      <c r="AC98" s="1" t="s">
        <v>663</v>
      </c>
      <c r="AD98" s="1" t="s">
        <v>1160</v>
      </c>
      <c r="AE98" s="1">
        <v>4615496293</v>
      </c>
    </row>
    <row r="99" spans="1:31" x14ac:dyDescent="0.3">
      <c r="A99" s="1">
        <v>2066</v>
      </c>
      <c r="B99" s="1">
        <v>80</v>
      </c>
      <c r="C99" s="1" t="s">
        <v>22</v>
      </c>
      <c r="D99" s="1" t="s">
        <v>457</v>
      </c>
      <c r="E99" s="1" t="s">
        <v>14</v>
      </c>
      <c r="F99" s="1" t="s">
        <v>158</v>
      </c>
      <c r="G99" s="1">
        <v>5965931339</v>
      </c>
      <c r="H99" s="3">
        <v>38436</v>
      </c>
      <c r="I99" s="3">
        <v>45198</v>
      </c>
      <c r="J99" s="1">
        <v>762</v>
      </c>
      <c r="K99" s="1" t="s">
        <v>695</v>
      </c>
      <c r="L99" s="1" t="s">
        <v>588</v>
      </c>
      <c r="M99" s="1" t="s">
        <v>596</v>
      </c>
      <c r="N99" s="1">
        <v>242</v>
      </c>
      <c r="O99" s="1">
        <v>926</v>
      </c>
      <c r="P99" s="1" t="s">
        <v>857</v>
      </c>
      <c r="Q99" s="1" t="s">
        <v>858</v>
      </c>
      <c r="R99" s="1" t="s">
        <v>599</v>
      </c>
      <c r="S99" s="3">
        <v>28570</v>
      </c>
      <c r="T99" s="3"/>
      <c r="U99" s="1" t="s">
        <v>1060</v>
      </c>
      <c r="V99" s="1">
        <v>84665</v>
      </c>
      <c r="W99" s="1" t="s">
        <v>954</v>
      </c>
      <c r="X99" s="1" t="s">
        <v>951</v>
      </c>
      <c r="Y99" s="1" t="s">
        <v>1539</v>
      </c>
      <c r="Z99" s="1">
        <v>656</v>
      </c>
      <c r="AA99" s="1" t="s">
        <v>1362</v>
      </c>
      <c r="AB99" s="1" t="s">
        <v>1242</v>
      </c>
      <c r="AC99" s="1" t="s">
        <v>1363</v>
      </c>
      <c r="AD99" s="1" t="s">
        <v>1290</v>
      </c>
      <c r="AE99" s="1">
        <v>9053980373</v>
      </c>
    </row>
    <row r="100" spans="1:31" x14ac:dyDescent="0.3">
      <c r="A100" s="1">
        <v>4322</v>
      </c>
      <c r="B100" s="1">
        <v>401</v>
      </c>
      <c r="C100" s="1" t="s">
        <v>159</v>
      </c>
      <c r="D100" s="1" t="s">
        <v>458</v>
      </c>
      <c r="E100" s="1" t="s">
        <v>8</v>
      </c>
      <c r="F100" s="1" t="s">
        <v>160</v>
      </c>
      <c r="G100" s="1">
        <v>7775860985</v>
      </c>
      <c r="H100" s="3">
        <v>36906</v>
      </c>
      <c r="I100" s="3">
        <v>39080</v>
      </c>
      <c r="J100" s="1">
        <v>838</v>
      </c>
      <c r="K100" s="1" t="s">
        <v>609</v>
      </c>
      <c r="L100" s="1" t="s">
        <v>588</v>
      </c>
      <c r="M100" s="1" t="s">
        <v>589</v>
      </c>
      <c r="N100" s="1">
        <v>593</v>
      </c>
      <c r="O100" s="1">
        <v>1036</v>
      </c>
      <c r="P100" s="1" t="s">
        <v>30</v>
      </c>
      <c r="Q100" s="1" t="s">
        <v>876</v>
      </c>
      <c r="R100" s="1" t="s">
        <v>592</v>
      </c>
      <c r="S100" s="3">
        <v>34704</v>
      </c>
      <c r="T100" s="3">
        <v>34934</v>
      </c>
      <c r="U100" s="1" t="s">
        <v>1061</v>
      </c>
      <c r="V100" s="1">
        <v>1760</v>
      </c>
      <c r="W100" s="1" t="s">
        <v>948</v>
      </c>
      <c r="X100" s="1" t="s">
        <v>951</v>
      </c>
      <c r="Y100" s="1" t="s">
        <v>1574</v>
      </c>
      <c r="Z100" s="1">
        <v>935</v>
      </c>
      <c r="AA100" s="1" t="s">
        <v>1364</v>
      </c>
      <c r="AB100" s="1" t="s">
        <v>1192</v>
      </c>
      <c r="AC100" s="1" t="s">
        <v>1365</v>
      </c>
      <c r="AD100" s="1" t="s">
        <v>1264</v>
      </c>
      <c r="AE100" s="1">
        <v>2836649349</v>
      </c>
    </row>
    <row r="101" spans="1:31" x14ac:dyDescent="0.3">
      <c r="A101" s="1">
        <v>7773</v>
      </c>
      <c r="B101" s="1">
        <v>914</v>
      </c>
      <c r="C101" s="1" t="s">
        <v>161</v>
      </c>
      <c r="D101" s="1" t="s">
        <v>459</v>
      </c>
      <c r="E101" s="1" t="s">
        <v>8</v>
      </c>
      <c r="F101" s="1" t="s">
        <v>162</v>
      </c>
      <c r="G101" s="1">
        <v>2945958018</v>
      </c>
      <c r="H101" s="3">
        <v>31368</v>
      </c>
      <c r="I101" s="3">
        <v>36107</v>
      </c>
      <c r="J101" s="1">
        <v>215</v>
      </c>
      <c r="K101" s="1" t="s">
        <v>635</v>
      </c>
      <c r="L101" s="1" t="s">
        <v>595</v>
      </c>
      <c r="M101" s="1" t="s">
        <v>589</v>
      </c>
      <c r="N101" s="1">
        <v>812</v>
      </c>
      <c r="O101" s="1">
        <v>1161</v>
      </c>
      <c r="P101" s="1" t="s">
        <v>688</v>
      </c>
      <c r="Q101" s="1" t="s">
        <v>689</v>
      </c>
      <c r="R101" s="1" t="s">
        <v>592</v>
      </c>
      <c r="S101" s="3">
        <v>31057</v>
      </c>
      <c r="T101" s="3">
        <v>31078</v>
      </c>
      <c r="U101" s="1" t="s">
        <v>1063</v>
      </c>
      <c r="V101" s="1">
        <v>30239</v>
      </c>
      <c r="W101" s="1" t="s">
        <v>948</v>
      </c>
      <c r="X101" s="1" t="s">
        <v>951</v>
      </c>
      <c r="Y101" s="1" t="s">
        <v>1575</v>
      </c>
      <c r="Z101" s="1">
        <v>762</v>
      </c>
      <c r="AA101" s="1" t="s">
        <v>1366</v>
      </c>
      <c r="AB101" s="1" t="s">
        <v>1158</v>
      </c>
      <c r="AC101" s="1" t="s">
        <v>1367</v>
      </c>
      <c r="AD101" s="1" t="s">
        <v>1204</v>
      </c>
      <c r="AE101" s="1">
        <v>1786274009</v>
      </c>
    </row>
    <row r="102" spans="1:31" x14ac:dyDescent="0.3">
      <c r="A102" s="1">
        <v>9645</v>
      </c>
      <c r="B102" s="1">
        <v>233</v>
      </c>
      <c r="C102" s="1" t="s">
        <v>94</v>
      </c>
      <c r="D102" s="1" t="s">
        <v>509</v>
      </c>
      <c r="E102" s="1" t="s">
        <v>11</v>
      </c>
      <c r="F102" s="1" t="s">
        <v>184</v>
      </c>
      <c r="G102" s="1">
        <v>9598036922</v>
      </c>
      <c r="H102" s="3">
        <v>36315</v>
      </c>
      <c r="I102" s="3">
        <v>42362</v>
      </c>
      <c r="J102" s="1">
        <v>127</v>
      </c>
      <c r="K102" s="1" t="s">
        <v>632</v>
      </c>
      <c r="L102" s="1" t="s">
        <v>588</v>
      </c>
      <c r="M102" s="1" t="s">
        <v>589</v>
      </c>
      <c r="N102" s="1">
        <v>916</v>
      </c>
      <c r="O102" s="1">
        <v>1143</v>
      </c>
      <c r="P102" s="1" t="s">
        <v>643</v>
      </c>
      <c r="Q102" s="1" t="s">
        <v>644</v>
      </c>
      <c r="R102" s="1" t="s">
        <v>592</v>
      </c>
      <c r="S102" s="3">
        <v>38725</v>
      </c>
      <c r="T102" s="3">
        <v>38726</v>
      </c>
      <c r="U102" s="1" t="s">
        <v>1019</v>
      </c>
      <c r="V102" s="1">
        <v>27590</v>
      </c>
      <c r="W102" s="1" t="s">
        <v>948</v>
      </c>
      <c r="X102" s="1" t="s">
        <v>949</v>
      </c>
      <c r="Y102" s="1" t="s">
        <v>1600</v>
      </c>
      <c r="Z102" s="1">
        <v>472</v>
      </c>
      <c r="AA102" s="1" t="s">
        <v>1368</v>
      </c>
      <c r="AB102" s="1" t="s">
        <v>1169</v>
      </c>
      <c r="AC102" s="1" t="s">
        <v>1369</v>
      </c>
      <c r="AD102" s="1" t="s">
        <v>1370</v>
      </c>
      <c r="AE102" s="1">
        <v>6886408134</v>
      </c>
    </row>
    <row r="103" spans="1:31" x14ac:dyDescent="0.3">
      <c r="A103" s="1">
        <v>6746</v>
      </c>
      <c r="B103" s="1">
        <v>713</v>
      </c>
      <c r="C103" s="1" t="s">
        <v>163</v>
      </c>
      <c r="D103" s="1" t="s">
        <v>460</v>
      </c>
      <c r="E103" s="1" t="s">
        <v>11</v>
      </c>
      <c r="F103" s="1" t="s">
        <v>164</v>
      </c>
      <c r="G103" s="1">
        <v>8157767838</v>
      </c>
      <c r="H103" s="3">
        <v>28068</v>
      </c>
      <c r="I103" s="3">
        <v>33221</v>
      </c>
      <c r="J103" s="1">
        <v>818</v>
      </c>
      <c r="K103" s="1" t="s">
        <v>619</v>
      </c>
      <c r="L103" s="1" t="s">
        <v>595</v>
      </c>
      <c r="M103" s="1" t="s">
        <v>589</v>
      </c>
      <c r="N103" s="1">
        <v>833</v>
      </c>
      <c r="O103" s="1">
        <v>1016</v>
      </c>
      <c r="P103" s="1" t="s">
        <v>139</v>
      </c>
      <c r="Q103" s="1" t="s">
        <v>716</v>
      </c>
      <c r="R103" s="1" t="s">
        <v>592</v>
      </c>
      <c r="S103" s="3">
        <v>38957</v>
      </c>
      <c r="T103" s="3">
        <v>39010</v>
      </c>
      <c r="U103" s="1" t="s">
        <v>1064</v>
      </c>
      <c r="V103" s="1">
        <v>20194</v>
      </c>
      <c r="W103" s="1" t="s">
        <v>948</v>
      </c>
      <c r="X103" s="1" t="s">
        <v>951</v>
      </c>
      <c r="Y103" s="1" t="s">
        <v>1576</v>
      </c>
      <c r="Z103" s="1">
        <v>698</v>
      </c>
      <c r="AA103" s="1" t="s">
        <v>79</v>
      </c>
      <c r="AB103" s="1" t="s">
        <v>1187</v>
      </c>
      <c r="AC103" s="1" t="s">
        <v>1371</v>
      </c>
      <c r="AD103" s="1" t="s">
        <v>1178</v>
      </c>
      <c r="AE103" s="1">
        <v>1300453861</v>
      </c>
    </row>
    <row r="104" spans="1:31" x14ac:dyDescent="0.3">
      <c r="A104" s="1">
        <v>6732</v>
      </c>
      <c r="B104" s="1">
        <v>568</v>
      </c>
      <c r="C104" s="1" t="s">
        <v>165</v>
      </c>
      <c r="D104" s="1" t="s">
        <v>461</v>
      </c>
      <c r="E104" s="1" t="s">
        <v>8</v>
      </c>
      <c r="F104" s="1" t="s">
        <v>166</v>
      </c>
      <c r="G104" s="1">
        <v>9712766674</v>
      </c>
      <c r="H104" s="3">
        <v>33031</v>
      </c>
      <c r="I104" s="3">
        <v>37004</v>
      </c>
      <c r="J104" s="1">
        <v>780</v>
      </c>
      <c r="K104" s="1" t="s">
        <v>616</v>
      </c>
      <c r="L104" s="1" t="s">
        <v>588</v>
      </c>
      <c r="M104" s="1" t="s">
        <v>589</v>
      </c>
      <c r="N104" s="1">
        <v>872</v>
      </c>
      <c r="O104" s="1">
        <v>1058</v>
      </c>
      <c r="P104" s="1" t="s">
        <v>862</v>
      </c>
      <c r="Q104" s="1" t="s">
        <v>276</v>
      </c>
      <c r="R104" s="1" t="s">
        <v>592</v>
      </c>
      <c r="S104" s="3">
        <v>32793</v>
      </c>
      <c r="T104" s="3">
        <v>32798</v>
      </c>
      <c r="U104" s="1" t="s">
        <v>1066</v>
      </c>
      <c r="V104" s="1">
        <v>58470</v>
      </c>
      <c r="W104" s="1" t="s">
        <v>948</v>
      </c>
      <c r="X104" s="1" t="s">
        <v>951</v>
      </c>
      <c r="Y104" s="1" t="s">
        <v>1577</v>
      </c>
      <c r="Z104" s="1">
        <v>294</v>
      </c>
      <c r="AA104" s="1" t="s">
        <v>1372</v>
      </c>
      <c r="AB104" s="1" t="s">
        <v>1319</v>
      </c>
      <c r="AC104" s="1" t="s">
        <v>1255</v>
      </c>
      <c r="AD104" s="1" t="s">
        <v>1226</v>
      </c>
      <c r="AE104" s="1">
        <v>6518015418</v>
      </c>
    </row>
    <row r="105" spans="1:31" x14ac:dyDescent="0.3">
      <c r="A105" s="1">
        <v>7540</v>
      </c>
      <c r="B105" s="1">
        <v>867</v>
      </c>
      <c r="C105" s="1" t="s">
        <v>169</v>
      </c>
      <c r="D105" s="1" t="s">
        <v>463</v>
      </c>
      <c r="E105" s="1" t="s">
        <v>14</v>
      </c>
      <c r="F105" s="1" t="s">
        <v>170</v>
      </c>
      <c r="G105" s="1">
        <v>2771856986</v>
      </c>
      <c r="H105" s="3">
        <v>39674</v>
      </c>
      <c r="I105" s="3">
        <v>45603</v>
      </c>
      <c r="J105" s="1">
        <v>366</v>
      </c>
      <c r="K105" s="1" t="s">
        <v>605</v>
      </c>
      <c r="L105" s="1" t="s">
        <v>588</v>
      </c>
      <c r="M105" s="1" t="s">
        <v>596</v>
      </c>
      <c r="N105" s="1">
        <v>679</v>
      </c>
      <c r="O105" s="1">
        <v>1015</v>
      </c>
      <c r="P105" s="1" t="s">
        <v>741</v>
      </c>
      <c r="Q105" s="1" t="s">
        <v>742</v>
      </c>
      <c r="R105" s="1" t="s">
        <v>592</v>
      </c>
      <c r="S105" s="3">
        <v>29281</v>
      </c>
      <c r="T105" s="3">
        <v>29296</v>
      </c>
      <c r="U105" s="1" t="s">
        <v>1067</v>
      </c>
      <c r="V105" s="1">
        <v>34797</v>
      </c>
      <c r="W105" s="1" t="s">
        <v>948</v>
      </c>
      <c r="X105" s="1" t="s">
        <v>951</v>
      </c>
      <c r="Y105" s="1" t="s">
        <v>1578</v>
      </c>
      <c r="Z105" s="1">
        <v>357</v>
      </c>
      <c r="AA105" s="1" t="s">
        <v>1373</v>
      </c>
      <c r="AB105" s="1" t="s">
        <v>1258</v>
      </c>
      <c r="AC105" s="1" t="s">
        <v>1374</v>
      </c>
      <c r="AD105" s="1" t="s">
        <v>1346</v>
      </c>
      <c r="AE105" s="1">
        <v>5796916149</v>
      </c>
    </row>
    <row r="106" spans="1:31" x14ac:dyDescent="0.3">
      <c r="A106" s="1">
        <v>5269</v>
      </c>
      <c r="B106" s="1">
        <v>980</v>
      </c>
      <c r="C106" s="1" t="s">
        <v>171</v>
      </c>
      <c r="D106" s="1" t="s">
        <v>464</v>
      </c>
      <c r="E106" s="1" t="s">
        <v>14</v>
      </c>
      <c r="F106" s="1" t="s">
        <v>132</v>
      </c>
      <c r="G106" s="1">
        <v>4717095278</v>
      </c>
      <c r="H106" s="3">
        <v>37525</v>
      </c>
      <c r="I106" s="3">
        <v>42541</v>
      </c>
      <c r="J106" s="1">
        <v>678</v>
      </c>
      <c r="K106" s="1" t="s">
        <v>619</v>
      </c>
      <c r="L106" s="1" t="s">
        <v>588</v>
      </c>
      <c r="M106" s="1" t="s">
        <v>589</v>
      </c>
      <c r="N106" s="1">
        <v>318</v>
      </c>
      <c r="O106" s="1">
        <v>938</v>
      </c>
      <c r="P106" s="1" t="s">
        <v>828</v>
      </c>
      <c r="Q106" s="1" t="s">
        <v>36</v>
      </c>
      <c r="R106" s="1" t="s">
        <v>599</v>
      </c>
      <c r="S106" s="3">
        <v>34349</v>
      </c>
      <c r="T106" s="3"/>
      <c r="U106" s="1" t="s">
        <v>1068</v>
      </c>
      <c r="V106" s="1">
        <v>19346</v>
      </c>
      <c r="W106" s="1" t="s">
        <v>954</v>
      </c>
      <c r="X106" s="1" t="s">
        <v>951</v>
      </c>
      <c r="Y106" s="1" t="s">
        <v>1539</v>
      </c>
      <c r="Z106" s="1">
        <v>468</v>
      </c>
      <c r="AA106" s="1" t="s">
        <v>1375</v>
      </c>
      <c r="AB106" s="1" t="s">
        <v>1169</v>
      </c>
      <c r="AC106" s="1" t="s">
        <v>1376</v>
      </c>
      <c r="AD106" s="1" t="s">
        <v>1377</v>
      </c>
      <c r="AE106" s="1">
        <v>2618359567</v>
      </c>
    </row>
    <row r="107" spans="1:31" x14ac:dyDescent="0.3">
      <c r="A107" s="1">
        <v>8404</v>
      </c>
      <c r="B107" s="1">
        <v>704</v>
      </c>
      <c r="C107" s="1" t="s">
        <v>172</v>
      </c>
      <c r="D107" s="1" t="s">
        <v>465</v>
      </c>
      <c r="E107" s="1" t="s">
        <v>11</v>
      </c>
      <c r="F107" s="1" t="s">
        <v>173</v>
      </c>
      <c r="G107" s="1">
        <v>6852398753</v>
      </c>
      <c r="H107" s="3">
        <v>41603</v>
      </c>
      <c r="I107" s="3">
        <v>47401</v>
      </c>
      <c r="J107" s="1">
        <v>703</v>
      </c>
      <c r="K107" s="1" t="s">
        <v>602</v>
      </c>
      <c r="L107" s="1" t="s">
        <v>595</v>
      </c>
      <c r="M107" s="1" t="s">
        <v>589</v>
      </c>
      <c r="N107" s="1">
        <v>329</v>
      </c>
      <c r="O107" s="1">
        <v>597</v>
      </c>
      <c r="P107" s="1" t="s">
        <v>836</v>
      </c>
      <c r="Q107" s="1" t="s">
        <v>837</v>
      </c>
      <c r="R107" s="1" t="s">
        <v>599</v>
      </c>
      <c r="S107" s="3">
        <v>42760</v>
      </c>
      <c r="T107" s="3"/>
      <c r="U107" s="1" t="s">
        <v>1070</v>
      </c>
      <c r="V107" s="1">
        <v>35185</v>
      </c>
      <c r="W107" s="1" t="s">
        <v>954</v>
      </c>
      <c r="X107" s="1" t="s">
        <v>951</v>
      </c>
      <c r="Y107" s="1" t="s">
        <v>1539</v>
      </c>
      <c r="Z107" s="1">
        <v>798</v>
      </c>
      <c r="AA107" s="1" t="s">
        <v>1378</v>
      </c>
      <c r="AB107" s="1" t="s">
        <v>1177</v>
      </c>
      <c r="AC107" s="1" t="s">
        <v>1379</v>
      </c>
      <c r="AD107" s="1" t="s">
        <v>1290</v>
      </c>
      <c r="AE107" s="1">
        <v>2073271791</v>
      </c>
    </row>
    <row r="108" spans="1:31" x14ac:dyDescent="0.3">
      <c r="A108" s="1">
        <v>519</v>
      </c>
      <c r="B108" s="1">
        <v>598</v>
      </c>
      <c r="C108" s="1" t="s">
        <v>174</v>
      </c>
      <c r="D108" s="1" t="s">
        <v>466</v>
      </c>
      <c r="E108" s="1" t="s">
        <v>14</v>
      </c>
      <c r="F108" s="1" t="s">
        <v>175</v>
      </c>
      <c r="G108" s="1">
        <v>8198842186</v>
      </c>
      <c r="H108" s="3">
        <v>31583</v>
      </c>
      <c r="I108" s="3">
        <v>35172</v>
      </c>
      <c r="J108" s="1">
        <v>180</v>
      </c>
      <c r="K108" s="1" t="s">
        <v>632</v>
      </c>
      <c r="L108" s="1" t="s">
        <v>595</v>
      </c>
      <c r="M108" s="1" t="s">
        <v>596</v>
      </c>
      <c r="N108" s="1">
        <v>588</v>
      </c>
      <c r="O108" s="1">
        <v>1182</v>
      </c>
      <c r="P108" s="1" t="s">
        <v>325</v>
      </c>
      <c r="Q108" s="1" t="s">
        <v>672</v>
      </c>
      <c r="R108" s="1" t="s">
        <v>599</v>
      </c>
      <c r="S108" s="3">
        <v>27485</v>
      </c>
      <c r="T108" s="3"/>
      <c r="U108" s="1" t="s">
        <v>1052</v>
      </c>
      <c r="V108" s="1">
        <v>7068</v>
      </c>
      <c r="W108" s="1" t="s">
        <v>954</v>
      </c>
      <c r="X108" s="1" t="s">
        <v>949</v>
      </c>
      <c r="Y108" s="1" t="s">
        <v>1539</v>
      </c>
      <c r="Z108" s="1">
        <v>497</v>
      </c>
      <c r="AA108" s="1" t="s">
        <v>1380</v>
      </c>
      <c r="AB108" s="1" t="s">
        <v>1254</v>
      </c>
      <c r="AC108" s="1" t="s">
        <v>1381</v>
      </c>
      <c r="AD108" s="1" t="s">
        <v>1204</v>
      </c>
      <c r="AE108" s="1">
        <v>8030257579</v>
      </c>
    </row>
    <row r="109" spans="1:31" x14ac:dyDescent="0.3">
      <c r="A109" s="1">
        <v>4060</v>
      </c>
      <c r="B109" s="1">
        <v>932</v>
      </c>
      <c r="C109" s="1" t="s">
        <v>176</v>
      </c>
      <c r="D109" s="1" t="s">
        <v>467</v>
      </c>
      <c r="E109" s="1" t="s">
        <v>11</v>
      </c>
      <c r="F109" s="1" t="s">
        <v>177</v>
      </c>
      <c r="G109" s="1">
        <v>7396097848</v>
      </c>
      <c r="H109" s="3">
        <v>31145</v>
      </c>
      <c r="I109" s="3">
        <v>33985</v>
      </c>
      <c r="J109" s="1">
        <v>214</v>
      </c>
      <c r="K109" s="1" t="s">
        <v>646</v>
      </c>
      <c r="L109" s="1" t="s">
        <v>588</v>
      </c>
      <c r="M109" s="1" t="s">
        <v>596</v>
      </c>
      <c r="N109" s="1">
        <v>442</v>
      </c>
      <c r="O109" s="1">
        <v>713</v>
      </c>
      <c r="P109" s="1" t="s">
        <v>686</v>
      </c>
      <c r="Q109" s="1" t="s">
        <v>687</v>
      </c>
      <c r="R109" s="1" t="s">
        <v>592</v>
      </c>
      <c r="S109" s="3">
        <v>31842</v>
      </c>
      <c r="T109" s="3">
        <v>31998</v>
      </c>
      <c r="U109" s="1" t="s">
        <v>1069</v>
      </c>
      <c r="V109" s="1">
        <v>96496</v>
      </c>
      <c r="W109" s="1" t="s">
        <v>948</v>
      </c>
      <c r="X109" s="1" t="s">
        <v>949</v>
      </c>
      <c r="Y109" s="1" t="s">
        <v>1543</v>
      </c>
      <c r="Z109" s="1">
        <v>841</v>
      </c>
      <c r="AA109" s="1" t="s">
        <v>1382</v>
      </c>
      <c r="AB109" s="1" t="s">
        <v>1198</v>
      </c>
      <c r="AC109" s="1" t="s">
        <v>1383</v>
      </c>
      <c r="AD109" s="1" t="s">
        <v>1204</v>
      </c>
      <c r="AE109" s="1">
        <v>1610528704</v>
      </c>
    </row>
    <row r="110" spans="1:31" x14ac:dyDescent="0.3">
      <c r="A110" s="1">
        <v>8860</v>
      </c>
      <c r="B110" s="1">
        <v>834</v>
      </c>
      <c r="C110" s="1" t="s">
        <v>178</v>
      </c>
      <c r="D110" s="1" t="s">
        <v>468</v>
      </c>
      <c r="E110" s="1" t="s">
        <v>14</v>
      </c>
      <c r="F110" s="1" t="s">
        <v>179</v>
      </c>
      <c r="G110" s="1">
        <v>4508931602</v>
      </c>
      <c r="H110" s="3">
        <v>35575</v>
      </c>
      <c r="I110" s="3">
        <v>42548</v>
      </c>
      <c r="J110" s="1">
        <v>408</v>
      </c>
      <c r="K110" s="1" t="s">
        <v>619</v>
      </c>
      <c r="L110" s="1" t="s">
        <v>595</v>
      </c>
      <c r="M110" s="1" t="s">
        <v>589</v>
      </c>
      <c r="N110" s="1">
        <v>216</v>
      </c>
      <c r="O110" s="1">
        <v>939</v>
      </c>
      <c r="P110" s="1" t="s">
        <v>657</v>
      </c>
      <c r="Q110" s="1" t="s">
        <v>753</v>
      </c>
      <c r="R110" s="1" t="s">
        <v>592</v>
      </c>
      <c r="S110" s="3">
        <v>32925</v>
      </c>
      <c r="T110" s="3">
        <v>33127</v>
      </c>
      <c r="U110" s="1" t="s">
        <v>1071</v>
      </c>
      <c r="V110" s="1">
        <v>2988</v>
      </c>
      <c r="W110" s="1" t="s">
        <v>948</v>
      </c>
      <c r="X110" s="1" t="s">
        <v>949</v>
      </c>
      <c r="Y110" s="1" t="s">
        <v>1579</v>
      </c>
      <c r="Z110" s="1">
        <v>521</v>
      </c>
      <c r="AA110" s="1" t="s">
        <v>1384</v>
      </c>
      <c r="AB110" s="1" t="s">
        <v>1213</v>
      </c>
      <c r="AC110" s="1" t="s">
        <v>1385</v>
      </c>
      <c r="AD110" s="1" t="s">
        <v>1185</v>
      </c>
      <c r="AE110" s="1">
        <v>4105997340</v>
      </c>
    </row>
    <row r="111" spans="1:31" x14ac:dyDescent="0.3">
      <c r="A111" s="1">
        <v>7164</v>
      </c>
      <c r="B111" s="1">
        <v>209</v>
      </c>
      <c r="C111" s="1" t="s">
        <v>180</v>
      </c>
      <c r="D111" s="1" t="s">
        <v>469</v>
      </c>
      <c r="E111" s="1" t="s">
        <v>14</v>
      </c>
      <c r="F111" s="1" t="s">
        <v>181</v>
      </c>
      <c r="G111" s="1">
        <v>8013342363</v>
      </c>
      <c r="H111" s="3">
        <v>29908</v>
      </c>
      <c r="I111" s="3">
        <v>34324</v>
      </c>
      <c r="J111" s="1">
        <v>902</v>
      </c>
      <c r="K111" s="1" t="s">
        <v>594</v>
      </c>
      <c r="L111" s="1" t="s">
        <v>595</v>
      </c>
      <c r="M111" s="1" t="s">
        <v>589</v>
      </c>
      <c r="N111" s="1">
        <v>946</v>
      </c>
      <c r="O111" s="1">
        <v>1082</v>
      </c>
      <c r="P111" s="1" t="s">
        <v>894</v>
      </c>
      <c r="Q111" s="1" t="s">
        <v>895</v>
      </c>
      <c r="R111" s="1" t="s">
        <v>592</v>
      </c>
      <c r="S111" s="3">
        <v>32514</v>
      </c>
      <c r="T111" s="3">
        <v>32768</v>
      </c>
      <c r="U111" s="1" t="s">
        <v>1072</v>
      </c>
      <c r="V111" s="1">
        <v>83253</v>
      </c>
      <c r="W111" s="1" t="s">
        <v>948</v>
      </c>
      <c r="X111" s="1" t="s">
        <v>951</v>
      </c>
      <c r="Y111" s="1" t="s">
        <v>1580</v>
      </c>
      <c r="Z111" s="1">
        <v>2</v>
      </c>
      <c r="AA111" s="1" t="s">
        <v>1386</v>
      </c>
      <c r="AB111" s="1" t="s">
        <v>1167</v>
      </c>
      <c r="AC111" s="1" t="s">
        <v>1387</v>
      </c>
      <c r="AD111" s="1" t="s">
        <v>1280</v>
      </c>
      <c r="AE111" s="1">
        <v>9250747856</v>
      </c>
    </row>
    <row r="112" spans="1:31" x14ac:dyDescent="0.3">
      <c r="A112" s="1">
        <v>9792</v>
      </c>
      <c r="B112" s="1">
        <v>330</v>
      </c>
      <c r="C112" s="1" t="s">
        <v>182</v>
      </c>
      <c r="D112" s="1" t="s">
        <v>470</v>
      </c>
      <c r="E112" s="1" t="s">
        <v>14</v>
      </c>
      <c r="F112" s="1" t="s">
        <v>183</v>
      </c>
      <c r="G112" s="1">
        <v>4775425957</v>
      </c>
      <c r="H112" s="3">
        <v>34590</v>
      </c>
      <c r="I112" s="3">
        <v>38534</v>
      </c>
      <c r="J112" s="1">
        <v>763</v>
      </c>
      <c r="K112" s="1" t="s">
        <v>632</v>
      </c>
      <c r="L112" s="1" t="s">
        <v>588</v>
      </c>
      <c r="M112" s="1" t="s">
        <v>589</v>
      </c>
      <c r="N112" s="1">
        <v>796</v>
      </c>
      <c r="O112" s="1">
        <v>1347</v>
      </c>
      <c r="P112" s="1" t="s">
        <v>626</v>
      </c>
      <c r="Q112" s="1" t="s">
        <v>30</v>
      </c>
      <c r="R112" s="1" t="s">
        <v>592</v>
      </c>
      <c r="S112" s="3">
        <v>41819</v>
      </c>
      <c r="T112" s="3">
        <v>41891</v>
      </c>
      <c r="U112" s="1" t="s">
        <v>1073</v>
      </c>
      <c r="V112" s="1">
        <v>87828</v>
      </c>
      <c r="W112" s="1" t="s">
        <v>948</v>
      </c>
      <c r="X112" s="1" t="s">
        <v>951</v>
      </c>
      <c r="Y112" s="1" t="s">
        <v>1581</v>
      </c>
      <c r="Z112" s="1">
        <v>637</v>
      </c>
      <c r="AA112" s="1" t="s">
        <v>1366</v>
      </c>
      <c r="AB112" s="1" t="s">
        <v>1223</v>
      </c>
      <c r="AC112" s="1" t="s">
        <v>1388</v>
      </c>
      <c r="AD112" s="1" t="s">
        <v>1389</v>
      </c>
      <c r="AE112" s="1">
        <v>8907221376</v>
      </c>
    </row>
    <row r="113" spans="1:31" x14ac:dyDescent="0.3">
      <c r="A113" s="1">
        <v>3095</v>
      </c>
      <c r="B113" s="1">
        <v>222</v>
      </c>
      <c r="C113" s="1" t="s">
        <v>306</v>
      </c>
      <c r="D113" s="1" t="s">
        <v>537</v>
      </c>
      <c r="E113" s="1" t="s">
        <v>14</v>
      </c>
      <c r="F113" s="1" t="s">
        <v>307</v>
      </c>
      <c r="G113" s="1">
        <v>7239777917</v>
      </c>
      <c r="H113" s="3">
        <v>26370</v>
      </c>
      <c r="I113" s="3">
        <v>32839</v>
      </c>
      <c r="J113" s="1">
        <v>142</v>
      </c>
      <c r="K113" s="1" t="s">
        <v>587</v>
      </c>
      <c r="L113" s="1" t="s">
        <v>595</v>
      </c>
      <c r="M113" s="1" t="s">
        <v>589</v>
      </c>
      <c r="N113" s="1">
        <v>550</v>
      </c>
      <c r="O113" s="1">
        <v>1171</v>
      </c>
      <c r="P113" s="1" t="s">
        <v>654</v>
      </c>
      <c r="Q113" s="1" t="s">
        <v>655</v>
      </c>
      <c r="R113" s="1" t="s">
        <v>599</v>
      </c>
      <c r="S113" s="3">
        <v>30549</v>
      </c>
      <c r="T113" s="3"/>
      <c r="U113" s="1" t="s">
        <v>1032</v>
      </c>
      <c r="V113" s="1">
        <v>67478</v>
      </c>
      <c r="W113" s="1" t="s">
        <v>954</v>
      </c>
      <c r="X113" s="1" t="s">
        <v>949</v>
      </c>
      <c r="Y113" s="1" t="s">
        <v>1539</v>
      </c>
      <c r="Z113" s="1">
        <v>955</v>
      </c>
      <c r="AA113" s="1" t="s">
        <v>226</v>
      </c>
      <c r="AB113" s="1" t="s">
        <v>1254</v>
      </c>
      <c r="AC113" s="1" t="s">
        <v>698</v>
      </c>
      <c r="AD113" s="1" t="s">
        <v>1346</v>
      </c>
      <c r="AE113" s="1">
        <v>6234964560</v>
      </c>
    </row>
    <row r="114" spans="1:31" x14ac:dyDescent="0.3">
      <c r="A114" s="1">
        <v>9934</v>
      </c>
      <c r="B114" s="1">
        <v>138</v>
      </c>
      <c r="C114" s="1" t="s">
        <v>143</v>
      </c>
      <c r="D114" s="1" t="s">
        <v>471</v>
      </c>
      <c r="E114" s="1" t="s">
        <v>14</v>
      </c>
      <c r="F114" s="1" t="s">
        <v>184</v>
      </c>
      <c r="G114" s="1">
        <v>2535125840</v>
      </c>
      <c r="H114" s="3">
        <v>34411</v>
      </c>
      <c r="I114" s="3">
        <v>40164</v>
      </c>
      <c r="J114" s="1">
        <v>168</v>
      </c>
      <c r="K114" s="1" t="s">
        <v>587</v>
      </c>
      <c r="L114" s="1" t="s">
        <v>595</v>
      </c>
      <c r="M114" s="1" t="s">
        <v>596</v>
      </c>
      <c r="N114" s="1">
        <v>26</v>
      </c>
      <c r="O114" s="1">
        <v>47</v>
      </c>
      <c r="P114" s="1" t="s">
        <v>664</v>
      </c>
      <c r="Q114" s="1" t="s">
        <v>665</v>
      </c>
      <c r="R114" s="1" t="s">
        <v>592</v>
      </c>
      <c r="S114" s="3">
        <v>35435</v>
      </c>
      <c r="T114" s="3">
        <v>35593</v>
      </c>
      <c r="U114" s="1" t="s">
        <v>1042</v>
      </c>
      <c r="V114" s="1">
        <v>17035</v>
      </c>
      <c r="W114" s="1" t="s">
        <v>948</v>
      </c>
      <c r="X114" s="1" t="s">
        <v>951</v>
      </c>
      <c r="Y114" s="1" t="s">
        <v>1582</v>
      </c>
      <c r="Z114" s="1">
        <v>407</v>
      </c>
      <c r="AA114" s="1" t="s">
        <v>1390</v>
      </c>
      <c r="AB114" s="1" t="s">
        <v>1173</v>
      </c>
      <c r="AC114" s="1" t="s">
        <v>1391</v>
      </c>
      <c r="AD114" s="1" t="s">
        <v>1211</v>
      </c>
      <c r="AE114" s="1">
        <v>5519170607</v>
      </c>
    </row>
    <row r="115" spans="1:31" x14ac:dyDescent="0.3">
      <c r="A115" s="1">
        <v>1980</v>
      </c>
      <c r="B115" s="1">
        <v>981</v>
      </c>
      <c r="C115" s="1" t="s">
        <v>185</v>
      </c>
      <c r="D115" s="1" t="s">
        <v>472</v>
      </c>
      <c r="E115" s="1" t="s">
        <v>14</v>
      </c>
      <c r="F115" s="1" t="s">
        <v>186</v>
      </c>
      <c r="G115" s="1">
        <v>5833657416</v>
      </c>
      <c r="H115" s="3">
        <v>28204</v>
      </c>
      <c r="I115" s="3">
        <v>34784</v>
      </c>
      <c r="J115" s="1">
        <v>723</v>
      </c>
      <c r="K115" s="1" t="s">
        <v>695</v>
      </c>
      <c r="L115" s="1" t="s">
        <v>595</v>
      </c>
      <c r="M115" s="1" t="s">
        <v>589</v>
      </c>
      <c r="N115" s="1">
        <v>490</v>
      </c>
      <c r="O115" s="1">
        <v>762</v>
      </c>
      <c r="P115" s="1" t="s">
        <v>848</v>
      </c>
      <c r="Q115" s="1" t="s">
        <v>849</v>
      </c>
      <c r="R115" s="1" t="s">
        <v>599</v>
      </c>
      <c r="S115" s="3">
        <v>29790</v>
      </c>
      <c r="T115" s="3"/>
      <c r="U115" s="1" t="s">
        <v>1075</v>
      </c>
      <c r="V115" s="1">
        <v>426</v>
      </c>
      <c r="W115" s="1" t="s">
        <v>954</v>
      </c>
      <c r="X115" s="1" t="s">
        <v>951</v>
      </c>
      <c r="Y115" s="1" t="s">
        <v>1539</v>
      </c>
      <c r="Z115" s="1">
        <v>87</v>
      </c>
      <c r="AA115" s="1" t="s">
        <v>1195</v>
      </c>
      <c r="AB115" s="1" t="s">
        <v>1173</v>
      </c>
      <c r="AC115" s="1" t="s">
        <v>17</v>
      </c>
      <c r="AD115" s="1" t="s">
        <v>1269</v>
      </c>
      <c r="AE115" s="1">
        <v>4444871583</v>
      </c>
    </row>
    <row r="116" spans="1:31" x14ac:dyDescent="0.3">
      <c r="A116" s="1">
        <v>9251</v>
      </c>
      <c r="B116" s="1">
        <v>130</v>
      </c>
      <c r="C116" s="1" t="s">
        <v>187</v>
      </c>
      <c r="D116" s="1" t="s">
        <v>473</v>
      </c>
      <c r="E116" s="1" t="s">
        <v>14</v>
      </c>
      <c r="F116" s="1" t="s">
        <v>188</v>
      </c>
      <c r="G116" s="1">
        <v>5905581451</v>
      </c>
      <c r="H116" s="3">
        <v>38640</v>
      </c>
      <c r="I116" s="3">
        <v>40002</v>
      </c>
      <c r="J116" s="1">
        <v>438</v>
      </c>
      <c r="K116" s="1" t="s">
        <v>602</v>
      </c>
      <c r="L116" s="1" t="s">
        <v>595</v>
      </c>
      <c r="M116" s="1" t="s">
        <v>596</v>
      </c>
      <c r="N116" s="1">
        <v>430</v>
      </c>
      <c r="O116" s="1">
        <v>642</v>
      </c>
      <c r="P116" s="1" t="s">
        <v>756</v>
      </c>
      <c r="Q116" s="1" t="s">
        <v>757</v>
      </c>
      <c r="R116" s="1" t="s">
        <v>592</v>
      </c>
      <c r="S116" s="3">
        <v>28210</v>
      </c>
      <c r="T116" s="3">
        <v>28214</v>
      </c>
      <c r="U116" s="1" t="s">
        <v>1076</v>
      </c>
      <c r="V116" s="1">
        <v>20238</v>
      </c>
      <c r="W116" s="1" t="s">
        <v>948</v>
      </c>
      <c r="X116" s="1" t="s">
        <v>951</v>
      </c>
      <c r="Y116" s="1" t="s">
        <v>1583</v>
      </c>
      <c r="Z116" s="1">
        <v>894</v>
      </c>
      <c r="AA116" s="1" t="s">
        <v>1392</v>
      </c>
      <c r="AB116" s="1" t="s">
        <v>1223</v>
      </c>
      <c r="AC116" s="1" t="s">
        <v>1393</v>
      </c>
      <c r="AD116" s="1" t="s">
        <v>1175</v>
      </c>
      <c r="AE116" s="1">
        <v>9892285623</v>
      </c>
    </row>
    <row r="117" spans="1:31" x14ac:dyDescent="0.3">
      <c r="A117" s="1">
        <v>207</v>
      </c>
      <c r="B117" s="1">
        <v>638</v>
      </c>
      <c r="C117" s="1" t="s">
        <v>234</v>
      </c>
      <c r="D117" s="1" t="s">
        <v>497</v>
      </c>
      <c r="E117" s="1" t="s">
        <v>14</v>
      </c>
      <c r="F117" s="1" t="s">
        <v>235</v>
      </c>
      <c r="G117" s="1">
        <v>6274955877</v>
      </c>
      <c r="H117" s="3">
        <v>42876</v>
      </c>
      <c r="I117" s="3">
        <v>45275</v>
      </c>
      <c r="J117" s="1">
        <v>147</v>
      </c>
      <c r="K117" s="1" t="s">
        <v>609</v>
      </c>
      <c r="L117" s="1" t="s">
        <v>595</v>
      </c>
      <c r="M117" s="1" t="s">
        <v>589</v>
      </c>
      <c r="N117" s="1">
        <v>369</v>
      </c>
      <c r="O117" s="1">
        <v>646</v>
      </c>
      <c r="P117" s="1" t="s">
        <v>284</v>
      </c>
      <c r="Q117" s="1" t="s">
        <v>656</v>
      </c>
      <c r="R117" s="1" t="s">
        <v>592</v>
      </c>
      <c r="S117" s="3">
        <v>38431</v>
      </c>
      <c r="T117" s="3">
        <v>38610</v>
      </c>
      <c r="U117" s="1" t="s">
        <v>1035</v>
      </c>
      <c r="V117" s="1">
        <v>99367</v>
      </c>
      <c r="W117" s="1" t="s">
        <v>948</v>
      </c>
      <c r="X117" s="1" t="s">
        <v>951</v>
      </c>
      <c r="Y117" s="1" t="s">
        <v>1548</v>
      </c>
      <c r="Z117" s="1">
        <v>768</v>
      </c>
      <c r="AA117" s="1" t="s">
        <v>1394</v>
      </c>
      <c r="AB117" s="1" t="s">
        <v>1167</v>
      </c>
      <c r="AC117" s="1" t="s">
        <v>1395</v>
      </c>
      <c r="AD117" s="1" t="s">
        <v>1160</v>
      </c>
      <c r="AE117" s="1">
        <v>3258758083</v>
      </c>
    </row>
    <row r="118" spans="1:31" x14ac:dyDescent="0.3">
      <c r="A118" s="1">
        <v>6717</v>
      </c>
      <c r="B118" s="1">
        <v>685</v>
      </c>
      <c r="C118" s="1" t="s">
        <v>189</v>
      </c>
      <c r="D118" s="1" t="s">
        <v>474</v>
      </c>
      <c r="E118" s="1" t="s">
        <v>8</v>
      </c>
      <c r="F118" s="1" t="s">
        <v>190</v>
      </c>
      <c r="G118" s="1">
        <v>3742557097</v>
      </c>
      <c r="H118" s="3">
        <v>27099</v>
      </c>
      <c r="I118" s="3">
        <v>30644</v>
      </c>
      <c r="J118" s="1">
        <v>162</v>
      </c>
      <c r="K118" s="1" t="s">
        <v>587</v>
      </c>
      <c r="L118" s="1" t="s">
        <v>595</v>
      </c>
      <c r="M118" s="1" t="s">
        <v>589</v>
      </c>
      <c r="N118" s="1">
        <v>209</v>
      </c>
      <c r="O118" s="1">
        <v>665</v>
      </c>
      <c r="P118" s="1" t="s">
        <v>659</v>
      </c>
      <c r="Q118" s="1" t="s">
        <v>660</v>
      </c>
      <c r="R118" s="1" t="s">
        <v>592</v>
      </c>
      <c r="S118" s="3">
        <v>30112</v>
      </c>
      <c r="T118" s="3">
        <v>30253</v>
      </c>
      <c r="U118" s="1" t="s">
        <v>1038</v>
      </c>
      <c r="V118" s="1">
        <v>68331</v>
      </c>
      <c r="W118" s="1" t="s">
        <v>948</v>
      </c>
      <c r="X118" s="1" t="s">
        <v>949</v>
      </c>
      <c r="Y118" s="1" t="s">
        <v>1584</v>
      </c>
      <c r="Z118" s="1">
        <v>708</v>
      </c>
      <c r="AA118" s="1" t="s">
        <v>1222</v>
      </c>
      <c r="AB118" s="1" t="s">
        <v>1223</v>
      </c>
      <c r="AC118" s="1" t="s">
        <v>259</v>
      </c>
      <c r="AD118" s="1" t="s">
        <v>1204</v>
      </c>
      <c r="AE118" s="1">
        <v>6155699440</v>
      </c>
    </row>
    <row r="119" spans="1:31" x14ac:dyDescent="0.3">
      <c r="A119" s="1">
        <v>3622</v>
      </c>
      <c r="B119" s="1">
        <v>544</v>
      </c>
      <c r="C119" s="1" t="s">
        <v>86</v>
      </c>
      <c r="D119" s="1" t="s">
        <v>475</v>
      </c>
      <c r="E119" s="1" t="s">
        <v>8</v>
      </c>
      <c r="F119" s="1" t="s">
        <v>191</v>
      </c>
      <c r="G119" s="1">
        <v>1157949513</v>
      </c>
      <c r="H119" s="3">
        <v>43375</v>
      </c>
      <c r="I119" s="3">
        <v>50746</v>
      </c>
      <c r="J119" s="1">
        <v>246</v>
      </c>
      <c r="K119" s="1" t="s">
        <v>695</v>
      </c>
      <c r="L119" s="1" t="s">
        <v>588</v>
      </c>
      <c r="M119" s="1" t="s">
        <v>589</v>
      </c>
      <c r="N119" s="1">
        <v>379</v>
      </c>
      <c r="O119" s="1">
        <v>963</v>
      </c>
      <c r="P119" s="1" t="s">
        <v>696</v>
      </c>
      <c r="Q119" s="1" t="s">
        <v>697</v>
      </c>
      <c r="R119" s="1" t="s">
        <v>592</v>
      </c>
      <c r="S119" s="3">
        <v>43527</v>
      </c>
      <c r="T119" s="3">
        <v>43525</v>
      </c>
      <c r="U119" s="1" t="s">
        <v>1074</v>
      </c>
      <c r="V119" s="1">
        <v>86132</v>
      </c>
      <c r="W119" s="1" t="s">
        <v>948</v>
      </c>
      <c r="X119" s="1" t="s">
        <v>949</v>
      </c>
      <c r="Y119" s="1" t="s">
        <v>1585</v>
      </c>
      <c r="Z119" s="1">
        <v>311</v>
      </c>
      <c r="AA119" s="1" t="s">
        <v>1396</v>
      </c>
      <c r="AB119" s="1" t="s">
        <v>1198</v>
      </c>
      <c r="AC119" s="1" t="s">
        <v>1397</v>
      </c>
      <c r="AD119" s="1" t="s">
        <v>1204</v>
      </c>
      <c r="AE119" s="1">
        <v>2539275235</v>
      </c>
    </row>
    <row r="120" spans="1:31" x14ac:dyDescent="0.3">
      <c r="A120" s="1">
        <v>4920</v>
      </c>
      <c r="B120" s="1">
        <v>467</v>
      </c>
      <c r="C120" s="1" t="s">
        <v>194</v>
      </c>
      <c r="D120" s="1" t="s">
        <v>477</v>
      </c>
      <c r="E120" s="1" t="s">
        <v>14</v>
      </c>
      <c r="F120" s="1" t="s">
        <v>195</v>
      </c>
      <c r="G120" s="1">
        <v>7395125371</v>
      </c>
      <c r="H120" s="3">
        <v>30178</v>
      </c>
      <c r="I120" s="3">
        <v>34084</v>
      </c>
      <c r="J120" s="1">
        <v>308</v>
      </c>
      <c r="K120" s="1" t="s">
        <v>635</v>
      </c>
      <c r="L120" s="1" t="s">
        <v>595</v>
      </c>
      <c r="M120" s="1" t="s">
        <v>589</v>
      </c>
      <c r="N120" s="1">
        <v>438</v>
      </c>
      <c r="O120" s="1">
        <v>656</v>
      </c>
      <c r="P120" s="1" t="s">
        <v>715</v>
      </c>
      <c r="Q120" s="1" t="s">
        <v>716</v>
      </c>
      <c r="R120" s="1" t="s">
        <v>599</v>
      </c>
      <c r="S120" s="3">
        <v>28883</v>
      </c>
      <c r="T120" s="3"/>
      <c r="U120" s="1" t="s">
        <v>1079</v>
      </c>
      <c r="V120" s="1">
        <v>13169</v>
      </c>
      <c r="W120" s="1" t="s">
        <v>954</v>
      </c>
      <c r="X120" s="1" t="s">
        <v>951</v>
      </c>
      <c r="Y120" s="1" t="s">
        <v>1539</v>
      </c>
      <c r="Z120" s="1">
        <v>678</v>
      </c>
      <c r="AA120" s="1" t="s">
        <v>1398</v>
      </c>
      <c r="AB120" s="1" t="s">
        <v>1270</v>
      </c>
      <c r="AC120" s="1" t="s">
        <v>119</v>
      </c>
      <c r="AD120" s="1" t="s">
        <v>1178</v>
      </c>
      <c r="AE120" s="1">
        <v>9411155106</v>
      </c>
    </row>
    <row r="121" spans="1:31" x14ac:dyDescent="0.3">
      <c r="A121" s="1">
        <v>3140</v>
      </c>
      <c r="B121" s="1">
        <v>112</v>
      </c>
      <c r="C121" s="1" t="s">
        <v>196</v>
      </c>
      <c r="D121" s="1" t="s">
        <v>478</v>
      </c>
      <c r="E121" s="1" t="s">
        <v>11</v>
      </c>
      <c r="F121" s="1" t="s">
        <v>197</v>
      </c>
      <c r="G121" s="1">
        <v>7624401610</v>
      </c>
      <c r="H121" s="3">
        <v>38334</v>
      </c>
      <c r="I121" s="3">
        <v>38932</v>
      </c>
      <c r="J121" s="1">
        <v>172</v>
      </c>
      <c r="K121" s="1" t="s">
        <v>646</v>
      </c>
      <c r="L121" s="1" t="s">
        <v>588</v>
      </c>
      <c r="M121" s="1" t="s">
        <v>589</v>
      </c>
      <c r="N121" s="1">
        <v>726</v>
      </c>
      <c r="O121" s="1">
        <v>1381</v>
      </c>
      <c r="P121" s="1" t="s">
        <v>668</v>
      </c>
      <c r="Q121" s="1" t="s">
        <v>669</v>
      </c>
      <c r="R121" s="1" t="s">
        <v>592</v>
      </c>
      <c r="S121" s="3">
        <v>38289</v>
      </c>
      <c r="T121" s="3">
        <v>38286</v>
      </c>
      <c r="U121" s="1" t="s">
        <v>1046</v>
      </c>
      <c r="V121" s="1">
        <v>48657</v>
      </c>
      <c r="W121" s="1" t="s">
        <v>948</v>
      </c>
      <c r="X121" s="1" t="s">
        <v>951</v>
      </c>
      <c r="Y121" s="1" t="s">
        <v>1586</v>
      </c>
      <c r="Z121" s="1">
        <v>734</v>
      </c>
      <c r="AA121" s="1" t="s">
        <v>1399</v>
      </c>
      <c r="AB121" s="1" t="s">
        <v>1229</v>
      </c>
      <c r="AC121" s="1" t="s">
        <v>1400</v>
      </c>
      <c r="AD121" s="1" t="s">
        <v>1221</v>
      </c>
      <c r="AE121" s="1">
        <v>1161903173</v>
      </c>
    </row>
    <row r="122" spans="1:31" x14ac:dyDescent="0.3">
      <c r="A122" s="1">
        <v>8104</v>
      </c>
      <c r="B122" s="1">
        <v>906</v>
      </c>
      <c r="C122" s="1" t="s">
        <v>198</v>
      </c>
      <c r="D122" s="1" t="s">
        <v>479</v>
      </c>
      <c r="E122" s="1" t="s">
        <v>11</v>
      </c>
      <c r="F122" s="1" t="s">
        <v>199</v>
      </c>
      <c r="G122" s="1">
        <v>8271413320</v>
      </c>
      <c r="H122" s="3">
        <v>41028</v>
      </c>
      <c r="I122" s="3">
        <v>44948</v>
      </c>
      <c r="J122" s="1">
        <v>775</v>
      </c>
      <c r="K122" s="1" t="s">
        <v>602</v>
      </c>
      <c r="L122" s="1" t="s">
        <v>595</v>
      </c>
      <c r="M122" s="1" t="s">
        <v>589</v>
      </c>
      <c r="N122" s="1">
        <v>451</v>
      </c>
      <c r="O122" s="1">
        <v>713</v>
      </c>
      <c r="P122" s="1" t="s">
        <v>593</v>
      </c>
      <c r="Q122" s="1" t="s">
        <v>861</v>
      </c>
      <c r="R122" s="1" t="s">
        <v>599</v>
      </c>
      <c r="S122" s="3">
        <v>38258</v>
      </c>
      <c r="T122" s="3"/>
      <c r="U122" s="1" t="s">
        <v>1080</v>
      </c>
      <c r="V122" s="1">
        <v>88037</v>
      </c>
      <c r="W122" s="1" t="s">
        <v>954</v>
      </c>
      <c r="X122" s="1" t="s">
        <v>949</v>
      </c>
      <c r="Y122" s="1" t="s">
        <v>1539</v>
      </c>
      <c r="Z122" s="1">
        <v>640</v>
      </c>
      <c r="AA122" s="1" t="s">
        <v>1401</v>
      </c>
      <c r="AB122" s="1" t="s">
        <v>1223</v>
      </c>
      <c r="AC122" s="1" t="s">
        <v>743</v>
      </c>
      <c r="AD122" s="1" t="s">
        <v>1163</v>
      </c>
      <c r="AE122" s="1">
        <v>7858706884</v>
      </c>
    </row>
    <row r="123" spans="1:31" x14ac:dyDescent="0.3">
      <c r="A123" s="1">
        <v>2208</v>
      </c>
      <c r="B123" s="1">
        <v>609</v>
      </c>
      <c r="C123" s="1" t="s">
        <v>200</v>
      </c>
      <c r="D123" s="1" t="s">
        <v>480</v>
      </c>
      <c r="E123" s="1" t="s">
        <v>14</v>
      </c>
      <c r="F123" s="1" t="s">
        <v>201</v>
      </c>
      <c r="G123" s="1">
        <v>6202223720</v>
      </c>
      <c r="H123" s="3">
        <v>34249</v>
      </c>
      <c r="I123" s="3">
        <v>37326</v>
      </c>
      <c r="J123" s="1">
        <v>333</v>
      </c>
      <c r="K123" s="1" t="s">
        <v>632</v>
      </c>
      <c r="L123" s="1" t="s">
        <v>595</v>
      </c>
      <c r="M123" s="1" t="s">
        <v>596</v>
      </c>
      <c r="N123" s="1">
        <v>812</v>
      </c>
      <c r="O123" s="1">
        <v>1104</v>
      </c>
      <c r="P123" s="1" t="s">
        <v>725</v>
      </c>
      <c r="Q123" s="1" t="s">
        <v>726</v>
      </c>
      <c r="R123" s="1" t="s">
        <v>592</v>
      </c>
      <c r="S123" s="3">
        <v>41286</v>
      </c>
      <c r="T123" s="3">
        <v>41497</v>
      </c>
      <c r="U123" s="1" t="s">
        <v>1082</v>
      </c>
      <c r="V123" s="1">
        <v>21972</v>
      </c>
      <c r="W123" s="1" t="s">
        <v>948</v>
      </c>
      <c r="X123" s="1" t="s">
        <v>949</v>
      </c>
      <c r="Y123" s="1" t="s">
        <v>1587</v>
      </c>
      <c r="Z123" s="1">
        <v>189</v>
      </c>
      <c r="AA123" s="1" t="s">
        <v>1402</v>
      </c>
      <c r="AB123" s="1" t="s">
        <v>1246</v>
      </c>
      <c r="AC123" s="1" t="s">
        <v>1403</v>
      </c>
      <c r="AD123" s="1" t="s">
        <v>1264</v>
      </c>
      <c r="AE123" s="1">
        <v>1967221186</v>
      </c>
    </row>
    <row r="124" spans="1:31" x14ac:dyDescent="0.3">
      <c r="A124" s="1">
        <v>7043</v>
      </c>
      <c r="B124" s="1">
        <v>379</v>
      </c>
      <c r="C124" s="1" t="s">
        <v>202</v>
      </c>
      <c r="D124" s="1" t="s">
        <v>481</v>
      </c>
      <c r="E124" s="1" t="s">
        <v>14</v>
      </c>
      <c r="F124" s="1" t="s">
        <v>203</v>
      </c>
      <c r="G124" s="1">
        <v>8194423563</v>
      </c>
      <c r="H124" s="3">
        <v>37813</v>
      </c>
      <c r="I124" s="3">
        <v>40733</v>
      </c>
      <c r="J124" s="1">
        <v>548</v>
      </c>
      <c r="K124" s="1" t="s">
        <v>616</v>
      </c>
      <c r="L124" s="1" t="s">
        <v>588</v>
      </c>
      <c r="M124" s="1" t="s">
        <v>596</v>
      </c>
      <c r="N124" s="1">
        <v>240</v>
      </c>
      <c r="O124" s="1">
        <v>571</v>
      </c>
      <c r="P124" s="1" t="s">
        <v>791</v>
      </c>
      <c r="Q124" s="1" t="s">
        <v>792</v>
      </c>
      <c r="R124" s="1" t="s">
        <v>599</v>
      </c>
      <c r="S124" s="3">
        <v>41077</v>
      </c>
      <c r="T124" s="3"/>
      <c r="U124" s="1" t="s">
        <v>1084</v>
      </c>
      <c r="V124" s="1">
        <v>87886</v>
      </c>
      <c r="W124" s="1" t="s">
        <v>954</v>
      </c>
      <c r="X124" s="1" t="s">
        <v>951</v>
      </c>
      <c r="Y124" s="1" t="s">
        <v>1539</v>
      </c>
      <c r="Z124" s="1">
        <v>685</v>
      </c>
      <c r="AA124" s="1" t="s">
        <v>1404</v>
      </c>
      <c r="AB124" s="1" t="s">
        <v>1187</v>
      </c>
      <c r="AC124" s="1" t="s">
        <v>1405</v>
      </c>
      <c r="AD124" s="1" t="s">
        <v>1226</v>
      </c>
      <c r="AE124" s="1">
        <v>9336147887</v>
      </c>
    </row>
    <row r="125" spans="1:31" x14ac:dyDescent="0.3">
      <c r="A125" s="1">
        <v>7485</v>
      </c>
      <c r="B125" s="1">
        <v>357</v>
      </c>
      <c r="C125" s="1" t="s">
        <v>204</v>
      </c>
      <c r="D125" s="1" t="s">
        <v>482</v>
      </c>
      <c r="E125" s="1" t="s">
        <v>14</v>
      </c>
      <c r="F125" s="1" t="s">
        <v>205</v>
      </c>
      <c r="G125" s="1">
        <v>8529931415</v>
      </c>
      <c r="H125" s="3">
        <v>29105</v>
      </c>
      <c r="I125" s="3">
        <v>30098</v>
      </c>
      <c r="J125" s="1">
        <v>665</v>
      </c>
      <c r="K125" s="1" t="s">
        <v>587</v>
      </c>
      <c r="L125" s="1" t="s">
        <v>595</v>
      </c>
      <c r="M125" s="1" t="s">
        <v>596</v>
      </c>
      <c r="N125" s="1">
        <v>982</v>
      </c>
      <c r="O125" s="1">
        <v>1405</v>
      </c>
      <c r="P125" s="1" t="s">
        <v>824</v>
      </c>
      <c r="Q125" s="1" t="s">
        <v>825</v>
      </c>
      <c r="R125" s="1" t="s">
        <v>592</v>
      </c>
      <c r="S125" s="3">
        <v>40190</v>
      </c>
      <c r="T125" s="3">
        <v>40295</v>
      </c>
      <c r="U125" s="1" t="s">
        <v>1085</v>
      </c>
      <c r="V125" s="1">
        <v>3244</v>
      </c>
      <c r="W125" s="1" t="s">
        <v>948</v>
      </c>
      <c r="X125" s="1" t="s">
        <v>949</v>
      </c>
      <c r="Y125" s="1" t="s">
        <v>1588</v>
      </c>
      <c r="Z125" s="1">
        <v>617</v>
      </c>
      <c r="AA125" s="1" t="s">
        <v>178</v>
      </c>
      <c r="AB125" s="1" t="s">
        <v>1265</v>
      </c>
      <c r="AC125" s="1" t="s">
        <v>1406</v>
      </c>
      <c r="AD125" s="1" t="s">
        <v>1346</v>
      </c>
      <c r="AE125" s="1">
        <v>8437782692</v>
      </c>
    </row>
    <row r="126" spans="1:31" x14ac:dyDescent="0.3">
      <c r="A126" s="1">
        <v>1748</v>
      </c>
      <c r="B126" s="1">
        <v>364</v>
      </c>
      <c r="C126" s="1" t="s">
        <v>206</v>
      </c>
      <c r="D126" s="1" t="s">
        <v>483</v>
      </c>
      <c r="E126" s="1" t="s">
        <v>8</v>
      </c>
      <c r="F126" s="1" t="s">
        <v>207</v>
      </c>
      <c r="G126" s="1">
        <v>4033094166</v>
      </c>
      <c r="H126" s="3">
        <v>41589</v>
      </c>
      <c r="I126" s="3">
        <v>44826</v>
      </c>
      <c r="J126" s="1">
        <v>305</v>
      </c>
      <c r="K126" s="1" t="s">
        <v>695</v>
      </c>
      <c r="L126" s="1" t="s">
        <v>595</v>
      </c>
      <c r="M126" s="1" t="s">
        <v>589</v>
      </c>
      <c r="N126" s="1">
        <v>954</v>
      </c>
      <c r="O126" s="1">
        <v>1473</v>
      </c>
      <c r="P126" s="1" t="s">
        <v>712</v>
      </c>
      <c r="Q126" s="1" t="s">
        <v>713</v>
      </c>
      <c r="R126" s="1" t="s">
        <v>592</v>
      </c>
      <c r="S126" s="3">
        <v>33827</v>
      </c>
      <c r="T126" s="3">
        <v>33909</v>
      </c>
      <c r="U126" s="1" t="s">
        <v>1086</v>
      </c>
      <c r="V126" s="1">
        <v>32031</v>
      </c>
      <c r="W126" s="1" t="s">
        <v>948</v>
      </c>
      <c r="X126" s="1" t="s">
        <v>951</v>
      </c>
      <c r="Y126" s="1" t="s">
        <v>1589</v>
      </c>
      <c r="Z126" s="1">
        <v>508</v>
      </c>
      <c r="AA126" s="1" t="s">
        <v>1407</v>
      </c>
      <c r="AB126" s="1" t="s">
        <v>1254</v>
      </c>
      <c r="AC126" s="1" t="s">
        <v>1408</v>
      </c>
      <c r="AD126" s="1" t="s">
        <v>1370</v>
      </c>
      <c r="AE126" s="1">
        <v>4162410124</v>
      </c>
    </row>
    <row r="127" spans="1:31" x14ac:dyDescent="0.3">
      <c r="A127" s="1">
        <v>9968</v>
      </c>
      <c r="B127" s="1">
        <v>69</v>
      </c>
      <c r="C127" s="1" t="s">
        <v>208</v>
      </c>
      <c r="D127" s="1" t="s">
        <v>484</v>
      </c>
      <c r="E127" s="1" t="s">
        <v>14</v>
      </c>
      <c r="F127" s="1" t="s">
        <v>209</v>
      </c>
      <c r="G127" s="1">
        <v>1840361778</v>
      </c>
      <c r="H127" s="3">
        <v>27616</v>
      </c>
      <c r="I127" s="3">
        <v>31593</v>
      </c>
      <c r="J127" s="1">
        <v>938</v>
      </c>
      <c r="K127" s="1" t="s">
        <v>619</v>
      </c>
      <c r="L127" s="1" t="s">
        <v>595</v>
      </c>
      <c r="M127" s="1" t="s">
        <v>596</v>
      </c>
      <c r="N127" s="1">
        <v>35</v>
      </c>
      <c r="O127" s="1">
        <v>20</v>
      </c>
      <c r="P127" s="1" t="s">
        <v>911</v>
      </c>
      <c r="Q127" s="1" t="s">
        <v>912</v>
      </c>
      <c r="R127" s="1" t="s">
        <v>599</v>
      </c>
      <c r="S127" s="3">
        <v>43455</v>
      </c>
      <c r="T127" s="3"/>
      <c r="U127" s="1" t="s">
        <v>1087</v>
      </c>
      <c r="V127" s="1">
        <v>51284</v>
      </c>
      <c r="W127" s="1" t="s">
        <v>954</v>
      </c>
      <c r="X127" s="1" t="s">
        <v>949</v>
      </c>
      <c r="Y127" s="1" t="s">
        <v>1539</v>
      </c>
      <c r="Z127" s="1">
        <v>406</v>
      </c>
      <c r="AA127" s="1" t="s">
        <v>1256</v>
      </c>
      <c r="AB127" s="1" t="s">
        <v>1242</v>
      </c>
      <c r="AC127" s="1" t="s">
        <v>1409</v>
      </c>
      <c r="AD127" s="1" t="s">
        <v>1340</v>
      </c>
      <c r="AE127" s="1">
        <v>3864558057</v>
      </c>
    </row>
    <row r="128" spans="1:31" x14ac:dyDescent="0.3">
      <c r="A128" s="1">
        <v>8933</v>
      </c>
      <c r="B128" s="1">
        <v>536</v>
      </c>
      <c r="C128" s="1" t="s">
        <v>365</v>
      </c>
      <c r="D128" s="1" t="s">
        <v>571</v>
      </c>
      <c r="E128" s="1" t="s">
        <v>14</v>
      </c>
      <c r="F128" s="1" t="s">
        <v>366</v>
      </c>
      <c r="G128" s="1">
        <v>5130575428</v>
      </c>
      <c r="H128" s="3">
        <v>40030</v>
      </c>
      <c r="I128" s="3">
        <v>41940</v>
      </c>
      <c r="J128" s="1">
        <v>169</v>
      </c>
      <c r="K128" s="1" t="s">
        <v>635</v>
      </c>
      <c r="L128" s="1" t="s">
        <v>588</v>
      </c>
      <c r="M128" s="1" t="s">
        <v>589</v>
      </c>
      <c r="N128" s="1">
        <v>576</v>
      </c>
      <c r="O128" s="1">
        <v>1077</v>
      </c>
      <c r="P128" s="1" t="s">
        <v>666</v>
      </c>
      <c r="Q128" s="1" t="s">
        <v>667</v>
      </c>
      <c r="R128" s="1" t="s">
        <v>592</v>
      </c>
      <c r="S128" s="3">
        <v>42811</v>
      </c>
      <c r="T128" s="3">
        <v>42971</v>
      </c>
      <c r="U128" s="1" t="s">
        <v>1044</v>
      </c>
      <c r="V128" s="1">
        <v>75362</v>
      </c>
      <c r="W128" s="1" t="s">
        <v>948</v>
      </c>
      <c r="X128" s="1" t="s">
        <v>951</v>
      </c>
      <c r="Y128" s="1" t="s">
        <v>1625</v>
      </c>
      <c r="Z128" s="1">
        <v>814</v>
      </c>
      <c r="AA128" s="1" t="s">
        <v>1399</v>
      </c>
      <c r="AB128" s="1" t="s">
        <v>1359</v>
      </c>
      <c r="AC128" s="1" t="s">
        <v>1410</v>
      </c>
      <c r="AD128" s="1" t="s">
        <v>1182</v>
      </c>
      <c r="AE128" s="1">
        <v>7057705428</v>
      </c>
    </row>
    <row r="129" spans="1:31" x14ac:dyDescent="0.3">
      <c r="A129" s="1">
        <v>5330</v>
      </c>
      <c r="B129" s="1">
        <v>973</v>
      </c>
      <c r="C129" s="1" t="s">
        <v>210</v>
      </c>
      <c r="D129" s="1" t="s">
        <v>485</v>
      </c>
      <c r="E129" s="1" t="s">
        <v>14</v>
      </c>
      <c r="F129" s="1" t="s">
        <v>211</v>
      </c>
      <c r="G129" s="1">
        <v>5888927246</v>
      </c>
      <c r="H129" s="3">
        <v>39784</v>
      </c>
      <c r="I129" s="3">
        <v>46105</v>
      </c>
      <c r="J129" s="1">
        <v>714</v>
      </c>
      <c r="K129" s="1" t="s">
        <v>635</v>
      </c>
      <c r="L129" s="1" t="s">
        <v>595</v>
      </c>
      <c r="M129" s="1" t="s">
        <v>589</v>
      </c>
      <c r="N129" s="1">
        <v>148</v>
      </c>
      <c r="O129" s="1">
        <v>835</v>
      </c>
      <c r="P129" s="1" t="s">
        <v>842</v>
      </c>
      <c r="Q129" s="1" t="s">
        <v>843</v>
      </c>
      <c r="R129" s="1" t="s">
        <v>592</v>
      </c>
      <c r="S129" s="3">
        <v>40655</v>
      </c>
      <c r="T129" s="3">
        <v>40702</v>
      </c>
      <c r="U129" s="1" t="s">
        <v>1089</v>
      </c>
      <c r="V129" s="1">
        <v>23055</v>
      </c>
      <c r="W129" s="1" t="s">
        <v>948</v>
      </c>
      <c r="X129" s="1" t="s">
        <v>949</v>
      </c>
      <c r="Y129" s="1" t="s">
        <v>1590</v>
      </c>
      <c r="Z129" s="1">
        <v>132</v>
      </c>
      <c r="AA129" s="1" t="s">
        <v>1411</v>
      </c>
      <c r="AB129" s="1" t="s">
        <v>1192</v>
      </c>
      <c r="AC129" s="1" t="s">
        <v>1412</v>
      </c>
      <c r="AD129" s="1" t="s">
        <v>1178</v>
      </c>
      <c r="AE129" s="1">
        <v>2019622576</v>
      </c>
    </row>
    <row r="130" spans="1:31" x14ac:dyDescent="0.3">
      <c r="A130" s="1">
        <v>2183</v>
      </c>
      <c r="B130" s="1">
        <v>455</v>
      </c>
      <c r="C130" s="1" t="s">
        <v>212</v>
      </c>
      <c r="D130" s="1" t="s">
        <v>486</v>
      </c>
      <c r="E130" s="1" t="s">
        <v>8</v>
      </c>
      <c r="F130" s="1" t="s">
        <v>213</v>
      </c>
      <c r="G130" s="1">
        <v>1146373455</v>
      </c>
      <c r="H130" s="3">
        <v>27310</v>
      </c>
      <c r="I130" s="3">
        <v>32333</v>
      </c>
      <c r="J130" s="1">
        <v>251</v>
      </c>
      <c r="K130" s="1" t="s">
        <v>646</v>
      </c>
      <c r="L130" s="1" t="s">
        <v>588</v>
      </c>
      <c r="M130" s="1" t="s">
        <v>596</v>
      </c>
      <c r="N130" s="1">
        <v>422</v>
      </c>
      <c r="O130" s="1">
        <v>651</v>
      </c>
      <c r="P130" s="1" t="s">
        <v>700</v>
      </c>
      <c r="Q130" s="1" t="s">
        <v>701</v>
      </c>
      <c r="R130" s="1" t="s">
        <v>592</v>
      </c>
      <c r="S130" s="3">
        <v>37919</v>
      </c>
      <c r="T130" s="3">
        <v>37957</v>
      </c>
      <c r="U130" s="1" t="s">
        <v>1077</v>
      </c>
      <c r="V130" s="1">
        <v>94926</v>
      </c>
      <c r="W130" s="1" t="s">
        <v>948</v>
      </c>
      <c r="X130" s="1" t="s">
        <v>949</v>
      </c>
      <c r="Y130" s="1" t="s">
        <v>1591</v>
      </c>
      <c r="Z130" s="1">
        <v>785</v>
      </c>
      <c r="AA130" s="1" t="s">
        <v>1413</v>
      </c>
      <c r="AB130" s="1" t="s">
        <v>1158</v>
      </c>
      <c r="AC130" s="1" t="s">
        <v>1414</v>
      </c>
      <c r="AD130" s="1" t="s">
        <v>1163</v>
      </c>
      <c r="AE130" s="1">
        <v>1837040341</v>
      </c>
    </row>
    <row r="131" spans="1:31" x14ac:dyDescent="0.3">
      <c r="A131" s="1">
        <v>2182</v>
      </c>
      <c r="B131" s="1">
        <v>247</v>
      </c>
      <c r="C131" s="1" t="s">
        <v>214</v>
      </c>
      <c r="D131" s="1" t="s">
        <v>487</v>
      </c>
      <c r="E131" s="1" t="s">
        <v>14</v>
      </c>
      <c r="F131" s="1" t="s">
        <v>215</v>
      </c>
      <c r="G131" s="1">
        <v>4951091066</v>
      </c>
      <c r="H131" s="3">
        <v>25935</v>
      </c>
      <c r="I131" s="3">
        <v>30207</v>
      </c>
      <c r="J131" s="1">
        <v>330</v>
      </c>
      <c r="K131" s="1" t="s">
        <v>602</v>
      </c>
      <c r="L131" s="1" t="s">
        <v>595</v>
      </c>
      <c r="M131" s="1" t="s">
        <v>589</v>
      </c>
      <c r="N131" s="1">
        <v>275</v>
      </c>
      <c r="O131" s="1">
        <v>653</v>
      </c>
      <c r="P131" s="1" t="s">
        <v>721</v>
      </c>
      <c r="Q131" s="1" t="s">
        <v>722</v>
      </c>
      <c r="R131" s="1" t="s">
        <v>599</v>
      </c>
      <c r="S131" s="3">
        <v>40947</v>
      </c>
      <c r="T131" s="3"/>
      <c r="U131" s="1" t="s">
        <v>1090</v>
      </c>
      <c r="V131" s="1">
        <v>312</v>
      </c>
      <c r="W131" s="1" t="s">
        <v>954</v>
      </c>
      <c r="X131" s="1" t="s">
        <v>951</v>
      </c>
      <c r="Y131" s="1" t="s">
        <v>1539</v>
      </c>
      <c r="Z131" s="1">
        <v>113</v>
      </c>
      <c r="AA131" s="1" t="s">
        <v>1415</v>
      </c>
      <c r="AB131" s="1" t="s">
        <v>1262</v>
      </c>
      <c r="AC131" s="1" t="s">
        <v>1416</v>
      </c>
      <c r="AD131" s="1" t="s">
        <v>1417</v>
      </c>
      <c r="AE131" s="1">
        <v>4235755436</v>
      </c>
    </row>
    <row r="132" spans="1:31" x14ac:dyDescent="0.3">
      <c r="A132" s="1">
        <v>4296</v>
      </c>
      <c r="B132" s="1">
        <v>826</v>
      </c>
      <c r="C132" s="1" t="s">
        <v>218</v>
      </c>
      <c r="D132" s="1" t="s">
        <v>489</v>
      </c>
      <c r="E132" s="1" t="s">
        <v>8</v>
      </c>
      <c r="F132" s="1" t="s">
        <v>219</v>
      </c>
      <c r="G132" s="1">
        <v>7174320820</v>
      </c>
      <c r="H132" s="3">
        <v>41487</v>
      </c>
      <c r="I132" s="3">
        <v>45451</v>
      </c>
      <c r="J132" s="1">
        <v>969</v>
      </c>
      <c r="K132" s="1" t="s">
        <v>609</v>
      </c>
      <c r="L132" s="1" t="s">
        <v>588</v>
      </c>
      <c r="M132" s="1" t="s">
        <v>589</v>
      </c>
      <c r="N132" s="1">
        <v>507</v>
      </c>
      <c r="O132" s="1">
        <v>1334</v>
      </c>
      <c r="P132" s="1" t="s">
        <v>924</v>
      </c>
      <c r="Q132" s="1" t="s">
        <v>925</v>
      </c>
      <c r="R132" s="1" t="s">
        <v>592</v>
      </c>
      <c r="S132" s="3">
        <v>41352</v>
      </c>
      <c r="T132" s="3">
        <v>41342</v>
      </c>
      <c r="U132" s="1" t="s">
        <v>1092</v>
      </c>
      <c r="V132" s="1">
        <v>77063</v>
      </c>
      <c r="W132" s="1" t="s">
        <v>948</v>
      </c>
      <c r="X132" s="1" t="s">
        <v>949</v>
      </c>
      <c r="Y132" s="1" t="s">
        <v>1593</v>
      </c>
      <c r="Z132" s="1">
        <v>169</v>
      </c>
      <c r="AA132" s="1" t="s">
        <v>1418</v>
      </c>
      <c r="AB132" s="1" t="s">
        <v>1206</v>
      </c>
      <c r="AC132" s="1" t="s">
        <v>1419</v>
      </c>
      <c r="AD132" s="1" t="s">
        <v>1312</v>
      </c>
      <c r="AE132" s="1">
        <v>9986862728</v>
      </c>
    </row>
    <row r="133" spans="1:31" x14ac:dyDescent="0.3">
      <c r="A133" s="1">
        <v>9784</v>
      </c>
      <c r="B133" s="1">
        <v>400</v>
      </c>
      <c r="C133" s="1" t="s">
        <v>220</v>
      </c>
      <c r="D133" s="1" t="s">
        <v>490</v>
      </c>
      <c r="E133" s="1" t="s">
        <v>8</v>
      </c>
      <c r="F133" s="1" t="s">
        <v>221</v>
      </c>
      <c r="G133" s="1">
        <v>2668150446</v>
      </c>
      <c r="H133" s="3">
        <v>38732</v>
      </c>
      <c r="I133" s="3">
        <v>43894</v>
      </c>
      <c r="J133" s="1">
        <v>974</v>
      </c>
      <c r="K133" s="1" t="s">
        <v>695</v>
      </c>
      <c r="L133" s="1" t="s">
        <v>588</v>
      </c>
      <c r="M133" s="1" t="s">
        <v>596</v>
      </c>
      <c r="N133" s="1">
        <v>442</v>
      </c>
      <c r="O133" s="1">
        <v>770</v>
      </c>
      <c r="P133" s="1" t="s">
        <v>789</v>
      </c>
      <c r="Q133" s="1" t="s">
        <v>926</v>
      </c>
      <c r="R133" s="1" t="s">
        <v>592</v>
      </c>
      <c r="S133" s="3">
        <v>41387</v>
      </c>
      <c r="T133" s="3">
        <v>41446</v>
      </c>
      <c r="U133" s="1" t="s">
        <v>1093</v>
      </c>
      <c r="V133" s="1">
        <v>44299</v>
      </c>
      <c r="W133" s="1" t="s">
        <v>948</v>
      </c>
      <c r="X133" s="1" t="s">
        <v>951</v>
      </c>
      <c r="Y133" s="1" t="s">
        <v>1594</v>
      </c>
      <c r="Z133" s="1">
        <v>984</v>
      </c>
      <c r="AA133" s="1" t="s">
        <v>1420</v>
      </c>
      <c r="AB133" s="1" t="s">
        <v>1206</v>
      </c>
      <c r="AC133" s="1" t="s">
        <v>1421</v>
      </c>
      <c r="AD133" s="1" t="s">
        <v>1185</v>
      </c>
      <c r="AE133" s="1">
        <v>2460523574</v>
      </c>
    </row>
    <row r="134" spans="1:31" x14ac:dyDescent="0.3">
      <c r="A134" s="1">
        <v>2593</v>
      </c>
      <c r="B134" s="1">
        <v>410</v>
      </c>
      <c r="C134" s="1" t="s">
        <v>206</v>
      </c>
      <c r="D134" s="1" t="s">
        <v>517</v>
      </c>
      <c r="E134" s="1" t="s">
        <v>11</v>
      </c>
      <c r="F134" s="1" t="s">
        <v>268</v>
      </c>
      <c r="G134" s="1">
        <v>5212165773</v>
      </c>
      <c r="H134" s="3">
        <v>41343</v>
      </c>
      <c r="I134" s="3">
        <v>48407</v>
      </c>
      <c r="J134" s="1">
        <v>178</v>
      </c>
      <c r="K134" s="1" t="s">
        <v>594</v>
      </c>
      <c r="L134" s="1" t="s">
        <v>588</v>
      </c>
      <c r="M134" s="1" t="s">
        <v>589</v>
      </c>
      <c r="N134" s="1">
        <v>745</v>
      </c>
      <c r="O134" s="1">
        <v>1383</v>
      </c>
      <c r="P134" s="1" t="s">
        <v>670</v>
      </c>
      <c r="Q134" s="1" t="s">
        <v>671</v>
      </c>
      <c r="R134" s="1" t="s">
        <v>592</v>
      </c>
      <c r="S134" s="3">
        <v>39814</v>
      </c>
      <c r="T134" s="3">
        <v>39839</v>
      </c>
      <c r="U134" s="1" t="s">
        <v>1049</v>
      </c>
      <c r="V134" s="1">
        <v>80179</v>
      </c>
      <c r="W134" s="1" t="s">
        <v>948</v>
      </c>
      <c r="X134" s="1" t="s">
        <v>951</v>
      </c>
      <c r="Y134" s="1" t="s">
        <v>1604</v>
      </c>
      <c r="Z134" s="1">
        <v>486</v>
      </c>
      <c r="AA134" s="1" t="s">
        <v>1422</v>
      </c>
      <c r="AB134" s="1" t="s">
        <v>1254</v>
      </c>
      <c r="AC134" s="1" t="s">
        <v>1423</v>
      </c>
      <c r="AD134" s="1" t="s">
        <v>1226</v>
      </c>
      <c r="AE134" s="1">
        <v>4167720507</v>
      </c>
    </row>
    <row r="135" spans="1:31" x14ac:dyDescent="0.3">
      <c r="A135" s="1">
        <v>6210</v>
      </c>
      <c r="B135" s="1">
        <v>271</v>
      </c>
      <c r="C135" s="1" t="s">
        <v>222</v>
      </c>
      <c r="D135" s="1" t="s">
        <v>491</v>
      </c>
      <c r="E135" s="1" t="s">
        <v>14</v>
      </c>
      <c r="F135" s="1" t="s">
        <v>223</v>
      </c>
      <c r="G135" s="1">
        <v>5992525888</v>
      </c>
      <c r="H135" s="3">
        <v>40353</v>
      </c>
      <c r="I135" s="3">
        <v>47425</v>
      </c>
      <c r="J135" s="1">
        <v>526</v>
      </c>
      <c r="K135" s="1" t="s">
        <v>587</v>
      </c>
      <c r="L135" s="1" t="s">
        <v>588</v>
      </c>
      <c r="M135" s="1" t="s">
        <v>596</v>
      </c>
      <c r="N135" s="1">
        <v>510</v>
      </c>
      <c r="O135" s="1">
        <v>1205</v>
      </c>
      <c r="P135" s="1" t="s">
        <v>784</v>
      </c>
      <c r="Q135" s="1" t="s">
        <v>785</v>
      </c>
      <c r="R135" s="1" t="s">
        <v>592</v>
      </c>
      <c r="S135" s="3">
        <v>33279</v>
      </c>
      <c r="T135" s="3">
        <v>33422</v>
      </c>
      <c r="U135" s="1" t="s">
        <v>1094</v>
      </c>
      <c r="V135" s="1">
        <v>67123</v>
      </c>
      <c r="W135" s="1" t="s">
        <v>948</v>
      </c>
      <c r="X135" s="1" t="s">
        <v>951</v>
      </c>
      <c r="Y135" s="1" t="s">
        <v>1595</v>
      </c>
      <c r="Z135" s="1">
        <v>881</v>
      </c>
      <c r="AA135" s="1" t="s">
        <v>1424</v>
      </c>
      <c r="AB135" s="1" t="s">
        <v>1177</v>
      </c>
      <c r="AC135" s="1" t="s">
        <v>899</v>
      </c>
      <c r="AD135" s="1" t="s">
        <v>1249</v>
      </c>
      <c r="AE135" s="1">
        <v>3243646644</v>
      </c>
    </row>
    <row r="136" spans="1:31" x14ac:dyDescent="0.3">
      <c r="A136" s="1">
        <v>5781</v>
      </c>
      <c r="B136" s="1">
        <v>110</v>
      </c>
      <c r="C136" s="1" t="s">
        <v>224</v>
      </c>
      <c r="D136" s="1" t="s">
        <v>492</v>
      </c>
      <c r="E136" s="1" t="s">
        <v>14</v>
      </c>
      <c r="F136" s="1" t="s">
        <v>225</v>
      </c>
      <c r="G136" s="1">
        <v>5391751398</v>
      </c>
      <c r="H136" s="3">
        <v>41589</v>
      </c>
      <c r="I136" s="3">
        <v>44773</v>
      </c>
      <c r="J136" s="1">
        <v>510</v>
      </c>
      <c r="K136" s="1" t="s">
        <v>605</v>
      </c>
      <c r="L136" s="1" t="s">
        <v>588</v>
      </c>
      <c r="M136" s="1" t="s">
        <v>596</v>
      </c>
      <c r="N136" s="1">
        <v>117</v>
      </c>
      <c r="O136" s="1">
        <v>716</v>
      </c>
      <c r="P136" s="1" t="s">
        <v>282</v>
      </c>
      <c r="Q136" s="1" t="s">
        <v>779</v>
      </c>
      <c r="R136" s="1" t="s">
        <v>599</v>
      </c>
      <c r="S136" s="3">
        <v>28037</v>
      </c>
      <c r="T136" s="3"/>
      <c r="U136" s="1" t="s">
        <v>1096</v>
      </c>
      <c r="V136" s="1">
        <v>51104</v>
      </c>
      <c r="W136" s="1" t="s">
        <v>954</v>
      </c>
      <c r="X136" s="1" t="s">
        <v>951</v>
      </c>
      <c r="Y136" s="1" t="s">
        <v>1539</v>
      </c>
      <c r="Z136" s="1">
        <v>883</v>
      </c>
      <c r="AA136" s="1" t="s">
        <v>1425</v>
      </c>
      <c r="AB136" s="1" t="s">
        <v>1187</v>
      </c>
      <c r="AC136" s="1" t="s">
        <v>1426</v>
      </c>
      <c r="AD136" s="1" t="s">
        <v>1427</v>
      </c>
      <c r="AE136" s="1">
        <v>4932358514</v>
      </c>
    </row>
    <row r="137" spans="1:31" x14ac:dyDescent="0.3">
      <c r="A137" s="1">
        <v>8306</v>
      </c>
      <c r="B137" s="1">
        <v>277</v>
      </c>
      <c r="C137" s="1" t="s">
        <v>226</v>
      </c>
      <c r="D137" s="1" t="s">
        <v>493</v>
      </c>
      <c r="E137" s="1" t="s">
        <v>14</v>
      </c>
      <c r="F137" s="1" t="s">
        <v>227</v>
      </c>
      <c r="G137" s="1">
        <v>4305011101</v>
      </c>
      <c r="H137" s="3">
        <v>40312</v>
      </c>
      <c r="I137" s="3">
        <v>42939</v>
      </c>
      <c r="J137" s="1">
        <v>444</v>
      </c>
      <c r="K137" s="1" t="s">
        <v>594</v>
      </c>
      <c r="L137" s="1" t="s">
        <v>595</v>
      </c>
      <c r="M137" s="1" t="s">
        <v>589</v>
      </c>
      <c r="N137" s="1">
        <v>973</v>
      </c>
      <c r="O137" s="1">
        <v>1250</v>
      </c>
      <c r="P137" s="1" t="s">
        <v>758</v>
      </c>
      <c r="Q137" s="1" t="s">
        <v>759</v>
      </c>
      <c r="R137" s="1" t="s">
        <v>599</v>
      </c>
      <c r="S137" s="3">
        <v>32075</v>
      </c>
      <c r="T137" s="3"/>
      <c r="U137" s="1" t="s">
        <v>1097</v>
      </c>
      <c r="V137" s="1">
        <v>35369</v>
      </c>
      <c r="W137" s="1" t="s">
        <v>954</v>
      </c>
      <c r="X137" s="1" t="s">
        <v>949</v>
      </c>
      <c r="Y137" s="1" t="s">
        <v>1539</v>
      </c>
      <c r="Z137" s="1">
        <v>735</v>
      </c>
      <c r="AA137" s="1" t="s">
        <v>1243</v>
      </c>
      <c r="AB137" s="1" t="s">
        <v>1180</v>
      </c>
      <c r="AC137" s="1" t="s">
        <v>1428</v>
      </c>
      <c r="AD137" s="1" t="s">
        <v>1221</v>
      </c>
      <c r="AE137" s="1">
        <v>1419382893</v>
      </c>
    </row>
    <row r="138" spans="1:31" x14ac:dyDescent="0.3">
      <c r="A138" s="1">
        <v>3270</v>
      </c>
      <c r="B138" s="1">
        <v>85</v>
      </c>
      <c r="C138" s="1" t="s">
        <v>228</v>
      </c>
      <c r="D138" s="1" t="s">
        <v>494</v>
      </c>
      <c r="E138" s="1" t="s">
        <v>14</v>
      </c>
      <c r="F138" s="1" t="s">
        <v>229</v>
      </c>
      <c r="G138" s="1">
        <v>3253132607</v>
      </c>
      <c r="H138" s="3">
        <v>36058</v>
      </c>
      <c r="I138" s="3">
        <v>43402</v>
      </c>
      <c r="J138" s="1">
        <v>503</v>
      </c>
      <c r="K138" s="1" t="s">
        <v>646</v>
      </c>
      <c r="L138" s="1" t="s">
        <v>595</v>
      </c>
      <c r="M138" s="1" t="s">
        <v>596</v>
      </c>
      <c r="N138" s="1">
        <v>243</v>
      </c>
      <c r="O138" s="1">
        <v>935</v>
      </c>
      <c r="P138" s="1" t="s">
        <v>777</v>
      </c>
      <c r="Q138" s="1" t="s">
        <v>699</v>
      </c>
      <c r="R138" s="1" t="s">
        <v>592</v>
      </c>
      <c r="S138" s="3">
        <v>27114</v>
      </c>
      <c r="T138" s="3">
        <v>27174</v>
      </c>
      <c r="U138" s="1" t="s">
        <v>1098</v>
      </c>
      <c r="V138" s="1">
        <v>559</v>
      </c>
      <c r="W138" s="1" t="s">
        <v>948</v>
      </c>
      <c r="X138" s="1" t="s">
        <v>949</v>
      </c>
      <c r="Y138" s="1" t="s">
        <v>1596</v>
      </c>
      <c r="Z138" s="1">
        <v>120</v>
      </c>
      <c r="AA138" s="1" t="s">
        <v>1429</v>
      </c>
      <c r="AB138" s="1" t="s">
        <v>1167</v>
      </c>
      <c r="AC138" s="1" t="s">
        <v>1430</v>
      </c>
      <c r="AD138" s="1" t="s">
        <v>1431</v>
      </c>
      <c r="AE138" s="1">
        <v>6456637698</v>
      </c>
    </row>
    <row r="139" spans="1:31" x14ac:dyDescent="0.3">
      <c r="A139" s="1">
        <v>6798</v>
      </c>
      <c r="B139" s="1">
        <v>792</v>
      </c>
      <c r="C139" s="1" t="s">
        <v>354</v>
      </c>
      <c r="D139" s="1" t="s">
        <v>565</v>
      </c>
      <c r="E139" s="1" t="s">
        <v>8</v>
      </c>
      <c r="F139" s="1" t="s">
        <v>355</v>
      </c>
      <c r="G139" s="1">
        <v>3546706958</v>
      </c>
      <c r="H139" s="3">
        <v>37044</v>
      </c>
      <c r="I139" s="3">
        <v>41647</v>
      </c>
      <c r="J139" s="1">
        <v>191</v>
      </c>
      <c r="K139" s="1" t="s">
        <v>602</v>
      </c>
      <c r="L139" s="1" t="s">
        <v>588</v>
      </c>
      <c r="M139" s="1" t="s">
        <v>589</v>
      </c>
      <c r="N139" s="1">
        <v>997</v>
      </c>
      <c r="O139" s="1">
        <v>1382</v>
      </c>
      <c r="P139" s="1" t="s">
        <v>673</v>
      </c>
      <c r="Q139" s="1" t="s">
        <v>674</v>
      </c>
      <c r="R139" s="1" t="s">
        <v>592</v>
      </c>
      <c r="S139" s="3">
        <v>32511</v>
      </c>
      <c r="T139" s="3">
        <v>32798</v>
      </c>
      <c r="U139" s="1" t="s">
        <v>1054</v>
      </c>
      <c r="V139" s="1">
        <v>17651</v>
      </c>
      <c r="W139" s="1" t="s">
        <v>948</v>
      </c>
      <c r="X139" s="1" t="s">
        <v>949</v>
      </c>
      <c r="Y139" s="1" t="s">
        <v>1577</v>
      </c>
      <c r="Z139" s="1">
        <v>179</v>
      </c>
      <c r="AA139" s="1" t="s">
        <v>1364</v>
      </c>
      <c r="AB139" s="1" t="s">
        <v>1206</v>
      </c>
      <c r="AC139" s="1" t="s">
        <v>1432</v>
      </c>
      <c r="AD139" s="1" t="s">
        <v>1160</v>
      </c>
      <c r="AE139" s="1">
        <v>9768020592</v>
      </c>
    </row>
    <row r="140" spans="1:31" x14ac:dyDescent="0.3">
      <c r="A140" s="1">
        <v>3733</v>
      </c>
      <c r="B140" s="1">
        <v>731</v>
      </c>
      <c r="C140" s="1" t="s">
        <v>232</v>
      </c>
      <c r="D140" s="1" t="s">
        <v>496</v>
      </c>
      <c r="E140" s="1" t="s">
        <v>8</v>
      </c>
      <c r="F140" s="1" t="s">
        <v>233</v>
      </c>
      <c r="G140" s="1">
        <v>8831717023</v>
      </c>
      <c r="H140" s="3">
        <v>29331</v>
      </c>
      <c r="I140" s="3">
        <v>31520</v>
      </c>
      <c r="J140" s="1">
        <v>823</v>
      </c>
      <c r="K140" s="1" t="s">
        <v>616</v>
      </c>
      <c r="L140" s="1" t="s">
        <v>595</v>
      </c>
      <c r="M140" s="1" t="s">
        <v>589</v>
      </c>
      <c r="N140" s="1">
        <v>571</v>
      </c>
      <c r="O140" s="1">
        <v>1031</v>
      </c>
      <c r="P140" s="1" t="s">
        <v>173</v>
      </c>
      <c r="Q140" s="1" t="s">
        <v>874</v>
      </c>
      <c r="R140" s="1" t="s">
        <v>592</v>
      </c>
      <c r="S140" s="3">
        <v>27532</v>
      </c>
      <c r="T140" s="3">
        <v>27534</v>
      </c>
      <c r="U140" s="1" t="s">
        <v>1099</v>
      </c>
      <c r="V140" s="1">
        <v>51472</v>
      </c>
      <c r="W140" s="1" t="s">
        <v>948</v>
      </c>
      <c r="X140" s="1" t="s">
        <v>949</v>
      </c>
      <c r="Y140" s="1" t="s">
        <v>1597</v>
      </c>
      <c r="Z140" s="1">
        <v>618</v>
      </c>
      <c r="AA140" s="1" t="s">
        <v>1398</v>
      </c>
      <c r="AB140" s="1" t="s">
        <v>1177</v>
      </c>
      <c r="AC140" s="1" t="s">
        <v>1433</v>
      </c>
      <c r="AD140" s="1" t="s">
        <v>1346</v>
      </c>
      <c r="AE140" s="1">
        <v>6419268208</v>
      </c>
    </row>
    <row r="141" spans="1:31" x14ac:dyDescent="0.3">
      <c r="A141" s="1">
        <v>4142</v>
      </c>
      <c r="B141" s="1">
        <v>955</v>
      </c>
      <c r="C141" s="1" t="s">
        <v>264</v>
      </c>
      <c r="D141" s="1" t="s">
        <v>515</v>
      </c>
      <c r="E141" s="1" t="s">
        <v>14</v>
      </c>
      <c r="F141" s="1" t="s">
        <v>265</v>
      </c>
      <c r="G141" s="1">
        <v>1771412315</v>
      </c>
      <c r="H141" s="3">
        <v>28397</v>
      </c>
      <c r="I141" s="3">
        <v>33803</v>
      </c>
      <c r="J141" s="1">
        <v>197</v>
      </c>
      <c r="K141" s="1" t="s">
        <v>646</v>
      </c>
      <c r="L141" s="1" t="s">
        <v>595</v>
      </c>
      <c r="M141" s="1" t="s">
        <v>589</v>
      </c>
      <c r="N141" s="1">
        <v>98</v>
      </c>
      <c r="O141" s="1">
        <v>360</v>
      </c>
      <c r="P141" s="1" t="s">
        <v>675</v>
      </c>
      <c r="Q141" s="1" t="s">
        <v>676</v>
      </c>
      <c r="R141" s="1" t="s">
        <v>592</v>
      </c>
      <c r="S141" s="3">
        <v>32596</v>
      </c>
      <c r="T141" s="3">
        <v>32743</v>
      </c>
      <c r="U141" s="1" t="s">
        <v>1057</v>
      </c>
      <c r="V141" s="1">
        <v>57138</v>
      </c>
      <c r="W141" s="1" t="s">
        <v>948</v>
      </c>
      <c r="X141" s="1" t="s">
        <v>951</v>
      </c>
      <c r="Y141" s="1" t="s">
        <v>1603</v>
      </c>
      <c r="Z141" s="1">
        <v>679</v>
      </c>
      <c r="AA141" s="1" t="s">
        <v>291</v>
      </c>
      <c r="AB141" s="1" t="s">
        <v>1254</v>
      </c>
      <c r="AC141" s="1" t="s">
        <v>704</v>
      </c>
      <c r="AD141" s="1" t="s">
        <v>1165</v>
      </c>
      <c r="AE141" s="1">
        <v>2458047806</v>
      </c>
    </row>
    <row r="142" spans="1:31" x14ac:dyDescent="0.3">
      <c r="A142" s="1">
        <v>3</v>
      </c>
      <c r="B142" s="1">
        <v>275</v>
      </c>
      <c r="C142" s="1" t="s">
        <v>236</v>
      </c>
      <c r="D142" s="1" t="s">
        <v>498</v>
      </c>
      <c r="E142" s="1" t="s">
        <v>8</v>
      </c>
      <c r="F142" s="1" t="s">
        <v>237</v>
      </c>
      <c r="G142" s="1">
        <v>9875661422</v>
      </c>
      <c r="H142" s="3">
        <v>34426</v>
      </c>
      <c r="I142" s="3">
        <v>38002</v>
      </c>
      <c r="J142" s="1">
        <v>625</v>
      </c>
      <c r="K142" s="1" t="s">
        <v>609</v>
      </c>
      <c r="L142" s="1" t="s">
        <v>588</v>
      </c>
      <c r="M142" s="1" t="s">
        <v>596</v>
      </c>
      <c r="N142" s="1">
        <v>318</v>
      </c>
      <c r="O142" s="1">
        <v>980</v>
      </c>
      <c r="P142" s="1" t="s">
        <v>813</v>
      </c>
      <c r="Q142" s="1" t="s">
        <v>814</v>
      </c>
      <c r="R142" s="1" t="s">
        <v>599</v>
      </c>
      <c r="S142" s="3">
        <v>43376</v>
      </c>
      <c r="T142" s="3"/>
      <c r="U142" s="1" t="s">
        <v>1101</v>
      </c>
      <c r="V142" s="1">
        <v>98982</v>
      </c>
      <c r="W142" s="1" t="s">
        <v>954</v>
      </c>
      <c r="X142" s="1" t="s">
        <v>949</v>
      </c>
      <c r="Y142" s="1" t="s">
        <v>1539</v>
      </c>
      <c r="Z142" s="1">
        <v>619</v>
      </c>
      <c r="AA142" s="1" t="s">
        <v>1434</v>
      </c>
      <c r="AB142" s="1" t="s">
        <v>1180</v>
      </c>
      <c r="AC142" s="1" t="s">
        <v>1435</v>
      </c>
      <c r="AD142" s="1" t="s">
        <v>1269</v>
      </c>
      <c r="AE142" s="1">
        <v>9823103962</v>
      </c>
    </row>
    <row r="143" spans="1:31" x14ac:dyDescent="0.3">
      <c r="A143" s="1">
        <v>1896</v>
      </c>
      <c r="B143" s="1">
        <v>278</v>
      </c>
      <c r="C143" s="1" t="s">
        <v>238</v>
      </c>
      <c r="D143" s="1" t="s">
        <v>499</v>
      </c>
      <c r="E143" s="1" t="s">
        <v>14</v>
      </c>
      <c r="F143" s="1" t="s">
        <v>239</v>
      </c>
      <c r="G143" s="1">
        <v>9976580262</v>
      </c>
      <c r="H143" s="3">
        <v>28397</v>
      </c>
      <c r="I143" s="3">
        <v>31787</v>
      </c>
      <c r="J143" s="1">
        <v>695</v>
      </c>
      <c r="K143" s="1" t="s">
        <v>646</v>
      </c>
      <c r="L143" s="1" t="s">
        <v>595</v>
      </c>
      <c r="M143" s="1" t="s">
        <v>596</v>
      </c>
      <c r="N143" s="1">
        <v>266</v>
      </c>
      <c r="O143" s="1">
        <v>833</v>
      </c>
      <c r="P143" s="1" t="s">
        <v>305</v>
      </c>
      <c r="Q143" s="1" t="s">
        <v>833</v>
      </c>
      <c r="R143" s="1" t="s">
        <v>599</v>
      </c>
      <c r="S143" s="3">
        <v>41542</v>
      </c>
      <c r="T143" s="3"/>
      <c r="U143" s="1" t="s">
        <v>1102</v>
      </c>
      <c r="V143" s="1">
        <v>47111</v>
      </c>
      <c r="W143" s="1" t="s">
        <v>954</v>
      </c>
      <c r="X143" s="1" t="s">
        <v>951</v>
      </c>
      <c r="Y143" s="1" t="s">
        <v>1539</v>
      </c>
      <c r="Z143" s="1">
        <v>393</v>
      </c>
      <c r="AA143" s="1" t="s">
        <v>174</v>
      </c>
      <c r="AB143" s="1" t="s">
        <v>1177</v>
      </c>
      <c r="AC143" s="1" t="s">
        <v>1436</v>
      </c>
      <c r="AD143" s="1" t="s">
        <v>1160</v>
      </c>
      <c r="AE143" s="1">
        <v>5931525319</v>
      </c>
    </row>
    <row r="144" spans="1:31" x14ac:dyDescent="0.3">
      <c r="A144" s="1">
        <v>9631</v>
      </c>
      <c r="B144" s="1">
        <v>948</v>
      </c>
      <c r="C144" s="1" t="s">
        <v>240</v>
      </c>
      <c r="D144" s="1" t="s">
        <v>500</v>
      </c>
      <c r="E144" s="1" t="s">
        <v>14</v>
      </c>
      <c r="F144" s="1" t="s">
        <v>241</v>
      </c>
      <c r="G144" s="1">
        <v>7191264003</v>
      </c>
      <c r="H144" s="3">
        <v>40565</v>
      </c>
      <c r="I144" s="3">
        <v>42654</v>
      </c>
      <c r="J144" s="1">
        <v>983</v>
      </c>
      <c r="K144" s="1" t="s">
        <v>602</v>
      </c>
      <c r="L144" s="1" t="s">
        <v>588</v>
      </c>
      <c r="M144" s="1" t="s">
        <v>596</v>
      </c>
      <c r="N144" s="1">
        <v>60</v>
      </c>
      <c r="O144" s="1">
        <v>166</v>
      </c>
      <c r="P144" s="1" t="s">
        <v>867</v>
      </c>
      <c r="Q144" s="1" t="s">
        <v>929</v>
      </c>
      <c r="R144" s="1" t="s">
        <v>599</v>
      </c>
      <c r="S144" s="3">
        <v>34159</v>
      </c>
      <c r="T144" s="3"/>
      <c r="U144" s="1" t="s">
        <v>1104</v>
      </c>
      <c r="V144" s="1">
        <v>87420</v>
      </c>
      <c r="W144" s="1" t="s">
        <v>954</v>
      </c>
      <c r="X144" s="1" t="s">
        <v>951</v>
      </c>
      <c r="Y144" s="1" t="s">
        <v>1539</v>
      </c>
      <c r="Z144" s="1">
        <v>127</v>
      </c>
      <c r="AA144" s="1" t="s">
        <v>174</v>
      </c>
      <c r="AB144" s="1" t="s">
        <v>1229</v>
      </c>
      <c r="AC144" s="1" t="s">
        <v>1437</v>
      </c>
      <c r="AD144" s="1" t="s">
        <v>1231</v>
      </c>
      <c r="AE144" s="1">
        <v>5199096406</v>
      </c>
    </row>
    <row r="145" spans="1:31" x14ac:dyDescent="0.3">
      <c r="A145" s="1">
        <v>9807</v>
      </c>
      <c r="B145" s="1">
        <v>311</v>
      </c>
      <c r="C145" s="1" t="s">
        <v>269</v>
      </c>
      <c r="D145" s="1" t="s">
        <v>518</v>
      </c>
      <c r="E145" s="1" t="s">
        <v>14</v>
      </c>
      <c r="F145" s="1" t="s">
        <v>270</v>
      </c>
      <c r="G145" s="1">
        <v>1106944265</v>
      </c>
      <c r="H145" s="3">
        <v>38436</v>
      </c>
      <c r="I145" s="3">
        <v>43732</v>
      </c>
      <c r="J145" s="1">
        <v>202</v>
      </c>
      <c r="K145" s="1" t="s">
        <v>602</v>
      </c>
      <c r="L145" s="1" t="s">
        <v>588</v>
      </c>
      <c r="M145" s="1" t="s">
        <v>589</v>
      </c>
      <c r="N145" s="1">
        <v>871</v>
      </c>
      <c r="O145" s="1">
        <v>1274</v>
      </c>
      <c r="P145" s="1" t="s">
        <v>681</v>
      </c>
      <c r="Q145" s="1" t="s">
        <v>657</v>
      </c>
      <c r="R145" s="1" t="s">
        <v>592</v>
      </c>
      <c r="S145" s="3">
        <v>36918</v>
      </c>
      <c r="T145" s="3">
        <v>37106</v>
      </c>
      <c r="U145" s="1" t="s">
        <v>1059</v>
      </c>
      <c r="V145" s="1">
        <v>63810</v>
      </c>
      <c r="W145" s="1" t="s">
        <v>948</v>
      </c>
      <c r="X145" s="1" t="s">
        <v>949</v>
      </c>
      <c r="Y145" s="1" t="s">
        <v>1605</v>
      </c>
      <c r="Z145" s="1">
        <v>899</v>
      </c>
      <c r="AA145" s="1" t="s">
        <v>1438</v>
      </c>
      <c r="AB145" s="1" t="s">
        <v>1229</v>
      </c>
      <c r="AC145" s="1" t="s">
        <v>1439</v>
      </c>
      <c r="AD145" s="1" t="s">
        <v>1163</v>
      </c>
      <c r="AE145" s="1">
        <v>4565205218</v>
      </c>
    </row>
    <row r="146" spans="1:31" x14ac:dyDescent="0.3">
      <c r="A146" s="1">
        <v>1202</v>
      </c>
      <c r="B146" s="1">
        <v>426</v>
      </c>
      <c r="C146" s="1" t="s">
        <v>244</v>
      </c>
      <c r="D146" s="1" t="s">
        <v>502</v>
      </c>
      <c r="E146" s="1" t="s">
        <v>8</v>
      </c>
      <c r="F146" s="1" t="s">
        <v>245</v>
      </c>
      <c r="G146" s="1">
        <v>4935174932</v>
      </c>
      <c r="H146" s="3">
        <v>39390</v>
      </c>
      <c r="I146" s="3">
        <v>45663</v>
      </c>
      <c r="J146" s="1">
        <v>397</v>
      </c>
      <c r="K146" s="1" t="s">
        <v>695</v>
      </c>
      <c r="L146" s="1" t="s">
        <v>588</v>
      </c>
      <c r="M146" s="1" t="s">
        <v>589</v>
      </c>
      <c r="N146" s="1">
        <v>876</v>
      </c>
      <c r="O146" s="1">
        <v>1045</v>
      </c>
      <c r="P146" s="1" t="s">
        <v>749</v>
      </c>
      <c r="Q146" s="1" t="s">
        <v>750</v>
      </c>
      <c r="R146" s="1" t="s">
        <v>599</v>
      </c>
      <c r="S146" s="3">
        <v>38046</v>
      </c>
      <c r="T146" s="3"/>
      <c r="U146" s="1" t="s">
        <v>1105</v>
      </c>
      <c r="V146" s="1">
        <v>41003</v>
      </c>
      <c r="W146" s="1" t="s">
        <v>954</v>
      </c>
      <c r="X146" s="1" t="s">
        <v>949</v>
      </c>
      <c r="Y146" s="1" t="s">
        <v>1539</v>
      </c>
      <c r="Z146" s="1">
        <v>839</v>
      </c>
      <c r="AA146" s="1" t="s">
        <v>1440</v>
      </c>
      <c r="AB146" s="1" t="s">
        <v>1229</v>
      </c>
      <c r="AC146" s="1" t="s">
        <v>1441</v>
      </c>
      <c r="AD146" s="1" t="s">
        <v>1346</v>
      </c>
      <c r="AE146" s="1">
        <v>1385206446</v>
      </c>
    </row>
    <row r="147" spans="1:31" x14ac:dyDescent="0.3">
      <c r="A147" s="1">
        <v>8834</v>
      </c>
      <c r="B147" s="1">
        <v>735</v>
      </c>
      <c r="C147" s="1" t="s">
        <v>96</v>
      </c>
      <c r="D147" s="1" t="s">
        <v>503</v>
      </c>
      <c r="E147" s="1" t="s">
        <v>8</v>
      </c>
      <c r="F147" s="1" t="s">
        <v>246</v>
      </c>
      <c r="G147" s="1">
        <v>6582738747</v>
      </c>
      <c r="H147" s="3">
        <v>32245</v>
      </c>
      <c r="I147" s="3">
        <v>37459</v>
      </c>
      <c r="J147" s="1">
        <v>599</v>
      </c>
      <c r="K147" s="1" t="s">
        <v>609</v>
      </c>
      <c r="L147" s="1" t="s">
        <v>595</v>
      </c>
      <c r="M147" s="1" t="s">
        <v>596</v>
      </c>
      <c r="N147" s="1">
        <v>946</v>
      </c>
      <c r="O147" s="1">
        <v>1100</v>
      </c>
      <c r="P147" s="1" t="s">
        <v>168</v>
      </c>
      <c r="Q147" s="1" t="s">
        <v>355</v>
      </c>
      <c r="R147" s="1" t="s">
        <v>599</v>
      </c>
      <c r="S147" s="3">
        <v>37134</v>
      </c>
      <c r="T147" s="3"/>
      <c r="U147" s="1" t="s">
        <v>1106</v>
      </c>
      <c r="V147" s="1">
        <v>58511</v>
      </c>
      <c r="W147" s="1" t="s">
        <v>954</v>
      </c>
      <c r="X147" s="1" t="s">
        <v>949</v>
      </c>
      <c r="Y147" s="1" t="s">
        <v>1539</v>
      </c>
      <c r="Z147" s="1">
        <v>787</v>
      </c>
      <c r="AA147" s="1" t="s">
        <v>1361</v>
      </c>
      <c r="AB147" s="1" t="s">
        <v>1219</v>
      </c>
      <c r="AC147" s="1" t="s">
        <v>1442</v>
      </c>
      <c r="AD147" s="1" t="s">
        <v>1284</v>
      </c>
      <c r="AE147" s="1">
        <v>7592482439</v>
      </c>
    </row>
    <row r="148" spans="1:31" x14ac:dyDescent="0.3">
      <c r="A148" s="1">
        <v>1201</v>
      </c>
      <c r="B148" s="1">
        <v>666</v>
      </c>
      <c r="C148" s="1" t="s">
        <v>247</v>
      </c>
      <c r="D148" s="1" t="s">
        <v>504</v>
      </c>
      <c r="E148" s="1" t="s">
        <v>8</v>
      </c>
      <c r="F148" s="1" t="s">
        <v>248</v>
      </c>
      <c r="G148" s="1">
        <v>7050577792</v>
      </c>
      <c r="H148" s="3">
        <v>32166</v>
      </c>
      <c r="I148" s="3">
        <v>39254</v>
      </c>
      <c r="J148" s="1">
        <v>306</v>
      </c>
      <c r="K148" s="1" t="s">
        <v>619</v>
      </c>
      <c r="L148" s="1" t="s">
        <v>595</v>
      </c>
      <c r="M148" s="1" t="s">
        <v>596</v>
      </c>
      <c r="N148" s="1">
        <v>654</v>
      </c>
      <c r="O148" s="1">
        <v>1150</v>
      </c>
      <c r="P148" s="1" t="s">
        <v>190</v>
      </c>
      <c r="Q148" s="1" t="s">
        <v>714</v>
      </c>
      <c r="R148" s="1" t="s">
        <v>592</v>
      </c>
      <c r="S148" s="3">
        <v>30344</v>
      </c>
      <c r="T148" s="3">
        <v>30519</v>
      </c>
      <c r="U148" s="1" t="s">
        <v>1088</v>
      </c>
      <c r="V148" s="1">
        <v>52868</v>
      </c>
      <c r="W148" s="1" t="s">
        <v>948</v>
      </c>
      <c r="X148" s="1" t="s">
        <v>951</v>
      </c>
      <c r="Y148" s="1" t="s">
        <v>1598</v>
      </c>
      <c r="Z148" s="1">
        <v>658</v>
      </c>
      <c r="AA148" s="1" t="s">
        <v>182</v>
      </c>
      <c r="AB148" s="1" t="s">
        <v>1177</v>
      </c>
      <c r="AC148" s="1" t="s">
        <v>1443</v>
      </c>
      <c r="AD148" s="1" t="s">
        <v>1346</v>
      </c>
      <c r="AE148" s="1">
        <v>1575826863</v>
      </c>
    </row>
    <row r="149" spans="1:31" x14ac:dyDescent="0.3">
      <c r="A149" s="1">
        <v>5894</v>
      </c>
      <c r="B149" s="1">
        <v>976</v>
      </c>
      <c r="C149" s="1" t="s">
        <v>337</v>
      </c>
      <c r="D149" s="1" t="s">
        <v>555</v>
      </c>
      <c r="E149" s="1" t="s">
        <v>8</v>
      </c>
      <c r="F149" s="1" t="s">
        <v>338</v>
      </c>
      <c r="G149" s="1">
        <v>2287296780</v>
      </c>
      <c r="H149" s="3">
        <v>41343</v>
      </c>
      <c r="I149" s="3">
        <v>41645</v>
      </c>
      <c r="J149" s="1">
        <v>206</v>
      </c>
      <c r="K149" s="1" t="s">
        <v>632</v>
      </c>
      <c r="L149" s="1" t="s">
        <v>588</v>
      </c>
      <c r="M149" s="1" t="s">
        <v>589</v>
      </c>
      <c r="N149" s="1">
        <v>854</v>
      </c>
      <c r="O149" s="1">
        <v>1251</v>
      </c>
      <c r="P149" s="1" t="s">
        <v>682</v>
      </c>
      <c r="Q149" s="1" t="s">
        <v>157</v>
      </c>
      <c r="R149" s="1" t="s">
        <v>599</v>
      </c>
      <c r="S149" s="3">
        <v>41085</v>
      </c>
      <c r="T149" s="3"/>
      <c r="U149" s="1" t="s">
        <v>1062</v>
      </c>
      <c r="V149" s="1">
        <v>27741</v>
      </c>
      <c r="W149" s="1" t="s">
        <v>954</v>
      </c>
      <c r="X149" s="1" t="s">
        <v>951</v>
      </c>
      <c r="Y149" s="1" t="s">
        <v>1539</v>
      </c>
      <c r="Z149" s="1">
        <v>401</v>
      </c>
      <c r="AA149" s="1" t="s">
        <v>1444</v>
      </c>
      <c r="AB149" s="1" t="s">
        <v>1167</v>
      </c>
      <c r="AC149" s="1" t="s">
        <v>1445</v>
      </c>
      <c r="AD149" s="1" t="s">
        <v>1236</v>
      </c>
      <c r="AE149" s="1">
        <v>3288511772</v>
      </c>
    </row>
    <row r="150" spans="1:31" x14ac:dyDescent="0.3">
      <c r="A150" s="1">
        <v>2573</v>
      </c>
      <c r="B150" s="1">
        <v>888</v>
      </c>
      <c r="C150" s="1" t="s">
        <v>249</v>
      </c>
      <c r="D150" s="1" t="s">
        <v>505</v>
      </c>
      <c r="E150" s="1" t="s">
        <v>8</v>
      </c>
      <c r="F150" s="1" t="s">
        <v>250</v>
      </c>
      <c r="G150" s="1">
        <v>8241842420</v>
      </c>
      <c r="H150" s="3">
        <v>39669</v>
      </c>
      <c r="I150" s="3">
        <v>40341</v>
      </c>
      <c r="J150" s="1">
        <v>536</v>
      </c>
      <c r="K150" s="1" t="s">
        <v>594</v>
      </c>
      <c r="L150" s="1" t="s">
        <v>595</v>
      </c>
      <c r="M150" s="1" t="s">
        <v>589</v>
      </c>
      <c r="N150" s="1">
        <v>74</v>
      </c>
      <c r="O150" s="1">
        <v>281</v>
      </c>
      <c r="P150" s="1" t="s">
        <v>630</v>
      </c>
      <c r="Q150" s="1" t="s">
        <v>786</v>
      </c>
      <c r="R150" s="1" t="s">
        <v>592</v>
      </c>
      <c r="S150" s="3">
        <v>42636</v>
      </c>
      <c r="T150" s="3">
        <v>42634</v>
      </c>
      <c r="U150" s="1" t="s">
        <v>1107</v>
      </c>
      <c r="V150" s="1">
        <v>8206</v>
      </c>
      <c r="W150" s="1" t="s">
        <v>948</v>
      </c>
      <c r="X150" s="1" t="s">
        <v>949</v>
      </c>
      <c r="Y150" s="1" t="s">
        <v>1599</v>
      </c>
      <c r="Z150" s="1">
        <v>302</v>
      </c>
      <c r="AA150" s="1" t="s">
        <v>1446</v>
      </c>
      <c r="AB150" s="1" t="s">
        <v>1319</v>
      </c>
      <c r="AC150" s="1" t="s">
        <v>911</v>
      </c>
      <c r="AD150" s="1" t="s">
        <v>1231</v>
      </c>
      <c r="AE150" s="1">
        <v>4826890428</v>
      </c>
    </row>
    <row r="151" spans="1:31" x14ac:dyDescent="0.3">
      <c r="A151" s="1">
        <v>2601</v>
      </c>
      <c r="B151" s="1">
        <v>43</v>
      </c>
      <c r="C151" s="1" t="s">
        <v>253</v>
      </c>
      <c r="D151" s="1" t="s">
        <v>507</v>
      </c>
      <c r="E151" s="1" t="s">
        <v>11</v>
      </c>
      <c r="F151" s="1" t="s">
        <v>254</v>
      </c>
      <c r="G151" s="1">
        <v>9380507727</v>
      </c>
      <c r="H151" s="3">
        <v>30200</v>
      </c>
      <c r="I151" s="3">
        <v>34861</v>
      </c>
      <c r="J151" s="1">
        <v>515</v>
      </c>
      <c r="K151" s="1" t="s">
        <v>616</v>
      </c>
      <c r="L151" s="1" t="s">
        <v>595</v>
      </c>
      <c r="M151" s="1" t="s">
        <v>589</v>
      </c>
      <c r="N151" s="1">
        <v>782</v>
      </c>
      <c r="O151" s="1">
        <v>1425</v>
      </c>
      <c r="P151" s="1" t="s">
        <v>782</v>
      </c>
      <c r="Q151" s="1" t="s">
        <v>783</v>
      </c>
      <c r="R151" s="1" t="s">
        <v>599</v>
      </c>
      <c r="S151" s="3">
        <v>35065</v>
      </c>
      <c r="T151" s="3"/>
      <c r="U151" s="1" t="s">
        <v>1108</v>
      </c>
      <c r="V151" s="1">
        <v>22214</v>
      </c>
      <c r="W151" s="1" t="s">
        <v>954</v>
      </c>
      <c r="X151" s="1" t="s">
        <v>949</v>
      </c>
      <c r="Y151" s="1" t="s">
        <v>1539</v>
      </c>
      <c r="Z151" s="1">
        <v>467</v>
      </c>
      <c r="AA151" s="1" t="s">
        <v>1447</v>
      </c>
      <c r="AB151" s="1" t="s">
        <v>1180</v>
      </c>
      <c r="AC151" s="1" t="s">
        <v>1448</v>
      </c>
      <c r="AD151" s="1" t="s">
        <v>1346</v>
      </c>
      <c r="AE151" s="1">
        <v>3594123975</v>
      </c>
    </row>
    <row r="152" spans="1:31" x14ac:dyDescent="0.3">
      <c r="A152" s="1">
        <v>2656</v>
      </c>
      <c r="B152" s="1">
        <v>722</v>
      </c>
      <c r="C152" s="1" t="s">
        <v>88</v>
      </c>
      <c r="D152" s="1" t="s">
        <v>508</v>
      </c>
      <c r="E152" s="1" t="s">
        <v>11</v>
      </c>
      <c r="F152" s="1" t="s">
        <v>255</v>
      </c>
      <c r="G152" s="1">
        <v>4722321429</v>
      </c>
      <c r="H152" s="3">
        <v>30033</v>
      </c>
      <c r="I152" s="3">
        <v>35533</v>
      </c>
      <c r="J152" s="1">
        <v>332</v>
      </c>
      <c r="K152" s="1" t="s">
        <v>632</v>
      </c>
      <c r="L152" s="1" t="s">
        <v>588</v>
      </c>
      <c r="M152" s="1" t="s">
        <v>596</v>
      </c>
      <c r="N152" s="1">
        <v>45</v>
      </c>
      <c r="O152" s="1">
        <v>39</v>
      </c>
      <c r="P152" s="1" t="s">
        <v>723</v>
      </c>
      <c r="Q152" s="1" t="s">
        <v>724</v>
      </c>
      <c r="R152" s="1" t="s">
        <v>599</v>
      </c>
      <c r="S152" s="3">
        <v>39705</v>
      </c>
      <c r="T152" s="3"/>
      <c r="U152" s="1" t="s">
        <v>1095</v>
      </c>
      <c r="V152" s="1">
        <v>806</v>
      </c>
      <c r="W152" s="1" t="s">
        <v>954</v>
      </c>
      <c r="X152" s="1" t="s">
        <v>951</v>
      </c>
      <c r="Y152" s="1" t="s">
        <v>1539</v>
      </c>
      <c r="Z152" s="1">
        <v>642</v>
      </c>
      <c r="AA152" s="1" t="s">
        <v>1449</v>
      </c>
      <c r="AB152" s="1" t="s">
        <v>1180</v>
      </c>
      <c r="AC152" s="1" t="s">
        <v>1450</v>
      </c>
      <c r="AD152" s="1" t="s">
        <v>1163</v>
      </c>
      <c r="AE152" s="1">
        <v>7051750919</v>
      </c>
    </row>
    <row r="153" spans="1:31" x14ac:dyDescent="0.3">
      <c r="A153" s="1">
        <v>4732</v>
      </c>
      <c r="B153" s="1">
        <v>635</v>
      </c>
      <c r="C153" s="1" t="s">
        <v>293</v>
      </c>
      <c r="D153" s="1" t="s">
        <v>530</v>
      </c>
      <c r="E153" s="1" t="s">
        <v>8</v>
      </c>
      <c r="F153" s="1" t="s">
        <v>294</v>
      </c>
      <c r="G153" s="1">
        <v>2676477272</v>
      </c>
      <c r="H153" s="3">
        <v>29348</v>
      </c>
      <c r="I153" s="3">
        <v>32068</v>
      </c>
      <c r="J153" s="1">
        <v>210</v>
      </c>
      <c r="K153" s="1" t="s">
        <v>602</v>
      </c>
      <c r="L153" s="1" t="s">
        <v>588</v>
      </c>
      <c r="M153" s="1" t="s">
        <v>589</v>
      </c>
      <c r="N153" s="1">
        <v>591</v>
      </c>
      <c r="O153" s="1">
        <v>1433</v>
      </c>
      <c r="P153" s="1" t="s">
        <v>683</v>
      </c>
      <c r="Q153" s="1" t="s">
        <v>276</v>
      </c>
      <c r="R153" s="1" t="s">
        <v>599</v>
      </c>
      <c r="S153" s="3">
        <v>38648</v>
      </c>
      <c r="T153" s="3"/>
      <c r="U153" s="1" t="s">
        <v>1065</v>
      </c>
      <c r="V153" s="1">
        <v>89389</v>
      </c>
      <c r="W153" s="1" t="s">
        <v>954</v>
      </c>
      <c r="X153" s="1" t="s">
        <v>951</v>
      </c>
      <c r="Y153" s="1" t="s">
        <v>1539</v>
      </c>
      <c r="Z153" s="1">
        <v>889</v>
      </c>
      <c r="AA153" s="1" t="s">
        <v>1451</v>
      </c>
      <c r="AB153" s="1" t="s">
        <v>1169</v>
      </c>
      <c r="AC153" s="1" t="s">
        <v>1452</v>
      </c>
      <c r="AD153" s="1" t="s">
        <v>1241</v>
      </c>
      <c r="AE153" s="1">
        <v>1096489886</v>
      </c>
    </row>
    <row r="154" spans="1:31" x14ac:dyDescent="0.3">
      <c r="A154" s="1">
        <v>584</v>
      </c>
      <c r="B154" s="1">
        <v>392</v>
      </c>
      <c r="C154" s="1" t="s">
        <v>152</v>
      </c>
      <c r="D154" s="1" t="s">
        <v>510</v>
      </c>
      <c r="E154" s="1" t="s">
        <v>11</v>
      </c>
      <c r="F154" s="1" t="s">
        <v>256</v>
      </c>
      <c r="G154" s="1">
        <v>2677043411</v>
      </c>
      <c r="H154" s="3">
        <v>28109</v>
      </c>
      <c r="I154" s="3">
        <v>28839</v>
      </c>
      <c r="J154" s="1">
        <v>958</v>
      </c>
      <c r="K154" s="1" t="s">
        <v>619</v>
      </c>
      <c r="L154" s="1" t="s">
        <v>588</v>
      </c>
      <c r="M154" s="1" t="s">
        <v>589</v>
      </c>
      <c r="N154" s="1">
        <v>274</v>
      </c>
      <c r="O154" s="1">
        <v>669</v>
      </c>
      <c r="P154" s="1" t="s">
        <v>921</v>
      </c>
      <c r="Q154" s="1" t="s">
        <v>922</v>
      </c>
      <c r="R154" s="1" t="s">
        <v>599</v>
      </c>
      <c r="S154" s="3">
        <v>42424</v>
      </c>
      <c r="T154" s="3"/>
      <c r="U154" s="1" t="s">
        <v>1109</v>
      </c>
      <c r="V154" s="1">
        <v>5769</v>
      </c>
      <c r="W154" s="1" t="s">
        <v>954</v>
      </c>
      <c r="X154" s="1" t="s">
        <v>949</v>
      </c>
      <c r="Y154" s="1" t="s">
        <v>1539</v>
      </c>
      <c r="Z154" s="1">
        <v>700</v>
      </c>
      <c r="AA154" s="1" t="s">
        <v>1453</v>
      </c>
      <c r="AB154" s="1" t="s">
        <v>1190</v>
      </c>
      <c r="AC154" s="1" t="s">
        <v>1454</v>
      </c>
      <c r="AD154" s="1" t="s">
        <v>1226</v>
      </c>
      <c r="AE154" s="1">
        <v>7077868681</v>
      </c>
    </row>
    <row r="155" spans="1:31" x14ac:dyDescent="0.3">
      <c r="A155" s="1">
        <v>2142</v>
      </c>
      <c r="B155" s="1">
        <v>767</v>
      </c>
      <c r="C155" s="1" t="s">
        <v>28</v>
      </c>
      <c r="D155" s="1" t="s">
        <v>512</v>
      </c>
      <c r="E155" s="1" t="s">
        <v>8</v>
      </c>
      <c r="F155" s="1" t="s">
        <v>259</v>
      </c>
      <c r="G155" s="1">
        <v>3463358376</v>
      </c>
      <c r="H155" s="3">
        <v>26914</v>
      </c>
      <c r="I155" s="3">
        <v>28047</v>
      </c>
      <c r="J155" s="1">
        <v>977</v>
      </c>
      <c r="K155" s="1" t="s">
        <v>587</v>
      </c>
      <c r="L155" s="1" t="s">
        <v>588</v>
      </c>
      <c r="M155" s="1" t="s">
        <v>596</v>
      </c>
      <c r="N155" s="1">
        <v>434</v>
      </c>
      <c r="O155" s="1">
        <v>558</v>
      </c>
      <c r="P155" s="1" t="s">
        <v>927</v>
      </c>
      <c r="Q155" s="1" t="s">
        <v>719</v>
      </c>
      <c r="R155" s="1" t="s">
        <v>592</v>
      </c>
      <c r="S155" s="3">
        <v>37290</v>
      </c>
      <c r="T155" s="3">
        <v>37549</v>
      </c>
      <c r="U155" s="1" t="s">
        <v>1111</v>
      </c>
      <c r="V155" s="1">
        <v>44807</v>
      </c>
      <c r="W155" s="1" t="s">
        <v>948</v>
      </c>
      <c r="X155" s="1" t="s">
        <v>949</v>
      </c>
      <c r="Y155" s="1" t="s">
        <v>1554</v>
      </c>
      <c r="Z155" s="1">
        <v>676</v>
      </c>
      <c r="AA155" s="1" t="s">
        <v>1455</v>
      </c>
      <c r="AB155" s="1" t="s">
        <v>1183</v>
      </c>
      <c r="AC155" s="1" t="s">
        <v>1456</v>
      </c>
      <c r="AD155" s="1" t="s">
        <v>1457</v>
      </c>
      <c r="AE155" s="1">
        <v>3975638935</v>
      </c>
    </row>
    <row r="156" spans="1:31" x14ac:dyDescent="0.3">
      <c r="A156" s="1">
        <v>2396</v>
      </c>
      <c r="B156" s="1">
        <v>650</v>
      </c>
      <c r="C156" s="1" t="s">
        <v>260</v>
      </c>
      <c r="D156" s="1" t="s">
        <v>513</v>
      </c>
      <c r="E156" s="1" t="s">
        <v>14</v>
      </c>
      <c r="F156" s="1" t="s">
        <v>261</v>
      </c>
      <c r="G156" s="1">
        <v>6083580617</v>
      </c>
      <c r="H156" s="3">
        <v>30958</v>
      </c>
      <c r="I156" s="3">
        <v>33313</v>
      </c>
      <c r="J156" s="1">
        <v>460</v>
      </c>
      <c r="K156" s="1" t="s">
        <v>635</v>
      </c>
      <c r="L156" s="1" t="s">
        <v>588</v>
      </c>
      <c r="M156" s="1" t="s">
        <v>589</v>
      </c>
      <c r="N156" s="1">
        <v>897</v>
      </c>
      <c r="O156" s="1">
        <v>1313</v>
      </c>
      <c r="P156" s="1" t="s">
        <v>316</v>
      </c>
      <c r="Q156" s="1" t="s">
        <v>752</v>
      </c>
      <c r="R156" s="1" t="s">
        <v>592</v>
      </c>
      <c r="S156" s="3">
        <v>38458</v>
      </c>
      <c r="T156" s="3">
        <v>38610</v>
      </c>
      <c r="U156" s="1" t="s">
        <v>1112</v>
      </c>
      <c r="V156" s="1">
        <v>11223</v>
      </c>
      <c r="W156" s="1" t="s">
        <v>948</v>
      </c>
      <c r="X156" s="1" t="s">
        <v>951</v>
      </c>
      <c r="Y156" s="1" t="s">
        <v>1548</v>
      </c>
      <c r="Z156" s="1">
        <v>602</v>
      </c>
      <c r="AA156" s="1" t="s">
        <v>1458</v>
      </c>
      <c r="AB156" s="1" t="s">
        <v>1270</v>
      </c>
      <c r="AC156" s="1" t="s">
        <v>1459</v>
      </c>
      <c r="AD156" s="1" t="s">
        <v>1323</v>
      </c>
      <c r="AE156" s="1">
        <v>8049380718</v>
      </c>
    </row>
    <row r="157" spans="1:31" x14ac:dyDescent="0.3">
      <c r="A157" s="1">
        <v>8747</v>
      </c>
      <c r="B157" s="1">
        <v>908</v>
      </c>
      <c r="C157" s="1" t="s">
        <v>262</v>
      </c>
      <c r="D157" s="1" t="s">
        <v>514</v>
      </c>
      <c r="E157" s="1" t="s">
        <v>14</v>
      </c>
      <c r="F157" s="1" t="s">
        <v>263</v>
      </c>
      <c r="G157" s="1">
        <v>3087180828</v>
      </c>
      <c r="H157" s="3">
        <v>38732</v>
      </c>
      <c r="I157" s="3">
        <v>45501</v>
      </c>
      <c r="J157" s="1">
        <v>659</v>
      </c>
      <c r="K157" s="1" t="s">
        <v>695</v>
      </c>
      <c r="L157" s="1" t="s">
        <v>588</v>
      </c>
      <c r="M157" s="1" t="s">
        <v>596</v>
      </c>
      <c r="N157" s="1">
        <v>442</v>
      </c>
      <c r="O157" s="1">
        <v>595</v>
      </c>
      <c r="P157" s="1" t="s">
        <v>823</v>
      </c>
      <c r="Q157" s="1" t="s">
        <v>681</v>
      </c>
      <c r="R157" s="1" t="s">
        <v>592</v>
      </c>
      <c r="S157" s="3">
        <v>35847</v>
      </c>
      <c r="T157" s="3">
        <v>36049</v>
      </c>
      <c r="U157" s="1" t="s">
        <v>1113</v>
      </c>
      <c r="V157" s="1">
        <v>85889</v>
      </c>
      <c r="W157" s="1" t="s">
        <v>948</v>
      </c>
      <c r="X157" s="1" t="s">
        <v>951</v>
      </c>
      <c r="Y157" s="1" t="s">
        <v>1602</v>
      </c>
      <c r="Z157" s="1">
        <v>175</v>
      </c>
      <c r="AA157" s="1" t="s">
        <v>1460</v>
      </c>
      <c r="AB157" s="1" t="s">
        <v>1202</v>
      </c>
      <c r="AC157" s="1" t="s">
        <v>1461</v>
      </c>
      <c r="AD157" s="1" t="s">
        <v>1231</v>
      </c>
      <c r="AE157" s="1">
        <v>6417574125</v>
      </c>
    </row>
    <row r="158" spans="1:31" x14ac:dyDescent="0.3">
      <c r="A158" s="1">
        <v>9770</v>
      </c>
      <c r="B158" s="1">
        <v>106</v>
      </c>
      <c r="C158" s="1" t="s">
        <v>266</v>
      </c>
      <c r="D158" s="1" t="s">
        <v>516</v>
      </c>
      <c r="E158" s="1" t="s">
        <v>11</v>
      </c>
      <c r="F158" s="1" t="s">
        <v>267</v>
      </c>
      <c r="G158" s="1">
        <v>7962531995</v>
      </c>
      <c r="H158" s="3">
        <v>38948</v>
      </c>
      <c r="I158" s="3">
        <v>41281</v>
      </c>
      <c r="J158" s="1">
        <v>540</v>
      </c>
      <c r="K158" s="1" t="s">
        <v>632</v>
      </c>
      <c r="L158" s="1" t="s">
        <v>588</v>
      </c>
      <c r="M158" s="1" t="s">
        <v>589</v>
      </c>
      <c r="N158" s="1">
        <v>431</v>
      </c>
      <c r="O158" s="1">
        <v>934</v>
      </c>
      <c r="P158" s="1" t="s">
        <v>788</v>
      </c>
      <c r="Q158" s="1" t="s">
        <v>789</v>
      </c>
      <c r="R158" s="1" t="s">
        <v>592</v>
      </c>
      <c r="S158" s="3">
        <v>28236</v>
      </c>
      <c r="T158" s="3">
        <v>28437</v>
      </c>
      <c r="U158" s="1" t="s">
        <v>1115</v>
      </c>
      <c r="V158" s="1">
        <v>987</v>
      </c>
      <c r="W158" s="1" t="s">
        <v>948</v>
      </c>
      <c r="X158" s="1" t="s">
        <v>951</v>
      </c>
      <c r="Y158" s="1" t="s">
        <v>1547</v>
      </c>
      <c r="Z158" s="1">
        <v>412</v>
      </c>
      <c r="AA158" s="1" t="s">
        <v>1300</v>
      </c>
      <c r="AB158" s="1" t="s">
        <v>1180</v>
      </c>
      <c r="AC158" s="1" t="s">
        <v>1462</v>
      </c>
      <c r="AD158" s="1" t="s">
        <v>1168</v>
      </c>
      <c r="AE158" s="1">
        <v>4345935028</v>
      </c>
    </row>
    <row r="159" spans="1:31" x14ac:dyDescent="0.3">
      <c r="A159" s="1">
        <v>2525</v>
      </c>
      <c r="B159" s="1">
        <v>830</v>
      </c>
      <c r="C159" s="1" t="s">
        <v>271</v>
      </c>
      <c r="D159" s="1" t="s">
        <v>519</v>
      </c>
      <c r="E159" s="1" t="s">
        <v>8</v>
      </c>
      <c r="F159" s="1" t="s">
        <v>272</v>
      </c>
      <c r="G159" s="1">
        <v>9484650144</v>
      </c>
      <c r="H159" s="3">
        <v>40353</v>
      </c>
      <c r="I159" s="3">
        <v>46345</v>
      </c>
      <c r="J159" s="1">
        <v>632</v>
      </c>
      <c r="K159" s="1" t="s">
        <v>609</v>
      </c>
      <c r="L159" s="1" t="s">
        <v>595</v>
      </c>
      <c r="M159" s="1" t="s">
        <v>596</v>
      </c>
      <c r="N159" s="1">
        <v>67</v>
      </c>
      <c r="O159" s="1">
        <v>193</v>
      </c>
      <c r="P159" s="1" t="s">
        <v>82</v>
      </c>
      <c r="Q159" s="1" t="s">
        <v>816</v>
      </c>
      <c r="R159" s="1" t="s">
        <v>592</v>
      </c>
      <c r="S159" s="3">
        <v>33842</v>
      </c>
      <c r="T159" s="3">
        <v>33963</v>
      </c>
      <c r="U159" s="1" t="s">
        <v>1118</v>
      </c>
      <c r="V159" s="1">
        <v>22261</v>
      </c>
      <c r="W159" s="1" t="s">
        <v>948</v>
      </c>
      <c r="X159" s="1" t="s">
        <v>949</v>
      </c>
      <c r="Y159" s="1" t="s">
        <v>1606</v>
      </c>
      <c r="Z159" s="1">
        <v>123</v>
      </c>
      <c r="AA159" s="1" t="s">
        <v>1463</v>
      </c>
      <c r="AB159" s="1" t="s">
        <v>1202</v>
      </c>
      <c r="AC159" s="1" t="s">
        <v>121</v>
      </c>
      <c r="AD159" s="1" t="s">
        <v>1175</v>
      </c>
      <c r="AE159" s="1">
        <v>1029848581</v>
      </c>
    </row>
    <row r="160" spans="1:31" x14ac:dyDescent="0.3">
      <c r="A160" s="1">
        <v>3172</v>
      </c>
      <c r="B160" s="1">
        <v>978</v>
      </c>
      <c r="C160" s="1" t="s">
        <v>22</v>
      </c>
      <c r="D160" s="1" t="s">
        <v>560</v>
      </c>
      <c r="E160" s="1" t="s">
        <v>8</v>
      </c>
      <c r="F160" s="1" t="s">
        <v>346</v>
      </c>
      <c r="G160" s="1">
        <v>9719226221</v>
      </c>
      <c r="H160" s="3">
        <v>29419</v>
      </c>
      <c r="I160" s="3">
        <v>30070</v>
      </c>
      <c r="J160" s="1">
        <v>279</v>
      </c>
      <c r="K160" s="1" t="s">
        <v>594</v>
      </c>
      <c r="L160" s="1" t="s">
        <v>588</v>
      </c>
      <c r="M160" s="1" t="s">
        <v>596</v>
      </c>
      <c r="N160" s="1">
        <v>84</v>
      </c>
      <c r="O160" s="1">
        <v>464</v>
      </c>
      <c r="P160" s="1" t="s">
        <v>704</v>
      </c>
      <c r="Q160" s="1" t="s">
        <v>705</v>
      </c>
      <c r="R160" s="1" t="s">
        <v>599</v>
      </c>
      <c r="S160" s="3">
        <v>42447</v>
      </c>
      <c r="T160" s="3"/>
      <c r="U160" s="1" t="s">
        <v>1078</v>
      </c>
      <c r="V160" s="1">
        <v>21003</v>
      </c>
      <c r="W160" s="1" t="s">
        <v>954</v>
      </c>
      <c r="X160" s="1" t="s">
        <v>949</v>
      </c>
      <c r="Y160" s="1" t="s">
        <v>1539</v>
      </c>
      <c r="Z160" s="1">
        <v>821</v>
      </c>
      <c r="AA160" s="1" t="s">
        <v>1464</v>
      </c>
      <c r="AB160" s="1" t="s">
        <v>1213</v>
      </c>
      <c r="AC160" s="1" t="s">
        <v>705</v>
      </c>
      <c r="AD160" s="1" t="s">
        <v>1346</v>
      </c>
      <c r="AE160" s="1">
        <v>6595878396</v>
      </c>
    </row>
    <row r="161" spans="1:31" x14ac:dyDescent="0.3">
      <c r="A161" s="1">
        <v>7146</v>
      </c>
      <c r="B161" s="1">
        <v>351</v>
      </c>
      <c r="C161" s="1" t="s">
        <v>275</v>
      </c>
      <c r="D161" s="1" t="s">
        <v>521</v>
      </c>
      <c r="E161" s="1" t="s">
        <v>11</v>
      </c>
      <c r="F161" s="1" t="s">
        <v>276</v>
      </c>
      <c r="G161" s="1">
        <v>2048989791</v>
      </c>
      <c r="H161" s="3">
        <v>41589</v>
      </c>
      <c r="I161" s="3">
        <v>46347</v>
      </c>
      <c r="J161" s="1">
        <v>990</v>
      </c>
      <c r="K161" s="1" t="s">
        <v>594</v>
      </c>
      <c r="L161" s="1" t="s">
        <v>588</v>
      </c>
      <c r="M161" s="1" t="s">
        <v>596</v>
      </c>
      <c r="N161" s="1">
        <v>178</v>
      </c>
      <c r="O161" s="1">
        <v>646</v>
      </c>
      <c r="P161" s="1" t="s">
        <v>930</v>
      </c>
      <c r="Q161" s="1" t="s">
        <v>931</v>
      </c>
      <c r="R161" s="1" t="s">
        <v>592</v>
      </c>
      <c r="S161" s="3">
        <v>37759</v>
      </c>
      <c r="T161" s="3">
        <v>37953</v>
      </c>
      <c r="U161" s="1" t="s">
        <v>1119</v>
      </c>
      <c r="V161" s="1">
        <v>73874</v>
      </c>
      <c r="W161" s="1" t="s">
        <v>948</v>
      </c>
      <c r="X161" s="1" t="s">
        <v>949</v>
      </c>
      <c r="Y161" s="1" t="s">
        <v>1608</v>
      </c>
      <c r="Z161" s="1">
        <v>433</v>
      </c>
      <c r="AA161" s="1" t="s">
        <v>365</v>
      </c>
      <c r="AB161" s="1" t="s">
        <v>1169</v>
      </c>
      <c r="AC161" s="1" t="s">
        <v>1465</v>
      </c>
      <c r="AD161" s="1" t="s">
        <v>1466</v>
      </c>
      <c r="AE161" s="1">
        <v>4382867697</v>
      </c>
    </row>
    <row r="162" spans="1:31" x14ac:dyDescent="0.3">
      <c r="A162" s="1">
        <v>563</v>
      </c>
      <c r="B162" s="1">
        <v>529</v>
      </c>
      <c r="C162" s="1" t="s">
        <v>277</v>
      </c>
      <c r="D162" s="1" t="s">
        <v>522</v>
      </c>
      <c r="E162" s="1" t="s">
        <v>14</v>
      </c>
      <c r="F162" s="1" t="s">
        <v>278</v>
      </c>
      <c r="G162" s="1">
        <v>8133737988</v>
      </c>
      <c r="H162" s="3">
        <v>27557</v>
      </c>
      <c r="I162" s="3">
        <v>30326</v>
      </c>
      <c r="J162" s="1">
        <v>913</v>
      </c>
      <c r="K162" s="1" t="s">
        <v>602</v>
      </c>
      <c r="L162" s="1" t="s">
        <v>595</v>
      </c>
      <c r="M162" s="1" t="s">
        <v>589</v>
      </c>
      <c r="N162" s="1">
        <v>180</v>
      </c>
      <c r="O162" s="1">
        <v>755</v>
      </c>
      <c r="P162" s="1" t="s">
        <v>827</v>
      </c>
      <c r="Q162" s="1" t="s">
        <v>904</v>
      </c>
      <c r="R162" s="1" t="s">
        <v>599</v>
      </c>
      <c r="S162" s="3">
        <v>27157</v>
      </c>
      <c r="T162" s="3"/>
      <c r="U162" s="1" t="s">
        <v>1121</v>
      </c>
      <c r="V162" s="1">
        <v>20187</v>
      </c>
      <c r="W162" s="1" t="s">
        <v>954</v>
      </c>
      <c r="X162" s="1" t="s">
        <v>951</v>
      </c>
      <c r="Y162" s="1" t="s">
        <v>1539</v>
      </c>
      <c r="Z162" s="1">
        <v>244</v>
      </c>
      <c r="AA162" s="1" t="s">
        <v>1467</v>
      </c>
      <c r="AB162" s="1" t="s">
        <v>1169</v>
      </c>
      <c r="AC162" s="1" t="s">
        <v>1468</v>
      </c>
      <c r="AD162" s="1" t="s">
        <v>1346</v>
      </c>
      <c r="AE162" s="1">
        <v>8529787345</v>
      </c>
    </row>
    <row r="163" spans="1:31" x14ac:dyDescent="0.3">
      <c r="A163" s="1">
        <v>7764</v>
      </c>
      <c r="B163" s="1">
        <v>690</v>
      </c>
      <c r="C163" s="1" t="s">
        <v>299</v>
      </c>
      <c r="D163" s="1" t="s">
        <v>533</v>
      </c>
      <c r="E163" s="1" t="s">
        <v>11</v>
      </c>
      <c r="F163" s="1" t="s">
        <v>300</v>
      </c>
      <c r="G163" s="1">
        <v>8065274712</v>
      </c>
      <c r="H163" s="3">
        <v>40486</v>
      </c>
      <c r="I163" s="3">
        <v>42090</v>
      </c>
      <c r="J163" s="1">
        <v>298</v>
      </c>
      <c r="K163" s="1" t="s">
        <v>619</v>
      </c>
      <c r="L163" s="1" t="s">
        <v>588</v>
      </c>
      <c r="M163" s="1" t="s">
        <v>596</v>
      </c>
      <c r="N163" s="1">
        <v>717</v>
      </c>
      <c r="O163" s="1">
        <v>1297</v>
      </c>
      <c r="P163" s="1" t="s">
        <v>709</v>
      </c>
      <c r="Q163" s="1" t="s">
        <v>654</v>
      </c>
      <c r="R163" s="1" t="s">
        <v>599</v>
      </c>
      <c r="S163" s="3">
        <v>28988</v>
      </c>
      <c r="T163" s="3"/>
      <c r="U163" s="1" t="s">
        <v>1081</v>
      </c>
      <c r="V163" s="1">
        <v>28987</v>
      </c>
      <c r="W163" s="1" t="s">
        <v>954</v>
      </c>
      <c r="X163" s="1" t="s">
        <v>951</v>
      </c>
      <c r="Y163" s="1" t="s">
        <v>1539</v>
      </c>
      <c r="Z163" s="1">
        <v>670</v>
      </c>
      <c r="AA163" s="1" t="s">
        <v>330</v>
      </c>
      <c r="AB163" s="1" t="s">
        <v>1202</v>
      </c>
      <c r="AC163" s="1" t="s">
        <v>628</v>
      </c>
      <c r="AD163" s="1" t="s">
        <v>1312</v>
      </c>
      <c r="AE163" s="1">
        <v>6215794970</v>
      </c>
    </row>
    <row r="164" spans="1:31" x14ac:dyDescent="0.3">
      <c r="A164" s="1">
        <v>7771</v>
      </c>
      <c r="B164" s="1">
        <v>52</v>
      </c>
      <c r="C164" s="1" t="s">
        <v>279</v>
      </c>
      <c r="D164" s="1" t="s">
        <v>523</v>
      </c>
      <c r="E164" s="1" t="s">
        <v>14</v>
      </c>
      <c r="F164" s="1" t="s">
        <v>280</v>
      </c>
      <c r="G164" s="1">
        <v>3262621948</v>
      </c>
      <c r="H164" s="3">
        <v>37574</v>
      </c>
      <c r="I164" s="3">
        <v>44918</v>
      </c>
      <c r="J164" s="1">
        <v>371</v>
      </c>
      <c r="K164" s="1" t="s">
        <v>587</v>
      </c>
      <c r="L164" s="1" t="s">
        <v>595</v>
      </c>
      <c r="M164" s="1" t="s">
        <v>589</v>
      </c>
      <c r="N164" s="1">
        <v>280</v>
      </c>
      <c r="O164" s="1">
        <v>990</v>
      </c>
      <c r="P164" s="1" t="s">
        <v>743</v>
      </c>
      <c r="Q164" s="1" t="s">
        <v>744</v>
      </c>
      <c r="R164" s="1" t="s">
        <v>599</v>
      </c>
      <c r="S164" s="3">
        <v>27578</v>
      </c>
      <c r="T164" s="3"/>
      <c r="U164" s="1" t="s">
        <v>1103</v>
      </c>
      <c r="V164" s="1">
        <v>51038</v>
      </c>
      <c r="W164" s="1" t="s">
        <v>954</v>
      </c>
      <c r="X164" s="1" t="s">
        <v>951</v>
      </c>
      <c r="Y164" s="1" t="s">
        <v>1539</v>
      </c>
      <c r="Z164" s="1">
        <v>147</v>
      </c>
      <c r="AA164" s="1" t="s">
        <v>122</v>
      </c>
      <c r="AB164" s="1" t="s">
        <v>1223</v>
      </c>
      <c r="AC164" s="1" t="s">
        <v>1469</v>
      </c>
      <c r="AD164" s="1" t="s">
        <v>1178</v>
      </c>
      <c r="AE164" s="1">
        <v>2933328030</v>
      </c>
    </row>
    <row r="165" spans="1:31" x14ac:dyDescent="0.3">
      <c r="A165" s="1">
        <v>4789</v>
      </c>
      <c r="B165" s="1">
        <v>30</v>
      </c>
      <c r="C165" s="1" t="s">
        <v>281</v>
      </c>
      <c r="D165" s="1" t="s">
        <v>524</v>
      </c>
      <c r="E165" s="1" t="s">
        <v>8</v>
      </c>
      <c r="F165" s="1" t="s">
        <v>282</v>
      </c>
      <c r="G165" s="1">
        <v>3426943865</v>
      </c>
      <c r="H165" s="3">
        <v>42701</v>
      </c>
      <c r="I165" s="3">
        <v>47289</v>
      </c>
      <c r="J165" s="1">
        <v>514</v>
      </c>
      <c r="K165" s="1" t="s">
        <v>619</v>
      </c>
      <c r="L165" s="1" t="s">
        <v>595</v>
      </c>
      <c r="M165" s="1" t="s">
        <v>589</v>
      </c>
      <c r="N165" s="1">
        <v>263</v>
      </c>
      <c r="O165" s="1">
        <v>965</v>
      </c>
      <c r="P165" s="1" t="s">
        <v>780</v>
      </c>
      <c r="Q165" s="1" t="s">
        <v>781</v>
      </c>
      <c r="R165" s="1" t="s">
        <v>599</v>
      </c>
      <c r="S165" s="3">
        <v>30089</v>
      </c>
      <c r="T165" s="3"/>
      <c r="U165" s="1" t="s">
        <v>1120</v>
      </c>
      <c r="V165" s="1">
        <v>89846</v>
      </c>
      <c r="W165" s="1" t="s">
        <v>954</v>
      </c>
      <c r="X165" s="1" t="s">
        <v>951</v>
      </c>
      <c r="Y165" s="1" t="s">
        <v>1539</v>
      </c>
      <c r="Z165" s="1">
        <v>634</v>
      </c>
      <c r="AA165" s="1" t="s">
        <v>1267</v>
      </c>
      <c r="AB165" s="1" t="s">
        <v>1180</v>
      </c>
      <c r="AC165" s="1" t="s">
        <v>1470</v>
      </c>
      <c r="AD165" s="1" t="s">
        <v>1236</v>
      </c>
      <c r="AE165" s="1">
        <v>1549574380</v>
      </c>
    </row>
    <row r="166" spans="1:31" x14ac:dyDescent="0.3">
      <c r="A166" s="1">
        <v>3221</v>
      </c>
      <c r="B166" s="1">
        <v>421</v>
      </c>
      <c r="C166" s="1" t="s">
        <v>283</v>
      </c>
      <c r="D166" s="1" t="s">
        <v>525</v>
      </c>
      <c r="E166" s="1" t="s">
        <v>14</v>
      </c>
      <c r="F166" s="1" t="s">
        <v>284</v>
      </c>
      <c r="G166" s="1">
        <v>7803854441</v>
      </c>
      <c r="H166" s="3">
        <v>37431</v>
      </c>
      <c r="I166" s="3">
        <v>41643</v>
      </c>
      <c r="J166" s="1">
        <v>707</v>
      </c>
      <c r="K166" s="1" t="s">
        <v>695</v>
      </c>
      <c r="L166" s="1" t="s">
        <v>595</v>
      </c>
      <c r="M166" s="1" t="s">
        <v>596</v>
      </c>
      <c r="N166" s="1">
        <v>187</v>
      </c>
      <c r="O166" s="1">
        <v>931</v>
      </c>
      <c r="P166" s="1" t="s">
        <v>838</v>
      </c>
      <c r="Q166" s="1" t="s">
        <v>839</v>
      </c>
      <c r="R166" s="1" t="s">
        <v>599</v>
      </c>
      <c r="S166" s="3">
        <v>39252</v>
      </c>
      <c r="T166" s="3"/>
      <c r="U166" s="1" t="s">
        <v>1122</v>
      </c>
      <c r="V166" s="1">
        <v>59967</v>
      </c>
      <c r="W166" s="1" t="s">
        <v>954</v>
      </c>
      <c r="X166" s="1" t="s">
        <v>949</v>
      </c>
      <c r="Y166" s="1" t="s">
        <v>1539</v>
      </c>
      <c r="Z166" s="1">
        <v>999</v>
      </c>
      <c r="AA166" s="1" t="s">
        <v>1471</v>
      </c>
      <c r="AB166" s="1" t="s">
        <v>1219</v>
      </c>
      <c r="AC166" s="1" t="s">
        <v>1437</v>
      </c>
      <c r="AD166" s="1" t="s">
        <v>1417</v>
      </c>
      <c r="AE166" s="1">
        <v>5348595059</v>
      </c>
    </row>
    <row r="167" spans="1:31" x14ac:dyDescent="0.3">
      <c r="A167" s="1">
        <v>5958</v>
      </c>
      <c r="B167" s="1">
        <v>318</v>
      </c>
      <c r="C167" s="1" t="s">
        <v>100</v>
      </c>
      <c r="D167" s="1" t="s">
        <v>540</v>
      </c>
      <c r="E167" s="1" t="s">
        <v>14</v>
      </c>
      <c r="F167" s="1" t="s">
        <v>312</v>
      </c>
      <c r="G167" s="1">
        <v>5160860537</v>
      </c>
      <c r="H167" s="3">
        <v>27180</v>
      </c>
      <c r="I167" s="3">
        <v>31970</v>
      </c>
      <c r="J167" s="1">
        <v>304</v>
      </c>
      <c r="K167" s="1" t="s">
        <v>646</v>
      </c>
      <c r="L167" s="1" t="s">
        <v>595</v>
      </c>
      <c r="M167" s="1" t="s">
        <v>596</v>
      </c>
      <c r="N167" s="1">
        <v>540</v>
      </c>
      <c r="O167" s="1">
        <v>1172</v>
      </c>
      <c r="P167" s="1" t="s">
        <v>710</v>
      </c>
      <c r="Q167" s="1" t="s">
        <v>711</v>
      </c>
      <c r="R167" s="1" t="s">
        <v>592</v>
      </c>
      <c r="S167" s="3">
        <v>38066</v>
      </c>
      <c r="T167" s="3">
        <v>38255</v>
      </c>
      <c r="U167" s="1" t="s">
        <v>1083</v>
      </c>
      <c r="V167" s="1">
        <v>13693</v>
      </c>
      <c r="W167" s="1" t="s">
        <v>948</v>
      </c>
      <c r="X167" s="1" t="s">
        <v>951</v>
      </c>
      <c r="Y167" s="1" t="s">
        <v>1572</v>
      </c>
      <c r="Z167" s="1">
        <v>786</v>
      </c>
      <c r="AA167" s="1" t="s">
        <v>1463</v>
      </c>
      <c r="AB167" s="1" t="s">
        <v>1242</v>
      </c>
      <c r="AC167" s="1" t="s">
        <v>1334</v>
      </c>
      <c r="AD167" s="1" t="s">
        <v>1168</v>
      </c>
      <c r="AE167" s="1">
        <v>3669773727</v>
      </c>
    </row>
    <row r="168" spans="1:31" x14ac:dyDescent="0.3">
      <c r="A168" s="1">
        <v>5197</v>
      </c>
      <c r="B168" s="1">
        <v>696</v>
      </c>
      <c r="C168" s="1" t="s">
        <v>285</v>
      </c>
      <c r="D168" s="1" t="s">
        <v>526</v>
      </c>
      <c r="E168" s="1" t="s">
        <v>8</v>
      </c>
      <c r="F168" s="1" t="s">
        <v>286</v>
      </c>
      <c r="G168" s="1">
        <v>9770768694</v>
      </c>
      <c r="H168" s="3">
        <v>35026</v>
      </c>
      <c r="I168" s="3">
        <v>36681</v>
      </c>
      <c r="J168" s="1">
        <v>473</v>
      </c>
      <c r="K168" s="1" t="s">
        <v>587</v>
      </c>
      <c r="L168" s="1" t="s">
        <v>588</v>
      </c>
      <c r="M168" s="1" t="s">
        <v>596</v>
      </c>
      <c r="N168" s="1">
        <v>94</v>
      </c>
      <c r="O168" s="1">
        <v>361</v>
      </c>
      <c r="P168" s="1" t="s">
        <v>767</v>
      </c>
      <c r="Q168" s="1" t="s">
        <v>768</v>
      </c>
      <c r="R168" s="1" t="s">
        <v>592</v>
      </c>
      <c r="S168" s="3">
        <v>40933</v>
      </c>
      <c r="T168" s="3">
        <v>40925</v>
      </c>
      <c r="U168" s="1" t="s">
        <v>1114</v>
      </c>
      <c r="V168" s="1">
        <v>59474</v>
      </c>
      <c r="W168" s="1" t="s">
        <v>948</v>
      </c>
      <c r="X168" s="1" t="s">
        <v>951</v>
      </c>
      <c r="Y168" s="1" t="s">
        <v>1609</v>
      </c>
      <c r="Z168" s="1">
        <v>477</v>
      </c>
      <c r="AA168" s="1" t="s">
        <v>1472</v>
      </c>
      <c r="AB168" s="1" t="s">
        <v>1219</v>
      </c>
      <c r="AC168" s="1" t="s">
        <v>1473</v>
      </c>
      <c r="AD168" s="1" t="s">
        <v>1370</v>
      </c>
      <c r="AE168" s="1">
        <v>8326159645</v>
      </c>
    </row>
    <row r="169" spans="1:31" x14ac:dyDescent="0.3">
      <c r="A169" s="1">
        <v>8183</v>
      </c>
      <c r="B169" s="1">
        <v>788</v>
      </c>
      <c r="C169" s="1" t="s">
        <v>287</v>
      </c>
      <c r="D169" s="1" t="s">
        <v>527</v>
      </c>
      <c r="E169" s="1" t="s">
        <v>14</v>
      </c>
      <c r="F169" s="1" t="s">
        <v>288</v>
      </c>
      <c r="G169" s="1">
        <v>2496040176</v>
      </c>
      <c r="H169" s="3">
        <v>40677</v>
      </c>
      <c r="I169" s="3">
        <v>41528</v>
      </c>
      <c r="J169" s="1">
        <v>847</v>
      </c>
      <c r="K169" s="1" t="s">
        <v>605</v>
      </c>
      <c r="L169" s="1" t="s">
        <v>588</v>
      </c>
      <c r="M169" s="1" t="s">
        <v>589</v>
      </c>
      <c r="N169" s="1">
        <v>906</v>
      </c>
      <c r="O169" s="1">
        <v>1297</v>
      </c>
      <c r="P169" s="1" t="s">
        <v>877</v>
      </c>
      <c r="Q169" s="1" t="s">
        <v>878</v>
      </c>
      <c r="R169" s="1" t="s">
        <v>599</v>
      </c>
      <c r="S169" s="3">
        <v>30423</v>
      </c>
      <c r="T169" s="3"/>
      <c r="U169" s="1" t="s">
        <v>1123</v>
      </c>
      <c r="V169" s="1">
        <v>77342</v>
      </c>
      <c r="W169" s="1" t="s">
        <v>954</v>
      </c>
      <c r="X169" s="1" t="s">
        <v>951</v>
      </c>
      <c r="Y169" s="1" t="s">
        <v>1539</v>
      </c>
      <c r="Z169" s="1">
        <v>746</v>
      </c>
      <c r="AA169" s="1" t="s">
        <v>100</v>
      </c>
      <c r="AB169" s="1" t="s">
        <v>1265</v>
      </c>
      <c r="AC169" s="1" t="s">
        <v>1474</v>
      </c>
      <c r="AD169" s="1" t="s">
        <v>1346</v>
      </c>
      <c r="AE169" s="1">
        <v>4303568430</v>
      </c>
    </row>
    <row r="170" spans="1:31" x14ac:dyDescent="0.3">
      <c r="A170" s="1">
        <v>1126</v>
      </c>
      <c r="B170" s="1">
        <v>590</v>
      </c>
      <c r="C170" s="1" t="s">
        <v>289</v>
      </c>
      <c r="D170" s="1" t="s">
        <v>528</v>
      </c>
      <c r="E170" s="1" t="s">
        <v>11</v>
      </c>
      <c r="F170" s="1" t="s">
        <v>290</v>
      </c>
      <c r="G170" s="1">
        <v>5597753640</v>
      </c>
      <c r="H170" s="3">
        <v>37462</v>
      </c>
      <c r="I170" s="3">
        <v>40524</v>
      </c>
      <c r="J170" s="1">
        <v>815</v>
      </c>
      <c r="K170" s="1" t="s">
        <v>616</v>
      </c>
      <c r="L170" s="1" t="s">
        <v>588</v>
      </c>
      <c r="M170" s="1" t="s">
        <v>596</v>
      </c>
      <c r="N170" s="1">
        <v>71</v>
      </c>
      <c r="O170" s="1">
        <v>130</v>
      </c>
      <c r="P170" s="1" t="s">
        <v>870</v>
      </c>
      <c r="Q170" s="1" t="s">
        <v>871</v>
      </c>
      <c r="R170" s="1" t="s">
        <v>592</v>
      </c>
      <c r="S170" s="3">
        <v>40208</v>
      </c>
      <c r="T170" s="3">
        <v>40239</v>
      </c>
      <c r="U170" s="1" t="s">
        <v>1124</v>
      </c>
      <c r="V170" s="1">
        <v>57460</v>
      </c>
      <c r="W170" s="1" t="s">
        <v>948</v>
      </c>
      <c r="X170" s="1" t="s">
        <v>951</v>
      </c>
      <c r="Y170" s="1" t="s">
        <v>1610</v>
      </c>
      <c r="Z170" s="1">
        <v>287</v>
      </c>
      <c r="AA170" s="1" t="s">
        <v>1475</v>
      </c>
      <c r="AB170" s="1" t="s">
        <v>1254</v>
      </c>
      <c r="AC170" s="1" t="s">
        <v>1476</v>
      </c>
      <c r="AD170" s="1" t="s">
        <v>1477</v>
      </c>
      <c r="AE170" s="1">
        <v>4386754323</v>
      </c>
    </row>
    <row r="171" spans="1:31" x14ac:dyDescent="0.3">
      <c r="A171" s="1">
        <v>4899</v>
      </c>
      <c r="B171" s="1">
        <v>417</v>
      </c>
      <c r="C171" s="1" t="s">
        <v>291</v>
      </c>
      <c r="D171" s="1" t="s">
        <v>529</v>
      </c>
      <c r="E171" s="1" t="s">
        <v>8</v>
      </c>
      <c r="F171" s="1" t="s">
        <v>292</v>
      </c>
      <c r="G171" s="1">
        <v>6624913103</v>
      </c>
      <c r="H171" s="3">
        <v>40081</v>
      </c>
      <c r="I171" s="3">
        <v>45001</v>
      </c>
      <c r="J171" s="1">
        <v>928</v>
      </c>
      <c r="K171" s="1" t="s">
        <v>619</v>
      </c>
      <c r="L171" s="1" t="s">
        <v>588</v>
      </c>
      <c r="M171" s="1" t="s">
        <v>589</v>
      </c>
      <c r="N171" s="1">
        <v>253</v>
      </c>
      <c r="O171" s="1">
        <v>904</v>
      </c>
      <c r="P171" s="1" t="s">
        <v>704</v>
      </c>
      <c r="Q171" s="1" t="s">
        <v>704</v>
      </c>
      <c r="R171" s="1" t="s">
        <v>599</v>
      </c>
      <c r="S171" s="3">
        <v>26912</v>
      </c>
      <c r="T171" s="3"/>
      <c r="U171" s="1" t="s">
        <v>1126</v>
      </c>
      <c r="V171" s="1">
        <v>74930</v>
      </c>
      <c r="W171" s="1" t="s">
        <v>954</v>
      </c>
      <c r="X171" s="1" t="s">
        <v>951</v>
      </c>
      <c r="Y171" s="1" t="s">
        <v>1539</v>
      </c>
      <c r="Z171" s="1">
        <v>310</v>
      </c>
      <c r="AA171" s="1" t="s">
        <v>1478</v>
      </c>
      <c r="AB171" s="1" t="s">
        <v>1258</v>
      </c>
      <c r="AC171" s="1" t="s">
        <v>1479</v>
      </c>
      <c r="AD171" s="1" t="s">
        <v>1231</v>
      </c>
      <c r="AE171" s="1">
        <v>8824594477</v>
      </c>
    </row>
    <row r="172" spans="1:31" x14ac:dyDescent="0.3">
      <c r="A172" s="1">
        <v>4103</v>
      </c>
      <c r="B172" s="1">
        <v>549</v>
      </c>
      <c r="C172" s="1" t="s">
        <v>295</v>
      </c>
      <c r="D172" s="1" t="s">
        <v>531</v>
      </c>
      <c r="E172" s="1" t="s">
        <v>8</v>
      </c>
      <c r="F172" s="1" t="s">
        <v>296</v>
      </c>
      <c r="G172" s="1">
        <v>7164606551</v>
      </c>
      <c r="H172" s="3">
        <v>26598</v>
      </c>
      <c r="I172" s="3">
        <v>32864</v>
      </c>
      <c r="J172" s="1">
        <v>793</v>
      </c>
      <c r="K172" s="1" t="s">
        <v>695</v>
      </c>
      <c r="L172" s="1" t="s">
        <v>595</v>
      </c>
      <c r="M172" s="1" t="s">
        <v>596</v>
      </c>
      <c r="N172" s="1">
        <v>399</v>
      </c>
      <c r="O172" s="1">
        <v>835</v>
      </c>
      <c r="P172" s="1" t="s">
        <v>168</v>
      </c>
      <c r="Q172" s="1" t="s">
        <v>119</v>
      </c>
      <c r="R172" s="1" t="s">
        <v>599</v>
      </c>
      <c r="S172" s="3">
        <v>35252</v>
      </c>
      <c r="T172" s="3"/>
      <c r="U172" s="1" t="s">
        <v>1127</v>
      </c>
      <c r="V172" s="1">
        <v>86767</v>
      </c>
      <c r="W172" s="1" t="s">
        <v>954</v>
      </c>
      <c r="X172" s="1" t="s">
        <v>951</v>
      </c>
      <c r="Y172" s="1" t="s">
        <v>1539</v>
      </c>
      <c r="Z172" s="1">
        <v>512</v>
      </c>
      <c r="AA172" s="1" t="s">
        <v>1480</v>
      </c>
      <c r="AB172" s="1" t="s">
        <v>1262</v>
      </c>
      <c r="AC172" s="1" t="s">
        <v>1481</v>
      </c>
      <c r="AD172" s="1" t="s">
        <v>1182</v>
      </c>
      <c r="AE172" s="1">
        <v>3305516916</v>
      </c>
    </row>
    <row r="173" spans="1:31" x14ac:dyDescent="0.3">
      <c r="A173" s="1">
        <v>1424</v>
      </c>
      <c r="B173" s="1">
        <v>595</v>
      </c>
      <c r="C173" s="1" t="s">
        <v>228</v>
      </c>
      <c r="D173" s="1" t="s">
        <v>557</v>
      </c>
      <c r="E173" s="1" t="s">
        <v>14</v>
      </c>
      <c r="F173" s="1" t="s">
        <v>341</v>
      </c>
      <c r="G173" s="1">
        <v>5818539801</v>
      </c>
      <c r="H173" s="3">
        <v>30820</v>
      </c>
      <c r="I173" s="3">
        <v>36600</v>
      </c>
      <c r="J173" s="1">
        <v>315</v>
      </c>
      <c r="K173" s="1" t="s">
        <v>646</v>
      </c>
      <c r="L173" s="1" t="s">
        <v>595</v>
      </c>
      <c r="M173" s="1" t="s">
        <v>589</v>
      </c>
      <c r="N173" s="1">
        <v>230</v>
      </c>
      <c r="O173" s="1">
        <v>638</v>
      </c>
      <c r="P173" s="1" t="s">
        <v>717</v>
      </c>
      <c r="Q173" s="1" t="s">
        <v>718</v>
      </c>
      <c r="R173" s="1" t="s">
        <v>599</v>
      </c>
      <c r="S173" s="3">
        <v>35029</v>
      </c>
      <c r="T173" s="3"/>
      <c r="U173" s="1" t="s">
        <v>1091</v>
      </c>
      <c r="V173" s="1">
        <v>37660</v>
      </c>
      <c r="W173" s="1" t="s">
        <v>954</v>
      </c>
      <c r="X173" s="1" t="s">
        <v>949</v>
      </c>
      <c r="Y173" s="1" t="s">
        <v>1539</v>
      </c>
      <c r="Z173" s="1">
        <v>493</v>
      </c>
      <c r="AA173" s="1" t="s">
        <v>1482</v>
      </c>
      <c r="AB173" s="1" t="s">
        <v>1167</v>
      </c>
      <c r="AC173" s="1" t="s">
        <v>1483</v>
      </c>
      <c r="AD173" s="1" t="s">
        <v>1215</v>
      </c>
      <c r="AE173" s="1">
        <v>5243247634</v>
      </c>
    </row>
    <row r="174" spans="1:31" x14ac:dyDescent="0.3">
      <c r="A174" s="1">
        <v>7861</v>
      </c>
      <c r="B174" s="1">
        <v>877</v>
      </c>
      <c r="C174" s="1" t="s">
        <v>297</v>
      </c>
      <c r="D174" s="1" t="s">
        <v>532</v>
      </c>
      <c r="E174" s="1" t="s">
        <v>11</v>
      </c>
      <c r="F174" s="1" t="s">
        <v>298</v>
      </c>
      <c r="G174" s="1">
        <v>6448120894</v>
      </c>
      <c r="H174" s="3">
        <v>38732</v>
      </c>
      <c r="I174" s="3">
        <v>43959</v>
      </c>
      <c r="J174" s="1">
        <v>872</v>
      </c>
      <c r="K174" s="1" t="s">
        <v>695</v>
      </c>
      <c r="L174" s="1" t="s">
        <v>588</v>
      </c>
      <c r="M174" s="1" t="s">
        <v>589</v>
      </c>
      <c r="N174" s="1">
        <v>91</v>
      </c>
      <c r="O174" s="1">
        <v>242</v>
      </c>
      <c r="P174" s="1" t="s">
        <v>887</v>
      </c>
      <c r="Q174" s="1" t="s">
        <v>821</v>
      </c>
      <c r="R174" s="1" t="s">
        <v>592</v>
      </c>
      <c r="S174" s="3">
        <v>39589</v>
      </c>
      <c r="T174" s="3">
        <v>39585</v>
      </c>
      <c r="U174" s="1" t="s">
        <v>1128</v>
      </c>
      <c r="V174" s="1">
        <v>42257</v>
      </c>
      <c r="W174" s="1" t="s">
        <v>948</v>
      </c>
      <c r="X174" s="1" t="s">
        <v>951</v>
      </c>
      <c r="Y174" s="1" t="s">
        <v>1611</v>
      </c>
      <c r="Z174" s="1">
        <v>693</v>
      </c>
      <c r="AA174" s="1" t="s">
        <v>1484</v>
      </c>
      <c r="AB174" s="1" t="s">
        <v>1173</v>
      </c>
      <c r="AC174" s="1" t="s">
        <v>1485</v>
      </c>
      <c r="AD174" s="1" t="s">
        <v>1340</v>
      </c>
      <c r="AE174" s="1">
        <v>6982317596</v>
      </c>
    </row>
    <row r="175" spans="1:31" x14ac:dyDescent="0.3">
      <c r="A175" s="1">
        <v>5345</v>
      </c>
      <c r="B175" s="1">
        <v>164</v>
      </c>
      <c r="C175" s="1" t="s">
        <v>301</v>
      </c>
      <c r="D175" s="1" t="s">
        <v>534</v>
      </c>
      <c r="E175" s="1" t="s">
        <v>11</v>
      </c>
      <c r="F175" s="1" t="s">
        <v>302</v>
      </c>
      <c r="G175" s="1">
        <v>8636405460</v>
      </c>
      <c r="H175" s="3">
        <v>35569</v>
      </c>
      <c r="I175" s="3">
        <v>39460</v>
      </c>
      <c r="J175" s="1">
        <v>941</v>
      </c>
      <c r="K175" s="1" t="s">
        <v>646</v>
      </c>
      <c r="L175" s="1" t="s">
        <v>588</v>
      </c>
      <c r="M175" s="1" t="s">
        <v>596</v>
      </c>
      <c r="N175" s="1">
        <v>735</v>
      </c>
      <c r="O175" s="1">
        <v>1181</v>
      </c>
      <c r="P175" s="1" t="s">
        <v>913</v>
      </c>
      <c r="Q175" s="1" t="s">
        <v>914</v>
      </c>
      <c r="R175" s="1" t="s">
        <v>592</v>
      </c>
      <c r="S175" s="3">
        <v>40360</v>
      </c>
      <c r="T175" s="3">
        <v>40418</v>
      </c>
      <c r="U175" s="1" t="s">
        <v>1130</v>
      </c>
      <c r="V175" s="1">
        <v>38952</v>
      </c>
      <c r="W175" s="1" t="s">
        <v>948</v>
      </c>
      <c r="X175" s="1" t="s">
        <v>951</v>
      </c>
      <c r="Y175" s="1" t="s">
        <v>1612</v>
      </c>
      <c r="Z175" s="1">
        <v>238</v>
      </c>
      <c r="AA175" s="1" t="s">
        <v>1486</v>
      </c>
      <c r="AB175" s="1" t="s">
        <v>1183</v>
      </c>
      <c r="AC175" s="1" t="s">
        <v>1487</v>
      </c>
      <c r="AD175" s="1" t="s">
        <v>1182</v>
      </c>
      <c r="AE175" s="1">
        <v>2452732341</v>
      </c>
    </row>
    <row r="176" spans="1:31" x14ac:dyDescent="0.3">
      <c r="A176" s="1">
        <v>6191</v>
      </c>
      <c r="B176" s="1">
        <v>279</v>
      </c>
      <c r="C176" s="1" t="s">
        <v>251</v>
      </c>
      <c r="D176" s="1" t="s">
        <v>535</v>
      </c>
      <c r="E176" s="1" t="s">
        <v>14</v>
      </c>
      <c r="F176" s="1" t="s">
        <v>303</v>
      </c>
      <c r="G176" s="1">
        <v>7478765147</v>
      </c>
      <c r="H176" s="3">
        <v>29908</v>
      </c>
      <c r="I176" s="3">
        <v>32618</v>
      </c>
      <c r="J176" s="1">
        <v>731</v>
      </c>
      <c r="K176" s="1" t="s">
        <v>619</v>
      </c>
      <c r="L176" s="1" t="s">
        <v>595</v>
      </c>
      <c r="M176" s="1" t="s">
        <v>589</v>
      </c>
      <c r="N176" s="1">
        <v>970</v>
      </c>
      <c r="O176" s="1">
        <v>1242</v>
      </c>
      <c r="P176" s="1" t="s">
        <v>850</v>
      </c>
      <c r="Q176" s="1" t="s">
        <v>851</v>
      </c>
      <c r="R176" s="1" t="s">
        <v>599</v>
      </c>
      <c r="S176" s="3">
        <v>30502</v>
      </c>
      <c r="T176" s="3"/>
      <c r="U176" s="1" t="s">
        <v>1131</v>
      </c>
      <c r="V176" s="1">
        <v>50635</v>
      </c>
      <c r="W176" s="1" t="s">
        <v>954</v>
      </c>
      <c r="X176" s="1" t="s">
        <v>951</v>
      </c>
      <c r="Y176" s="1" t="s">
        <v>1539</v>
      </c>
      <c r="Z176" s="1">
        <v>400</v>
      </c>
      <c r="AA176" s="1" t="s">
        <v>1488</v>
      </c>
      <c r="AB176" s="1" t="s">
        <v>1183</v>
      </c>
      <c r="AC176" s="1" t="s">
        <v>1489</v>
      </c>
      <c r="AD176" s="1" t="s">
        <v>1490</v>
      </c>
      <c r="AE176" s="1">
        <v>1402030924</v>
      </c>
    </row>
    <row r="177" spans="1:31" x14ac:dyDescent="0.3">
      <c r="A177" s="1">
        <v>310</v>
      </c>
      <c r="B177" s="1">
        <v>574</v>
      </c>
      <c r="C177" s="1" t="s">
        <v>304</v>
      </c>
      <c r="D177" s="1" t="s">
        <v>536</v>
      </c>
      <c r="E177" s="1" t="s">
        <v>8</v>
      </c>
      <c r="F177" s="1" t="s">
        <v>305</v>
      </c>
      <c r="G177" s="1">
        <v>5704304288</v>
      </c>
      <c r="H177" s="3">
        <v>38631</v>
      </c>
      <c r="I177" s="3">
        <v>44297</v>
      </c>
      <c r="J177" s="1">
        <v>500</v>
      </c>
      <c r="K177" s="1" t="s">
        <v>587</v>
      </c>
      <c r="L177" s="1" t="s">
        <v>595</v>
      </c>
      <c r="M177" s="1" t="s">
        <v>596</v>
      </c>
      <c r="N177" s="1">
        <v>80</v>
      </c>
      <c r="O177" s="1">
        <v>236</v>
      </c>
      <c r="P177" s="1" t="s">
        <v>775</v>
      </c>
      <c r="Q177" s="1" t="s">
        <v>776</v>
      </c>
      <c r="R177" s="1" t="s">
        <v>599</v>
      </c>
      <c r="S177" s="3">
        <v>29407</v>
      </c>
      <c r="T177" s="3"/>
      <c r="U177" s="1" t="s">
        <v>1117</v>
      </c>
      <c r="V177" s="1">
        <v>32800</v>
      </c>
      <c r="W177" s="1" t="s">
        <v>954</v>
      </c>
      <c r="X177" s="1" t="s">
        <v>951</v>
      </c>
      <c r="Y177" s="1" t="s">
        <v>1539</v>
      </c>
      <c r="Z177" s="1">
        <v>398</v>
      </c>
      <c r="AA177" s="1" t="s">
        <v>1491</v>
      </c>
      <c r="AB177" s="1" t="s">
        <v>1319</v>
      </c>
      <c r="AC177" s="1" t="s">
        <v>1492</v>
      </c>
      <c r="AD177" s="1" t="s">
        <v>1175</v>
      </c>
      <c r="AE177" s="1">
        <v>1812999737</v>
      </c>
    </row>
    <row r="178" spans="1:31" x14ac:dyDescent="0.3">
      <c r="A178" s="1">
        <v>4628</v>
      </c>
      <c r="B178" s="1">
        <v>248</v>
      </c>
      <c r="C178" s="1" t="s">
        <v>327</v>
      </c>
      <c r="D178" s="1" t="s">
        <v>549</v>
      </c>
      <c r="E178" s="1" t="s">
        <v>14</v>
      </c>
      <c r="F178" s="1" t="s">
        <v>328</v>
      </c>
      <c r="G178" s="1">
        <v>5946963380</v>
      </c>
      <c r="H178" s="3">
        <v>40345</v>
      </c>
      <c r="I178" s="3">
        <v>43963</v>
      </c>
      <c r="J178" s="1">
        <v>357</v>
      </c>
      <c r="K178" s="1" t="s">
        <v>616</v>
      </c>
      <c r="L178" s="1" t="s">
        <v>588</v>
      </c>
      <c r="M178" s="1" t="s">
        <v>589</v>
      </c>
      <c r="N178" s="1">
        <v>777</v>
      </c>
      <c r="O178" s="1">
        <v>1113</v>
      </c>
      <c r="P178" s="1" t="s">
        <v>737</v>
      </c>
      <c r="Q178" s="1" t="s">
        <v>738</v>
      </c>
      <c r="R178" s="1" t="s">
        <v>599</v>
      </c>
      <c r="S178" s="3">
        <v>33157</v>
      </c>
      <c r="T178" s="3"/>
      <c r="U178" s="1" t="s">
        <v>1100</v>
      </c>
      <c r="V178" s="1">
        <v>88092</v>
      </c>
      <c r="W178" s="1" t="s">
        <v>954</v>
      </c>
      <c r="X178" s="1" t="s">
        <v>951</v>
      </c>
      <c r="Y178" s="1" t="s">
        <v>1539</v>
      </c>
      <c r="Z178" s="1">
        <v>69</v>
      </c>
      <c r="AA178" s="1" t="s">
        <v>1493</v>
      </c>
      <c r="AB178" s="1" t="s">
        <v>1158</v>
      </c>
      <c r="AC178" s="1" t="s">
        <v>1494</v>
      </c>
      <c r="AD178" s="1" t="s">
        <v>1208</v>
      </c>
      <c r="AE178" s="1">
        <v>5913610613</v>
      </c>
    </row>
    <row r="179" spans="1:31" x14ac:dyDescent="0.3">
      <c r="A179" s="1">
        <v>2159</v>
      </c>
      <c r="B179" s="1">
        <v>640</v>
      </c>
      <c r="C179" s="1" t="s">
        <v>308</v>
      </c>
      <c r="D179" s="1" t="s">
        <v>538</v>
      </c>
      <c r="E179" s="1" t="s">
        <v>14</v>
      </c>
      <c r="F179" s="1" t="s">
        <v>309</v>
      </c>
      <c r="G179" s="1">
        <v>2543703845</v>
      </c>
      <c r="H179" s="3">
        <v>42654</v>
      </c>
      <c r="I179" s="3">
        <v>46610</v>
      </c>
      <c r="J179" s="1">
        <v>787</v>
      </c>
      <c r="K179" s="1" t="s">
        <v>587</v>
      </c>
      <c r="L179" s="1" t="s">
        <v>588</v>
      </c>
      <c r="M179" s="1" t="s">
        <v>589</v>
      </c>
      <c r="N179" s="1">
        <v>187</v>
      </c>
      <c r="O179" s="1">
        <v>864</v>
      </c>
      <c r="P179" s="1" t="s">
        <v>87</v>
      </c>
      <c r="Q179" s="1" t="s">
        <v>867</v>
      </c>
      <c r="R179" s="1" t="s">
        <v>592</v>
      </c>
      <c r="S179" s="3">
        <v>40630</v>
      </c>
      <c r="T179" s="3">
        <v>40719</v>
      </c>
      <c r="U179" s="1" t="s">
        <v>1134</v>
      </c>
      <c r="V179" s="1">
        <v>24449</v>
      </c>
      <c r="W179" s="1" t="s">
        <v>948</v>
      </c>
      <c r="X179" s="1" t="s">
        <v>951</v>
      </c>
      <c r="Y179" s="1" t="s">
        <v>1613</v>
      </c>
      <c r="Z179" s="1">
        <v>193</v>
      </c>
      <c r="AA179" s="1" t="s">
        <v>1495</v>
      </c>
      <c r="AB179" s="1" t="s">
        <v>1169</v>
      </c>
      <c r="AC179" s="1" t="s">
        <v>1496</v>
      </c>
      <c r="AD179" s="1" t="s">
        <v>1163</v>
      </c>
      <c r="AE179" s="1">
        <v>2906446799</v>
      </c>
    </row>
    <row r="180" spans="1:31" x14ac:dyDescent="0.3">
      <c r="A180" s="1">
        <v>3569</v>
      </c>
      <c r="B180" s="1">
        <v>896</v>
      </c>
      <c r="C180" s="1" t="s">
        <v>310</v>
      </c>
      <c r="D180" s="1" t="s">
        <v>539</v>
      </c>
      <c r="E180" s="1" t="s">
        <v>14</v>
      </c>
      <c r="F180" s="1" t="s">
        <v>311</v>
      </c>
      <c r="G180" s="1">
        <v>6104073082</v>
      </c>
      <c r="H180" s="3">
        <v>42675</v>
      </c>
      <c r="I180" s="3">
        <v>44395</v>
      </c>
      <c r="J180" s="1">
        <v>749</v>
      </c>
      <c r="K180" s="1" t="s">
        <v>695</v>
      </c>
      <c r="L180" s="1" t="s">
        <v>588</v>
      </c>
      <c r="M180" s="1" t="s">
        <v>589</v>
      </c>
      <c r="N180" s="1">
        <v>262</v>
      </c>
      <c r="O180" s="1">
        <v>875</v>
      </c>
      <c r="P180" s="1" t="s">
        <v>856</v>
      </c>
      <c r="Q180" s="1" t="s">
        <v>207</v>
      </c>
      <c r="R180" s="1" t="s">
        <v>592</v>
      </c>
      <c r="S180" s="3">
        <v>41759</v>
      </c>
      <c r="T180" s="3">
        <v>41822</v>
      </c>
      <c r="U180" s="1" t="s">
        <v>1135</v>
      </c>
      <c r="V180" s="1">
        <v>3119</v>
      </c>
      <c r="W180" s="1" t="s">
        <v>948</v>
      </c>
      <c r="X180" s="1" t="s">
        <v>949</v>
      </c>
      <c r="Y180" s="1" t="s">
        <v>1614</v>
      </c>
      <c r="Z180" s="1">
        <v>33</v>
      </c>
      <c r="AA180" s="1" t="s">
        <v>320</v>
      </c>
      <c r="AB180" s="1" t="s">
        <v>1265</v>
      </c>
      <c r="AC180" s="1" t="s">
        <v>1497</v>
      </c>
      <c r="AD180" s="1" t="s">
        <v>1165</v>
      </c>
      <c r="AE180" s="1">
        <v>6522949251</v>
      </c>
    </row>
    <row r="181" spans="1:31" x14ac:dyDescent="0.3">
      <c r="A181" s="1">
        <v>6357</v>
      </c>
      <c r="B181" s="1">
        <v>681</v>
      </c>
      <c r="C181" s="1" t="s">
        <v>315</v>
      </c>
      <c r="D181" s="1" t="s">
        <v>542</v>
      </c>
      <c r="E181" s="1" t="s">
        <v>14</v>
      </c>
      <c r="F181" s="1" t="s">
        <v>316</v>
      </c>
      <c r="G181" s="1">
        <v>3676237077</v>
      </c>
      <c r="H181" s="3">
        <v>39826</v>
      </c>
      <c r="I181" s="3">
        <v>43852</v>
      </c>
      <c r="J181" s="1">
        <v>477</v>
      </c>
      <c r="K181" s="1" t="s">
        <v>605</v>
      </c>
      <c r="L181" s="1" t="s">
        <v>588</v>
      </c>
      <c r="M181" s="1" t="s">
        <v>596</v>
      </c>
      <c r="N181" s="1">
        <v>840</v>
      </c>
      <c r="O181" s="1">
        <v>1061</v>
      </c>
      <c r="P181" s="1" t="s">
        <v>39</v>
      </c>
      <c r="Q181" s="1" t="s">
        <v>769</v>
      </c>
      <c r="R181" s="1" t="s">
        <v>599</v>
      </c>
      <c r="S181" s="3">
        <v>31662</v>
      </c>
      <c r="T181" s="3"/>
      <c r="U181" s="1" t="s">
        <v>1116</v>
      </c>
      <c r="V181" s="1">
        <v>19804</v>
      </c>
      <c r="W181" s="1" t="s">
        <v>954</v>
      </c>
      <c r="X181" s="1" t="s">
        <v>951</v>
      </c>
      <c r="Y181" s="1" t="s">
        <v>1539</v>
      </c>
      <c r="Z181" s="1">
        <v>615</v>
      </c>
      <c r="AA181" s="1" t="s">
        <v>1498</v>
      </c>
      <c r="AB181" s="1" t="s">
        <v>1254</v>
      </c>
      <c r="AC181" s="1" t="s">
        <v>1499</v>
      </c>
      <c r="AD181" s="1" t="s">
        <v>1178</v>
      </c>
      <c r="AE181" s="1">
        <v>5372626672</v>
      </c>
    </row>
    <row r="182" spans="1:31" x14ac:dyDescent="0.3">
      <c r="A182" s="1">
        <v>2096</v>
      </c>
      <c r="B182" s="1">
        <v>226</v>
      </c>
      <c r="C182" s="1" t="s">
        <v>320</v>
      </c>
      <c r="D182" s="1" t="s">
        <v>545</v>
      </c>
      <c r="E182" s="1" t="s">
        <v>8</v>
      </c>
      <c r="F182" s="1" t="s">
        <v>321</v>
      </c>
      <c r="G182" s="1">
        <v>3365326918</v>
      </c>
      <c r="H182" s="3">
        <v>31375</v>
      </c>
      <c r="I182" s="3">
        <v>34598</v>
      </c>
      <c r="J182" s="1">
        <v>691</v>
      </c>
      <c r="K182" s="1" t="s">
        <v>609</v>
      </c>
      <c r="L182" s="1" t="s">
        <v>595</v>
      </c>
      <c r="M182" s="1" t="s">
        <v>596</v>
      </c>
      <c r="N182" s="1">
        <v>955</v>
      </c>
      <c r="O182" s="1">
        <v>1369</v>
      </c>
      <c r="P182" s="1" t="s">
        <v>831</v>
      </c>
      <c r="Q182" s="1" t="s">
        <v>832</v>
      </c>
      <c r="R182" s="1" t="s">
        <v>592</v>
      </c>
      <c r="S182" s="3">
        <v>41031</v>
      </c>
      <c r="T182" s="3">
        <v>41141</v>
      </c>
      <c r="U182" s="1" t="s">
        <v>1137</v>
      </c>
      <c r="V182" s="1">
        <v>73423</v>
      </c>
      <c r="W182" s="1" t="s">
        <v>948</v>
      </c>
      <c r="X182" s="1" t="s">
        <v>949</v>
      </c>
      <c r="Y182" s="1" t="s">
        <v>1616</v>
      </c>
      <c r="Z182" s="1">
        <v>340</v>
      </c>
      <c r="AA182" s="1" t="s">
        <v>172</v>
      </c>
      <c r="AB182" s="1" t="s">
        <v>1262</v>
      </c>
      <c r="AC182" s="1" t="s">
        <v>1500</v>
      </c>
      <c r="AD182" s="1" t="s">
        <v>1175</v>
      </c>
      <c r="AE182" s="1">
        <v>6431033790</v>
      </c>
    </row>
    <row r="183" spans="1:31" x14ac:dyDescent="0.3">
      <c r="A183" s="1">
        <v>5209</v>
      </c>
      <c r="B183" s="1">
        <v>762</v>
      </c>
      <c r="C183" s="1" t="s">
        <v>322</v>
      </c>
      <c r="D183" s="1" t="s">
        <v>546</v>
      </c>
      <c r="E183" s="1" t="s">
        <v>14</v>
      </c>
      <c r="F183" s="1" t="s">
        <v>323</v>
      </c>
      <c r="G183" s="1">
        <v>8798033999</v>
      </c>
      <c r="H183" s="3">
        <v>43729</v>
      </c>
      <c r="I183" s="3">
        <v>45888</v>
      </c>
      <c r="J183" s="1">
        <v>786</v>
      </c>
      <c r="K183" s="1" t="s">
        <v>616</v>
      </c>
      <c r="L183" s="1" t="s">
        <v>588</v>
      </c>
      <c r="M183" s="1" t="s">
        <v>589</v>
      </c>
      <c r="N183" s="1">
        <v>372</v>
      </c>
      <c r="O183" s="1">
        <v>679</v>
      </c>
      <c r="P183" s="1" t="s">
        <v>865</v>
      </c>
      <c r="Q183" s="1" t="s">
        <v>866</v>
      </c>
      <c r="R183" s="1" t="s">
        <v>592</v>
      </c>
      <c r="S183" s="3">
        <v>27917</v>
      </c>
      <c r="T183" s="3">
        <v>28003</v>
      </c>
      <c r="U183" s="1" t="s">
        <v>1139</v>
      </c>
      <c r="V183" s="1">
        <v>91842</v>
      </c>
      <c r="W183" s="1" t="s">
        <v>948</v>
      </c>
      <c r="X183" s="1" t="s">
        <v>951</v>
      </c>
      <c r="Y183" s="1" t="s">
        <v>1617</v>
      </c>
      <c r="Z183" s="1">
        <v>649</v>
      </c>
      <c r="AA183" s="1" t="s">
        <v>1501</v>
      </c>
      <c r="AB183" s="1" t="s">
        <v>1164</v>
      </c>
      <c r="AC183" s="1" t="s">
        <v>1502</v>
      </c>
      <c r="AD183" s="1" t="s">
        <v>1194</v>
      </c>
      <c r="AE183" s="1">
        <v>7665617991</v>
      </c>
    </row>
    <row r="184" spans="1:31" x14ac:dyDescent="0.3">
      <c r="A184" s="1">
        <v>3853</v>
      </c>
      <c r="B184" s="1">
        <v>416</v>
      </c>
      <c r="C184" s="1" t="s">
        <v>104</v>
      </c>
      <c r="D184" s="1" t="s">
        <v>550</v>
      </c>
      <c r="E184" s="1" t="s">
        <v>14</v>
      </c>
      <c r="F184" s="1" t="s">
        <v>329</v>
      </c>
      <c r="G184" s="1">
        <v>2407798660</v>
      </c>
      <c r="H184" s="3">
        <v>40802</v>
      </c>
      <c r="I184" s="3">
        <v>46010</v>
      </c>
      <c r="J184" s="1">
        <v>455</v>
      </c>
      <c r="K184" s="1" t="s">
        <v>594</v>
      </c>
      <c r="L184" s="1" t="s">
        <v>588</v>
      </c>
      <c r="M184" s="1" t="s">
        <v>596</v>
      </c>
      <c r="N184" s="1">
        <v>172</v>
      </c>
      <c r="O184" s="1">
        <v>580</v>
      </c>
      <c r="P184" s="1" t="s">
        <v>764</v>
      </c>
      <c r="Q184" s="1" t="s">
        <v>305</v>
      </c>
      <c r="R184" s="1" t="s">
        <v>599</v>
      </c>
      <c r="S184" s="3">
        <v>40824</v>
      </c>
      <c r="T184" s="3"/>
      <c r="U184" s="1" t="s">
        <v>1110</v>
      </c>
      <c r="V184" s="1">
        <v>66397</v>
      </c>
      <c r="W184" s="1" t="s">
        <v>954</v>
      </c>
      <c r="X184" s="1" t="s">
        <v>949</v>
      </c>
      <c r="Y184" s="1" t="s">
        <v>1539</v>
      </c>
      <c r="Z184" s="1">
        <v>288</v>
      </c>
      <c r="AA184" s="1" t="s">
        <v>1503</v>
      </c>
      <c r="AB184" s="1" t="s">
        <v>1213</v>
      </c>
      <c r="AC184" s="1" t="s">
        <v>1504</v>
      </c>
      <c r="AD184" s="1" t="s">
        <v>1196</v>
      </c>
      <c r="AE184" s="1">
        <v>7009589164</v>
      </c>
    </row>
    <row r="185" spans="1:31" x14ac:dyDescent="0.3">
      <c r="A185" s="1">
        <v>6772</v>
      </c>
      <c r="B185" s="1">
        <v>473</v>
      </c>
      <c r="C185" s="1" t="s">
        <v>244</v>
      </c>
      <c r="D185" s="1" t="s">
        <v>548</v>
      </c>
      <c r="E185" s="1" t="s">
        <v>11</v>
      </c>
      <c r="F185" s="1" t="s">
        <v>326</v>
      </c>
      <c r="G185" s="1">
        <v>7600088539</v>
      </c>
      <c r="H185" s="3">
        <v>27879</v>
      </c>
      <c r="I185" s="3">
        <v>34520</v>
      </c>
      <c r="J185" s="1">
        <v>630</v>
      </c>
      <c r="K185" s="1" t="s">
        <v>619</v>
      </c>
      <c r="L185" s="1" t="s">
        <v>595</v>
      </c>
      <c r="M185" s="1" t="s">
        <v>596</v>
      </c>
      <c r="N185" s="1">
        <v>868</v>
      </c>
      <c r="O185" s="1">
        <v>1320</v>
      </c>
      <c r="P185" s="1" t="s">
        <v>815</v>
      </c>
      <c r="Q185" s="1" t="s">
        <v>12</v>
      </c>
      <c r="R185" s="1" t="s">
        <v>592</v>
      </c>
      <c r="S185" s="3">
        <v>39867</v>
      </c>
      <c r="T185" s="3">
        <v>40085</v>
      </c>
      <c r="U185" s="1" t="s">
        <v>1136</v>
      </c>
      <c r="V185" s="1">
        <v>96963</v>
      </c>
      <c r="W185" s="1" t="s">
        <v>948</v>
      </c>
      <c r="X185" s="1" t="s">
        <v>951</v>
      </c>
      <c r="Y185" s="1" t="s">
        <v>1618</v>
      </c>
      <c r="Z185" s="1">
        <v>885</v>
      </c>
      <c r="AA185" s="1" t="s">
        <v>1250</v>
      </c>
      <c r="AB185" s="1" t="s">
        <v>1206</v>
      </c>
      <c r="AC185" s="1" t="s">
        <v>786</v>
      </c>
      <c r="AD185" s="1" t="s">
        <v>1249</v>
      </c>
      <c r="AE185" s="1">
        <v>9875605267</v>
      </c>
    </row>
    <row r="186" spans="1:31" x14ac:dyDescent="0.3">
      <c r="A186" s="1">
        <v>515</v>
      </c>
      <c r="B186" s="1">
        <v>425</v>
      </c>
      <c r="C186" s="1" t="s">
        <v>330</v>
      </c>
      <c r="D186" s="1" t="s">
        <v>551</v>
      </c>
      <c r="E186" s="1" t="s">
        <v>11</v>
      </c>
      <c r="F186" s="1" t="s">
        <v>331</v>
      </c>
      <c r="G186" s="1">
        <v>3644687016</v>
      </c>
      <c r="H186" s="3">
        <v>42890</v>
      </c>
      <c r="I186" s="3">
        <v>43808</v>
      </c>
      <c r="J186" s="1">
        <v>947</v>
      </c>
      <c r="K186" s="1" t="s">
        <v>605</v>
      </c>
      <c r="L186" s="1" t="s">
        <v>588</v>
      </c>
      <c r="M186" s="1" t="s">
        <v>589</v>
      </c>
      <c r="N186" s="1">
        <v>665</v>
      </c>
      <c r="O186" s="1">
        <v>1257</v>
      </c>
      <c r="P186" s="1" t="s">
        <v>917</v>
      </c>
      <c r="Q186" s="1" t="s">
        <v>918</v>
      </c>
      <c r="R186" s="1" t="s">
        <v>592</v>
      </c>
      <c r="S186" s="3">
        <v>31792</v>
      </c>
      <c r="T186" s="3">
        <v>31897</v>
      </c>
      <c r="U186" s="1" t="s">
        <v>1141</v>
      </c>
      <c r="V186" s="1">
        <v>1714</v>
      </c>
      <c r="W186" s="1" t="s">
        <v>948</v>
      </c>
      <c r="X186" s="1" t="s">
        <v>949</v>
      </c>
      <c r="Y186" s="1" t="s">
        <v>1619</v>
      </c>
      <c r="Z186" s="1">
        <v>898</v>
      </c>
      <c r="AA186" s="1" t="s">
        <v>94</v>
      </c>
      <c r="AB186" s="1" t="s">
        <v>1219</v>
      </c>
      <c r="AC186" s="1" t="s">
        <v>1505</v>
      </c>
      <c r="AD186" s="1" t="s">
        <v>1312</v>
      </c>
      <c r="AE186" s="1">
        <v>3097734889</v>
      </c>
    </row>
    <row r="187" spans="1:31" x14ac:dyDescent="0.3">
      <c r="A187" s="1">
        <v>7513</v>
      </c>
      <c r="B187" s="1">
        <v>435</v>
      </c>
      <c r="C187" s="1" t="s">
        <v>332</v>
      </c>
      <c r="D187" s="1" t="s">
        <v>552</v>
      </c>
      <c r="E187" s="1" t="s">
        <v>11</v>
      </c>
      <c r="F187" s="1" t="s">
        <v>333</v>
      </c>
      <c r="G187" s="1">
        <v>1848195986</v>
      </c>
      <c r="H187" s="3">
        <v>34857</v>
      </c>
      <c r="I187" s="3">
        <v>39999</v>
      </c>
      <c r="J187" s="1">
        <v>589</v>
      </c>
      <c r="K187" s="1" t="s">
        <v>587</v>
      </c>
      <c r="L187" s="1" t="s">
        <v>588</v>
      </c>
      <c r="M187" s="1" t="s">
        <v>589</v>
      </c>
      <c r="N187" s="1">
        <v>516</v>
      </c>
      <c r="O187" s="1">
        <v>1084</v>
      </c>
      <c r="P187" s="1" t="s">
        <v>806</v>
      </c>
      <c r="Q187" s="1" t="s">
        <v>807</v>
      </c>
      <c r="R187" s="1" t="s">
        <v>599</v>
      </c>
      <c r="S187" s="3">
        <v>25970</v>
      </c>
      <c r="T187" s="3"/>
      <c r="U187" s="1" t="s">
        <v>1133</v>
      </c>
      <c r="V187" s="1">
        <v>5059</v>
      </c>
      <c r="W187" s="1" t="s">
        <v>954</v>
      </c>
      <c r="X187" s="1" t="s">
        <v>949</v>
      </c>
      <c r="Y187" s="1" t="s">
        <v>1539</v>
      </c>
      <c r="Z187" s="1">
        <v>473</v>
      </c>
      <c r="AA187" s="1" t="s">
        <v>1506</v>
      </c>
      <c r="AB187" s="1" t="s">
        <v>1223</v>
      </c>
      <c r="AC187" s="1" t="s">
        <v>1507</v>
      </c>
      <c r="AD187" s="1" t="s">
        <v>1312</v>
      </c>
      <c r="AE187" s="1">
        <v>3349318383</v>
      </c>
    </row>
    <row r="188" spans="1:31" x14ac:dyDescent="0.3">
      <c r="A188" s="1">
        <v>9030</v>
      </c>
      <c r="B188" s="1">
        <v>370</v>
      </c>
      <c r="C188" s="1" t="s">
        <v>334</v>
      </c>
      <c r="D188" s="1" t="s">
        <v>553</v>
      </c>
      <c r="E188" s="1" t="s">
        <v>8</v>
      </c>
      <c r="F188" s="1" t="s">
        <v>335</v>
      </c>
      <c r="G188" s="1">
        <v>5755404369</v>
      </c>
      <c r="H188" s="3">
        <v>35960</v>
      </c>
      <c r="I188" s="3">
        <v>42486</v>
      </c>
      <c r="J188" s="1">
        <v>863</v>
      </c>
      <c r="K188" s="1" t="s">
        <v>695</v>
      </c>
      <c r="L188" s="1" t="s">
        <v>588</v>
      </c>
      <c r="M188" s="1" t="s">
        <v>596</v>
      </c>
      <c r="N188" s="1">
        <v>412</v>
      </c>
      <c r="O188" s="1">
        <v>872</v>
      </c>
      <c r="P188" s="1" t="s">
        <v>882</v>
      </c>
      <c r="Q188" s="1" t="s">
        <v>883</v>
      </c>
      <c r="R188" s="1" t="s">
        <v>599</v>
      </c>
      <c r="S188" s="3">
        <v>27457</v>
      </c>
      <c r="T188" s="3"/>
      <c r="U188" s="1" t="s">
        <v>1142</v>
      </c>
      <c r="V188" s="1">
        <v>66582</v>
      </c>
      <c r="W188" s="1" t="s">
        <v>954</v>
      </c>
      <c r="X188" s="1" t="s">
        <v>949</v>
      </c>
      <c r="Y188" s="1" t="s">
        <v>1539</v>
      </c>
      <c r="Z188" s="1">
        <v>23</v>
      </c>
      <c r="AA188" s="1" t="s">
        <v>1508</v>
      </c>
      <c r="AB188" s="1" t="s">
        <v>1198</v>
      </c>
      <c r="AC188" s="1" t="s">
        <v>1509</v>
      </c>
      <c r="AD188" s="1" t="s">
        <v>1160</v>
      </c>
      <c r="AE188" s="1">
        <v>2261795235</v>
      </c>
    </row>
    <row r="189" spans="1:31" x14ac:dyDescent="0.3">
      <c r="A189" s="1">
        <v>2378</v>
      </c>
      <c r="B189" s="1">
        <v>406</v>
      </c>
      <c r="C189" s="1" t="s">
        <v>159</v>
      </c>
      <c r="D189" s="1" t="s">
        <v>554</v>
      </c>
      <c r="E189" s="1" t="s">
        <v>8</v>
      </c>
      <c r="F189" s="1" t="s">
        <v>336</v>
      </c>
      <c r="G189" s="1">
        <v>2705083615</v>
      </c>
      <c r="H189" s="3">
        <v>32359</v>
      </c>
      <c r="I189" s="3">
        <v>39222</v>
      </c>
      <c r="J189" s="1">
        <v>668</v>
      </c>
      <c r="K189" s="1" t="s">
        <v>632</v>
      </c>
      <c r="L189" s="1" t="s">
        <v>595</v>
      </c>
      <c r="M189" s="1" t="s">
        <v>589</v>
      </c>
      <c r="N189" s="1">
        <v>938</v>
      </c>
      <c r="O189" s="1">
        <v>1067</v>
      </c>
      <c r="P189" s="1" t="s">
        <v>826</v>
      </c>
      <c r="Q189" s="1" t="s">
        <v>827</v>
      </c>
      <c r="R189" s="1" t="s">
        <v>592</v>
      </c>
      <c r="S189" s="3">
        <v>26460</v>
      </c>
      <c r="T189" s="3">
        <v>26466</v>
      </c>
      <c r="U189" s="1" t="s">
        <v>1138</v>
      </c>
      <c r="V189" s="1">
        <v>42143</v>
      </c>
      <c r="W189" s="1" t="s">
        <v>948</v>
      </c>
      <c r="X189" s="1" t="s">
        <v>949</v>
      </c>
      <c r="Y189" s="1" t="s">
        <v>1620</v>
      </c>
      <c r="Z189" s="1">
        <v>505</v>
      </c>
      <c r="AA189" s="1" t="s">
        <v>1510</v>
      </c>
      <c r="AB189" s="1" t="s">
        <v>1187</v>
      </c>
      <c r="AC189" s="1" t="s">
        <v>1511</v>
      </c>
      <c r="AD189" s="1" t="s">
        <v>1252</v>
      </c>
      <c r="AE189" s="1">
        <v>8692599127</v>
      </c>
    </row>
    <row r="190" spans="1:31" x14ac:dyDescent="0.3">
      <c r="A190" s="1">
        <v>7587</v>
      </c>
      <c r="B190" s="1">
        <v>349</v>
      </c>
      <c r="C190" s="1" t="s">
        <v>339</v>
      </c>
      <c r="D190" s="1" t="s">
        <v>556</v>
      </c>
      <c r="E190" s="1" t="s">
        <v>8</v>
      </c>
      <c r="F190" s="1" t="s">
        <v>340</v>
      </c>
      <c r="G190" s="1">
        <v>7152577292</v>
      </c>
      <c r="H190" s="3">
        <v>41049</v>
      </c>
      <c r="I190" s="3">
        <v>43066</v>
      </c>
      <c r="J190" s="1">
        <v>835</v>
      </c>
      <c r="K190" s="1" t="s">
        <v>632</v>
      </c>
      <c r="L190" s="1" t="s">
        <v>588</v>
      </c>
      <c r="M190" s="1" t="s">
        <v>596</v>
      </c>
      <c r="N190" s="1">
        <v>638</v>
      </c>
      <c r="O190" s="1">
        <v>1314</v>
      </c>
      <c r="P190" s="1" t="s">
        <v>875</v>
      </c>
      <c r="Q190" s="1" t="s">
        <v>612</v>
      </c>
      <c r="R190" s="1" t="s">
        <v>599</v>
      </c>
      <c r="S190" s="3">
        <v>28130</v>
      </c>
      <c r="T190" s="3"/>
      <c r="U190" s="1" t="s">
        <v>1144</v>
      </c>
      <c r="V190" s="1">
        <v>696</v>
      </c>
      <c r="W190" s="1" t="s">
        <v>954</v>
      </c>
      <c r="X190" s="1" t="s">
        <v>949</v>
      </c>
      <c r="Y190" s="1" t="s">
        <v>1539</v>
      </c>
      <c r="Z190" s="1">
        <v>988</v>
      </c>
      <c r="AA190" s="1" t="s">
        <v>1512</v>
      </c>
      <c r="AB190" s="1" t="s">
        <v>1190</v>
      </c>
      <c r="AC190" s="1" t="s">
        <v>1513</v>
      </c>
      <c r="AD190" s="1" t="s">
        <v>1514</v>
      </c>
      <c r="AE190" s="1">
        <v>9918649402</v>
      </c>
    </row>
    <row r="191" spans="1:31" x14ac:dyDescent="0.3">
      <c r="A191" s="1">
        <v>1702</v>
      </c>
      <c r="B191" s="1">
        <v>683</v>
      </c>
      <c r="C191" s="1" t="s">
        <v>363</v>
      </c>
      <c r="D191" s="1" t="s">
        <v>570</v>
      </c>
      <c r="E191" s="1" t="s">
        <v>11</v>
      </c>
      <c r="F191" s="1" t="s">
        <v>364</v>
      </c>
      <c r="G191" s="1">
        <v>6507962797</v>
      </c>
      <c r="H191" s="3">
        <v>40408</v>
      </c>
      <c r="I191" s="3">
        <v>46382</v>
      </c>
      <c r="J191" s="1">
        <v>538</v>
      </c>
      <c r="K191" s="1" t="s">
        <v>609</v>
      </c>
      <c r="L191" s="1" t="s">
        <v>588</v>
      </c>
      <c r="M191" s="1" t="s">
        <v>589</v>
      </c>
      <c r="N191" s="1">
        <v>484</v>
      </c>
      <c r="O191" s="1">
        <v>863</v>
      </c>
      <c r="P191" s="1" t="s">
        <v>282</v>
      </c>
      <c r="Q191" s="1" t="s">
        <v>787</v>
      </c>
      <c r="R191" s="1" t="s">
        <v>599</v>
      </c>
      <c r="S191" s="3">
        <v>40032</v>
      </c>
      <c r="T191" s="3"/>
      <c r="U191" s="1" t="s">
        <v>1125</v>
      </c>
      <c r="V191" s="1">
        <v>39488</v>
      </c>
      <c r="W191" s="1" t="s">
        <v>954</v>
      </c>
      <c r="X191" s="1" t="s">
        <v>951</v>
      </c>
      <c r="Y191" s="1" t="s">
        <v>1539</v>
      </c>
      <c r="Z191" s="1">
        <v>513</v>
      </c>
      <c r="AA191" s="1" t="s">
        <v>70</v>
      </c>
      <c r="AB191" s="1" t="s">
        <v>1242</v>
      </c>
      <c r="AC191" s="1" t="s">
        <v>1307</v>
      </c>
      <c r="AD191" s="1" t="s">
        <v>1163</v>
      </c>
      <c r="AE191" s="1">
        <v>5144195389</v>
      </c>
    </row>
    <row r="192" spans="1:31" x14ac:dyDescent="0.3">
      <c r="A192" s="1">
        <v>5214</v>
      </c>
      <c r="B192" s="1">
        <v>366</v>
      </c>
      <c r="C192" s="1" t="s">
        <v>342</v>
      </c>
      <c r="D192" s="1" t="s">
        <v>558</v>
      </c>
      <c r="E192" s="1" t="s">
        <v>14</v>
      </c>
      <c r="F192" s="1" t="s">
        <v>343</v>
      </c>
      <c r="G192" s="1">
        <v>5684234865</v>
      </c>
      <c r="H192" s="3">
        <v>26107</v>
      </c>
      <c r="I192" s="3">
        <v>27549</v>
      </c>
      <c r="J192" s="1">
        <v>553</v>
      </c>
      <c r="K192" s="1" t="s">
        <v>587</v>
      </c>
      <c r="L192" s="1" t="s">
        <v>595</v>
      </c>
      <c r="M192" s="1" t="s">
        <v>596</v>
      </c>
      <c r="N192" s="1">
        <v>245</v>
      </c>
      <c r="O192" s="1">
        <v>611</v>
      </c>
      <c r="P192" s="1" t="s">
        <v>793</v>
      </c>
      <c r="Q192" s="1" t="s">
        <v>794</v>
      </c>
      <c r="R192" s="1" t="s">
        <v>599</v>
      </c>
      <c r="S192" s="3">
        <v>34906</v>
      </c>
      <c r="T192" s="3"/>
      <c r="U192" s="1" t="s">
        <v>1129</v>
      </c>
      <c r="V192" s="1">
        <v>16299</v>
      </c>
      <c r="W192" s="1" t="s">
        <v>954</v>
      </c>
      <c r="X192" s="1" t="s">
        <v>949</v>
      </c>
      <c r="Y192" s="1" t="s">
        <v>1539</v>
      </c>
      <c r="Z192" s="1">
        <v>432</v>
      </c>
      <c r="AA192" s="1" t="s">
        <v>1515</v>
      </c>
      <c r="AB192" s="1" t="s">
        <v>1164</v>
      </c>
      <c r="AC192" s="1" t="s">
        <v>1516</v>
      </c>
      <c r="AD192" s="1" t="s">
        <v>1185</v>
      </c>
      <c r="AE192" s="1">
        <v>1058029786</v>
      </c>
    </row>
    <row r="193" spans="1:31" x14ac:dyDescent="0.3">
      <c r="A193" s="1">
        <v>8249</v>
      </c>
      <c r="B193" s="1">
        <v>39</v>
      </c>
      <c r="C193" s="1" t="s">
        <v>344</v>
      </c>
      <c r="D193" s="1" t="s">
        <v>559</v>
      </c>
      <c r="E193" s="1" t="s">
        <v>14</v>
      </c>
      <c r="F193" s="1" t="s">
        <v>345</v>
      </c>
      <c r="G193" s="1">
        <v>8687515154</v>
      </c>
      <c r="H193" s="3">
        <v>34893</v>
      </c>
      <c r="I193" s="3">
        <v>40036</v>
      </c>
      <c r="J193" s="1">
        <v>861</v>
      </c>
      <c r="K193" s="1" t="s">
        <v>632</v>
      </c>
      <c r="L193" s="1" t="s">
        <v>588</v>
      </c>
      <c r="M193" s="1" t="s">
        <v>596</v>
      </c>
      <c r="N193" s="1">
        <v>916</v>
      </c>
      <c r="O193" s="1">
        <v>1255</v>
      </c>
      <c r="P193" s="1" t="s">
        <v>272</v>
      </c>
      <c r="Q193" s="1" t="s">
        <v>881</v>
      </c>
      <c r="R193" s="1" t="s">
        <v>592</v>
      </c>
      <c r="S193" s="3">
        <v>35104</v>
      </c>
      <c r="T193" s="3">
        <v>35321</v>
      </c>
      <c r="U193" s="1" t="s">
        <v>1145</v>
      </c>
      <c r="V193" s="1">
        <v>16690</v>
      </c>
      <c r="W193" s="1" t="s">
        <v>948</v>
      </c>
      <c r="X193" s="1" t="s">
        <v>949</v>
      </c>
      <c r="Y193" s="1" t="s">
        <v>1621</v>
      </c>
      <c r="Z193" s="1">
        <v>948</v>
      </c>
      <c r="AA193" s="1" t="s">
        <v>1447</v>
      </c>
      <c r="AB193" s="1" t="s">
        <v>1164</v>
      </c>
      <c r="AC193" s="1" t="s">
        <v>1517</v>
      </c>
      <c r="AD193" s="1" t="s">
        <v>1346</v>
      </c>
      <c r="AE193" s="1">
        <v>2276744816</v>
      </c>
    </row>
    <row r="194" spans="1:31" x14ac:dyDescent="0.3">
      <c r="A194" s="1">
        <v>2037</v>
      </c>
      <c r="B194" s="1">
        <v>751</v>
      </c>
      <c r="C194" s="1" t="s">
        <v>349</v>
      </c>
      <c r="D194" s="1" t="s">
        <v>562</v>
      </c>
      <c r="E194" s="1" t="s">
        <v>11</v>
      </c>
      <c r="F194" s="1" t="s">
        <v>350</v>
      </c>
      <c r="G194" s="1">
        <v>1731496685</v>
      </c>
      <c r="H194" s="3">
        <v>40353</v>
      </c>
      <c r="I194" s="3">
        <v>42443</v>
      </c>
      <c r="J194" s="1">
        <v>895</v>
      </c>
      <c r="K194" s="1" t="s">
        <v>587</v>
      </c>
      <c r="L194" s="1" t="s">
        <v>588</v>
      </c>
      <c r="M194" s="1" t="s">
        <v>589</v>
      </c>
      <c r="N194" s="1">
        <v>271</v>
      </c>
      <c r="O194" s="1">
        <v>704</v>
      </c>
      <c r="P194" s="1" t="s">
        <v>892</v>
      </c>
      <c r="Q194" s="1" t="s">
        <v>893</v>
      </c>
      <c r="R194" s="1" t="s">
        <v>599</v>
      </c>
      <c r="S194" s="3">
        <v>40252</v>
      </c>
      <c r="T194" s="3"/>
      <c r="U194" s="1" t="s">
        <v>1146</v>
      </c>
      <c r="V194" s="1">
        <v>34832</v>
      </c>
      <c r="W194" s="1" t="s">
        <v>954</v>
      </c>
      <c r="X194" s="1" t="s">
        <v>951</v>
      </c>
      <c r="Y194" s="1" t="s">
        <v>1539</v>
      </c>
      <c r="Z194" s="1">
        <v>11</v>
      </c>
      <c r="AA194" s="1" t="s">
        <v>354</v>
      </c>
      <c r="AB194" s="1" t="s">
        <v>1229</v>
      </c>
      <c r="AC194" s="1" t="s">
        <v>1518</v>
      </c>
      <c r="AD194" s="1" t="s">
        <v>1519</v>
      </c>
      <c r="AE194" s="1">
        <v>7945949825</v>
      </c>
    </row>
    <row r="195" spans="1:31" x14ac:dyDescent="0.3">
      <c r="A195" s="1">
        <v>2401</v>
      </c>
      <c r="B195" s="1">
        <v>899</v>
      </c>
      <c r="C195" s="1" t="s">
        <v>351</v>
      </c>
      <c r="D195" s="1" t="s">
        <v>563</v>
      </c>
      <c r="E195" s="1" t="s">
        <v>11</v>
      </c>
      <c r="F195" s="1" t="s">
        <v>352</v>
      </c>
      <c r="G195" s="1">
        <v>2656568705</v>
      </c>
      <c r="H195" s="3">
        <v>26367</v>
      </c>
      <c r="I195" s="3">
        <v>30146</v>
      </c>
      <c r="J195" s="1">
        <v>866</v>
      </c>
      <c r="K195" s="1" t="s">
        <v>632</v>
      </c>
      <c r="L195" s="1" t="s">
        <v>588</v>
      </c>
      <c r="M195" s="1" t="s">
        <v>596</v>
      </c>
      <c r="N195" s="1">
        <v>691</v>
      </c>
      <c r="O195" s="1">
        <v>1260</v>
      </c>
      <c r="P195" s="1" t="s">
        <v>95</v>
      </c>
      <c r="Q195" s="1" t="s">
        <v>884</v>
      </c>
      <c r="R195" s="1" t="s">
        <v>592</v>
      </c>
      <c r="S195" s="3">
        <v>34721</v>
      </c>
      <c r="T195" s="3">
        <v>34700</v>
      </c>
      <c r="U195" s="1" t="s">
        <v>1147</v>
      </c>
      <c r="V195" s="1">
        <v>59176</v>
      </c>
      <c r="W195" s="1" t="s">
        <v>948</v>
      </c>
      <c r="X195" s="1" t="s">
        <v>951</v>
      </c>
      <c r="Y195" s="1" t="s">
        <v>1623</v>
      </c>
      <c r="Z195" s="1">
        <v>204</v>
      </c>
      <c r="AA195" s="1" t="s">
        <v>1520</v>
      </c>
      <c r="AB195" s="1" t="s">
        <v>1262</v>
      </c>
      <c r="AC195" s="1" t="s">
        <v>17</v>
      </c>
      <c r="AD195" s="1" t="s">
        <v>1160</v>
      </c>
      <c r="AE195" s="1">
        <v>4209429743</v>
      </c>
    </row>
    <row r="196" spans="1:31" x14ac:dyDescent="0.3">
      <c r="A196" s="1">
        <v>4892</v>
      </c>
      <c r="B196" s="1">
        <v>617</v>
      </c>
      <c r="C196" s="1" t="s">
        <v>369</v>
      </c>
      <c r="D196" s="1" t="s">
        <v>573</v>
      </c>
      <c r="E196" s="1" t="s">
        <v>11</v>
      </c>
      <c r="F196" s="1" t="s">
        <v>370</v>
      </c>
      <c r="G196" s="1">
        <v>9062287896</v>
      </c>
      <c r="H196" s="3">
        <v>33099</v>
      </c>
      <c r="I196" s="3">
        <v>34310</v>
      </c>
      <c r="J196" s="1">
        <v>579</v>
      </c>
      <c r="K196" s="1" t="s">
        <v>602</v>
      </c>
      <c r="L196" s="1" t="s">
        <v>595</v>
      </c>
      <c r="M196" s="1" t="s">
        <v>589</v>
      </c>
      <c r="N196" s="1">
        <v>913</v>
      </c>
      <c r="O196" s="1">
        <v>1385</v>
      </c>
      <c r="P196" s="1" t="s">
        <v>800</v>
      </c>
      <c r="Q196" s="1" t="s">
        <v>801</v>
      </c>
      <c r="R196" s="1" t="s">
        <v>599</v>
      </c>
      <c r="S196" s="3">
        <v>42725</v>
      </c>
      <c r="T196" s="3"/>
      <c r="U196" s="1" t="s">
        <v>1132</v>
      </c>
      <c r="V196" s="1">
        <v>77570</v>
      </c>
      <c r="W196" s="1" t="s">
        <v>954</v>
      </c>
      <c r="X196" s="1" t="s">
        <v>949</v>
      </c>
      <c r="Y196" s="1" t="s">
        <v>1539</v>
      </c>
      <c r="Z196" s="1">
        <v>957</v>
      </c>
      <c r="AA196" s="1" t="s">
        <v>1521</v>
      </c>
      <c r="AB196" s="1" t="s">
        <v>1219</v>
      </c>
      <c r="AC196" s="1" t="s">
        <v>1522</v>
      </c>
      <c r="AD196" s="1" t="s">
        <v>1231</v>
      </c>
      <c r="AE196" s="1">
        <v>1160558300</v>
      </c>
    </row>
    <row r="197" spans="1:31" x14ac:dyDescent="0.3">
      <c r="A197" s="1">
        <v>1303</v>
      </c>
      <c r="B197" s="1">
        <v>396</v>
      </c>
      <c r="C197" s="1" t="s">
        <v>353</v>
      </c>
      <c r="D197" s="1" t="s">
        <v>564</v>
      </c>
      <c r="E197" s="1" t="s">
        <v>8</v>
      </c>
      <c r="F197" s="1" t="s">
        <v>305</v>
      </c>
      <c r="G197" s="1">
        <v>2383254556</v>
      </c>
      <c r="H197" s="3">
        <v>30071</v>
      </c>
      <c r="I197" s="3">
        <v>35395</v>
      </c>
      <c r="J197" s="1">
        <v>792</v>
      </c>
      <c r="K197" s="1" t="s">
        <v>587</v>
      </c>
      <c r="L197" s="1" t="s">
        <v>595</v>
      </c>
      <c r="M197" s="1" t="s">
        <v>596</v>
      </c>
      <c r="N197" s="1">
        <v>808</v>
      </c>
      <c r="O197" s="1">
        <v>1257</v>
      </c>
      <c r="P197" s="1" t="s">
        <v>868</v>
      </c>
      <c r="Q197" s="1" t="s">
        <v>869</v>
      </c>
      <c r="R197" s="1" t="s">
        <v>599</v>
      </c>
      <c r="S197" s="3">
        <v>39715</v>
      </c>
      <c r="T197" s="3"/>
      <c r="U197" s="1" t="s">
        <v>1148</v>
      </c>
      <c r="V197" s="1">
        <v>3846</v>
      </c>
      <c r="W197" s="1" t="s">
        <v>954</v>
      </c>
      <c r="X197" s="1" t="s">
        <v>951</v>
      </c>
      <c r="Y197" s="1" t="s">
        <v>1539</v>
      </c>
      <c r="Z197" s="1">
        <v>332</v>
      </c>
      <c r="AA197" s="1" t="s">
        <v>264</v>
      </c>
      <c r="AB197" s="1" t="s">
        <v>1183</v>
      </c>
      <c r="AC197" s="1" t="s">
        <v>17</v>
      </c>
      <c r="AD197" s="1" t="s">
        <v>1249</v>
      </c>
      <c r="AE197" s="1">
        <v>9621041593</v>
      </c>
    </row>
    <row r="198" spans="1:31" x14ac:dyDescent="0.3">
      <c r="A198" s="1">
        <v>2969</v>
      </c>
      <c r="B198" s="1">
        <v>903</v>
      </c>
      <c r="C198" s="1" t="s">
        <v>357</v>
      </c>
      <c r="D198" s="1" t="s">
        <v>567</v>
      </c>
      <c r="E198" s="1" t="s">
        <v>14</v>
      </c>
      <c r="F198" s="1" t="s">
        <v>358</v>
      </c>
      <c r="G198" s="1">
        <v>8158241511</v>
      </c>
      <c r="H198" s="3">
        <v>41603</v>
      </c>
      <c r="I198" s="3">
        <v>42856</v>
      </c>
      <c r="J198" s="1">
        <v>748</v>
      </c>
      <c r="K198" s="1" t="s">
        <v>602</v>
      </c>
      <c r="L198" s="1" t="s">
        <v>595</v>
      </c>
      <c r="M198" s="1" t="s">
        <v>596</v>
      </c>
      <c r="N198" s="1">
        <v>600</v>
      </c>
      <c r="O198" s="1">
        <v>1048</v>
      </c>
      <c r="P198" s="1" t="s">
        <v>854</v>
      </c>
      <c r="Q198" s="1" t="s">
        <v>855</v>
      </c>
      <c r="R198" s="1" t="s">
        <v>599</v>
      </c>
      <c r="S198" s="3">
        <v>31904</v>
      </c>
      <c r="T198" s="3"/>
      <c r="U198" s="1" t="s">
        <v>1143</v>
      </c>
      <c r="V198" s="1">
        <v>49908</v>
      </c>
      <c r="W198" s="1" t="s">
        <v>954</v>
      </c>
      <c r="X198" s="1" t="s">
        <v>949</v>
      </c>
      <c r="Y198" s="1" t="s">
        <v>1539</v>
      </c>
      <c r="Z198" s="1">
        <v>431</v>
      </c>
      <c r="AA198" s="1" t="s">
        <v>1438</v>
      </c>
      <c r="AB198" s="1" t="s">
        <v>1246</v>
      </c>
      <c r="AC198" s="1" t="s">
        <v>1523</v>
      </c>
      <c r="AD198" s="1" t="s">
        <v>1165</v>
      </c>
      <c r="AE198" s="1">
        <v>7461936580</v>
      </c>
    </row>
    <row r="199" spans="1:31" x14ac:dyDescent="0.3">
      <c r="A199" s="1">
        <v>8737</v>
      </c>
      <c r="B199" s="1">
        <v>335</v>
      </c>
      <c r="C199" s="1" t="s">
        <v>359</v>
      </c>
      <c r="D199" s="1" t="s">
        <v>568</v>
      </c>
      <c r="E199" s="1" t="s">
        <v>14</v>
      </c>
      <c r="F199" s="1" t="s">
        <v>360</v>
      </c>
      <c r="G199" s="1">
        <v>1345806313</v>
      </c>
      <c r="H199" s="3">
        <v>30974</v>
      </c>
      <c r="I199" s="3">
        <v>35261</v>
      </c>
      <c r="J199" s="1">
        <v>693</v>
      </c>
      <c r="K199" s="1" t="s">
        <v>602</v>
      </c>
      <c r="L199" s="1" t="s">
        <v>588</v>
      </c>
      <c r="M199" s="1" t="s">
        <v>589</v>
      </c>
      <c r="N199" s="1">
        <v>715</v>
      </c>
      <c r="O199" s="1">
        <v>1271</v>
      </c>
      <c r="P199" s="1" t="s">
        <v>207</v>
      </c>
      <c r="Q199" s="1" t="s">
        <v>657</v>
      </c>
      <c r="R199" s="1" t="s">
        <v>599</v>
      </c>
      <c r="S199" s="3">
        <v>30685</v>
      </c>
      <c r="T199" s="3"/>
      <c r="U199" s="1" t="s">
        <v>1140</v>
      </c>
      <c r="V199" s="1">
        <v>68886</v>
      </c>
      <c r="W199" s="1" t="s">
        <v>954</v>
      </c>
      <c r="X199" s="1" t="s">
        <v>951</v>
      </c>
      <c r="Y199" s="1" t="s">
        <v>1539</v>
      </c>
      <c r="Z199" s="1">
        <v>865</v>
      </c>
      <c r="AA199" s="1" t="s">
        <v>1524</v>
      </c>
      <c r="AB199" s="1" t="s">
        <v>1262</v>
      </c>
      <c r="AC199" s="1" t="s">
        <v>1525</v>
      </c>
      <c r="AD199" s="1" t="s">
        <v>1457</v>
      </c>
      <c r="AE199" s="1">
        <v>6828905297</v>
      </c>
    </row>
    <row r="200" spans="1:31" x14ac:dyDescent="0.3">
      <c r="A200" s="1">
        <v>2104</v>
      </c>
      <c r="B200" s="1">
        <v>784</v>
      </c>
      <c r="C200" s="1" t="s">
        <v>361</v>
      </c>
      <c r="D200" s="1" t="s">
        <v>569</v>
      </c>
      <c r="E200" s="1" t="s">
        <v>11</v>
      </c>
      <c r="F200" s="1" t="s">
        <v>362</v>
      </c>
      <c r="G200" s="1">
        <v>9076432313</v>
      </c>
      <c r="H200" s="3">
        <v>34491</v>
      </c>
      <c r="I200" s="3">
        <v>39592</v>
      </c>
      <c r="J200" s="1">
        <v>955</v>
      </c>
      <c r="K200" s="1" t="s">
        <v>602</v>
      </c>
      <c r="L200" s="1" t="s">
        <v>588</v>
      </c>
      <c r="M200" s="1" t="s">
        <v>589</v>
      </c>
      <c r="N200" s="1">
        <v>957</v>
      </c>
      <c r="O200" s="1">
        <v>1007</v>
      </c>
      <c r="P200" s="1" t="s">
        <v>919</v>
      </c>
      <c r="Q200" s="1" t="s">
        <v>920</v>
      </c>
      <c r="R200" s="1" t="s">
        <v>592</v>
      </c>
      <c r="S200" s="3">
        <v>33734</v>
      </c>
      <c r="T200" s="3">
        <v>33965</v>
      </c>
      <c r="U200" s="1" t="s">
        <v>1149</v>
      </c>
      <c r="V200" s="1">
        <v>41456</v>
      </c>
      <c r="W200" s="1" t="s">
        <v>948</v>
      </c>
      <c r="X200" s="1" t="s">
        <v>949</v>
      </c>
      <c r="Y200" s="1" t="s">
        <v>1624</v>
      </c>
      <c r="Z200" s="1">
        <v>874</v>
      </c>
      <c r="AA200" s="1" t="s">
        <v>257</v>
      </c>
      <c r="AB200" s="1" t="s">
        <v>1219</v>
      </c>
      <c r="AC200" s="1" t="s">
        <v>1526</v>
      </c>
      <c r="AD200" s="1" t="s">
        <v>1215</v>
      </c>
      <c r="AE200" s="1">
        <v>2273691148</v>
      </c>
    </row>
    <row r="201" spans="1:31" x14ac:dyDescent="0.3">
      <c r="A201" s="1">
        <v>3624</v>
      </c>
      <c r="B201" s="1">
        <v>142</v>
      </c>
      <c r="C201" s="1" t="s">
        <v>367</v>
      </c>
      <c r="D201" s="1" t="s">
        <v>572</v>
      </c>
      <c r="E201" s="1" t="s">
        <v>8</v>
      </c>
      <c r="F201" s="1" t="s">
        <v>368</v>
      </c>
      <c r="G201" s="1">
        <v>7652369372</v>
      </c>
      <c r="H201" s="3">
        <v>42858</v>
      </c>
      <c r="I201" s="3">
        <v>44812</v>
      </c>
      <c r="J201" s="1">
        <v>924</v>
      </c>
      <c r="K201" s="1" t="s">
        <v>594</v>
      </c>
      <c r="L201" s="1" t="s">
        <v>588</v>
      </c>
      <c r="M201" s="1" t="s">
        <v>596</v>
      </c>
      <c r="N201" s="1">
        <v>606</v>
      </c>
      <c r="O201" s="1">
        <v>1021</v>
      </c>
      <c r="P201" s="1" t="s">
        <v>905</v>
      </c>
      <c r="Q201" s="1" t="s">
        <v>906</v>
      </c>
      <c r="R201" s="1" t="s">
        <v>592</v>
      </c>
      <c r="S201" s="3">
        <v>42032</v>
      </c>
      <c r="T201" s="3">
        <v>42083</v>
      </c>
      <c r="U201" s="1" t="s">
        <v>1150</v>
      </c>
      <c r="V201" s="1">
        <v>73137</v>
      </c>
      <c r="W201" s="1" t="s">
        <v>948</v>
      </c>
      <c r="X201" s="1" t="s">
        <v>949</v>
      </c>
      <c r="Y201" s="1" t="s">
        <v>1626</v>
      </c>
      <c r="Z201" s="1">
        <v>236</v>
      </c>
      <c r="AA201" s="1" t="s">
        <v>1298</v>
      </c>
      <c r="AB201" s="1" t="s">
        <v>1254</v>
      </c>
      <c r="AC201" s="1" t="s">
        <v>1527</v>
      </c>
      <c r="AD201" s="1" t="s">
        <v>1160</v>
      </c>
      <c r="AE201" s="1">
        <v>2261152495</v>
      </c>
    </row>
  </sheetData>
  <phoneticPr fontId="1" type="noConversion"/>
  <conditionalFormatting sqref="N1:N1048576">
    <cfRule type="cellIs" dxfId="1" priority="1" operator="greaterThan">
      <formula>500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C569-80EE-439F-883F-C86E2C28C23A}">
  <dimension ref="A2:I205"/>
  <sheetViews>
    <sheetView workbookViewId="0">
      <selection activeCell="K8" sqref="K8"/>
    </sheetView>
  </sheetViews>
  <sheetFormatPr defaultRowHeight="14.4" x14ac:dyDescent="0.3"/>
  <cols>
    <col min="1" max="1" width="9.109375" customWidth="1"/>
    <col min="2" max="2" width="10.6640625" customWidth="1"/>
    <col min="3" max="3" width="12.5546875" customWidth="1"/>
    <col min="4" max="4" width="26.88671875" bestFit="1" customWidth="1"/>
    <col min="5" max="5" width="14.109375" bestFit="1" customWidth="1"/>
    <col min="6" max="6" width="34.6640625" bestFit="1" customWidth="1"/>
    <col min="7" max="7" width="14.33203125" bestFit="1" customWidth="1"/>
    <col min="8" max="8" width="15.44140625" bestFit="1" customWidth="1"/>
    <col min="9" max="9" width="14.44140625" bestFit="1" customWidth="1"/>
  </cols>
  <sheetData>
    <row r="2" spans="1:9" ht="15.6" x14ac:dyDescent="0.3">
      <c r="B2" s="34" t="s">
        <v>1528</v>
      </c>
      <c r="C2" s="33"/>
      <c r="D2" s="33"/>
      <c r="E2" s="33"/>
      <c r="F2" s="33"/>
      <c r="G2" s="33"/>
      <c r="H2" s="33"/>
    </row>
    <row r="3" spans="1:9" x14ac:dyDescent="0.3">
      <c r="B3" s="33" t="s">
        <v>1529</v>
      </c>
      <c r="C3" s="33"/>
      <c r="D3" s="33"/>
      <c r="E3" s="33"/>
      <c r="F3" s="33"/>
      <c r="G3" s="33"/>
      <c r="H3" s="33"/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574</v>
      </c>
      <c r="I5" t="s">
        <v>575</v>
      </c>
    </row>
    <row r="6" spans="1:9" x14ac:dyDescent="0.3">
      <c r="A6">
        <v>230</v>
      </c>
      <c r="B6">
        <v>31</v>
      </c>
      <c r="C6" t="s">
        <v>7</v>
      </c>
      <c r="D6" t="s">
        <v>371</v>
      </c>
      <c r="E6" t="s">
        <v>8</v>
      </c>
      <c r="F6" t="s">
        <v>9</v>
      </c>
      <c r="G6">
        <v>9961255787</v>
      </c>
      <c r="H6" s="2">
        <v>29164</v>
      </c>
      <c r="I6" s="2">
        <v>30452</v>
      </c>
    </row>
    <row r="7" spans="1:9" x14ac:dyDescent="0.3">
      <c r="A7">
        <v>3189</v>
      </c>
      <c r="B7">
        <v>495</v>
      </c>
      <c r="C7" t="s">
        <v>10</v>
      </c>
      <c r="D7" t="s">
        <v>372</v>
      </c>
      <c r="E7" t="s">
        <v>11</v>
      </c>
      <c r="F7" t="s">
        <v>12</v>
      </c>
      <c r="G7">
        <v>3555176867</v>
      </c>
      <c r="H7" s="2">
        <v>41908</v>
      </c>
      <c r="I7" s="2">
        <v>49045</v>
      </c>
    </row>
    <row r="8" spans="1:9" x14ac:dyDescent="0.3">
      <c r="A8">
        <v>2216</v>
      </c>
      <c r="B8">
        <v>795</v>
      </c>
      <c r="C8" t="s">
        <v>13</v>
      </c>
      <c r="D8" t="s">
        <v>373</v>
      </c>
      <c r="E8" t="s">
        <v>14</v>
      </c>
      <c r="F8" t="s">
        <v>15</v>
      </c>
      <c r="G8">
        <v>9835395970</v>
      </c>
      <c r="H8" s="2">
        <v>30612</v>
      </c>
      <c r="I8" s="2">
        <v>37450</v>
      </c>
    </row>
    <row r="9" spans="1:9" x14ac:dyDescent="0.3">
      <c r="A9">
        <v>1904</v>
      </c>
      <c r="B9">
        <v>33</v>
      </c>
      <c r="C9" t="s">
        <v>16</v>
      </c>
      <c r="D9" t="s">
        <v>374</v>
      </c>
      <c r="E9" t="s">
        <v>8</v>
      </c>
      <c r="F9" t="s">
        <v>17</v>
      </c>
      <c r="G9">
        <v>3881250181</v>
      </c>
      <c r="H9" s="2">
        <v>34491</v>
      </c>
      <c r="I9" s="2">
        <v>41061</v>
      </c>
    </row>
    <row r="10" spans="1:9" x14ac:dyDescent="0.3">
      <c r="A10">
        <v>7342</v>
      </c>
      <c r="B10">
        <v>882</v>
      </c>
      <c r="C10" t="s">
        <v>18</v>
      </c>
      <c r="D10" t="s">
        <v>375</v>
      </c>
      <c r="E10" t="s">
        <v>11</v>
      </c>
      <c r="F10" t="s">
        <v>19</v>
      </c>
      <c r="G10">
        <v>1507211823</v>
      </c>
      <c r="H10" s="2">
        <v>37044</v>
      </c>
      <c r="I10" s="2">
        <v>41846</v>
      </c>
    </row>
    <row r="11" spans="1:9" x14ac:dyDescent="0.3">
      <c r="A11">
        <v>7633</v>
      </c>
      <c r="B11">
        <v>657</v>
      </c>
      <c r="C11" t="s">
        <v>20</v>
      </c>
      <c r="D11" t="s">
        <v>376</v>
      </c>
      <c r="E11" t="s">
        <v>8</v>
      </c>
      <c r="F11" t="s">
        <v>21</v>
      </c>
      <c r="G11">
        <v>5612381477</v>
      </c>
      <c r="H11" s="2">
        <v>31583</v>
      </c>
      <c r="I11" s="2">
        <v>38920</v>
      </c>
    </row>
    <row r="12" spans="1:9" x14ac:dyDescent="0.3">
      <c r="A12">
        <v>2154</v>
      </c>
      <c r="B12">
        <v>761</v>
      </c>
      <c r="C12" t="s">
        <v>22</v>
      </c>
      <c r="D12" t="s">
        <v>377</v>
      </c>
      <c r="E12" t="s">
        <v>11</v>
      </c>
      <c r="F12" t="s">
        <v>23</v>
      </c>
      <c r="G12">
        <v>8094222335</v>
      </c>
      <c r="H12" s="2">
        <v>27099</v>
      </c>
      <c r="I12" s="2">
        <v>29521</v>
      </c>
    </row>
    <row r="13" spans="1:9" x14ac:dyDescent="0.3">
      <c r="A13">
        <v>5543</v>
      </c>
      <c r="B13">
        <v>20</v>
      </c>
      <c r="C13" t="s">
        <v>24</v>
      </c>
      <c r="D13" t="s">
        <v>378</v>
      </c>
      <c r="E13" t="s">
        <v>11</v>
      </c>
      <c r="F13" t="s">
        <v>25</v>
      </c>
      <c r="G13">
        <v>4133741447</v>
      </c>
      <c r="H13" s="2">
        <v>26261</v>
      </c>
      <c r="I13" s="2">
        <v>31010</v>
      </c>
    </row>
    <row r="14" spans="1:9" x14ac:dyDescent="0.3">
      <c r="A14">
        <v>2332</v>
      </c>
      <c r="B14">
        <v>356</v>
      </c>
      <c r="C14" t="s">
        <v>26</v>
      </c>
      <c r="D14" t="s">
        <v>379</v>
      </c>
      <c r="E14" t="s">
        <v>14</v>
      </c>
      <c r="F14" t="s">
        <v>27</v>
      </c>
      <c r="G14">
        <v>4399641006</v>
      </c>
      <c r="H14" s="2">
        <v>39964</v>
      </c>
      <c r="I14" s="2">
        <v>41914</v>
      </c>
    </row>
    <row r="15" spans="1:9" x14ac:dyDescent="0.3">
      <c r="A15">
        <v>4094</v>
      </c>
      <c r="B15">
        <v>301</v>
      </c>
      <c r="C15" t="s">
        <v>28</v>
      </c>
      <c r="D15" t="s">
        <v>380</v>
      </c>
      <c r="E15" t="s">
        <v>8</v>
      </c>
      <c r="F15" t="s">
        <v>29</v>
      </c>
      <c r="G15">
        <v>7077259810</v>
      </c>
      <c r="H15" s="2">
        <v>43183</v>
      </c>
      <c r="I15" s="2">
        <v>49672</v>
      </c>
    </row>
    <row r="16" spans="1:9" x14ac:dyDescent="0.3">
      <c r="A16">
        <v>3042</v>
      </c>
      <c r="B16">
        <v>450</v>
      </c>
      <c r="C16" t="s">
        <v>381</v>
      </c>
      <c r="D16" t="s">
        <v>382</v>
      </c>
      <c r="E16" t="s">
        <v>11</v>
      </c>
      <c r="F16" t="s">
        <v>30</v>
      </c>
      <c r="G16">
        <v>1634188566</v>
      </c>
      <c r="H16" s="2">
        <v>26914</v>
      </c>
      <c r="I16" s="2">
        <v>30324</v>
      </c>
    </row>
    <row r="17" spans="1:9" x14ac:dyDescent="0.3">
      <c r="A17">
        <v>2220</v>
      </c>
      <c r="B17">
        <v>782</v>
      </c>
      <c r="C17" t="s">
        <v>31</v>
      </c>
      <c r="D17" t="s">
        <v>383</v>
      </c>
      <c r="E17" t="s">
        <v>11</v>
      </c>
      <c r="F17" t="s">
        <v>32</v>
      </c>
      <c r="G17">
        <v>6963794710</v>
      </c>
      <c r="H17" s="2">
        <v>37161</v>
      </c>
      <c r="I17" s="2">
        <v>41937</v>
      </c>
    </row>
    <row r="18" spans="1:9" x14ac:dyDescent="0.3">
      <c r="A18">
        <v>4988</v>
      </c>
      <c r="B18">
        <v>820</v>
      </c>
      <c r="C18" t="s">
        <v>33</v>
      </c>
      <c r="D18" t="s">
        <v>384</v>
      </c>
      <c r="E18" t="s">
        <v>11</v>
      </c>
      <c r="F18" t="s">
        <v>34</v>
      </c>
      <c r="G18">
        <v>2644171337</v>
      </c>
      <c r="H18" s="2">
        <v>41028</v>
      </c>
      <c r="I18" s="2">
        <v>45546</v>
      </c>
    </row>
    <row r="19" spans="1:9" x14ac:dyDescent="0.3">
      <c r="A19">
        <v>175</v>
      </c>
      <c r="B19">
        <v>316</v>
      </c>
      <c r="C19" t="s">
        <v>35</v>
      </c>
      <c r="D19" t="s">
        <v>385</v>
      </c>
      <c r="E19" t="s">
        <v>11</v>
      </c>
      <c r="F19" t="s">
        <v>36</v>
      </c>
      <c r="G19">
        <v>3057896481</v>
      </c>
      <c r="H19" s="2">
        <v>30104</v>
      </c>
      <c r="I19" s="2">
        <v>32121</v>
      </c>
    </row>
    <row r="20" spans="1:9" x14ac:dyDescent="0.3">
      <c r="A20">
        <v>4233</v>
      </c>
      <c r="B20">
        <v>945</v>
      </c>
      <c r="C20" t="s">
        <v>386</v>
      </c>
      <c r="D20" t="s">
        <v>387</v>
      </c>
      <c r="E20" t="s">
        <v>8</v>
      </c>
      <c r="F20" t="s">
        <v>37</v>
      </c>
      <c r="G20">
        <v>3335480444</v>
      </c>
      <c r="H20" s="2">
        <v>27616</v>
      </c>
      <c r="I20" s="2">
        <v>33380</v>
      </c>
    </row>
    <row r="21" spans="1:9" x14ac:dyDescent="0.3">
      <c r="A21">
        <v>4351</v>
      </c>
      <c r="B21">
        <v>174</v>
      </c>
      <c r="C21" t="s">
        <v>38</v>
      </c>
      <c r="D21" t="s">
        <v>388</v>
      </c>
      <c r="E21" t="s">
        <v>8</v>
      </c>
      <c r="F21" t="s">
        <v>39</v>
      </c>
      <c r="G21">
        <v>1772719208</v>
      </c>
      <c r="H21" s="2">
        <v>41896</v>
      </c>
      <c r="I21" s="2">
        <v>43760</v>
      </c>
    </row>
    <row r="22" spans="1:9" x14ac:dyDescent="0.3">
      <c r="A22">
        <v>5578</v>
      </c>
      <c r="B22">
        <v>634</v>
      </c>
      <c r="C22" t="s">
        <v>40</v>
      </c>
      <c r="D22" t="s">
        <v>389</v>
      </c>
      <c r="E22" t="s">
        <v>11</v>
      </c>
      <c r="F22" t="s">
        <v>41</v>
      </c>
      <c r="G22">
        <v>3581081156</v>
      </c>
      <c r="H22" s="2">
        <v>38125</v>
      </c>
      <c r="I22" s="2">
        <v>42624</v>
      </c>
    </row>
    <row r="23" spans="1:9" x14ac:dyDescent="0.3">
      <c r="A23">
        <v>4523</v>
      </c>
      <c r="B23">
        <v>456</v>
      </c>
      <c r="C23" t="s">
        <v>42</v>
      </c>
      <c r="D23" t="s">
        <v>390</v>
      </c>
      <c r="E23" t="s">
        <v>11</v>
      </c>
      <c r="F23" t="s">
        <v>43</v>
      </c>
      <c r="G23">
        <v>9811567113</v>
      </c>
      <c r="H23" s="2">
        <v>42368</v>
      </c>
      <c r="I23" s="2">
        <v>48934</v>
      </c>
    </row>
    <row r="24" spans="1:9" x14ac:dyDescent="0.3">
      <c r="A24">
        <v>2972</v>
      </c>
      <c r="B24">
        <v>0</v>
      </c>
      <c r="C24" t="s">
        <v>44</v>
      </c>
      <c r="D24" t="s">
        <v>391</v>
      </c>
      <c r="E24" t="s">
        <v>11</v>
      </c>
      <c r="F24" t="s">
        <v>45</v>
      </c>
      <c r="G24">
        <v>7176117751</v>
      </c>
      <c r="H24" s="2">
        <v>42368</v>
      </c>
      <c r="I24" s="2">
        <v>44088</v>
      </c>
    </row>
    <row r="25" spans="1:9" x14ac:dyDescent="0.3">
      <c r="A25">
        <v>6153</v>
      </c>
      <c r="B25">
        <v>186</v>
      </c>
      <c r="C25" t="s">
        <v>46</v>
      </c>
      <c r="D25" t="s">
        <v>392</v>
      </c>
      <c r="E25" t="s">
        <v>14</v>
      </c>
      <c r="F25" t="s">
        <v>47</v>
      </c>
      <c r="G25">
        <v>5362454917</v>
      </c>
      <c r="H25" s="2">
        <v>30612</v>
      </c>
      <c r="I25" s="2">
        <v>34471</v>
      </c>
    </row>
    <row r="26" spans="1:9" x14ac:dyDescent="0.3">
      <c r="A26">
        <v>4852</v>
      </c>
      <c r="B26">
        <v>596</v>
      </c>
      <c r="C26" t="s">
        <v>48</v>
      </c>
      <c r="D26" t="s">
        <v>393</v>
      </c>
      <c r="E26" t="s">
        <v>8</v>
      </c>
      <c r="F26" t="s">
        <v>49</v>
      </c>
      <c r="G26">
        <v>9745073612</v>
      </c>
      <c r="H26" s="2">
        <v>42003</v>
      </c>
      <c r="I26" s="2">
        <v>48009</v>
      </c>
    </row>
    <row r="27" spans="1:9" x14ac:dyDescent="0.3">
      <c r="A27">
        <v>8106</v>
      </c>
      <c r="B27">
        <v>245</v>
      </c>
      <c r="C27" t="s">
        <v>50</v>
      </c>
      <c r="D27" t="s">
        <v>394</v>
      </c>
      <c r="E27" t="s">
        <v>14</v>
      </c>
      <c r="F27" t="s">
        <v>51</v>
      </c>
      <c r="G27">
        <v>4218762280</v>
      </c>
      <c r="H27" s="2">
        <v>34702</v>
      </c>
      <c r="I27" s="2">
        <v>36783</v>
      </c>
    </row>
    <row r="28" spans="1:9" x14ac:dyDescent="0.3">
      <c r="A28">
        <v>3917</v>
      </c>
      <c r="B28">
        <v>17</v>
      </c>
      <c r="C28" t="s">
        <v>52</v>
      </c>
      <c r="D28" t="s">
        <v>395</v>
      </c>
      <c r="E28" t="s">
        <v>8</v>
      </c>
      <c r="F28" t="s">
        <v>53</v>
      </c>
      <c r="G28">
        <v>2224750233</v>
      </c>
      <c r="H28" s="2">
        <v>29072</v>
      </c>
      <c r="I28" s="2">
        <v>35280</v>
      </c>
    </row>
    <row r="29" spans="1:9" x14ac:dyDescent="0.3">
      <c r="A29">
        <v>9377</v>
      </c>
      <c r="B29">
        <v>48</v>
      </c>
      <c r="C29" t="s">
        <v>54</v>
      </c>
      <c r="D29" t="s">
        <v>396</v>
      </c>
      <c r="E29" t="s">
        <v>8</v>
      </c>
      <c r="F29" t="s">
        <v>55</v>
      </c>
      <c r="G29">
        <v>8017236646</v>
      </c>
      <c r="H29" s="2">
        <v>37783</v>
      </c>
      <c r="I29" s="2">
        <v>40253</v>
      </c>
    </row>
    <row r="30" spans="1:9" x14ac:dyDescent="0.3">
      <c r="A30">
        <v>5387</v>
      </c>
      <c r="B30">
        <v>457</v>
      </c>
      <c r="C30" t="s">
        <v>56</v>
      </c>
      <c r="D30" t="s">
        <v>397</v>
      </c>
      <c r="E30" t="s">
        <v>14</v>
      </c>
      <c r="F30" t="s">
        <v>57</v>
      </c>
      <c r="G30">
        <v>5712616501</v>
      </c>
      <c r="H30" s="2">
        <v>27186</v>
      </c>
      <c r="I30" s="2">
        <v>28042</v>
      </c>
    </row>
    <row r="31" spans="1:9" x14ac:dyDescent="0.3">
      <c r="A31">
        <v>6513</v>
      </c>
      <c r="B31">
        <v>944</v>
      </c>
      <c r="C31" t="s">
        <v>58</v>
      </c>
      <c r="D31" t="s">
        <v>398</v>
      </c>
      <c r="E31" t="s">
        <v>14</v>
      </c>
      <c r="F31" t="s">
        <v>59</v>
      </c>
      <c r="G31">
        <v>7065731530</v>
      </c>
      <c r="H31" s="2">
        <v>34590</v>
      </c>
      <c r="I31" s="2">
        <v>39192</v>
      </c>
    </row>
    <row r="32" spans="1:9" x14ac:dyDescent="0.3">
      <c r="A32">
        <v>3965</v>
      </c>
      <c r="B32">
        <v>516</v>
      </c>
      <c r="C32" t="s">
        <v>60</v>
      </c>
      <c r="D32" t="s">
        <v>399</v>
      </c>
      <c r="E32" t="s">
        <v>14</v>
      </c>
      <c r="F32" t="s">
        <v>61</v>
      </c>
      <c r="G32">
        <v>3636499761</v>
      </c>
      <c r="H32" s="2">
        <v>37813</v>
      </c>
      <c r="I32" s="2">
        <v>40269</v>
      </c>
    </row>
    <row r="33" spans="1:9" x14ac:dyDescent="0.3">
      <c r="A33">
        <v>8893</v>
      </c>
      <c r="B33">
        <v>847</v>
      </c>
      <c r="C33" t="s">
        <v>62</v>
      </c>
      <c r="D33" t="s">
        <v>400</v>
      </c>
      <c r="E33" t="s">
        <v>14</v>
      </c>
      <c r="F33" t="s">
        <v>63</v>
      </c>
      <c r="G33">
        <v>6491626668</v>
      </c>
      <c r="H33" s="2">
        <v>33752</v>
      </c>
      <c r="I33" s="2">
        <v>36913</v>
      </c>
    </row>
    <row r="34" spans="1:9" x14ac:dyDescent="0.3">
      <c r="A34">
        <v>1897</v>
      </c>
      <c r="B34">
        <v>504</v>
      </c>
      <c r="C34" t="s">
        <v>64</v>
      </c>
      <c r="D34" t="s">
        <v>401</v>
      </c>
      <c r="E34" t="s">
        <v>11</v>
      </c>
      <c r="F34" t="s">
        <v>65</v>
      </c>
      <c r="G34">
        <v>8023324199</v>
      </c>
      <c r="H34" s="2">
        <v>29175</v>
      </c>
      <c r="I34" s="2">
        <v>32461</v>
      </c>
    </row>
    <row r="35" spans="1:9" x14ac:dyDescent="0.3">
      <c r="A35">
        <v>390</v>
      </c>
      <c r="B35">
        <v>115</v>
      </c>
      <c r="C35" t="s">
        <v>66</v>
      </c>
      <c r="D35" t="s">
        <v>402</v>
      </c>
      <c r="E35" t="s">
        <v>14</v>
      </c>
      <c r="F35" t="s">
        <v>67</v>
      </c>
      <c r="G35">
        <v>6958292565</v>
      </c>
      <c r="H35" s="2">
        <v>40345</v>
      </c>
      <c r="I35" s="2">
        <v>41183</v>
      </c>
    </row>
    <row r="36" spans="1:9" x14ac:dyDescent="0.3">
      <c r="A36">
        <v>3633</v>
      </c>
      <c r="B36">
        <v>740</v>
      </c>
      <c r="C36" t="s">
        <v>68</v>
      </c>
      <c r="D36" t="s">
        <v>403</v>
      </c>
      <c r="E36" t="s">
        <v>8</v>
      </c>
      <c r="F36" t="s">
        <v>69</v>
      </c>
      <c r="G36">
        <v>3794685776</v>
      </c>
      <c r="H36" s="2">
        <v>26189</v>
      </c>
      <c r="I36" s="2">
        <v>26840</v>
      </c>
    </row>
    <row r="37" spans="1:9" x14ac:dyDescent="0.3">
      <c r="A37">
        <v>7828</v>
      </c>
      <c r="B37">
        <v>884</v>
      </c>
      <c r="C37" t="s">
        <v>70</v>
      </c>
      <c r="D37" t="s">
        <v>404</v>
      </c>
      <c r="E37" t="s">
        <v>8</v>
      </c>
      <c r="F37" t="s">
        <v>71</v>
      </c>
      <c r="G37">
        <v>1973040699</v>
      </c>
      <c r="H37" s="2">
        <v>34882</v>
      </c>
      <c r="I37" s="2">
        <v>41522</v>
      </c>
    </row>
    <row r="38" spans="1:9" x14ac:dyDescent="0.3">
      <c r="A38">
        <v>2241</v>
      </c>
      <c r="B38">
        <v>446</v>
      </c>
      <c r="C38" t="s">
        <v>72</v>
      </c>
      <c r="D38" t="s">
        <v>405</v>
      </c>
      <c r="E38" t="s">
        <v>8</v>
      </c>
      <c r="F38" t="s">
        <v>73</v>
      </c>
      <c r="G38">
        <v>4120733093</v>
      </c>
      <c r="H38" s="2">
        <v>35806</v>
      </c>
      <c r="I38" s="2">
        <v>42557</v>
      </c>
    </row>
    <row r="39" spans="1:9" x14ac:dyDescent="0.3">
      <c r="A39">
        <v>896</v>
      </c>
      <c r="B39">
        <v>74</v>
      </c>
      <c r="C39" t="s">
        <v>74</v>
      </c>
      <c r="D39" t="s">
        <v>406</v>
      </c>
      <c r="E39" t="s">
        <v>8</v>
      </c>
      <c r="F39" t="s">
        <v>17</v>
      </c>
      <c r="G39">
        <v>5785102250</v>
      </c>
      <c r="H39" s="2">
        <v>30200</v>
      </c>
      <c r="I39" s="2">
        <v>37114</v>
      </c>
    </row>
    <row r="40" spans="1:9" x14ac:dyDescent="0.3">
      <c r="A40">
        <v>6361</v>
      </c>
      <c r="B40">
        <v>636</v>
      </c>
      <c r="C40" t="s">
        <v>75</v>
      </c>
      <c r="D40" t="s">
        <v>407</v>
      </c>
      <c r="E40" t="s">
        <v>8</v>
      </c>
      <c r="F40" t="s">
        <v>76</v>
      </c>
      <c r="G40">
        <v>9235867886</v>
      </c>
      <c r="H40" s="2">
        <v>36289</v>
      </c>
      <c r="I40" s="2">
        <v>38504</v>
      </c>
    </row>
    <row r="41" spans="1:9" x14ac:dyDescent="0.3">
      <c r="A41">
        <v>6713</v>
      </c>
      <c r="B41">
        <v>37</v>
      </c>
      <c r="C41" t="s">
        <v>408</v>
      </c>
      <c r="D41" t="s">
        <v>409</v>
      </c>
      <c r="E41" t="s">
        <v>14</v>
      </c>
      <c r="F41" t="s">
        <v>77</v>
      </c>
      <c r="G41">
        <v>7134849334</v>
      </c>
      <c r="H41" s="2">
        <v>38247</v>
      </c>
      <c r="I41" s="2">
        <v>45446</v>
      </c>
    </row>
    <row r="42" spans="1:9" x14ac:dyDescent="0.3">
      <c r="A42">
        <v>4283</v>
      </c>
      <c r="B42">
        <v>804</v>
      </c>
      <c r="C42" t="s">
        <v>78</v>
      </c>
      <c r="D42" t="s">
        <v>410</v>
      </c>
      <c r="E42" t="s">
        <v>11</v>
      </c>
      <c r="F42" t="s">
        <v>17</v>
      </c>
      <c r="G42">
        <v>4751700379</v>
      </c>
      <c r="H42" s="2">
        <v>35666</v>
      </c>
      <c r="I42" s="2">
        <v>40366</v>
      </c>
    </row>
    <row r="43" spans="1:9" x14ac:dyDescent="0.3">
      <c r="A43">
        <v>9486</v>
      </c>
      <c r="B43">
        <v>694</v>
      </c>
      <c r="C43" t="s">
        <v>79</v>
      </c>
      <c r="D43" t="s">
        <v>411</v>
      </c>
      <c r="E43" t="s">
        <v>11</v>
      </c>
      <c r="F43" t="s">
        <v>80</v>
      </c>
      <c r="G43">
        <v>9430559862</v>
      </c>
      <c r="H43" s="2">
        <v>37775</v>
      </c>
      <c r="I43" s="2">
        <v>41767</v>
      </c>
    </row>
    <row r="44" spans="1:9" x14ac:dyDescent="0.3">
      <c r="A44">
        <v>308</v>
      </c>
      <c r="B44">
        <v>198</v>
      </c>
      <c r="C44" t="s">
        <v>81</v>
      </c>
      <c r="D44" t="s">
        <v>412</v>
      </c>
      <c r="E44" t="s">
        <v>14</v>
      </c>
      <c r="F44" t="s">
        <v>82</v>
      </c>
      <c r="G44">
        <v>4160161977</v>
      </c>
      <c r="H44" s="2">
        <v>35922</v>
      </c>
      <c r="I44" s="2">
        <v>42733</v>
      </c>
    </row>
    <row r="45" spans="1:9" x14ac:dyDescent="0.3">
      <c r="A45">
        <v>8927</v>
      </c>
      <c r="B45">
        <v>576</v>
      </c>
      <c r="C45" t="s">
        <v>83</v>
      </c>
      <c r="D45" t="s">
        <v>413</v>
      </c>
      <c r="E45" t="s">
        <v>11</v>
      </c>
      <c r="F45" t="s">
        <v>84</v>
      </c>
      <c r="G45">
        <v>1660494007</v>
      </c>
      <c r="H45" s="2">
        <v>27763</v>
      </c>
      <c r="I45" s="2">
        <v>31305</v>
      </c>
    </row>
    <row r="46" spans="1:9" x14ac:dyDescent="0.3">
      <c r="A46">
        <v>249</v>
      </c>
      <c r="B46">
        <v>754</v>
      </c>
      <c r="C46" t="s">
        <v>35</v>
      </c>
      <c r="D46" t="s">
        <v>414</v>
      </c>
      <c r="E46" t="s">
        <v>14</v>
      </c>
      <c r="F46" t="s">
        <v>85</v>
      </c>
      <c r="G46">
        <v>2979310129</v>
      </c>
      <c r="H46" s="2">
        <v>40312</v>
      </c>
      <c r="I46" s="2">
        <v>46709</v>
      </c>
    </row>
    <row r="47" spans="1:9" x14ac:dyDescent="0.3">
      <c r="A47">
        <v>2620</v>
      </c>
      <c r="B47">
        <v>547</v>
      </c>
      <c r="C47" t="s">
        <v>86</v>
      </c>
      <c r="D47" t="s">
        <v>415</v>
      </c>
      <c r="E47" t="s">
        <v>14</v>
      </c>
      <c r="F47" t="s">
        <v>87</v>
      </c>
      <c r="G47">
        <v>1973879566</v>
      </c>
      <c r="H47" s="2">
        <v>38948</v>
      </c>
      <c r="I47" s="2">
        <v>44564</v>
      </c>
    </row>
    <row r="48" spans="1:9" x14ac:dyDescent="0.3">
      <c r="A48">
        <v>1164</v>
      </c>
      <c r="B48">
        <v>656</v>
      </c>
      <c r="C48" t="s">
        <v>88</v>
      </c>
      <c r="D48" t="s">
        <v>416</v>
      </c>
      <c r="E48" t="s">
        <v>8</v>
      </c>
      <c r="F48" t="s">
        <v>89</v>
      </c>
      <c r="G48">
        <v>7030699598</v>
      </c>
      <c r="H48" s="2">
        <v>30479</v>
      </c>
      <c r="I48" s="2">
        <v>37219</v>
      </c>
    </row>
    <row r="49" spans="1:9" x14ac:dyDescent="0.3">
      <c r="A49">
        <v>4711</v>
      </c>
      <c r="B49">
        <v>654</v>
      </c>
      <c r="C49" t="s">
        <v>90</v>
      </c>
      <c r="D49" t="s">
        <v>417</v>
      </c>
      <c r="E49" t="s">
        <v>8</v>
      </c>
      <c r="F49" t="s">
        <v>91</v>
      </c>
      <c r="G49">
        <v>2618164744</v>
      </c>
      <c r="H49" s="2">
        <v>35927</v>
      </c>
      <c r="I49" s="2">
        <v>39342</v>
      </c>
    </row>
    <row r="50" spans="1:9" x14ac:dyDescent="0.3">
      <c r="A50">
        <v>4053</v>
      </c>
      <c r="B50">
        <v>646</v>
      </c>
      <c r="C50" t="s">
        <v>92</v>
      </c>
      <c r="D50" t="s">
        <v>418</v>
      </c>
      <c r="E50" t="s">
        <v>14</v>
      </c>
      <c r="F50" t="s">
        <v>93</v>
      </c>
      <c r="G50">
        <v>6736421797</v>
      </c>
      <c r="H50" s="2">
        <v>41348</v>
      </c>
      <c r="I50" s="2">
        <v>45448</v>
      </c>
    </row>
    <row r="51" spans="1:9" x14ac:dyDescent="0.3">
      <c r="A51">
        <v>4272</v>
      </c>
      <c r="B51">
        <v>250</v>
      </c>
      <c r="C51" t="s">
        <v>94</v>
      </c>
      <c r="D51" t="s">
        <v>419</v>
      </c>
      <c r="E51" t="s">
        <v>14</v>
      </c>
      <c r="F51" t="s">
        <v>95</v>
      </c>
      <c r="G51">
        <v>5071378297</v>
      </c>
      <c r="H51" s="2">
        <v>41746</v>
      </c>
      <c r="I51" s="2">
        <v>44742</v>
      </c>
    </row>
    <row r="52" spans="1:9" x14ac:dyDescent="0.3">
      <c r="A52">
        <v>7005</v>
      </c>
      <c r="B52">
        <v>81</v>
      </c>
      <c r="C52" t="s">
        <v>96</v>
      </c>
      <c r="D52" t="s">
        <v>420</v>
      </c>
      <c r="E52" t="s">
        <v>14</v>
      </c>
      <c r="F52" t="s">
        <v>97</v>
      </c>
      <c r="G52">
        <v>3907479910</v>
      </c>
      <c r="H52" s="2">
        <v>26021</v>
      </c>
      <c r="I52" s="2">
        <v>30403</v>
      </c>
    </row>
    <row r="53" spans="1:9" x14ac:dyDescent="0.3">
      <c r="A53">
        <v>2308</v>
      </c>
      <c r="B53">
        <v>898</v>
      </c>
      <c r="C53" t="s">
        <v>98</v>
      </c>
      <c r="D53" t="s">
        <v>421</v>
      </c>
      <c r="E53" t="s">
        <v>8</v>
      </c>
      <c r="F53" t="s">
        <v>99</v>
      </c>
      <c r="G53">
        <v>8175968796</v>
      </c>
      <c r="H53" s="2">
        <v>29175</v>
      </c>
      <c r="I53" s="2">
        <v>30472</v>
      </c>
    </row>
    <row r="54" spans="1:9" x14ac:dyDescent="0.3">
      <c r="A54">
        <v>5150</v>
      </c>
      <c r="B54">
        <v>461</v>
      </c>
      <c r="C54" t="s">
        <v>100</v>
      </c>
      <c r="D54" t="s">
        <v>422</v>
      </c>
      <c r="E54" t="s">
        <v>11</v>
      </c>
      <c r="F54" t="s">
        <v>101</v>
      </c>
      <c r="G54">
        <v>2711085992</v>
      </c>
      <c r="H54" s="2">
        <v>42926</v>
      </c>
      <c r="I54" s="2">
        <v>48907</v>
      </c>
    </row>
    <row r="55" spans="1:9" x14ac:dyDescent="0.3">
      <c r="A55">
        <v>693</v>
      </c>
      <c r="B55">
        <v>390</v>
      </c>
      <c r="C55" t="s">
        <v>102</v>
      </c>
      <c r="D55" t="s">
        <v>423</v>
      </c>
      <c r="E55" t="s">
        <v>8</v>
      </c>
      <c r="F55" t="s">
        <v>103</v>
      </c>
      <c r="G55">
        <v>3457826852</v>
      </c>
      <c r="H55" s="2">
        <v>39331</v>
      </c>
      <c r="I55" s="2">
        <v>44555</v>
      </c>
    </row>
    <row r="56" spans="1:9" x14ac:dyDescent="0.3">
      <c r="A56">
        <v>9598</v>
      </c>
      <c r="B56">
        <v>988</v>
      </c>
      <c r="C56" t="s">
        <v>104</v>
      </c>
      <c r="D56" t="s">
        <v>424</v>
      </c>
      <c r="E56" t="s">
        <v>8</v>
      </c>
      <c r="F56" t="s">
        <v>105</v>
      </c>
      <c r="G56">
        <v>2858707837</v>
      </c>
      <c r="H56" s="2">
        <v>30950</v>
      </c>
      <c r="I56" s="2">
        <v>31610</v>
      </c>
    </row>
    <row r="57" spans="1:9" x14ac:dyDescent="0.3">
      <c r="A57">
        <v>8103</v>
      </c>
      <c r="B57">
        <v>597</v>
      </c>
      <c r="C57" t="s">
        <v>22</v>
      </c>
      <c r="D57" t="s">
        <v>425</v>
      </c>
      <c r="E57" t="s">
        <v>14</v>
      </c>
      <c r="F57" t="s">
        <v>106</v>
      </c>
      <c r="G57">
        <v>2065509695</v>
      </c>
      <c r="H57" s="2">
        <v>29072</v>
      </c>
      <c r="I57" s="2">
        <v>33197</v>
      </c>
    </row>
    <row r="58" spans="1:9" x14ac:dyDescent="0.3">
      <c r="A58">
        <v>8894</v>
      </c>
      <c r="B58">
        <v>916</v>
      </c>
      <c r="C58" t="s">
        <v>107</v>
      </c>
      <c r="D58" t="s">
        <v>426</v>
      </c>
      <c r="E58" t="s">
        <v>11</v>
      </c>
      <c r="F58" t="s">
        <v>108</v>
      </c>
      <c r="G58">
        <v>4133664929</v>
      </c>
      <c r="H58" s="2">
        <v>39964</v>
      </c>
      <c r="I58" s="2">
        <v>44504</v>
      </c>
    </row>
    <row r="59" spans="1:9" x14ac:dyDescent="0.3">
      <c r="A59">
        <v>114</v>
      </c>
      <c r="B59">
        <v>135</v>
      </c>
      <c r="C59" t="s">
        <v>42</v>
      </c>
      <c r="D59" t="s">
        <v>427</v>
      </c>
      <c r="E59" t="s">
        <v>8</v>
      </c>
      <c r="F59" t="s">
        <v>109</v>
      </c>
      <c r="G59">
        <v>5958159146</v>
      </c>
      <c r="H59" s="2">
        <v>30298</v>
      </c>
      <c r="I59" s="2">
        <v>35154</v>
      </c>
    </row>
    <row r="60" spans="1:9" x14ac:dyDescent="0.3">
      <c r="A60">
        <v>6546</v>
      </c>
      <c r="B60">
        <v>262</v>
      </c>
      <c r="C60" t="s">
        <v>110</v>
      </c>
      <c r="D60" t="s">
        <v>428</v>
      </c>
      <c r="E60" t="s">
        <v>11</v>
      </c>
      <c r="F60" t="s">
        <v>111</v>
      </c>
      <c r="G60">
        <v>1022633285</v>
      </c>
      <c r="H60" s="2">
        <v>40299</v>
      </c>
      <c r="I60" s="2">
        <v>44142</v>
      </c>
    </row>
    <row r="61" spans="1:9" x14ac:dyDescent="0.3">
      <c r="A61">
        <v>3571</v>
      </c>
      <c r="B61">
        <v>844</v>
      </c>
      <c r="C61" t="s">
        <v>112</v>
      </c>
      <c r="D61" t="s">
        <v>429</v>
      </c>
      <c r="E61" t="s">
        <v>14</v>
      </c>
      <c r="F61" t="s">
        <v>113</v>
      </c>
      <c r="G61">
        <v>4283361474</v>
      </c>
      <c r="H61" s="2">
        <v>31375</v>
      </c>
      <c r="I61" s="2">
        <v>32024</v>
      </c>
    </row>
    <row r="62" spans="1:9" x14ac:dyDescent="0.3">
      <c r="A62">
        <v>7316</v>
      </c>
      <c r="B62">
        <v>169</v>
      </c>
      <c r="C62" t="s">
        <v>114</v>
      </c>
      <c r="D62" t="s">
        <v>430</v>
      </c>
      <c r="E62" t="s">
        <v>14</v>
      </c>
      <c r="F62" t="s">
        <v>115</v>
      </c>
      <c r="G62">
        <v>2950413181</v>
      </c>
      <c r="H62" s="2">
        <v>27971</v>
      </c>
      <c r="I62" s="2">
        <v>34846</v>
      </c>
    </row>
    <row r="63" spans="1:9" x14ac:dyDescent="0.3">
      <c r="A63">
        <v>2478</v>
      </c>
      <c r="B63">
        <v>671</v>
      </c>
      <c r="C63" t="s">
        <v>116</v>
      </c>
      <c r="D63" t="s">
        <v>431</v>
      </c>
      <c r="E63" t="s">
        <v>8</v>
      </c>
      <c r="F63" t="s">
        <v>117</v>
      </c>
      <c r="G63">
        <v>3513023435</v>
      </c>
      <c r="H63" s="2">
        <v>37775</v>
      </c>
      <c r="I63" s="2">
        <v>40119</v>
      </c>
    </row>
    <row r="64" spans="1:9" x14ac:dyDescent="0.3">
      <c r="A64">
        <v>1215</v>
      </c>
      <c r="B64">
        <v>353</v>
      </c>
      <c r="C64" t="s">
        <v>102</v>
      </c>
      <c r="D64" t="s">
        <v>432</v>
      </c>
      <c r="E64" t="s">
        <v>8</v>
      </c>
      <c r="F64" t="s">
        <v>118</v>
      </c>
      <c r="G64">
        <v>6379672748</v>
      </c>
      <c r="H64" s="2">
        <v>32419</v>
      </c>
      <c r="I64" s="2">
        <v>39518</v>
      </c>
    </row>
    <row r="65" spans="1:9" x14ac:dyDescent="0.3">
      <c r="A65">
        <v>5402</v>
      </c>
      <c r="B65">
        <v>776</v>
      </c>
      <c r="C65" t="s">
        <v>112</v>
      </c>
      <c r="D65" t="s">
        <v>433</v>
      </c>
      <c r="E65" t="s">
        <v>14</v>
      </c>
      <c r="F65" t="s">
        <v>119</v>
      </c>
      <c r="G65">
        <v>2335838084</v>
      </c>
      <c r="H65" s="2">
        <v>42858</v>
      </c>
      <c r="I65" s="2">
        <v>44214</v>
      </c>
    </row>
    <row r="66" spans="1:9" x14ac:dyDescent="0.3">
      <c r="A66">
        <v>1647</v>
      </c>
      <c r="B66">
        <v>205</v>
      </c>
      <c r="C66" t="s">
        <v>120</v>
      </c>
      <c r="D66" t="s">
        <v>434</v>
      </c>
      <c r="E66" t="s">
        <v>8</v>
      </c>
      <c r="F66" t="s">
        <v>121</v>
      </c>
      <c r="G66">
        <v>2179414351</v>
      </c>
      <c r="H66" s="2">
        <v>33918</v>
      </c>
      <c r="I66" s="2">
        <v>37102</v>
      </c>
    </row>
    <row r="67" spans="1:9" x14ac:dyDescent="0.3">
      <c r="A67">
        <v>9423</v>
      </c>
      <c r="B67">
        <v>705</v>
      </c>
      <c r="C67" t="s">
        <v>122</v>
      </c>
      <c r="D67" t="s">
        <v>435</v>
      </c>
      <c r="E67" t="s">
        <v>14</v>
      </c>
      <c r="F67" t="s">
        <v>123</v>
      </c>
      <c r="G67">
        <v>9984833487</v>
      </c>
      <c r="H67" s="2">
        <v>38692</v>
      </c>
      <c r="I67" s="2">
        <v>44323</v>
      </c>
    </row>
    <row r="68" spans="1:9" x14ac:dyDescent="0.3">
      <c r="A68">
        <v>6404</v>
      </c>
      <c r="B68">
        <v>10</v>
      </c>
      <c r="C68" t="s">
        <v>124</v>
      </c>
      <c r="D68" t="s">
        <v>436</v>
      </c>
      <c r="E68" t="s">
        <v>8</v>
      </c>
      <c r="F68" t="s">
        <v>105</v>
      </c>
      <c r="G68">
        <v>4771182901</v>
      </c>
      <c r="H68" s="2">
        <v>34702</v>
      </c>
      <c r="I68" s="2">
        <v>36802</v>
      </c>
    </row>
    <row r="69" spans="1:9" x14ac:dyDescent="0.3">
      <c r="A69">
        <v>6767</v>
      </c>
      <c r="B69">
        <v>195</v>
      </c>
      <c r="C69" t="s">
        <v>125</v>
      </c>
      <c r="D69" t="s">
        <v>437</v>
      </c>
      <c r="E69" t="s">
        <v>11</v>
      </c>
      <c r="F69" t="s">
        <v>126</v>
      </c>
      <c r="G69">
        <v>6825096485</v>
      </c>
      <c r="H69" s="2">
        <v>40882</v>
      </c>
      <c r="I69" s="2">
        <v>41117</v>
      </c>
    </row>
    <row r="70" spans="1:9" x14ac:dyDescent="0.3">
      <c r="A70">
        <v>1278</v>
      </c>
      <c r="B70">
        <v>136</v>
      </c>
      <c r="C70" t="s">
        <v>38</v>
      </c>
      <c r="D70" t="s">
        <v>438</v>
      </c>
      <c r="E70" t="s">
        <v>11</v>
      </c>
      <c r="F70" t="s">
        <v>127</v>
      </c>
      <c r="G70">
        <v>9801474305</v>
      </c>
      <c r="H70" s="2">
        <v>28365</v>
      </c>
      <c r="I70" s="2">
        <v>35317</v>
      </c>
    </row>
    <row r="71" spans="1:9" x14ac:dyDescent="0.3">
      <c r="A71">
        <v>1334</v>
      </c>
      <c r="B71">
        <v>500</v>
      </c>
      <c r="C71" t="s">
        <v>124</v>
      </c>
      <c r="D71" t="s">
        <v>439</v>
      </c>
      <c r="E71" t="s">
        <v>8</v>
      </c>
      <c r="F71" t="s">
        <v>128</v>
      </c>
      <c r="G71">
        <v>7636788633</v>
      </c>
      <c r="H71" s="2">
        <v>40312</v>
      </c>
      <c r="I71" s="2">
        <v>41125</v>
      </c>
    </row>
    <row r="72" spans="1:9" x14ac:dyDescent="0.3">
      <c r="A72">
        <v>8887</v>
      </c>
      <c r="B72">
        <v>969</v>
      </c>
      <c r="C72" t="s">
        <v>129</v>
      </c>
      <c r="D72" t="s">
        <v>440</v>
      </c>
      <c r="E72" t="s">
        <v>14</v>
      </c>
      <c r="F72" t="s">
        <v>130</v>
      </c>
      <c r="G72">
        <v>6328420950</v>
      </c>
      <c r="H72" s="2">
        <v>29901</v>
      </c>
      <c r="I72" s="2">
        <v>36594</v>
      </c>
    </row>
    <row r="73" spans="1:9" x14ac:dyDescent="0.3">
      <c r="A73">
        <v>9858</v>
      </c>
      <c r="B73">
        <v>817</v>
      </c>
      <c r="C73" t="s">
        <v>131</v>
      </c>
      <c r="D73" t="s">
        <v>441</v>
      </c>
      <c r="E73" t="s">
        <v>11</v>
      </c>
      <c r="F73" t="s">
        <v>132</v>
      </c>
      <c r="G73">
        <v>1174341766</v>
      </c>
      <c r="H73" s="2">
        <v>37522</v>
      </c>
      <c r="I73" s="2">
        <v>38801</v>
      </c>
    </row>
    <row r="74" spans="1:9" x14ac:dyDescent="0.3">
      <c r="A74">
        <v>9636</v>
      </c>
      <c r="B74">
        <v>833</v>
      </c>
      <c r="C74" t="s">
        <v>133</v>
      </c>
      <c r="D74" t="s">
        <v>442</v>
      </c>
      <c r="E74" t="s">
        <v>11</v>
      </c>
      <c r="F74" t="s">
        <v>134</v>
      </c>
      <c r="G74">
        <v>9030541371</v>
      </c>
      <c r="H74" s="2">
        <v>34590</v>
      </c>
      <c r="I74" s="2">
        <v>40297</v>
      </c>
    </row>
    <row r="75" spans="1:9" x14ac:dyDescent="0.3">
      <c r="A75">
        <v>9943</v>
      </c>
      <c r="B75">
        <v>221</v>
      </c>
      <c r="C75" t="s">
        <v>135</v>
      </c>
      <c r="D75" t="s">
        <v>443</v>
      </c>
      <c r="E75" t="s">
        <v>8</v>
      </c>
      <c r="F75" t="s">
        <v>136</v>
      </c>
      <c r="G75">
        <v>3573904144</v>
      </c>
      <c r="H75" s="2">
        <v>30316</v>
      </c>
      <c r="I75" s="2">
        <v>31268</v>
      </c>
    </row>
    <row r="76" spans="1:9" x14ac:dyDescent="0.3">
      <c r="A76">
        <v>1246</v>
      </c>
      <c r="B76">
        <v>77</v>
      </c>
      <c r="C76" t="s">
        <v>137</v>
      </c>
      <c r="D76" t="s">
        <v>444</v>
      </c>
      <c r="E76" t="s">
        <v>14</v>
      </c>
      <c r="F76" t="s">
        <v>138</v>
      </c>
      <c r="G76">
        <v>9998350900</v>
      </c>
      <c r="H76" s="2">
        <v>35387</v>
      </c>
      <c r="I76" s="2">
        <v>42482</v>
      </c>
    </row>
    <row r="77" spans="1:9" x14ac:dyDescent="0.3">
      <c r="A77">
        <v>4527</v>
      </c>
      <c r="B77">
        <v>800</v>
      </c>
      <c r="C77" t="s">
        <v>204</v>
      </c>
      <c r="D77" t="s">
        <v>445</v>
      </c>
      <c r="E77" t="s">
        <v>11</v>
      </c>
      <c r="F77" t="s">
        <v>139</v>
      </c>
      <c r="G77">
        <v>3715864347</v>
      </c>
      <c r="H77" s="2">
        <v>32842</v>
      </c>
      <c r="I77" s="2">
        <v>39978</v>
      </c>
    </row>
    <row r="78" spans="1:9" x14ac:dyDescent="0.3">
      <c r="A78">
        <v>3782</v>
      </c>
      <c r="B78">
        <v>146</v>
      </c>
      <c r="C78" t="s">
        <v>140</v>
      </c>
      <c r="D78" t="s">
        <v>446</v>
      </c>
      <c r="E78" t="s">
        <v>14</v>
      </c>
      <c r="F78" t="s">
        <v>141</v>
      </c>
      <c r="G78">
        <v>8089653286</v>
      </c>
      <c r="H78" s="2">
        <v>36613</v>
      </c>
      <c r="I78" s="2">
        <v>39002</v>
      </c>
    </row>
    <row r="79" spans="1:9" x14ac:dyDescent="0.3">
      <c r="A79">
        <v>6225</v>
      </c>
      <c r="B79">
        <v>531</v>
      </c>
      <c r="C79" t="s">
        <v>88</v>
      </c>
      <c r="D79" t="s">
        <v>447</v>
      </c>
      <c r="E79" t="s">
        <v>8</v>
      </c>
      <c r="F79" t="s">
        <v>142</v>
      </c>
      <c r="G79">
        <v>9827842133</v>
      </c>
      <c r="H79" s="2">
        <v>40143</v>
      </c>
      <c r="I79" s="2">
        <v>46708</v>
      </c>
    </row>
    <row r="80" spans="1:9" x14ac:dyDescent="0.3">
      <c r="A80">
        <v>2257</v>
      </c>
      <c r="B80">
        <v>503</v>
      </c>
      <c r="C80" t="s">
        <v>143</v>
      </c>
      <c r="D80" t="s">
        <v>448</v>
      </c>
      <c r="E80" t="s">
        <v>14</v>
      </c>
      <c r="F80" t="s">
        <v>144</v>
      </c>
      <c r="G80">
        <v>2998991184</v>
      </c>
      <c r="H80" s="2">
        <v>36013</v>
      </c>
      <c r="I80" s="2">
        <v>41934</v>
      </c>
    </row>
    <row r="81" spans="1:9" x14ac:dyDescent="0.3">
      <c r="A81">
        <v>9177</v>
      </c>
      <c r="B81">
        <v>19</v>
      </c>
      <c r="C81" t="s">
        <v>145</v>
      </c>
      <c r="D81" t="s">
        <v>449</v>
      </c>
      <c r="E81" t="s">
        <v>11</v>
      </c>
      <c r="F81" t="s">
        <v>146</v>
      </c>
      <c r="G81">
        <v>7591554939</v>
      </c>
      <c r="H81" s="2">
        <v>40529</v>
      </c>
      <c r="I81" s="2">
        <v>44199</v>
      </c>
    </row>
    <row r="82" spans="1:9" x14ac:dyDescent="0.3">
      <c r="A82">
        <v>8703</v>
      </c>
      <c r="B82">
        <v>897</v>
      </c>
      <c r="C82" t="s">
        <v>147</v>
      </c>
      <c r="D82" t="s">
        <v>450</v>
      </c>
      <c r="E82" t="s">
        <v>8</v>
      </c>
      <c r="F82" t="s">
        <v>17</v>
      </c>
      <c r="G82">
        <v>7320532389</v>
      </c>
      <c r="H82" s="2">
        <v>35922</v>
      </c>
      <c r="I82" s="2">
        <v>36252</v>
      </c>
    </row>
    <row r="83" spans="1:9" x14ac:dyDescent="0.3">
      <c r="A83">
        <v>3514</v>
      </c>
      <c r="B83">
        <v>703</v>
      </c>
      <c r="C83" t="s">
        <v>112</v>
      </c>
      <c r="D83" t="s">
        <v>451</v>
      </c>
      <c r="E83" t="s">
        <v>11</v>
      </c>
      <c r="F83" t="s">
        <v>148</v>
      </c>
      <c r="G83">
        <v>8552082746</v>
      </c>
      <c r="H83" s="2">
        <v>31441</v>
      </c>
      <c r="I83" s="2">
        <v>31780</v>
      </c>
    </row>
    <row r="84" spans="1:9" x14ac:dyDescent="0.3">
      <c r="A84">
        <v>3089</v>
      </c>
      <c r="B84">
        <v>249</v>
      </c>
      <c r="C84" t="s">
        <v>149</v>
      </c>
      <c r="D84" t="s">
        <v>452</v>
      </c>
      <c r="E84" t="s">
        <v>8</v>
      </c>
      <c r="F84" t="s">
        <v>150</v>
      </c>
      <c r="G84">
        <v>8015529354</v>
      </c>
      <c r="H84" s="2">
        <v>37119</v>
      </c>
      <c r="I84" s="2">
        <v>37384</v>
      </c>
    </row>
    <row r="85" spans="1:9" x14ac:dyDescent="0.3">
      <c r="A85">
        <v>7253</v>
      </c>
      <c r="B85">
        <v>360</v>
      </c>
      <c r="C85" t="s">
        <v>104</v>
      </c>
      <c r="D85" t="s">
        <v>453</v>
      </c>
      <c r="E85" t="s">
        <v>8</v>
      </c>
      <c r="F85" t="s">
        <v>151</v>
      </c>
      <c r="G85">
        <v>9700239171</v>
      </c>
      <c r="H85" s="2">
        <v>29113</v>
      </c>
      <c r="I85" s="2">
        <v>34515</v>
      </c>
    </row>
    <row r="86" spans="1:9" x14ac:dyDescent="0.3">
      <c r="A86">
        <v>8786</v>
      </c>
      <c r="B86">
        <v>327</v>
      </c>
      <c r="C86" t="s">
        <v>152</v>
      </c>
      <c r="D86" t="s">
        <v>454</v>
      </c>
      <c r="E86" t="s">
        <v>8</v>
      </c>
      <c r="F86" t="s">
        <v>153</v>
      </c>
      <c r="G86">
        <v>8588987011</v>
      </c>
      <c r="H86" s="2">
        <v>42960</v>
      </c>
      <c r="I86" s="2">
        <v>46401</v>
      </c>
    </row>
    <row r="87" spans="1:9" x14ac:dyDescent="0.3">
      <c r="A87">
        <v>1211</v>
      </c>
      <c r="B87">
        <v>121</v>
      </c>
      <c r="C87" t="s">
        <v>154</v>
      </c>
      <c r="D87" t="s">
        <v>455</v>
      </c>
      <c r="E87" t="s">
        <v>8</v>
      </c>
      <c r="F87" t="s">
        <v>155</v>
      </c>
      <c r="G87">
        <v>2797657807</v>
      </c>
      <c r="H87" s="2">
        <v>41167</v>
      </c>
      <c r="I87" s="2">
        <v>42238</v>
      </c>
    </row>
    <row r="88" spans="1:9" x14ac:dyDescent="0.3">
      <c r="A88">
        <v>359</v>
      </c>
      <c r="B88">
        <v>614</v>
      </c>
      <c r="C88" t="s">
        <v>156</v>
      </c>
      <c r="D88" t="s">
        <v>456</v>
      </c>
      <c r="E88" t="s">
        <v>8</v>
      </c>
      <c r="F88" t="s">
        <v>157</v>
      </c>
      <c r="G88">
        <v>3420855911</v>
      </c>
      <c r="H88" s="2">
        <v>31441</v>
      </c>
      <c r="I88" s="2">
        <v>32606</v>
      </c>
    </row>
    <row r="89" spans="1:9" x14ac:dyDescent="0.3">
      <c r="A89">
        <v>2066</v>
      </c>
      <c r="B89">
        <v>80</v>
      </c>
      <c r="C89" t="s">
        <v>22</v>
      </c>
      <c r="D89" t="s">
        <v>457</v>
      </c>
      <c r="E89" t="s">
        <v>14</v>
      </c>
      <c r="F89" t="s">
        <v>158</v>
      </c>
      <c r="G89">
        <v>5965931339</v>
      </c>
      <c r="H89" s="2">
        <v>38436</v>
      </c>
      <c r="I89" s="2">
        <v>45198</v>
      </c>
    </row>
    <row r="90" spans="1:9" x14ac:dyDescent="0.3">
      <c r="A90">
        <v>4322</v>
      </c>
      <c r="B90">
        <v>401</v>
      </c>
      <c r="C90" t="s">
        <v>159</v>
      </c>
      <c r="D90" t="s">
        <v>458</v>
      </c>
      <c r="E90" t="s">
        <v>8</v>
      </c>
      <c r="F90" t="s">
        <v>160</v>
      </c>
      <c r="G90">
        <v>7775860985</v>
      </c>
      <c r="H90" s="2">
        <v>36906</v>
      </c>
      <c r="I90" s="2">
        <v>39080</v>
      </c>
    </row>
    <row r="91" spans="1:9" x14ac:dyDescent="0.3">
      <c r="A91">
        <v>7773</v>
      </c>
      <c r="B91">
        <v>914</v>
      </c>
      <c r="C91" t="s">
        <v>161</v>
      </c>
      <c r="D91" t="s">
        <v>459</v>
      </c>
      <c r="E91" t="s">
        <v>8</v>
      </c>
      <c r="F91" t="s">
        <v>162</v>
      </c>
      <c r="G91">
        <v>2945958018</v>
      </c>
      <c r="H91" s="2">
        <v>31368</v>
      </c>
      <c r="I91" s="2">
        <v>36107</v>
      </c>
    </row>
    <row r="92" spans="1:9" x14ac:dyDescent="0.3">
      <c r="A92">
        <v>6746</v>
      </c>
      <c r="B92">
        <v>713</v>
      </c>
      <c r="C92" t="s">
        <v>163</v>
      </c>
      <c r="D92" t="s">
        <v>460</v>
      </c>
      <c r="E92" t="s">
        <v>11</v>
      </c>
      <c r="F92" t="s">
        <v>164</v>
      </c>
      <c r="G92">
        <v>8157767838</v>
      </c>
      <c r="H92" s="2">
        <v>28068</v>
      </c>
      <c r="I92" s="2">
        <v>33221</v>
      </c>
    </row>
    <row r="93" spans="1:9" x14ac:dyDescent="0.3">
      <c r="A93">
        <v>6732</v>
      </c>
      <c r="B93">
        <v>568</v>
      </c>
      <c r="C93" t="s">
        <v>165</v>
      </c>
      <c r="D93" t="s">
        <v>461</v>
      </c>
      <c r="E93" t="s">
        <v>8</v>
      </c>
      <c r="F93" t="s">
        <v>166</v>
      </c>
      <c r="G93">
        <v>9712766674</v>
      </c>
      <c r="H93" s="2">
        <v>33031</v>
      </c>
      <c r="I93" s="2">
        <v>37004</v>
      </c>
    </row>
    <row r="94" spans="1:9" x14ac:dyDescent="0.3">
      <c r="A94">
        <v>805</v>
      </c>
      <c r="B94">
        <v>752</v>
      </c>
      <c r="C94" t="s">
        <v>167</v>
      </c>
      <c r="D94" t="s">
        <v>462</v>
      </c>
      <c r="E94" t="s">
        <v>14</v>
      </c>
      <c r="F94" t="s">
        <v>168</v>
      </c>
      <c r="G94">
        <v>2366659988</v>
      </c>
      <c r="H94" s="2">
        <v>41782</v>
      </c>
      <c r="I94" s="2">
        <v>42648</v>
      </c>
    </row>
    <row r="95" spans="1:9" x14ac:dyDescent="0.3">
      <c r="A95">
        <v>7540</v>
      </c>
      <c r="B95">
        <v>867</v>
      </c>
      <c r="C95" t="s">
        <v>169</v>
      </c>
      <c r="D95" t="s">
        <v>463</v>
      </c>
      <c r="E95" t="s">
        <v>14</v>
      </c>
      <c r="F95" t="s">
        <v>170</v>
      </c>
      <c r="G95">
        <v>2771856986</v>
      </c>
      <c r="H95" s="2">
        <v>39674</v>
      </c>
      <c r="I95" s="2">
        <v>45603</v>
      </c>
    </row>
    <row r="96" spans="1:9" x14ac:dyDescent="0.3">
      <c r="A96">
        <v>5269</v>
      </c>
      <c r="B96">
        <v>980</v>
      </c>
      <c r="C96" t="s">
        <v>171</v>
      </c>
      <c r="D96" t="s">
        <v>464</v>
      </c>
      <c r="E96" t="s">
        <v>14</v>
      </c>
      <c r="F96" t="s">
        <v>132</v>
      </c>
      <c r="G96">
        <v>4717095278</v>
      </c>
      <c r="H96" s="2">
        <v>37525</v>
      </c>
      <c r="I96" s="2">
        <v>42541</v>
      </c>
    </row>
    <row r="97" spans="1:9" x14ac:dyDescent="0.3">
      <c r="A97">
        <v>8404</v>
      </c>
      <c r="B97">
        <v>704</v>
      </c>
      <c r="C97" t="s">
        <v>172</v>
      </c>
      <c r="D97" t="s">
        <v>465</v>
      </c>
      <c r="E97" t="s">
        <v>11</v>
      </c>
      <c r="F97" t="s">
        <v>173</v>
      </c>
      <c r="G97">
        <v>6852398753</v>
      </c>
      <c r="H97" s="2">
        <v>41603</v>
      </c>
      <c r="I97" s="2">
        <v>47401</v>
      </c>
    </row>
    <row r="98" spans="1:9" x14ac:dyDescent="0.3">
      <c r="A98">
        <v>519</v>
      </c>
      <c r="B98">
        <v>598</v>
      </c>
      <c r="C98" t="s">
        <v>174</v>
      </c>
      <c r="D98" t="s">
        <v>466</v>
      </c>
      <c r="E98" t="s">
        <v>14</v>
      </c>
      <c r="F98" t="s">
        <v>175</v>
      </c>
      <c r="G98">
        <v>8198842186</v>
      </c>
      <c r="H98" s="2">
        <v>31583</v>
      </c>
      <c r="I98" s="2">
        <v>35172</v>
      </c>
    </row>
    <row r="99" spans="1:9" x14ac:dyDescent="0.3">
      <c r="A99">
        <v>4060</v>
      </c>
      <c r="B99">
        <v>932</v>
      </c>
      <c r="C99" t="s">
        <v>176</v>
      </c>
      <c r="D99" t="s">
        <v>467</v>
      </c>
      <c r="E99" t="s">
        <v>11</v>
      </c>
      <c r="F99" t="s">
        <v>177</v>
      </c>
      <c r="G99">
        <v>7396097848</v>
      </c>
      <c r="H99" s="2">
        <v>31145</v>
      </c>
      <c r="I99" s="2">
        <v>33985</v>
      </c>
    </row>
    <row r="100" spans="1:9" x14ac:dyDescent="0.3">
      <c r="A100">
        <v>8860</v>
      </c>
      <c r="B100">
        <v>834</v>
      </c>
      <c r="C100" t="s">
        <v>178</v>
      </c>
      <c r="D100" t="s">
        <v>468</v>
      </c>
      <c r="E100" t="s">
        <v>14</v>
      </c>
      <c r="F100" t="s">
        <v>179</v>
      </c>
      <c r="G100">
        <v>4508931602</v>
      </c>
      <c r="H100" s="2">
        <v>35575</v>
      </c>
      <c r="I100" s="2">
        <v>42548</v>
      </c>
    </row>
    <row r="101" spans="1:9" x14ac:dyDescent="0.3">
      <c r="A101">
        <v>7164</v>
      </c>
      <c r="B101">
        <v>209</v>
      </c>
      <c r="C101" t="s">
        <v>180</v>
      </c>
      <c r="D101" t="s">
        <v>469</v>
      </c>
      <c r="E101" t="s">
        <v>14</v>
      </c>
      <c r="F101" t="s">
        <v>181</v>
      </c>
      <c r="G101">
        <v>8013342363</v>
      </c>
      <c r="H101" s="2">
        <v>29908</v>
      </c>
      <c r="I101" s="2">
        <v>34324</v>
      </c>
    </row>
    <row r="102" spans="1:9" x14ac:dyDescent="0.3">
      <c r="A102">
        <v>9792</v>
      </c>
      <c r="B102">
        <v>330</v>
      </c>
      <c r="C102" t="s">
        <v>182</v>
      </c>
      <c r="D102" t="s">
        <v>470</v>
      </c>
      <c r="E102" t="s">
        <v>14</v>
      </c>
      <c r="F102" t="s">
        <v>183</v>
      </c>
      <c r="G102">
        <v>4775425957</v>
      </c>
      <c r="H102" s="2">
        <v>34590</v>
      </c>
      <c r="I102" s="2">
        <v>38534</v>
      </c>
    </row>
    <row r="103" spans="1:9" x14ac:dyDescent="0.3">
      <c r="A103">
        <v>9934</v>
      </c>
      <c r="B103">
        <v>138</v>
      </c>
      <c r="C103" t="s">
        <v>143</v>
      </c>
      <c r="D103" t="s">
        <v>471</v>
      </c>
      <c r="E103" t="s">
        <v>14</v>
      </c>
      <c r="F103" t="s">
        <v>184</v>
      </c>
      <c r="G103">
        <v>2535125840</v>
      </c>
      <c r="H103" s="2">
        <v>34411</v>
      </c>
      <c r="I103" s="2">
        <v>40164</v>
      </c>
    </row>
    <row r="104" spans="1:9" x14ac:dyDescent="0.3">
      <c r="A104">
        <v>1980</v>
      </c>
      <c r="B104">
        <v>981</v>
      </c>
      <c r="C104" t="s">
        <v>185</v>
      </c>
      <c r="D104" t="s">
        <v>472</v>
      </c>
      <c r="E104" t="s">
        <v>14</v>
      </c>
      <c r="F104" t="s">
        <v>186</v>
      </c>
      <c r="G104">
        <v>5833657416</v>
      </c>
      <c r="H104" s="2">
        <v>28204</v>
      </c>
      <c r="I104" s="2">
        <v>34784</v>
      </c>
    </row>
    <row r="105" spans="1:9" x14ac:dyDescent="0.3">
      <c r="A105">
        <v>9251</v>
      </c>
      <c r="B105">
        <v>130</v>
      </c>
      <c r="C105" t="s">
        <v>187</v>
      </c>
      <c r="D105" t="s">
        <v>473</v>
      </c>
      <c r="E105" t="s">
        <v>14</v>
      </c>
      <c r="F105" t="s">
        <v>188</v>
      </c>
      <c r="G105">
        <v>5905581451</v>
      </c>
      <c r="H105" s="2">
        <v>38640</v>
      </c>
      <c r="I105" s="2">
        <v>40002</v>
      </c>
    </row>
    <row r="106" spans="1:9" x14ac:dyDescent="0.3">
      <c r="A106">
        <v>6717</v>
      </c>
      <c r="B106">
        <v>685</v>
      </c>
      <c r="C106" t="s">
        <v>189</v>
      </c>
      <c r="D106" t="s">
        <v>474</v>
      </c>
      <c r="E106" t="s">
        <v>8</v>
      </c>
      <c r="F106" t="s">
        <v>190</v>
      </c>
      <c r="G106">
        <v>3742557097</v>
      </c>
      <c r="H106" s="2">
        <v>27099</v>
      </c>
      <c r="I106" s="2">
        <v>30644</v>
      </c>
    </row>
    <row r="107" spans="1:9" x14ac:dyDescent="0.3">
      <c r="A107">
        <v>3622</v>
      </c>
      <c r="B107">
        <v>544</v>
      </c>
      <c r="C107" t="s">
        <v>86</v>
      </c>
      <c r="D107" t="s">
        <v>475</v>
      </c>
      <c r="E107" t="s">
        <v>8</v>
      </c>
      <c r="F107" t="s">
        <v>191</v>
      </c>
      <c r="G107">
        <v>1157949513</v>
      </c>
      <c r="H107" s="2">
        <v>43375</v>
      </c>
      <c r="I107" s="2">
        <v>50746</v>
      </c>
    </row>
    <row r="108" spans="1:9" x14ac:dyDescent="0.3">
      <c r="A108">
        <v>8808</v>
      </c>
      <c r="B108">
        <v>384</v>
      </c>
      <c r="C108" t="s">
        <v>192</v>
      </c>
      <c r="D108" t="s">
        <v>476</v>
      </c>
      <c r="E108" t="s">
        <v>14</v>
      </c>
      <c r="F108" t="s">
        <v>193</v>
      </c>
      <c r="G108">
        <v>6061993877</v>
      </c>
      <c r="H108" s="2">
        <v>37462</v>
      </c>
      <c r="I108" s="2">
        <v>41946</v>
      </c>
    </row>
    <row r="109" spans="1:9" x14ac:dyDescent="0.3">
      <c r="A109">
        <v>4920</v>
      </c>
      <c r="B109">
        <v>467</v>
      </c>
      <c r="C109" t="s">
        <v>194</v>
      </c>
      <c r="D109" t="s">
        <v>477</v>
      </c>
      <c r="E109" t="s">
        <v>14</v>
      </c>
      <c r="F109" t="s">
        <v>195</v>
      </c>
      <c r="G109">
        <v>7395125371</v>
      </c>
      <c r="H109" s="2">
        <v>30178</v>
      </c>
      <c r="I109" s="2">
        <v>34084</v>
      </c>
    </row>
    <row r="110" spans="1:9" x14ac:dyDescent="0.3">
      <c r="A110">
        <v>3140</v>
      </c>
      <c r="B110">
        <v>112</v>
      </c>
      <c r="C110" t="s">
        <v>196</v>
      </c>
      <c r="D110" t="s">
        <v>478</v>
      </c>
      <c r="E110" t="s">
        <v>11</v>
      </c>
      <c r="F110" t="s">
        <v>197</v>
      </c>
      <c r="G110">
        <v>7624401610</v>
      </c>
      <c r="H110" s="2">
        <v>38334</v>
      </c>
      <c r="I110" s="2">
        <v>38932</v>
      </c>
    </row>
    <row r="111" spans="1:9" x14ac:dyDescent="0.3">
      <c r="A111">
        <v>8104</v>
      </c>
      <c r="B111">
        <v>906</v>
      </c>
      <c r="C111" t="s">
        <v>198</v>
      </c>
      <c r="D111" t="s">
        <v>479</v>
      </c>
      <c r="E111" t="s">
        <v>11</v>
      </c>
      <c r="F111" t="s">
        <v>199</v>
      </c>
      <c r="G111">
        <v>8271413320</v>
      </c>
      <c r="H111" s="2">
        <v>41028</v>
      </c>
      <c r="I111" s="2">
        <v>44948</v>
      </c>
    </row>
    <row r="112" spans="1:9" x14ac:dyDescent="0.3">
      <c r="A112">
        <v>2208</v>
      </c>
      <c r="B112">
        <v>609</v>
      </c>
      <c r="C112" t="s">
        <v>200</v>
      </c>
      <c r="D112" t="s">
        <v>480</v>
      </c>
      <c r="E112" t="s">
        <v>14</v>
      </c>
      <c r="F112" t="s">
        <v>201</v>
      </c>
      <c r="G112">
        <v>6202223720</v>
      </c>
      <c r="H112" s="2">
        <v>34249</v>
      </c>
      <c r="I112" s="2">
        <v>37326</v>
      </c>
    </row>
    <row r="113" spans="1:9" x14ac:dyDescent="0.3">
      <c r="A113">
        <v>7043</v>
      </c>
      <c r="B113">
        <v>379</v>
      </c>
      <c r="C113" t="s">
        <v>202</v>
      </c>
      <c r="D113" t="s">
        <v>481</v>
      </c>
      <c r="E113" t="s">
        <v>14</v>
      </c>
      <c r="F113" t="s">
        <v>203</v>
      </c>
      <c r="G113">
        <v>8194423563</v>
      </c>
      <c r="H113" s="2">
        <v>37813</v>
      </c>
      <c r="I113" s="2">
        <v>40733</v>
      </c>
    </row>
    <row r="114" spans="1:9" x14ac:dyDescent="0.3">
      <c r="A114">
        <v>7485</v>
      </c>
      <c r="B114">
        <v>357</v>
      </c>
      <c r="C114" t="s">
        <v>204</v>
      </c>
      <c r="D114" t="s">
        <v>482</v>
      </c>
      <c r="E114" t="s">
        <v>14</v>
      </c>
      <c r="F114" t="s">
        <v>205</v>
      </c>
      <c r="G114">
        <v>8529931415</v>
      </c>
      <c r="H114" s="2">
        <v>29105</v>
      </c>
      <c r="I114" s="2">
        <v>30098</v>
      </c>
    </row>
    <row r="115" spans="1:9" x14ac:dyDescent="0.3">
      <c r="A115">
        <v>1748</v>
      </c>
      <c r="B115">
        <v>364</v>
      </c>
      <c r="C115" t="s">
        <v>206</v>
      </c>
      <c r="D115" t="s">
        <v>483</v>
      </c>
      <c r="E115" t="s">
        <v>8</v>
      </c>
      <c r="F115" t="s">
        <v>207</v>
      </c>
      <c r="G115">
        <v>4033094166</v>
      </c>
      <c r="H115" s="2">
        <v>41589</v>
      </c>
      <c r="I115" s="2">
        <v>44826</v>
      </c>
    </row>
    <row r="116" spans="1:9" x14ac:dyDescent="0.3">
      <c r="A116">
        <v>9968</v>
      </c>
      <c r="B116">
        <v>69</v>
      </c>
      <c r="C116" t="s">
        <v>208</v>
      </c>
      <c r="D116" t="s">
        <v>484</v>
      </c>
      <c r="E116" t="s">
        <v>14</v>
      </c>
      <c r="F116" t="s">
        <v>209</v>
      </c>
      <c r="G116">
        <v>1840361778</v>
      </c>
      <c r="H116" s="2">
        <v>27616</v>
      </c>
      <c r="I116" s="2">
        <v>31593</v>
      </c>
    </row>
    <row r="117" spans="1:9" x14ac:dyDescent="0.3">
      <c r="A117">
        <v>5330</v>
      </c>
      <c r="B117">
        <v>973</v>
      </c>
      <c r="C117" t="s">
        <v>210</v>
      </c>
      <c r="D117" t="s">
        <v>485</v>
      </c>
      <c r="E117" t="s">
        <v>14</v>
      </c>
      <c r="F117" t="s">
        <v>211</v>
      </c>
      <c r="G117">
        <v>5888927246</v>
      </c>
      <c r="H117" s="2">
        <v>39784</v>
      </c>
      <c r="I117" s="2">
        <v>46105</v>
      </c>
    </row>
    <row r="118" spans="1:9" x14ac:dyDescent="0.3">
      <c r="A118">
        <v>2183</v>
      </c>
      <c r="B118">
        <v>455</v>
      </c>
      <c r="C118" t="s">
        <v>212</v>
      </c>
      <c r="D118" t="s">
        <v>486</v>
      </c>
      <c r="E118" t="s">
        <v>8</v>
      </c>
      <c r="F118" t="s">
        <v>213</v>
      </c>
      <c r="G118">
        <v>1146373455</v>
      </c>
      <c r="H118" s="2">
        <v>27310</v>
      </c>
      <c r="I118" s="2">
        <v>32333</v>
      </c>
    </row>
    <row r="119" spans="1:9" x14ac:dyDescent="0.3">
      <c r="A119">
        <v>2182</v>
      </c>
      <c r="B119">
        <v>247</v>
      </c>
      <c r="C119" t="s">
        <v>214</v>
      </c>
      <c r="D119" t="s">
        <v>487</v>
      </c>
      <c r="E119" t="s">
        <v>14</v>
      </c>
      <c r="F119" t="s">
        <v>215</v>
      </c>
      <c r="G119">
        <v>4951091066</v>
      </c>
      <c r="H119" s="2">
        <v>25935</v>
      </c>
      <c r="I119" s="2">
        <v>30207</v>
      </c>
    </row>
    <row r="120" spans="1:9" x14ac:dyDescent="0.3">
      <c r="A120">
        <v>1087</v>
      </c>
      <c r="B120">
        <v>491</v>
      </c>
      <c r="C120" t="s">
        <v>216</v>
      </c>
      <c r="D120" t="s">
        <v>488</v>
      </c>
      <c r="E120" t="s">
        <v>11</v>
      </c>
      <c r="F120" t="s">
        <v>217</v>
      </c>
      <c r="G120">
        <v>3384176833</v>
      </c>
      <c r="H120" s="2">
        <v>39557</v>
      </c>
      <c r="I120" s="2">
        <v>44427</v>
      </c>
    </row>
    <row r="121" spans="1:9" x14ac:dyDescent="0.3">
      <c r="A121">
        <v>4296</v>
      </c>
      <c r="B121">
        <v>826</v>
      </c>
      <c r="C121" t="s">
        <v>218</v>
      </c>
      <c r="D121" t="s">
        <v>489</v>
      </c>
      <c r="E121" t="s">
        <v>8</v>
      </c>
      <c r="F121" t="s">
        <v>219</v>
      </c>
      <c r="G121">
        <v>7174320820</v>
      </c>
      <c r="H121" s="2">
        <v>41487</v>
      </c>
      <c r="I121" s="2">
        <v>45451</v>
      </c>
    </row>
    <row r="122" spans="1:9" x14ac:dyDescent="0.3">
      <c r="A122">
        <v>9784</v>
      </c>
      <c r="B122">
        <v>400</v>
      </c>
      <c r="C122" t="s">
        <v>220</v>
      </c>
      <c r="D122" t="s">
        <v>490</v>
      </c>
      <c r="E122" t="s">
        <v>8</v>
      </c>
      <c r="F122" t="s">
        <v>221</v>
      </c>
      <c r="G122">
        <v>2668150446</v>
      </c>
      <c r="H122" s="2">
        <v>38732</v>
      </c>
      <c r="I122" s="2">
        <v>43894</v>
      </c>
    </row>
    <row r="123" spans="1:9" x14ac:dyDescent="0.3">
      <c r="A123">
        <v>6210</v>
      </c>
      <c r="B123">
        <v>271</v>
      </c>
      <c r="C123" t="s">
        <v>222</v>
      </c>
      <c r="D123" t="s">
        <v>491</v>
      </c>
      <c r="E123" t="s">
        <v>14</v>
      </c>
      <c r="F123" t="s">
        <v>223</v>
      </c>
      <c r="G123">
        <v>5992525888</v>
      </c>
      <c r="H123" s="2">
        <v>40353</v>
      </c>
      <c r="I123" s="2">
        <v>47425</v>
      </c>
    </row>
    <row r="124" spans="1:9" x14ac:dyDescent="0.3">
      <c r="A124">
        <v>5781</v>
      </c>
      <c r="B124">
        <v>110</v>
      </c>
      <c r="C124" t="s">
        <v>224</v>
      </c>
      <c r="D124" t="s">
        <v>492</v>
      </c>
      <c r="E124" t="s">
        <v>14</v>
      </c>
      <c r="F124" t="s">
        <v>225</v>
      </c>
      <c r="G124">
        <v>5391751398</v>
      </c>
      <c r="H124" s="2">
        <v>41589</v>
      </c>
      <c r="I124" s="2">
        <v>44773</v>
      </c>
    </row>
    <row r="125" spans="1:9" x14ac:dyDescent="0.3">
      <c r="A125">
        <v>8306</v>
      </c>
      <c r="B125">
        <v>277</v>
      </c>
      <c r="C125" t="s">
        <v>226</v>
      </c>
      <c r="D125" t="s">
        <v>493</v>
      </c>
      <c r="E125" t="s">
        <v>14</v>
      </c>
      <c r="F125" t="s">
        <v>227</v>
      </c>
      <c r="G125">
        <v>4305011101</v>
      </c>
      <c r="H125" s="2">
        <v>40312</v>
      </c>
      <c r="I125" s="2">
        <v>42939</v>
      </c>
    </row>
    <row r="126" spans="1:9" x14ac:dyDescent="0.3">
      <c r="A126">
        <v>3270</v>
      </c>
      <c r="B126">
        <v>85</v>
      </c>
      <c r="C126" t="s">
        <v>228</v>
      </c>
      <c r="D126" t="s">
        <v>494</v>
      </c>
      <c r="E126" t="s">
        <v>14</v>
      </c>
      <c r="F126" t="s">
        <v>229</v>
      </c>
      <c r="G126">
        <v>3253132607</v>
      </c>
      <c r="H126" s="2">
        <v>36058</v>
      </c>
      <c r="I126" s="2">
        <v>43402</v>
      </c>
    </row>
    <row r="127" spans="1:9" x14ac:dyDescent="0.3">
      <c r="A127">
        <v>6787</v>
      </c>
      <c r="B127">
        <v>863</v>
      </c>
      <c r="C127" t="s">
        <v>230</v>
      </c>
      <c r="D127" t="s">
        <v>495</v>
      </c>
      <c r="E127" t="s">
        <v>11</v>
      </c>
      <c r="F127" t="s">
        <v>231</v>
      </c>
      <c r="G127">
        <v>3282200761</v>
      </c>
      <c r="H127" s="2">
        <v>36850</v>
      </c>
      <c r="I127" s="2">
        <v>39795</v>
      </c>
    </row>
    <row r="128" spans="1:9" x14ac:dyDescent="0.3">
      <c r="A128">
        <v>3733</v>
      </c>
      <c r="B128">
        <v>731</v>
      </c>
      <c r="C128" t="s">
        <v>232</v>
      </c>
      <c r="D128" t="s">
        <v>496</v>
      </c>
      <c r="E128" t="s">
        <v>8</v>
      </c>
      <c r="F128" t="s">
        <v>233</v>
      </c>
      <c r="G128">
        <v>8831717023</v>
      </c>
      <c r="H128" s="2">
        <v>29331</v>
      </c>
      <c r="I128" s="2">
        <v>31520</v>
      </c>
    </row>
    <row r="129" spans="1:9" x14ac:dyDescent="0.3">
      <c r="A129">
        <v>207</v>
      </c>
      <c r="B129">
        <v>638</v>
      </c>
      <c r="C129" t="s">
        <v>234</v>
      </c>
      <c r="D129" t="s">
        <v>497</v>
      </c>
      <c r="E129" t="s">
        <v>14</v>
      </c>
      <c r="F129" t="s">
        <v>235</v>
      </c>
      <c r="G129">
        <v>6274955877</v>
      </c>
      <c r="H129" s="2">
        <v>42876</v>
      </c>
      <c r="I129" s="2">
        <v>45275</v>
      </c>
    </row>
    <row r="130" spans="1:9" x14ac:dyDescent="0.3">
      <c r="A130">
        <v>3</v>
      </c>
      <c r="B130">
        <v>275</v>
      </c>
      <c r="C130" t="s">
        <v>236</v>
      </c>
      <c r="D130" t="s">
        <v>498</v>
      </c>
      <c r="E130" t="s">
        <v>8</v>
      </c>
      <c r="F130" t="s">
        <v>237</v>
      </c>
      <c r="G130">
        <v>9875661422</v>
      </c>
      <c r="H130" s="2">
        <v>34426</v>
      </c>
      <c r="I130" s="2">
        <v>38002</v>
      </c>
    </row>
    <row r="131" spans="1:9" x14ac:dyDescent="0.3">
      <c r="A131">
        <v>1896</v>
      </c>
      <c r="B131">
        <v>278</v>
      </c>
      <c r="C131" t="s">
        <v>238</v>
      </c>
      <c r="D131" t="s">
        <v>499</v>
      </c>
      <c r="E131" t="s">
        <v>14</v>
      </c>
      <c r="F131" t="s">
        <v>239</v>
      </c>
      <c r="G131">
        <v>9976580262</v>
      </c>
      <c r="H131" s="2">
        <v>28397</v>
      </c>
      <c r="I131" s="2">
        <v>31787</v>
      </c>
    </row>
    <row r="132" spans="1:9" x14ac:dyDescent="0.3">
      <c r="A132">
        <v>9631</v>
      </c>
      <c r="B132">
        <v>948</v>
      </c>
      <c r="C132" t="s">
        <v>240</v>
      </c>
      <c r="D132" t="s">
        <v>500</v>
      </c>
      <c r="E132" t="s">
        <v>14</v>
      </c>
      <c r="F132" t="s">
        <v>241</v>
      </c>
      <c r="G132">
        <v>7191264003</v>
      </c>
      <c r="H132" s="2">
        <v>40565</v>
      </c>
      <c r="I132" s="2">
        <v>42654</v>
      </c>
    </row>
    <row r="133" spans="1:9" x14ac:dyDescent="0.3">
      <c r="A133">
        <v>3132</v>
      </c>
      <c r="B133">
        <v>912</v>
      </c>
      <c r="C133" t="s">
        <v>242</v>
      </c>
      <c r="D133" t="s">
        <v>501</v>
      </c>
      <c r="E133" t="s">
        <v>14</v>
      </c>
      <c r="F133" t="s">
        <v>243</v>
      </c>
      <c r="G133">
        <v>3477191930</v>
      </c>
      <c r="H133" s="2">
        <v>28370</v>
      </c>
      <c r="I133" s="2">
        <v>28932</v>
      </c>
    </row>
    <row r="134" spans="1:9" x14ac:dyDescent="0.3">
      <c r="A134">
        <v>1202</v>
      </c>
      <c r="B134">
        <v>426</v>
      </c>
      <c r="C134" t="s">
        <v>244</v>
      </c>
      <c r="D134" t="s">
        <v>502</v>
      </c>
      <c r="E134" t="s">
        <v>8</v>
      </c>
      <c r="F134" t="s">
        <v>245</v>
      </c>
      <c r="G134">
        <v>4935174932</v>
      </c>
      <c r="H134" s="2">
        <v>39390</v>
      </c>
      <c r="I134" s="2">
        <v>45663</v>
      </c>
    </row>
    <row r="135" spans="1:9" x14ac:dyDescent="0.3">
      <c r="A135">
        <v>8834</v>
      </c>
      <c r="B135">
        <v>735</v>
      </c>
      <c r="C135" t="s">
        <v>96</v>
      </c>
      <c r="D135" t="s">
        <v>503</v>
      </c>
      <c r="E135" t="s">
        <v>8</v>
      </c>
      <c r="F135" t="s">
        <v>246</v>
      </c>
      <c r="G135">
        <v>6582738747</v>
      </c>
      <c r="H135" s="2">
        <v>32245</v>
      </c>
      <c r="I135" s="2">
        <v>37459</v>
      </c>
    </row>
    <row r="136" spans="1:9" x14ac:dyDescent="0.3">
      <c r="A136">
        <v>1201</v>
      </c>
      <c r="B136">
        <v>666</v>
      </c>
      <c r="C136" t="s">
        <v>247</v>
      </c>
      <c r="D136" t="s">
        <v>504</v>
      </c>
      <c r="E136" t="s">
        <v>8</v>
      </c>
      <c r="F136" t="s">
        <v>248</v>
      </c>
      <c r="G136">
        <v>7050577792</v>
      </c>
      <c r="H136" s="2">
        <v>32166</v>
      </c>
      <c r="I136" s="2">
        <v>39254</v>
      </c>
    </row>
    <row r="137" spans="1:9" x14ac:dyDescent="0.3">
      <c r="A137">
        <v>2573</v>
      </c>
      <c r="B137">
        <v>888</v>
      </c>
      <c r="C137" t="s">
        <v>249</v>
      </c>
      <c r="D137" t="s">
        <v>505</v>
      </c>
      <c r="E137" t="s">
        <v>8</v>
      </c>
      <c r="F137" t="s">
        <v>250</v>
      </c>
      <c r="G137">
        <v>8241842420</v>
      </c>
      <c r="H137" s="2">
        <v>39669</v>
      </c>
      <c r="I137" s="2">
        <v>40341</v>
      </c>
    </row>
    <row r="138" spans="1:9" x14ac:dyDescent="0.3">
      <c r="A138">
        <v>6759</v>
      </c>
      <c r="B138">
        <v>310</v>
      </c>
      <c r="C138" t="s">
        <v>251</v>
      </c>
      <c r="D138" t="s">
        <v>506</v>
      </c>
      <c r="E138" t="s">
        <v>8</v>
      </c>
      <c r="F138" t="s">
        <v>252</v>
      </c>
      <c r="G138">
        <v>2604037592</v>
      </c>
      <c r="H138" s="2">
        <v>26413</v>
      </c>
      <c r="I138" s="2">
        <v>30022</v>
      </c>
    </row>
    <row r="139" spans="1:9" x14ac:dyDescent="0.3">
      <c r="A139">
        <v>2601</v>
      </c>
      <c r="B139">
        <v>43</v>
      </c>
      <c r="C139" t="s">
        <v>253</v>
      </c>
      <c r="D139" t="s">
        <v>507</v>
      </c>
      <c r="E139" t="s">
        <v>11</v>
      </c>
      <c r="F139" t="s">
        <v>254</v>
      </c>
      <c r="G139">
        <v>9380507727</v>
      </c>
      <c r="H139" s="2">
        <v>30200</v>
      </c>
      <c r="I139" s="2">
        <v>34861</v>
      </c>
    </row>
    <row r="140" spans="1:9" x14ac:dyDescent="0.3">
      <c r="A140">
        <v>2656</v>
      </c>
      <c r="B140">
        <v>722</v>
      </c>
      <c r="C140" t="s">
        <v>88</v>
      </c>
      <c r="D140" t="s">
        <v>508</v>
      </c>
      <c r="E140" t="s">
        <v>11</v>
      </c>
      <c r="F140" t="s">
        <v>255</v>
      </c>
      <c r="G140">
        <v>4722321429</v>
      </c>
      <c r="H140" s="2">
        <v>30033</v>
      </c>
      <c r="I140" s="2">
        <v>35533</v>
      </c>
    </row>
    <row r="141" spans="1:9" x14ac:dyDescent="0.3">
      <c r="A141">
        <v>9645</v>
      </c>
      <c r="B141">
        <v>233</v>
      </c>
      <c r="C141" t="s">
        <v>94</v>
      </c>
      <c r="D141" t="s">
        <v>509</v>
      </c>
      <c r="E141" t="s">
        <v>11</v>
      </c>
      <c r="F141" t="s">
        <v>184</v>
      </c>
      <c r="G141">
        <v>9598036922</v>
      </c>
      <c r="H141" s="2">
        <v>36315</v>
      </c>
      <c r="I141" s="2">
        <v>42362</v>
      </c>
    </row>
    <row r="142" spans="1:9" x14ac:dyDescent="0.3">
      <c r="A142">
        <v>584</v>
      </c>
      <c r="B142">
        <v>392</v>
      </c>
      <c r="C142" t="s">
        <v>152</v>
      </c>
      <c r="D142" t="s">
        <v>510</v>
      </c>
      <c r="E142" t="s">
        <v>11</v>
      </c>
      <c r="F142" t="s">
        <v>256</v>
      </c>
      <c r="G142">
        <v>2677043411</v>
      </c>
      <c r="H142" s="2">
        <v>28109</v>
      </c>
      <c r="I142" s="2">
        <v>28839</v>
      </c>
    </row>
    <row r="143" spans="1:9" x14ac:dyDescent="0.3">
      <c r="A143">
        <v>2121</v>
      </c>
      <c r="B143">
        <v>527</v>
      </c>
      <c r="C143" t="s">
        <v>257</v>
      </c>
      <c r="D143" t="s">
        <v>511</v>
      </c>
      <c r="E143" t="s">
        <v>11</v>
      </c>
      <c r="F143" t="s">
        <v>258</v>
      </c>
      <c r="G143">
        <v>4336869761</v>
      </c>
      <c r="H143" s="2">
        <v>26995</v>
      </c>
      <c r="I143" s="2">
        <v>29875</v>
      </c>
    </row>
    <row r="144" spans="1:9" x14ac:dyDescent="0.3">
      <c r="A144">
        <v>2142</v>
      </c>
      <c r="B144">
        <v>767</v>
      </c>
      <c r="C144" t="s">
        <v>28</v>
      </c>
      <c r="D144" t="s">
        <v>512</v>
      </c>
      <c r="E144" t="s">
        <v>8</v>
      </c>
      <c r="F144" t="s">
        <v>259</v>
      </c>
      <c r="G144">
        <v>3463358376</v>
      </c>
      <c r="H144" s="2">
        <v>26914</v>
      </c>
      <c r="I144" s="2">
        <v>28047</v>
      </c>
    </row>
    <row r="145" spans="1:9" x14ac:dyDescent="0.3">
      <c r="A145">
        <v>2396</v>
      </c>
      <c r="B145">
        <v>650</v>
      </c>
      <c r="C145" t="s">
        <v>260</v>
      </c>
      <c r="D145" t="s">
        <v>513</v>
      </c>
      <c r="E145" t="s">
        <v>14</v>
      </c>
      <c r="F145" t="s">
        <v>261</v>
      </c>
      <c r="G145">
        <v>6083580617</v>
      </c>
      <c r="H145" s="2">
        <v>30958</v>
      </c>
      <c r="I145" s="2">
        <v>33313</v>
      </c>
    </row>
    <row r="146" spans="1:9" x14ac:dyDescent="0.3">
      <c r="A146">
        <v>8747</v>
      </c>
      <c r="B146">
        <v>908</v>
      </c>
      <c r="C146" t="s">
        <v>262</v>
      </c>
      <c r="D146" t="s">
        <v>514</v>
      </c>
      <c r="E146" t="s">
        <v>14</v>
      </c>
      <c r="F146" t="s">
        <v>263</v>
      </c>
      <c r="G146">
        <v>3087180828</v>
      </c>
      <c r="H146" s="2">
        <v>38732</v>
      </c>
      <c r="I146" s="2">
        <v>45501</v>
      </c>
    </row>
    <row r="147" spans="1:9" x14ac:dyDescent="0.3">
      <c r="A147">
        <v>4142</v>
      </c>
      <c r="B147">
        <v>955</v>
      </c>
      <c r="C147" t="s">
        <v>264</v>
      </c>
      <c r="D147" t="s">
        <v>515</v>
      </c>
      <c r="E147" t="s">
        <v>14</v>
      </c>
      <c r="F147" t="s">
        <v>265</v>
      </c>
      <c r="G147">
        <v>1771412315</v>
      </c>
      <c r="H147" s="2">
        <v>28397</v>
      </c>
      <c r="I147" s="2">
        <v>33803</v>
      </c>
    </row>
    <row r="148" spans="1:9" x14ac:dyDescent="0.3">
      <c r="A148">
        <v>9770</v>
      </c>
      <c r="B148">
        <v>106</v>
      </c>
      <c r="C148" t="s">
        <v>266</v>
      </c>
      <c r="D148" t="s">
        <v>516</v>
      </c>
      <c r="E148" t="s">
        <v>11</v>
      </c>
      <c r="F148" t="s">
        <v>267</v>
      </c>
      <c r="G148">
        <v>7962531995</v>
      </c>
      <c r="H148" s="2">
        <v>38948</v>
      </c>
      <c r="I148" s="2">
        <v>41281</v>
      </c>
    </row>
    <row r="149" spans="1:9" x14ac:dyDescent="0.3">
      <c r="A149">
        <v>2593</v>
      </c>
      <c r="B149">
        <v>410</v>
      </c>
      <c r="C149" t="s">
        <v>206</v>
      </c>
      <c r="D149" t="s">
        <v>517</v>
      </c>
      <c r="E149" t="s">
        <v>11</v>
      </c>
      <c r="F149" t="s">
        <v>268</v>
      </c>
      <c r="G149">
        <v>5212165773</v>
      </c>
      <c r="H149" s="2">
        <v>41343</v>
      </c>
      <c r="I149" s="2">
        <v>48407</v>
      </c>
    </row>
    <row r="150" spans="1:9" x14ac:dyDescent="0.3">
      <c r="A150">
        <v>9807</v>
      </c>
      <c r="B150">
        <v>311</v>
      </c>
      <c r="C150" t="s">
        <v>269</v>
      </c>
      <c r="D150" t="s">
        <v>518</v>
      </c>
      <c r="E150" t="s">
        <v>14</v>
      </c>
      <c r="F150" t="s">
        <v>270</v>
      </c>
      <c r="G150">
        <v>1106944265</v>
      </c>
      <c r="H150" s="2">
        <v>38436</v>
      </c>
      <c r="I150" s="2">
        <v>43732</v>
      </c>
    </row>
    <row r="151" spans="1:9" x14ac:dyDescent="0.3">
      <c r="A151">
        <v>2525</v>
      </c>
      <c r="B151">
        <v>830</v>
      </c>
      <c r="C151" t="s">
        <v>271</v>
      </c>
      <c r="D151" t="s">
        <v>519</v>
      </c>
      <c r="E151" t="s">
        <v>8</v>
      </c>
      <c r="F151" t="s">
        <v>272</v>
      </c>
      <c r="G151">
        <v>9484650144</v>
      </c>
      <c r="H151" s="2">
        <v>40353</v>
      </c>
      <c r="I151" s="2">
        <v>46345</v>
      </c>
    </row>
    <row r="152" spans="1:9" x14ac:dyDescent="0.3">
      <c r="A152">
        <v>1724</v>
      </c>
      <c r="B152">
        <v>805</v>
      </c>
      <c r="C152" t="s">
        <v>273</v>
      </c>
      <c r="D152" t="s">
        <v>520</v>
      </c>
      <c r="E152" t="s">
        <v>8</v>
      </c>
      <c r="F152" t="s">
        <v>274</v>
      </c>
      <c r="G152">
        <v>5023276687</v>
      </c>
      <c r="H152" s="2">
        <v>30618</v>
      </c>
      <c r="I152" s="2">
        <v>32019</v>
      </c>
    </row>
    <row r="153" spans="1:9" x14ac:dyDescent="0.3">
      <c r="A153">
        <v>7146</v>
      </c>
      <c r="B153">
        <v>351</v>
      </c>
      <c r="C153" t="s">
        <v>275</v>
      </c>
      <c r="D153" t="s">
        <v>521</v>
      </c>
      <c r="E153" t="s">
        <v>11</v>
      </c>
      <c r="F153" t="s">
        <v>276</v>
      </c>
      <c r="G153">
        <v>2048989791</v>
      </c>
      <c r="H153" s="2">
        <v>41589</v>
      </c>
      <c r="I153" s="2">
        <v>46347</v>
      </c>
    </row>
    <row r="154" spans="1:9" x14ac:dyDescent="0.3">
      <c r="A154">
        <v>563</v>
      </c>
      <c r="B154">
        <v>529</v>
      </c>
      <c r="C154" t="s">
        <v>277</v>
      </c>
      <c r="D154" t="s">
        <v>522</v>
      </c>
      <c r="E154" t="s">
        <v>14</v>
      </c>
      <c r="F154" t="s">
        <v>278</v>
      </c>
      <c r="G154">
        <v>8133737988</v>
      </c>
      <c r="H154" s="2">
        <v>27557</v>
      </c>
      <c r="I154" s="2">
        <v>30326</v>
      </c>
    </row>
    <row r="155" spans="1:9" x14ac:dyDescent="0.3">
      <c r="A155">
        <v>7771</v>
      </c>
      <c r="B155">
        <v>52</v>
      </c>
      <c r="C155" t="s">
        <v>279</v>
      </c>
      <c r="D155" t="s">
        <v>523</v>
      </c>
      <c r="E155" t="s">
        <v>14</v>
      </c>
      <c r="F155" t="s">
        <v>280</v>
      </c>
      <c r="G155">
        <v>3262621948</v>
      </c>
      <c r="H155" s="2">
        <v>37574</v>
      </c>
      <c r="I155" s="2">
        <v>44918</v>
      </c>
    </row>
    <row r="156" spans="1:9" x14ac:dyDescent="0.3">
      <c r="A156">
        <v>4789</v>
      </c>
      <c r="B156">
        <v>30</v>
      </c>
      <c r="C156" t="s">
        <v>281</v>
      </c>
      <c r="D156" t="s">
        <v>524</v>
      </c>
      <c r="E156" t="s">
        <v>8</v>
      </c>
      <c r="F156" t="s">
        <v>282</v>
      </c>
      <c r="G156">
        <v>3426943865</v>
      </c>
      <c r="H156" s="2">
        <v>42701</v>
      </c>
      <c r="I156" s="2">
        <v>47289</v>
      </c>
    </row>
    <row r="157" spans="1:9" x14ac:dyDescent="0.3">
      <c r="A157">
        <v>3221</v>
      </c>
      <c r="B157">
        <v>421</v>
      </c>
      <c r="C157" t="s">
        <v>283</v>
      </c>
      <c r="D157" t="s">
        <v>525</v>
      </c>
      <c r="E157" t="s">
        <v>14</v>
      </c>
      <c r="F157" t="s">
        <v>284</v>
      </c>
      <c r="G157">
        <v>7803854441</v>
      </c>
      <c r="H157" s="2">
        <v>37431</v>
      </c>
      <c r="I157" s="2">
        <v>41643</v>
      </c>
    </row>
    <row r="158" spans="1:9" x14ac:dyDescent="0.3">
      <c r="A158">
        <v>5197</v>
      </c>
      <c r="B158">
        <v>696</v>
      </c>
      <c r="C158" t="s">
        <v>285</v>
      </c>
      <c r="D158" t="s">
        <v>526</v>
      </c>
      <c r="E158" t="s">
        <v>8</v>
      </c>
      <c r="F158" t="s">
        <v>286</v>
      </c>
      <c r="G158">
        <v>9770768694</v>
      </c>
      <c r="H158" s="2">
        <v>35026</v>
      </c>
      <c r="I158" s="2">
        <v>36681</v>
      </c>
    </row>
    <row r="159" spans="1:9" x14ac:dyDescent="0.3">
      <c r="A159">
        <v>8183</v>
      </c>
      <c r="B159">
        <v>788</v>
      </c>
      <c r="C159" t="s">
        <v>287</v>
      </c>
      <c r="D159" t="s">
        <v>527</v>
      </c>
      <c r="E159" t="s">
        <v>14</v>
      </c>
      <c r="F159" t="s">
        <v>288</v>
      </c>
      <c r="G159">
        <v>2496040176</v>
      </c>
      <c r="H159" s="2">
        <v>40677</v>
      </c>
      <c r="I159" s="2">
        <v>41528</v>
      </c>
    </row>
    <row r="160" spans="1:9" x14ac:dyDescent="0.3">
      <c r="A160">
        <v>1126</v>
      </c>
      <c r="B160">
        <v>590</v>
      </c>
      <c r="C160" t="s">
        <v>289</v>
      </c>
      <c r="D160" t="s">
        <v>528</v>
      </c>
      <c r="E160" t="s">
        <v>11</v>
      </c>
      <c r="F160" t="s">
        <v>290</v>
      </c>
      <c r="G160">
        <v>5597753640</v>
      </c>
      <c r="H160" s="2">
        <v>37462</v>
      </c>
      <c r="I160" s="2">
        <v>40524</v>
      </c>
    </row>
    <row r="161" spans="1:9" x14ac:dyDescent="0.3">
      <c r="A161">
        <v>4899</v>
      </c>
      <c r="B161">
        <v>417</v>
      </c>
      <c r="C161" t="s">
        <v>291</v>
      </c>
      <c r="D161" t="s">
        <v>529</v>
      </c>
      <c r="E161" t="s">
        <v>8</v>
      </c>
      <c r="F161" t="s">
        <v>292</v>
      </c>
      <c r="G161">
        <v>6624913103</v>
      </c>
      <c r="H161" s="2">
        <v>40081</v>
      </c>
      <c r="I161" s="2">
        <v>45001</v>
      </c>
    </row>
    <row r="162" spans="1:9" x14ac:dyDescent="0.3">
      <c r="A162">
        <v>4732</v>
      </c>
      <c r="B162">
        <v>635</v>
      </c>
      <c r="C162" t="s">
        <v>293</v>
      </c>
      <c r="D162" t="s">
        <v>530</v>
      </c>
      <c r="E162" t="s">
        <v>8</v>
      </c>
      <c r="F162" t="s">
        <v>294</v>
      </c>
      <c r="G162">
        <v>2676477272</v>
      </c>
      <c r="H162" s="2">
        <v>29348</v>
      </c>
      <c r="I162" s="2">
        <v>32068</v>
      </c>
    </row>
    <row r="163" spans="1:9" x14ac:dyDescent="0.3">
      <c r="A163">
        <v>4103</v>
      </c>
      <c r="B163">
        <v>549</v>
      </c>
      <c r="C163" t="s">
        <v>295</v>
      </c>
      <c r="D163" t="s">
        <v>531</v>
      </c>
      <c r="E163" t="s">
        <v>8</v>
      </c>
      <c r="F163" t="s">
        <v>296</v>
      </c>
      <c r="G163">
        <v>7164606551</v>
      </c>
      <c r="H163" s="2">
        <v>26598</v>
      </c>
      <c r="I163" s="2">
        <v>32864</v>
      </c>
    </row>
    <row r="164" spans="1:9" x14ac:dyDescent="0.3">
      <c r="A164">
        <v>7861</v>
      </c>
      <c r="B164">
        <v>877</v>
      </c>
      <c r="C164" t="s">
        <v>297</v>
      </c>
      <c r="D164" t="s">
        <v>532</v>
      </c>
      <c r="E164" t="s">
        <v>11</v>
      </c>
      <c r="F164" t="s">
        <v>298</v>
      </c>
      <c r="G164">
        <v>6448120894</v>
      </c>
      <c r="H164" s="2">
        <v>38732</v>
      </c>
      <c r="I164" s="2">
        <v>43959</v>
      </c>
    </row>
    <row r="165" spans="1:9" x14ac:dyDescent="0.3">
      <c r="A165">
        <v>7764</v>
      </c>
      <c r="B165">
        <v>690</v>
      </c>
      <c r="C165" t="s">
        <v>299</v>
      </c>
      <c r="D165" t="s">
        <v>533</v>
      </c>
      <c r="E165" t="s">
        <v>11</v>
      </c>
      <c r="F165" t="s">
        <v>300</v>
      </c>
      <c r="G165">
        <v>8065274712</v>
      </c>
      <c r="H165" s="2">
        <v>40486</v>
      </c>
      <c r="I165" s="2">
        <v>42090</v>
      </c>
    </row>
    <row r="166" spans="1:9" x14ac:dyDescent="0.3">
      <c r="A166">
        <v>5345</v>
      </c>
      <c r="B166">
        <v>164</v>
      </c>
      <c r="C166" t="s">
        <v>301</v>
      </c>
      <c r="D166" t="s">
        <v>534</v>
      </c>
      <c r="E166" t="s">
        <v>11</v>
      </c>
      <c r="F166" t="s">
        <v>302</v>
      </c>
      <c r="G166">
        <v>8636405460</v>
      </c>
      <c r="H166" s="2">
        <v>35569</v>
      </c>
      <c r="I166" s="2">
        <v>39460</v>
      </c>
    </row>
    <row r="167" spans="1:9" x14ac:dyDescent="0.3">
      <c r="A167">
        <v>6191</v>
      </c>
      <c r="B167">
        <v>279</v>
      </c>
      <c r="C167" t="s">
        <v>251</v>
      </c>
      <c r="D167" t="s">
        <v>535</v>
      </c>
      <c r="E167" t="s">
        <v>14</v>
      </c>
      <c r="F167" t="s">
        <v>303</v>
      </c>
      <c r="G167">
        <v>7478765147</v>
      </c>
      <c r="H167" s="2">
        <v>29908</v>
      </c>
      <c r="I167" s="2">
        <v>32618</v>
      </c>
    </row>
    <row r="168" spans="1:9" x14ac:dyDescent="0.3">
      <c r="A168">
        <v>310</v>
      </c>
      <c r="B168">
        <v>574</v>
      </c>
      <c r="C168" t="s">
        <v>304</v>
      </c>
      <c r="D168" t="s">
        <v>536</v>
      </c>
      <c r="E168" t="s">
        <v>8</v>
      </c>
      <c r="F168" t="s">
        <v>305</v>
      </c>
      <c r="G168">
        <v>5704304288</v>
      </c>
      <c r="H168" s="2">
        <v>38631</v>
      </c>
      <c r="I168" s="2">
        <v>44297</v>
      </c>
    </row>
    <row r="169" spans="1:9" x14ac:dyDescent="0.3">
      <c r="A169">
        <v>3095</v>
      </c>
      <c r="B169">
        <v>222</v>
      </c>
      <c r="C169" t="s">
        <v>306</v>
      </c>
      <c r="D169" t="s">
        <v>537</v>
      </c>
      <c r="E169" t="s">
        <v>14</v>
      </c>
      <c r="F169" t="s">
        <v>307</v>
      </c>
      <c r="G169">
        <v>7239777917</v>
      </c>
      <c r="H169" s="2">
        <v>26370</v>
      </c>
      <c r="I169" s="2">
        <v>32839</v>
      </c>
    </row>
    <row r="170" spans="1:9" x14ac:dyDescent="0.3">
      <c r="A170">
        <v>2159</v>
      </c>
      <c r="B170">
        <v>640</v>
      </c>
      <c r="C170" t="s">
        <v>308</v>
      </c>
      <c r="D170" t="s">
        <v>538</v>
      </c>
      <c r="E170" t="s">
        <v>14</v>
      </c>
      <c r="F170" t="s">
        <v>309</v>
      </c>
      <c r="G170">
        <v>2543703845</v>
      </c>
      <c r="H170" s="2">
        <v>42654</v>
      </c>
      <c r="I170" s="2">
        <v>46610</v>
      </c>
    </row>
    <row r="171" spans="1:9" x14ac:dyDescent="0.3">
      <c r="A171">
        <v>3569</v>
      </c>
      <c r="B171">
        <v>896</v>
      </c>
      <c r="C171" t="s">
        <v>310</v>
      </c>
      <c r="D171" t="s">
        <v>539</v>
      </c>
      <c r="E171" t="s">
        <v>14</v>
      </c>
      <c r="F171" t="s">
        <v>311</v>
      </c>
      <c r="G171">
        <v>6104073082</v>
      </c>
      <c r="H171" s="2">
        <v>42675</v>
      </c>
      <c r="I171" s="2">
        <v>44395</v>
      </c>
    </row>
    <row r="172" spans="1:9" x14ac:dyDescent="0.3">
      <c r="A172">
        <v>5958</v>
      </c>
      <c r="B172">
        <v>318</v>
      </c>
      <c r="C172" t="s">
        <v>100</v>
      </c>
      <c r="D172" t="s">
        <v>540</v>
      </c>
      <c r="E172" t="s">
        <v>14</v>
      </c>
      <c r="F172" t="s">
        <v>312</v>
      </c>
      <c r="G172">
        <v>5160860537</v>
      </c>
      <c r="H172" s="2">
        <v>27180</v>
      </c>
      <c r="I172" s="2">
        <v>31970</v>
      </c>
    </row>
    <row r="173" spans="1:9" x14ac:dyDescent="0.3">
      <c r="A173">
        <v>1275</v>
      </c>
      <c r="B173">
        <v>953</v>
      </c>
      <c r="C173" t="s">
        <v>313</v>
      </c>
      <c r="D173" t="s">
        <v>541</v>
      </c>
      <c r="E173" t="s">
        <v>14</v>
      </c>
      <c r="F173" t="s">
        <v>314</v>
      </c>
      <c r="G173">
        <v>2792956542</v>
      </c>
      <c r="H173" s="2">
        <v>36589</v>
      </c>
      <c r="I173" s="2">
        <v>42397</v>
      </c>
    </row>
    <row r="174" spans="1:9" x14ac:dyDescent="0.3">
      <c r="A174">
        <v>6357</v>
      </c>
      <c r="B174">
        <v>681</v>
      </c>
      <c r="C174" t="s">
        <v>315</v>
      </c>
      <c r="D174" t="s">
        <v>542</v>
      </c>
      <c r="E174" t="s">
        <v>14</v>
      </c>
      <c r="F174" t="s">
        <v>316</v>
      </c>
      <c r="G174">
        <v>3676237077</v>
      </c>
      <c r="H174" s="2">
        <v>39826</v>
      </c>
      <c r="I174" s="2">
        <v>43852</v>
      </c>
    </row>
    <row r="175" spans="1:9" x14ac:dyDescent="0.3">
      <c r="A175">
        <v>4551</v>
      </c>
      <c r="B175">
        <v>972</v>
      </c>
      <c r="C175" t="s">
        <v>317</v>
      </c>
      <c r="D175" t="s">
        <v>543</v>
      </c>
      <c r="E175" t="s">
        <v>11</v>
      </c>
      <c r="F175" t="s">
        <v>318</v>
      </c>
      <c r="G175">
        <v>2375791511</v>
      </c>
      <c r="H175" s="2">
        <v>39964</v>
      </c>
      <c r="I175" s="2">
        <v>45194</v>
      </c>
    </row>
    <row r="176" spans="1:9" x14ac:dyDescent="0.3">
      <c r="A176">
        <v>4252</v>
      </c>
      <c r="B176">
        <v>407</v>
      </c>
      <c r="C176" t="s">
        <v>125</v>
      </c>
      <c r="D176" t="s">
        <v>544</v>
      </c>
      <c r="E176" t="s">
        <v>8</v>
      </c>
      <c r="F176" t="s">
        <v>319</v>
      </c>
      <c r="G176">
        <v>1578883625</v>
      </c>
      <c r="H176" s="2">
        <v>32729</v>
      </c>
      <c r="I176" s="2">
        <v>39308</v>
      </c>
    </row>
    <row r="177" spans="1:9" x14ac:dyDescent="0.3">
      <c r="A177">
        <v>2096</v>
      </c>
      <c r="B177">
        <v>226</v>
      </c>
      <c r="C177" t="s">
        <v>320</v>
      </c>
      <c r="D177" t="s">
        <v>545</v>
      </c>
      <c r="E177" t="s">
        <v>8</v>
      </c>
      <c r="F177" t="s">
        <v>321</v>
      </c>
      <c r="G177">
        <v>3365326918</v>
      </c>
      <c r="H177" s="2">
        <v>31375</v>
      </c>
      <c r="I177" s="2">
        <v>34598</v>
      </c>
    </row>
    <row r="178" spans="1:9" x14ac:dyDescent="0.3">
      <c r="A178">
        <v>5209</v>
      </c>
      <c r="B178">
        <v>762</v>
      </c>
      <c r="C178" t="s">
        <v>322</v>
      </c>
      <c r="D178" t="s">
        <v>546</v>
      </c>
      <c r="E178" t="s">
        <v>14</v>
      </c>
      <c r="F178" t="s">
        <v>323</v>
      </c>
      <c r="G178">
        <v>8798033999</v>
      </c>
      <c r="H178" s="2">
        <v>43729</v>
      </c>
      <c r="I178" s="2">
        <v>45888</v>
      </c>
    </row>
    <row r="179" spans="1:9" x14ac:dyDescent="0.3">
      <c r="A179">
        <v>9271</v>
      </c>
      <c r="B179">
        <v>872</v>
      </c>
      <c r="C179" t="s">
        <v>324</v>
      </c>
      <c r="D179" t="s">
        <v>547</v>
      </c>
      <c r="E179" t="s">
        <v>14</v>
      </c>
      <c r="F179" t="s">
        <v>325</v>
      </c>
      <c r="G179">
        <v>5734730611</v>
      </c>
      <c r="H179" s="2">
        <v>36589</v>
      </c>
      <c r="I179" s="2">
        <v>41980</v>
      </c>
    </row>
    <row r="180" spans="1:9" x14ac:dyDescent="0.3">
      <c r="A180">
        <v>6772</v>
      </c>
      <c r="B180">
        <v>473</v>
      </c>
      <c r="C180" t="s">
        <v>244</v>
      </c>
      <c r="D180" t="s">
        <v>548</v>
      </c>
      <c r="E180" t="s">
        <v>11</v>
      </c>
      <c r="F180" t="s">
        <v>326</v>
      </c>
      <c r="G180">
        <v>7600088539</v>
      </c>
      <c r="H180" s="2">
        <v>27879</v>
      </c>
      <c r="I180" s="2">
        <v>34520</v>
      </c>
    </row>
    <row r="181" spans="1:9" x14ac:dyDescent="0.3">
      <c r="A181">
        <v>4628</v>
      </c>
      <c r="B181">
        <v>248</v>
      </c>
      <c r="C181" t="s">
        <v>327</v>
      </c>
      <c r="D181" t="s">
        <v>549</v>
      </c>
      <c r="E181" t="s">
        <v>14</v>
      </c>
      <c r="F181" t="s">
        <v>328</v>
      </c>
      <c r="G181">
        <v>5946963380</v>
      </c>
      <c r="H181" s="2">
        <v>40345</v>
      </c>
      <c r="I181" s="2">
        <v>43963</v>
      </c>
    </row>
    <row r="182" spans="1:9" x14ac:dyDescent="0.3">
      <c r="A182">
        <v>3853</v>
      </c>
      <c r="B182">
        <v>416</v>
      </c>
      <c r="C182" t="s">
        <v>104</v>
      </c>
      <c r="D182" t="s">
        <v>550</v>
      </c>
      <c r="E182" t="s">
        <v>14</v>
      </c>
      <c r="F182" t="s">
        <v>329</v>
      </c>
      <c r="G182">
        <v>2407798660</v>
      </c>
      <c r="H182" s="2">
        <v>40802</v>
      </c>
      <c r="I182" s="2">
        <v>46010</v>
      </c>
    </row>
    <row r="183" spans="1:9" x14ac:dyDescent="0.3">
      <c r="A183">
        <v>515</v>
      </c>
      <c r="B183">
        <v>425</v>
      </c>
      <c r="C183" t="s">
        <v>330</v>
      </c>
      <c r="D183" t="s">
        <v>551</v>
      </c>
      <c r="E183" t="s">
        <v>11</v>
      </c>
      <c r="F183" t="s">
        <v>331</v>
      </c>
      <c r="G183">
        <v>3644687016</v>
      </c>
      <c r="H183" s="2">
        <v>42890</v>
      </c>
      <c r="I183" s="2">
        <v>43808</v>
      </c>
    </row>
    <row r="184" spans="1:9" x14ac:dyDescent="0.3">
      <c r="A184">
        <v>7513</v>
      </c>
      <c r="B184">
        <v>435</v>
      </c>
      <c r="C184" t="s">
        <v>332</v>
      </c>
      <c r="D184" t="s">
        <v>552</v>
      </c>
      <c r="E184" t="s">
        <v>11</v>
      </c>
      <c r="F184" t="s">
        <v>333</v>
      </c>
      <c r="G184">
        <v>1848195986</v>
      </c>
      <c r="H184" s="2">
        <v>34857</v>
      </c>
      <c r="I184" s="2">
        <v>39999</v>
      </c>
    </row>
    <row r="185" spans="1:9" x14ac:dyDescent="0.3">
      <c r="A185">
        <v>9030</v>
      </c>
      <c r="B185">
        <v>370</v>
      </c>
      <c r="C185" t="s">
        <v>334</v>
      </c>
      <c r="D185" t="s">
        <v>553</v>
      </c>
      <c r="E185" t="s">
        <v>8</v>
      </c>
      <c r="F185" t="s">
        <v>335</v>
      </c>
      <c r="G185">
        <v>5755404369</v>
      </c>
      <c r="H185" s="2">
        <v>35960</v>
      </c>
      <c r="I185" s="2">
        <v>42486</v>
      </c>
    </row>
    <row r="186" spans="1:9" x14ac:dyDescent="0.3">
      <c r="A186">
        <v>2378</v>
      </c>
      <c r="B186">
        <v>406</v>
      </c>
      <c r="C186" t="s">
        <v>159</v>
      </c>
      <c r="D186" t="s">
        <v>554</v>
      </c>
      <c r="E186" t="s">
        <v>8</v>
      </c>
      <c r="F186" t="s">
        <v>336</v>
      </c>
      <c r="G186">
        <v>2705083615</v>
      </c>
      <c r="H186" s="2">
        <v>32359</v>
      </c>
      <c r="I186" s="2">
        <v>39222</v>
      </c>
    </row>
    <row r="187" spans="1:9" x14ac:dyDescent="0.3">
      <c r="A187">
        <v>5894</v>
      </c>
      <c r="B187">
        <v>976</v>
      </c>
      <c r="C187" t="s">
        <v>337</v>
      </c>
      <c r="D187" t="s">
        <v>555</v>
      </c>
      <c r="E187" t="s">
        <v>8</v>
      </c>
      <c r="F187" t="s">
        <v>338</v>
      </c>
      <c r="G187">
        <v>2287296780</v>
      </c>
      <c r="H187" s="2">
        <v>41343</v>
      </c>
      <c r="I187" s="2">
        <v>41645</v>
      </c>
    </row>
    <row r="188" spans="1:9" x14ac:dyDescent="0.3">
      <c r="A188">
        <v>7587</v>
      </c>
      <c r="B188">
        <v>349</v>
      </c>
      <c r="C188" t="s">
        <v>339</v>
      </c>
      <c r="D188" t="s">
        <v>556</v>
      </c>
      <c r="E188" t="s">
        <v>8</v>
      </c>
      <c r="F188" t="s">
        <v>340</v>
      </c>
      <c r="G188">
        <v>7152577292</v>
      </c>
      <c r="H188" s="2">
        <v>41049</v>
      </c>
      <c r="I188" s="2">
        <v>43066</v>
      </c>
    </row>
    <row r="189" spans="1:9" x14ac:dyDescent="0.3">
      <c r="A189">
        <v>1424</v>
      </c>
      <c r="B189">
        <v>595</v>
      </c>
      <c r="C189" t="s">
        <v>228</v>
      </c>
      <c r="D189" t="s">
        <v>557</v>
      </c>
      <c r="E189" t="s">
        <v>14</v>
      </c>
      <c r="F189" t="s">
        <v>341</v>
      </c>
      <c r="G189">
        <v>5818539801</v>
      </c>
      <c r="H189" s="2">
        <v>30820</v>
      </c>
      <c r="I189" s="2">
        <v>36600</v>
      </c>
    </row>
    <row r="190" spans="1:9" x14ac:dyDescent="0.3">
      <c r="A190">
        <v>5214</v>
      </c>
      <c r="B190">
        <v>366</v>
      </c>
      <c r="C190" t="s">
        <v>342</v>
      </c>
      <c r="D190" t="s">
        <v>558</v>
      </c>
      <c r="E190" t="s">
        <v>14</v>
      </c>
      <c r="F190" t="s">
        <v>343</v>
      </c>
      <c r="G190">
        <v>5684234865</v>
      </c>
      <c r="H190" s="2">
        <v>26107</v>
      </c>
      <c r="I190" s="2">
        <v>27549</v>
      </c>
    </row>
    <row r="191" spans="1:9" x14ac:dyDescent="0.3">
      <c r="A191">
        <v>8249</v>
      </c>
      <c r="B191">
        <v>39</v>
      </c>
      <c r="C191" t="s">
        <v>344</v>
      </c>
      <c r="D191" t="s">
        <v>559</v>
      </c>
      <c r="E191" t="s">
        <v>14</v>
      </c>
      <c r="F191" t="s">
        <v>345</v>
      </c>
      <c r="G191">
        <v>8687515154</v>
      </c>
      <c r="H191" s="2">
        <v>34893</v>
      </c>
      <c r="I191" s="2">
        <v>40036</v>
      </c>
    </row>
    <row r="192" spans="1:9" x14ac:dyDescent="0.3">
      <c r="A192">
        <v>3172</v>
      </c>
      <c r="B192">
        <v>978</v>
      </c>
      <c r="C192" t="s">
        <v>22</v>
      </c>
      <c r="D192" t="s">
        <v>560</v>
      </c>
      <c r="E192" t="s">
        <v>8</v>
      </c>
      <c r="F192" t="s">
        <v>346</v>
      </c>
      <c r="G192">
        <v>9719226221</v>
      </c>
      <c r="H192" s="2">
        <v>29419</v>
      </c>
      <c r="I192" s="2">
        <v>30070</v>
      </c>
    </row>
    <row r="193" spans="1:9" x14ac:dyDescent="0.3">
      <c r="A193">
        <v>5489</v>
      </c>
      <c r="B193">
        <v>623</v>
      </c>
      <c r="C193" t="s">
        <v>347</v>
      </c>
      <c r="D193" t="s">
        <v>561</v>
      </c>
      <c r="E193" t="s">
        <v>14</v>
      </c>
      <c r="F193" t="s">
        <v>348</v>
      </c>
      <c r="G193">
        <v>4582180805</v>
      </c>
      <c r="H193" s="2">
        <v>28109</v>
      </c>
      <c r="I193" s="2">
        <v>31210</v>
      </c>
    </row>
    <row r="194" spans="1:9" x14ac:dyDescent="0.3">
      <c r="A194">
        <v>2037</v>
      </c>
      <c r="B194">
        <v>751</v>
      </c>
      <c r="C194" t="s">
        <v>349</v>
      </c>
      <c r="D194" t="s">
        <v>562</v>
      </c>
      <c r="E194" t="s">
        <v>11</v>
      </c>
      <c r="F194" t="s">
        <v>350</v>
      </c>
      <c r="G194">
        <v>1731496685</v>
      </c>
      <c r="H194" s="2">
        <v>40353</v>
      </c>
      <c r="I194" s="2">
        <v>42443</v>
      </c>
    </row>
    <row r="195" spans="1:9" x14ac:dyDescent="0.3">
      <c r="A195">
        <v>2401</v>
      </c>
      <c r="B195">
        <v>899</v>
      </c>
      <c r="C195" t="s">
        <v>351</v>
      </c>
      <c r="D195" t="s">
        <v>563</v>
      </c>
      <c r="E195" t="s">
        <v>11</v>
      </c>
      <c r="F195" t="s">
        <v>352</v>
      </c>
      <c r="G195">
        <v>2656568705</v>
      </c>
      <c r="H195" s="2">
        <v>26367</v>
      </c>
      <c r="I195" s="2">
        <v>30146</v>
      </c>
    </row>
    <row r="196" spans="1:9" x14ac:dyDescent="0.3">
      <c r="A196">
        <v>1303</v>
      </c>
      <c r="B196">
        <v>396</v>
      </c>
      <c r="C196" t="s">
        <v>353</v>
      </c>
      <c r="D196" t="s">
        <v>564</v>
      </c>
      <c r="E196" t="s">
        <v>8</v>
      </c>
      <c r="F196" t="s">
        <v>305</v>
      </c>
      <c r="G196">
        <v>2383254556</v>
      </c>
      <c r="H196" s="2">
        <v>30071</v>
      </c>
      <c r="I196" s="2">
        <v>35395</v>
      </c>
    </row>
    <row r="197" spans="1:9" x14ac:dyDescent="0.3">
      <c r="A197">
        <v>6798</v>
      </c>
      <c r="B197">
        <v>792</v>
      </c>
      <c r="C197" t="s">
        <v>354</v>
      </c>
      <c r="D197" t="s">
        <v>565</v>
      </c>
      <c r="E197" t="s">
        <v>8</v>
      </c>
      <c r="F197" t="s">
        <v>355</v>
      </c>
      <c r="G197">
        <v>3546706958</v>
      </c>
      <c r="H197" s="2">
        <v>37044</v>
      </c>
      <c r="I197" s="2">
        <v>41647</v>
      </c>
    </row>
    <row r="198" spans="1:9" x14ac:dyDescent="0.3">
      <c r="A198">
        <v>9917</v>
      </c>
      <c r="B198">
        <v>808</v>
      </c>
      <c r="C198" t="s">
        <v>46</v>
      </c>
      <c r="D198" t="s">
        <v>566</v>
      </c>
      <c r="E198" t="s">
        <v>11</v>
      </c>
      <c r="F198" t="s">
        <v>356</v>
      </c>
      <c r="G198">
        <v>4148247171</v>
      </c>
      <c r="H198" s="2">
        <v>41746</v>
      </c>
      <c r="I198" s="2">
        <v>48917</v>
      </c>
    </row>
    <row r="199" spans="1:9" x14ac:dyDescent="0.3">
      <c r="A199">
        <v>2969</v>
      </c>
      <c r="B199">
        <v>903</v>
      </c>
      <c r="C199" t="s">
        <v>357</v>
      </c>
      <c r="D199" t="s">
        <v>567</v>
      </c>
      <c r="E199" t="s">
        <v>14</v>
      </c>
      <c r="F199" t="s">
        <v>358</v>
      </c>
      <c r="G199">
        <v>8158241511</v>
      </c>
      <c r="H199" s="2">
        <v>41603</v>
      </c>
      <c r="I199" s="2">
        <v>42856</v>
      </c>
    </row>
    <row r="200" spans="1:9" x14ac:dyDescent="0.3">
      <c r="A200">
        <v>8737</v>
      </c>
      <c r="B200">
        <v>335</v>
      </c>
      <c r="C200" t="s">
        <v>359</v>
      </c>
      <c r="D200" t="s">
        <v>568</v>
      </c>
      <c r="E200" t="s">
        <v>14</v>
      </c>
      <c r="F200" t="s">
        <v>360</v>
      </c>
      <c r="G200">
        <v>1345806313</v>
      </c>
      <c r="H200" s="2">
        <v>30974</v>
      </c>
      <c r="I200" s="2">
        <v>35261</v>
      </c>
    </row>
    <row r="201" spans="1:9" x14ac:dyDescent="0.3">
      <c r="A201">
        <v>2104</v>
      </c>
      <c r="B201">
        <v>784</v>
      </c>
      <c r="C201" t="s">
        <v>361</v>
      </c>
      <c r="D201" t="s">
        <v>569</v>
      </c>
      <c r="E201" t="s">
        <v>11</v>
      </c>
      <c r="F201" t="s">
        <v>362</v>
      </c>
      <c r="G201">
        <v>9076432313</v>
      </c>
      <c r="H201" s="2">
        <v>34491</v>
      </c>
      <c r="I201" s="2">
        <v>39592</v>
      </c>
    </row>
    <row r="202" spans="1:9" x14ac:dyDescent="0.3">
      <c r="A202">
        <v>1702</v>
      </c>
      <c r="B202">
        <v>683</v>
      </c>
      <c r="C202" t="s">
        <v>363</v>
      </c>
      <c r="D202" t="s">
        <v>570</v>
      </c>
      <c r="E202" t="s">
        <v>11</v>
      </c>
      <c r="F202" t="s">
        <v>364</v>
      </c>
      <c r="G202">
        <v>6507962797</v>
      </c>
      <c r="H202" s="2">
        <v>40408</v>
      </c>
      <c r="I202" s="2">
        <v>46382</v>
      </c>
    </row>
    <row r="203" spans="1:9" x14ac:dyDescent="0.3">
      <c r="A203">
        <v>8933</v>
      </c>
      <c r="B203">
        <v>536</v>
      </c>
      <c r="C203" t="s">
        <v>365</v>
      </c>
      <c r="D203" t="s">
        <v>571</v>
      </c>
      <c r="E203" t="s">
        <v>14</v>
      </c>
      <c r="F203" t="s">
        <v>366</v>
      </c>
      <c r="G203">
        <v>5130575428</v>
      </c>
      <c r="H203" s="2">
        <v>40030</v>
      </c>
      <c r="I203" s="2">
        <v>41940</v>
      </c>
    </row>
    <row r="204" spans="1:9" x14ac:dyDescent="0.3">
      <c r="A204">
        <v>3624</v>
      </c>
      <c r="B204">
        <v>142</v>
      </c>
      <c r="C204" t="s">
        <v>367</v>
      </c>
      <c r="D204" t="s">
        <v>572</v>
      </c>
      <c r="E204" t="s">
        <v>8</v>
      </c>
      <c r="F204" t="s">
        <v>368</v>
      </c>
      <c r="G204">
        <v>7652369372</v>
      </c>
      <c r="H204" s="2">
        <v>42858</v>
      </c>
      <c r="I204" s="2">
        <v>44812</v>
      </c>
    </row>
    <row r="205" spans="1:9" x14ac:dyDescent="0.3">
      <c r="A205">
        <v>4892</v>
      </c>
      <c r="B205">
        <v>617</v>
      </c>
      <c r="C205" t="s">
        <v>369</v>
      </c>
      <c r="D205" t="s">
        <v>573</v>
      </c>
      <c r="E205" t="s">
        <v>11</v>
      </c>
      <c r="F205" t="s">
        <v>370</v>
      </c>
      <c r="G205">
        <v>9062287896</v>
      </c>
      <c r="H205" s="2">
        <v>33099</v>
      </c>
      <c r="I205" s="2">
        <v>34310</v>
      </c>
    </row>
  </sheetData>
  <mergeCells count="2">
    <mergeCell ref="B3:H3"/>
    <mergeCell ref="B2:H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8F66-0CB6-4115-9FBA-221833506F1E}">
  <dimension ref="A2:L205"/>
  <sheetViews>
    <sheetView topLeftCell="C1" workbookViewId="0">
      <selection activeCell="D25" sqref="D25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20.6640625" bestFit="1" customWidth="1"/>
    <col min="4" max="4" width="14.44140625" bestFit="1" customWidth="1"/>
    <col min="5" max="5" width="11.6640625" bestFit="1" customWidth="1"/>
    <col min="6" max="6" width="13.88671875" bestFit="1" customWidth="1"/>
    <col min="7" max="7" width="14.88671875" bestFit="1" customWidth="1"/>
    <col min="8" max="8" width="39.88671875" bestFit="1" customWidth="1"/>
    <col min="9" max="9" width="41.109375" bestFit="1" customWidth="1"/>
    <col min="10" max="10" width="18.109375" bestFit="1" customWidth="1"/>
    <col min="11" max="11" width="13.88671875" bestFit="1" customWidth="1"/>
    <col min="12" max="12" width="17.44140625" bestFit="1" customWidth="1"/>
  </cols>
  <sheetData>
    <row r="2" spans="1:12" ht="15.6" x14ac:dyDescent="0.3">
      <c r="C2" s="34" t="s">
        <v>1530</v>
      </c>
      <c r="D2" s="33"/>
      <c r="E2" s="33"/>
      <c r="F2" s="33"/>
      <c r="G2" s="33"/>
      <c r="H2" s="33"/>
      <c r="I2" s="33"/>
      <c r="J2" s="33"/>
    </row>
    <row r="3" spans="1:12" x14ac:dyDescent="0.3">
      <c r="C3" s="33" t="s">
        <v>1531</v>
      </c>
      <c r="D3" s="33"/>
      <c r="E3" s="33"/>
      <c r="F3" s="33"/>
      <c r="G3" s="33"/>
      <c r="H3" s="33"/>
      <c r="I3" s="33"/>
      <c r="J3" s="33"/>
    </row>
    <row r="5" spans="1:12" x14ac:dyDescent="0.3">
      <c r="A5" t="s">
        <v>576</v>
      </c>
      <c r="B5" t="s">
        <v>0</v>
      </c>
      <c r="C5" t="s">
        <v>577</v>
      </c>
      <c r="D5" t="s">
        <v>578</v>
      </c>
      <c r="E5" t="s">
        <v>579</v>
      </c>
      <c r="F5" t="s">
        <v>580</v>
      </c>
      <c r="G5" t="s">
        <v>581</v>
      </c>
      <c r="H5" t="s">
        <v>582</v>
      </c>
      <c r="I5" t="s">
        <v>583</v>
      </c>
      <c r="J5" t="s">
        <v>584</v>
      </c>
      <c r="K5" t="s">
        <v>585</v>
      </c>
      <c r="L5" t="s">
        <v>586</v>
      </c>
    </row>
    <row r="6" spans="1:12" x14ac:dyDescent="0.3">
      <c r="A6">
        <v>1</v>
      </c>
      <c r="B6">
        <v>1334</v>
      </c>
      <c r="C6" t="s">
        <v>587</v>
      </c>
      <c r="D6" t="s">
        <v>588</v>
      </c>
      <c r="E6" t="s">
        <v>589</v>
      </c>
      <c r="F6">
        <v>947</v>
      </c>
      <c r="G6">
        <v>1385</v>
      </c>
      <c r="H6" t="s">
        <v>590</v>
      </c>
      <c r="I6" t="s">
        <v>591</v>
      </c>
      <c r="J6" t="s">
        <v>592</v>
      </c>
      <c r="K6" s="2">
        <v>40222</v>
      </c>
      <c r="L6" s="2">
        <v>40512</v>
      </c>
    </row>
    <row r="7" spans="1:12" x14ac:dyDescent="0.3">
      <c r="A7">
        <v>6</v>
      </c>
      <c r="B7">
        <v>3917</v>
      </c>
      <c r="C7" t="s">
        <v>587</v>
      </c>
      <c r="D7" t="s">
        <v>588</v>
      </c>
      <c r="E7" t="s">
        <v>589</v>
      </c>
      <c r="F7">
        <v>613</v>
      </c>
      <c r="G7">
        <v>1256</v>
      </c>
      <c r="H7" t="s">
        <v>17</v>
      </c>
      <c r="I7" t="s">
        <v>593</v>
      </c>
      <c r="J7" t="s">
        <v>592</v>
      </c>
      <c r="K7" s="2">
        <v>28192</v>
      </c>
      <c r="L7" s="2">
        <v>28437</v>
      </c>
    </row>
    <row r="8" spans="1:12" x14ac:dyDescent="0.3">
      <c r="A8">
        <v>12</v>
      </c>
      <c r="B8">
        <v>6404</v>
      </c>
      <c r="C8" t="s">
        <v>594</v>
      </c>
      <c r="D8" t="s">
        <v>595</v>
      </c>
      <c r="E8" t="s">
        <v>596</v>
      </c>
      <c r="F8">
        <v>360</v>
      </c>
      <c r="G8">
        <v>565</v>
      </c>
      <c r="H8" t="s">
        <v>597</v>
      </c>
      <c r="I8" t="s">
        <v>598</v>
      </c>
      <c r="J8" t="s">
        <v>599</v>
      </c>
      <c r="K8" s="2">
        <v>36695</v>
      </c>
      <c r="L8" s="2"/>
    </row>
    <row r="9" spans="1:12" x14ac:dyDescent="0.3">
      <c r="A9">
        <v>20</v>
      </c>
      <c r="B9">
        <v>6759</v>
      </c>
      <c r="C9" t="s">
        <v>594</v>
      </c>
      <c r="D9" t="s">
        <v>595</v>
      </c>
      <c r="E9" t="s">
        <v>596</v>
      </c>
      <c r="F9">
        <v>630</v>
      </c>
      <c r="G9">
        <v>1062</v>
      </c>
      <c r="H9" t="s">
        <v>600</v>
      </c>
      <c r="I9" t="s">
        <v>601</v>
      </c>
      <c r="J9" t="s">
        <v>599</v>
      </c>
      <c r="K9" s="2">
        <v>43007</v>
      </c>
      <c r="L9" s="2"/>
    </row>
    <row r="10" spans="1:12" x14ac:dyDescent="0.3">
      <c r="A10">
        <v>25</v>
      </c>
      <c r="B10">
        <v>1724</v>
      </c>
      <c r="C10" t="s">
        <v>602</v>
      </c>
      <c r="D10" t="s">
        <v>595</v>
      </c>
      <c r="E10" t="s">
        <v>589</v>
      </c>
      <c r="F10">
        <v>431</v>
      </c>
      <c r="G10">
        <v>702</v>
      </c>
      <c r="H10" t="s">
        <v>603</v>
      </c>
      <c r="I10" t="s">
        <v>604</v>
      </c>
      <c r="J10" t="s">
        <v>592</v>
      </c>
      <c r="K10" s="2">
        <v>38136</v>
      </c>
      <c r="L10" s="2">
        <v>38124</v>
      </c>
    </row>
    <row r="11" spans="1:12" x14ac:dyDescent="0.3">
      <c r="A11">
        <v>30</v>
      </c>
      <c r="B11">
        <v>1275</v>
      </c>
      <c r="C11" t="s">
        <v>605</v>
      </c>
      <c r="D11" t="s">
        <v>595</v>
      </c>
      <c r="E11" t="s">
        <v>596</v>
      </c>
      <c r="F11">
        <v>581</v>
      </c>
      <c r="G11">
        <v>1422</v>
      </c>
      <c r="H11" t="s">
        <v>606</v>
      </c>
      <c r="I11" t="s">
        <v>333</v>
      </c>
      <c r="J11" t="s">
        <v>592</v>
      </c>
      <c r="K11" s="2">
        <v>40228</v>
      </c>
      <c r="L11" s="2">
        <v>40246</v>
      </c>
    </row>
    <row r="12" spans="1:12" x14ac:dyDescent="0.3">
      <c r="A12">
        <v>32</v>
      </c>
      <c r="B12">
        <v>9636</v>
      </c>
      <c r="C12" t="s">
        <v>587</v>
      </c>
      <c r="D12" t="s">
        <v>595</v>
      </c>
      <c r="E12" t="s">
        <v>589</v>
      </c>
      <c r="F12">
        <v>478</v>
      </c>
      <c r="G12">
        <v>705</v>
      </c>
      <c r="H12" t="s">
        <v>607</v>
      </c>
      <c r="I12" t="s">
        <v>608</v>
      </c>
      <c r="J12" t="s">
        <v>599</v>
      </c>
      <c r="K12" s="2">
        <v>38229</v>
      </c>
      <c r="L12" s="2"/>
    </row>
    <row r="13" spans="1:12" x14ac:dyDescent="0.3">
      <c r="A13">
        <v>33</v>
      </c>
      <c r="B13">
        <v>1211</v>
      </c>
      <c r="C13" t="s">
        <v>609</v>
      </c>
      <c r="D13" t="s">
        <v>595</v>
      </c>
      <c r="E13" t="s">
        <v>589</v>
      </c>
      <c r="F13">
        <v>577</v>
      </c>
      <c r="G13">
        <v>1312</v>
      </c>
      <c r="H13" t="s">
        <v>610</v>
      </c>
      <c r="I13" t="s">
        <v>611</v>
      </c>
      <c r="J13" t="s">
        <v>599</v>
      </c>
      <c r="K13" s="2">
        <v>32238</v>
      </c>
      <c r="L13" s="2"/>
    </row>
    <row r="14" spans="1:12" x14ac:dyDescent="0.3">
      <c r="A14">
        <v>40</v>
      </c>
      <c r="B14">
        <v>805</v>
      </c>
      <c r="C14" t="s">
        <v>587</v>
      </c>
      <c r="D14" t="s">
        <v>595</v>
      </c>
      <c r="E14" t="s">
        <v>596</v>
      </c>
      <c r="F14">
        <v>483</v>
      </c>
      <c r="G14">
        <v>648</v>
      </c>
      <c r="H14" t="s">
        <v>612</v>
      </c>
      <c r="I14" t="s">
        <v>613</v>
      </c>
      <c r="J14" t="s">
        <v>599</v>
      </c>
      <c r="K14" s="2">
        <v>29344</v>
      </c>
      <c r="L14" s="2"/>
    </row>
    <row r="15" spans="1:12" x14ac:dyDescent="0.3">
      <c r="A15">
        <v>42</v>
      </c>
      <c r="B15">
        <v>2121</v>
      </c>
      <c r="C15" t="s">
        <v>587</v>
      </c>
      <c r="D15" t="s">
        <v>595</v>
      </c>
      <c r="E15" t="s">
        <v>596</v>
      </c>
      <c r="F15">
        <v>987</v>
      </c>
      <c r="G15">
        <v>1134</v>
      </c>
      <c r="H15" t="s">
        <v>614</v>
      </c>
      <c r="I15" t="s">
        <v>615</v>
      </c>
      <c r="J15" t="s">
        <v>592</v>
      </c>
      <c r="K15" s="2">
        <v>28875</v>
      </c>
      <c r="L15" s="2">
        <v>29110</v>
      </c>
    </row>
    <row r="16" spans="1:12" x14ac:dyDescent="0.3">
      <c r="A16">
        <v>45</v>
      </c>
      <c r="B16">
        <v>9177</v>
      </c>
      <c r="C16" t="s">
        <v>616</v>
      </c>
      <c r="D16" t="s">
        <v>595</v>
      </c>
      <c r="E16" t="s">
        <v>589</v>
      </c>
      <c r="F16">
        <v>889</v>
      </c>
      <c r="G16">
        <v>1050</v>
      </c>
      <c r="H16" t="s">
        <v>617</v>
      </c>
      <c r="I16" t="s">
        <v>618</v>
      </c>
      <c r="J16" t="s">
        <v>592</v>
      </c>
      <c r="K16" s="2">
        <v>35127</v>
      </c>
      <c r="L16" s="2">
        <v>35186</v>
      </c>
    </row>
    <row r="17" spans="1:12" x14ac:dyDescent="0.3">
      <c r="A17">
        <v>52</v>
      </c>
      <c r="B17">
        <v>4551</v>
      </c>
      <c r="C17" t="s">
        <v>619</v>
      </c>
      <c r="D17" t="s">
        <v>595</v>
      </c>
      <c r="E17" t="s">
        <v>589</v>
      </c>
      <c r="F17">
        <v>873</v>
      </c>
      <c r="G17">
        <v>1199</v>
      </c>
      <c r="H17" t="s">
        <v>620</v>
      </c>
      <c r="I17" t="s">
        <v>621</v>
      </c>
      <c r="J17" t="s">
        <v>599</v>
      </c>
      <c r="K17" s="2">
        <v>42510</v>
      </c>
      <c r="L17" s="2"/>
    </row>
    <row r="18" spans="1:12" x14ac:dyDescent="0.3">
      <c r="A18">
        <v>57</v>
      </c>
      <c r="B18">
        <v>7253</v>
      </c>
      <c r="C18" t="s">
        <v>594</v>
      </c>
      <c r="D18" t="s">
        <v>595</v>
      </c>
      <c r="E18" t="s">
        <v>596</v>
      </c>
      <c r="F18">
        <v>753</v>
      </c>
      <c r="G18">
        <v>1027</v>
      </c>
      <c r="H18" t="s">
        <v>622</v>
      </c>
      <c r="I18" t="s">
        <v>623</v>
      </c>
      <c r="J18" t="s">
        <v>592</v>
      </c>
      <c r="K18" s="2">
        <v>38064</v>
      </c>
      <c r="L18" s="2">
        <v>38048</v>
      </c>
    </row>
    <row r="19" spans="1:12" x14ac:dyDescent="0.3">
      <c r="A19">
        <v>59</v>
      </c>
      <c r="B19">
        <v>9917</v>
      </c>
      <c r="C19" t="s">
        <v>594</v>
      </c>
      <c r="D19" t="s">
        <v>588</v>
      </c>
      <c r="E19" t="s">
        <v>596</v>
      </c>
      <c r="F19">
        <v>329</v>
      </c>
      <c r="G19">
        <v>977</v>
      </c>
      <c r="H19" t="s">
        <v>624</v>
      </c>
      <c r="I19" t="s">
        <v>625</v>
      </c>
      <c r="J19" t="s">
        <v>599</v>
      </c>
      <c r="K19" s="2">
        <v>30774</v>
      </c>
      <c r="L19" s="2"/>
    </row>
    <row r="20" spans="1:12" x14ac:dyDescent="0.3">
      <c r="A20">
        <v>68</v>
      </c>
      <c r="B20">
        <v>9271</v>
      </c>
      <c r="C20" t="s">
        <v>587</v>
      </c>
      <c r="D20" t="s">
        <v>595</v>
      </c>
      <c r="E20" t="s">
        <v>589</v>
      </c>
      <c r="F20">
        <v>182</v>
      </c>
      <c r="G20">
        <v>726</v>
      </c>
      <c r="H20" t="s">
        <v>626</v>
      </c>
      <c r="I20" t="s">
        <v>627</v>
      </c>
      <c r="J20" t="s">
        <v>599</v>
      </c>
      <c r="K20" s="2">
        <v>38198</v>
      </c>
      <c r="L20" s="2"/>
    </row>
    <row r="21" spans="1:12" x14ac:dyDescent="0.3">
      <c r="A21">
        <v>69</v>
      </c>
      <c r="B21">
        <v>1087</v>
      </c>
      <c r="C21" t="s">
        <v>616</v>
      </c>
      <c r="D21" t="s">
        <v>595</v>
      </c>
      <c r="E21" t="s">
        <v>596</v>
      </c>
      <c r="F21">
        <v>367</v>
      </c>
      <c r="G21">
        <v>740</v>
      </c>
      <c r="H21" t="s">
        <v>305</v>
      </c>
      <c r="I21" t="s">
        <v>628</v>
      </c>
      <c r="J21" t="s">
        <v>592</v>
      </c>
      <c r="K21" s="2">
        <v>43173</v>
      </c>
      <c r="L21" s="2">
        <v>43342</v>
      </c>
    </row>
    <row r="22" spans="1:12" x14ac:dyDescent="0.3">
      <c r="A22">
        <v>73</v>
      </c>
      <c r="B22">
        <v>4252</v>
      </c>
      <c r="C22" t="s">
        <v>602</v>
      </c>
      <c r="D22" t="s">
        <v>595</v>
      </c>
      <c r="E22" t="s">
        <v>589</v>
      </c>
      <c r="F22">
        <v>315</v>
      </c>
      <c r="G22">
        <v>937</v>
      </c>
      <c r="H22" t="s">
        <v>17</v>
      </c>
      <c r="I22" t="s">
        <v>629</v>
      </c>
      <c r="J22" t="s">
        <v>599</v>
      </c>
      <c r="K22" s="2">
        <v>34034</v>
      </c>
      <c r="L22" s="2"/>
    </row>
    <row r="23" spans="1:12" x14ac:dyDescent="0.3">
      <c r="A23">
        <v>75</v>
      </c>
      <c r="B23">
        <v>5489</v>
      </c>
      <c r="C23" t="s">
        <v>605</v>
      </c>
      <c r="D23" t="s">
        <v>595</v>
      </c>
      <c r="E23" t="s">
        <v>596</v>
      </c>
      <c r="F23">
        <v>869</v>
      </c>
      <c r="G23">
        <v>1317</v>
      </c>
      <c r="H23" t="s">
        <v>630</v>
      </c>
      <c r="I23" t="s">
        <v>631</v>
      </c>
      <c r="J23" t="s">
        <v>592</v>
      </c>
      <c r="K23" s="2">
        <v>37404</v>
      </c>
      <c r="L23" s="2">
        <v>37507</v>
      </c>
    </row>
    <row r="24" spans="1:12" x14ac:dyDescent="0.3">
      <c r="A24">
        <v>82</v>
      </c>
      <c r="B24">
        <v>3132</v>
      </c>
      <c r="C24" t="s">
        <v>632</v>
      </c>
      <c r="D24" t="s">
        <v>588</v>
      </c>
      <c r="E24" t="s">
        <v>589</v>
      </c>
      <c r="F24">
        <v>121</v>
      </c>
      <c r="G24">
        <v>557</v>
      </c>
      <c r="H24" t="s">
        <v>633</v>
      </c>
      <c r="I24" t="s">
        <v>634</v>
      </c>
      <c r="J24" t="s">
        <v>599</v>
      </c>
      <c r="K24" s="2">
        <v>35579</v>
      </c>
      <c r="L24" s="2"/>
    </row>
    <row r="25" spans="1:12" x14ac:dyDescent="0.3">
      <c r="A25">
        <v>95</v>
      </c>
      <c r="B25">
        <v>6546</v>
      </c>
      <c r="C25" t="s">
        <v>635</v>
      </c>
      <c r="D25" t="s">
        <v>595</v>
      </c>
      <c r="E25" t="s">
        <v>596</v>
      </c>
      <c r="F25">
        <v>660</v>
      </c>
      <c r="G25">
        <v>1208</v>
      </c>
      <c r="H25" t="s">
        <v>636</v>
      </c>
      <c r="I25" t="s">
        <v>637</v>
      </c>
      <c r="J25" t="s">
        <v>599</v>
      </c>
      <c r="K25" s="2">
        <v>41375</v>
      </c>
      <c r="L25" s="2"/>
    </row>
    <row r="26" spans="1:12" x14ac:dyDescent="0.3">
      <c r="A26">
        <v>97</v>
      </c>
      <c r="B26">
        <v>9423</v>
      </c>
      <c r="C26" t="s">
        <v>594</v>
      </c>
      <c r="D26" t="s">
        <v>595</v>
      </c>
      <c r="E26" t="s">
        <v>589</v>
      </c>
      <c r="F26">
        <v>603</v>
      </c>
      <c r="G26">
        <v>1167</v>
      </c>
      <c r="H26" t="s">
        <v>638</v>
      </c>
      <c r="I26" t="s">
        <v>639</v>
      </c>
      <c r="J26" t="s">
        <v>599</v>
      </c>
      <c r="K26" s="2">
        <v>40688</v>
      </c>
      <c r="L26" s="2"/>
    </row>
    <row r="27" spans="1:12" x14ac:dyDescent="0.3">
      <c r="A27">
        <v>105</v>
      </c>
      <c r="B27">
        <v>8808</v>
      </c>
      <c r="C27" t="s">
        <v>609</v>
      </c>
      <c r="D27" t="s">
        <v>595</v>
      </c>
      <c r="E27" t="s">
        <v>596</v>
      </c>
      <c r="F27">
        <v>949</v>
      </c>
      <c r="G27">
        <v>1419</v>
      </c>
      <c r="H27" t="s">
        <v>640</v>
      </c>
      <c r="I27" t="s">
        <v>641</v>
      </c>
      <c r="J27" t="s">
        <v>599</v>
      </c>
      <c r="K27" s="2">
        <v>35669</v>
      </c>
      <c r="L27" s="2"/>
    </row>
    <row r="28" spans="1:12" x14ac:dyDescent="0.3">
      <c r="A28">
        <v>109</v>
      </c>
      <c r="B28">
        <v>6787</v>
      </c>
      <c r="C28" t="s">
        <v>632</v>
      </c>
      <c r="D28" t="s">
        <v>595</v>
      </c>
      <c r="E28" t="s">
        <v>589</v>
      </c>
      <c r="F28">
        <v>715</v>
      </c>
      <c r="G28">
        <v>1185</v>
      </c>
      <c r="H28" t="s">
        <v>305</v>
      </c>
      <c r="I28" t="s">
        <v>642</v>
      </c>
      <c r="J28" t="s">
        <v>599</v>
      </c>
      <c r="K28" s="2">
        <v>41777</v>
      </c>
      <c r="L28" s="2"/>
    </row>
    <row r="29" spans="1:12" x14ac:dyDescent="0.3">
      <c r="A29">
        <v>127</v>
      </c>
      <c r="B29">
        <v>9645</v>
      </c>
      <c r="C29" t="s">
        <v>632</v>
      </c>
      <c r="D29" t="s">
        <v>588</v>
      </c>
      <c r="E29" t="s">
        <v>589</v>
      </c>
      <c r="F29">
        <v>916</v>
      </c>
      <c r="G29">
        <v>1143</v>
      </c>
      <c r="H29" t="s">
        <v>643</v>
      </c>
      <c r="I29" t="s">
        <v>644</v>
      </c>
      <c r="J29" t="s">
        <v>592</v>
      </c>
      <c r="K29" s="2">
        <v>38725</v>
      </c>
      <c r="L29" s="2">
        <v>38726</v>
      </c>
    </row>
    <row r="30" spans="1:12" x14ac:dyDescent="0.3">
      <c r="A30">
        <v>128</v>
      </c>
      <c r="B30">
        <v>8786</v>
      </c>
      <c r="C30" t="s">
        <v>587</v>
      </c>
      <c r="D30" t="s">
        <v>588</v>
      </c>
      <c r="E30" t="s">
        <v>589</v>
      </c>
      <c r="F30">
        <v>718</v>
      </c>
      <c r="G30">
        <v>1486</v>
      </c>
      <c r="H30" t="s">
        <v>105</v>
      </c>
      <c r="I30" t="s">
        <v>645</v>
      </c>
      <c r="J30" t="s">
        <v>599</v>
      </c>
      <c r="K30" s="2">
        <v>33685</v>
      </c>
      <c r="L30" s="2"/>
    </row>
    <row r="31" spans="1:12" x14ac:dyDescent="0.3">
      <c r="A31">
        <v>129</v>
      </c>
      <c r="B31">
        <v>7633</v>
      </c>
      <c r="C31" t="s">
        <v>646</v>
      </c>
      <c r="D31" t="s">
        <v>595</v>
      </c>
      <c r="E31" t="s">
        <v>596</v>
      </c>
      <c r="F31">
        <v>379</v>
      </c>
      <c r="G31">
        <v>590</v>
      </c>
      <c r="H31" t="s">
        <v>647</v>
      </c>
      <c r="I31" t="s">
        <v>648</v>
      </c>
      <c r="J31" t="s">
        <v>592</v>
      </c>
      <c r="K31" s="2">
        <v>26046</v>
      </c>
      <c r="L31" s="2">
        <v>26238</v>
      </c>
    </row>
    <row r="32" spans="1:12" x14ac:dyDescent="0.3">
      <c r="A32">
        <v>135</v>
      </c>
      <c r="B32">
        <v>8894</v>
      </c>
      <c r="C32" t="s">
        <v>594</v>
      </c>
      <c r="D32" t="s">
        <v>595</v>
      </c>
      <c r="E32" t="s">
        <v>589</v>
      </c>
      <c r="F32">
        <v>901</v>
      </c>
      <c r="G32">
        <v>1393</v>
      </c>
      <c r="H32" t="s">
        <v>649</v>
      </c>
      <c r="I32" t="s">
        <v>650</v>
      </c>
      <c r="J32" t="s">
        <v>599</v>
      </c>
      <c r="K32" s="2">
        <v>38240</v>
      </c>
      <c r="L32" s="2"/>
    </row>
    <row r="33" spans="1:12" x14ac:dyDescent="0.3">
      <c r="A33">
        <v>138</v>
      </c>
      <c r="B33">
        <v>3089</v>
      </c>
      <c r="C33" t="s">
        <v>602</v>
      </c>
      <c r="D33" t="s">
        <v>595</v>
      </c>
      <c r="E33" t="s">
        <v>596</v>
      </c>
      <c r="F33">
        <v>382</v>
      </c>
      <c r="G33">
        <v>714</v>
      </c>
      <c r="H33" t="s">
        <v>651</v>
      </c>
      <c r="I33" t="s">
        <v>29</v>
      </c>
      <c r="J33" t="s">
        <v>599</v>
      </c>
      <c r="K33" s="2">
        <v>39500</v>
      </c>
      <c r="L33" s="2"/>
    </row>
    <row r="34" spans="1:12" x14ac:dyDescent="0.3">
      <c r="A34">
        <v>140</v>
      </c>
      <c r="B34">
        <v>308</v>
      </c>
      <c r="C34" t="s">
        <v>632</v>
      </c>
      <c r="D34" t="s">
        <v>588</v>
      </c>
      <c r="E34" t="s">
        <v>596</v>
      </c>
      <c r="F34">
        <v>226</v>
      </c>
      <c r="G34">
        <v>970</v>
      </c>
      <c r="H34" t="s">
        <v>652</v>
      </c>
      <c r="I34" t="s">
        <v>653</v>
      </c>
      <c r="J34" t="s">
        <v>592</v>
      </c>
      <c r="K34" s="2">
        <v>38878</v>
      </c>
      <c r="L34" s="2">
        <v>38915</v>
      </c>
    </row>
    <row r="35" spans="1:12" x14ac:dyDescent="0.3">
      <c r="A35">
        <v>142</v>
      </c>
      <c r="B35">
        <v>3095</v>
      </c>
      <c r="C35" t="s">
        <v>587</v>
      </c>
      <c r="D35" t="s">
        <v>595</v>
      </c>
      <c r="E35" t="s">
        <v>589</v>
      </c>
      <c r="F35">
        <v>550</v>
      </c>
      <c r="G35">
        <v>1171</v>
      </c>
      <c r="H35" t="s">
        <v>654</v>
      </c>
      <c r="I35" t="s">
        <v>655</v>
      </c>
      <c r="J35" t="s">
        <v>599</v>
      </c>
      <c r="K35" s="2">
        <v>30549</v>
      </c>
      <c r="L35" s="2"/>
    </row>
    <row r="36" spans="1:12" x14ac:dyDescent="0.3">
      <c r="A36">
        <v>147</v>
      </c>
      <c r="B36">
        <v>207</v>
      </c>
      <c r="C36" t="s">
        <v>609</v>
      </c>
      <c r="D36" t="s">
        <v>595</v>
      </c>
      <c r="E36" t="s">
        <v>589</v>
      </c>
      <c r="F36">
        <v>369</v>
      </c>
      <c r="G36">
        <v>646</v>
      </c>
      <c r="H36" t="s">
        <v>284</v>
      </c>
      <c r="I36" t="s">
        <v>656</v>
      </c>
      <c r="J36" t="s">
        <v>592</v>
      </c>
      <c r="K36" s="2">
        <v>38431</v>
      </c>
      <c r="L36" s="2">
        <v>38610</v>
      </c>
    </row>
    <row r="37" spans="1:12" x14ac:dyDescent="0.3">
      <c r="A37">
        <v>155</v>
      </c>
      <c r="B37">
        <v>1897</v>
      </c>
      <c r="C37" t="s">
        <v>619</v>
      </c>
      <c r="D37" t="s">
        <v>595</v>
      </c>
      <c r="E37" t="s">
        <v>589</v>
      </c>
      <c r="F37">
        <v>52</v>
      </c>
      <c r="G37">
        <v>293</v>
      </c>
      <c r="H37" t="s">
        <v>17</v>
      </c>
      <c r="I37" t="s">
        <v>657</v>
      </c>
      <c r="J37" t="s">
        <v>599</v>
      </c>
      <c r="K37" s="2">
        <v>37887</v>
      </c>
      <c r="L37" s="2"/>
    </row>
    <row r="38" spans="1:12" x14ac:dyDescent="0.3">
      <c r="A38">
        <v>158</v>
      </c>
      <c r="B38">
        <v>2220</v>
      </c>
      <c r="C38" t="s">
        <v>616</v>
      </c>
      <c r="D38" t="s">
        <v>595</v>
      </c>
      <c r="E38" t="s">
        <v>589</v>
      </c>
      <c r="F38">
        <v>479</v>
      </c>
      <c r="G38">
        <v>861</v>
      </c>
      <c r="H38" t="s">
        <v>17</v>
      </c>
      <c r="I38" t="s">
        <v>658</v>
      </c>
      <c r="J38" t="s">
        <v>592</v>
      </c>
      <c r="K38" s="2">
        <v>27850</v>
      </c>
      <c r="L38" s="2">
        <v>27941</v>
      </c>
    </row>
    <row r="39" spans="1:12" x14ac:dyDescent="0.3">
      <c r="A39">
        <v>162</v>
      </c>
      <c r="B39">
        <v>6717</v>
      </c>
      <c r="C39" t="s">
        <v>587</v>
      </c>
      <c r="D39" t="s">
        <v>595</v>
      </c>
      <c r="E39" t="s">
        <v>589</v>
      </c>
      <c r="F39">
        <v>209</v>
      </c>
      <c r="G39">
        <v>665</v>
      </c>
      <c r="H39" t="s">
        <v>659</v>
      </c>
      <c r="I39" t="s">
        <v>660</v>
      </c>
      <c r="J39" t="s">
        <v>592</v>
      </c>
      <c r="K39" s="2">
        <v>30112</v>
      </c>
      <c r="L39" s="2">
        <v>30253</v>
      </c>
    </row>
    <row r="40" spans="1:12" x14ac:dyDescent="0.3">
      <c r="A40">
        <v>164</v>
      </c>
      <c r="B40">
        <v>2332</v>
      </c>
      <c r="C40" t="s">
        <v>619</v>
      </c>
      <c r="D40" t="s">
        <v>588</v>
      </c>
      <c r="E40" t="s">
        <v>589</v>
      </c>
      <c r="F40">
        <v>457</v>
      </c>
      <c r="G40">
        <v>855</v>
      </c>
      <c r="H40" t="s">
        <v>661</v>
      </c>
      <c r="I40" t="s">
        <v>662</v>
      </c>
      <c r="J40" t="s">
        <v>599</v>
      </c>
      <c r="K40" s="2">
        <v>27879</v>
      </c>
      <c r="L40" s="2"/>
    </row>
    <row r="41" spans="1:12" x14ac:dyDescent="0.3">
      <c r="A41">
        <v>165</v>
      </c>
      <c r="B41">
        <v>5543</v>
      </c>
      <c r="C41" t="s">
        <v>609</v>
      </c>
      <c r="D41" t="s">
        <v>595</v>
      </c>
      <c r="E41" t="s">
        <v>596</v>
      </c>
      <c r="F41">
        <v>347</v>
      </c>
      <c r="G41">
        <v>786</v>
      </c>
      <c r="H41" t="s">
        <v>639</v>
      </c>
      <c r="I41" t="s">
        <v>663</v>
      </c>
      <c r="J41" t="s">
        <v>599</v>
      </c>
      <c r="K41" s="2">
        <v>29039</v>
      </c>
      <c r="L41" s="2"/>
    </row>
    <row r="42" spans="1:12" x14ac:dyDescent="0.3">
      <c r="A42">
        <v>168</v>
      </c>
      <c r="B42">
        <v>9934</v>
      </c>
      <c r="C42" t="s">
        <v>587</v>
      </c>
      <c r="D42" t="s">
        <v>595</v>
      </c>
      <c r="E42" t="s">
        <v>596</v>
      </c>
      <c r="F42">
        <v>26</v>
      </c>
      <c r="G42">
        <v>47</v>
      </c>
      <c r="H42" t="s">
        <v>664</v>
      </c>
      <c r="I42" t="s">
        <v>665</v>
      </c>
      <c r="J42" t="s">
        <v>592</v>
      </c>
      <c r="K42" s="2">
        <v>35435</v>
      </c>
      <c r="L42" s="2">
        <v>35593</v>
      </c>
    </row>
    <row r="43" spans="1:12" x14ac:dyDescent="0.3">
      <c r="A43">
        <v>169</v>
      </c>
      <c r="B43">
        <v>8933</v>
      </c>
      <c r="C43" t="s">
        <v>635</v>
      </c>
      <c r="D43" t="s">
        <v>588</v>
      </c>
      <c r="E43" t="s">
        <v>589</v>
      </c>
      <c r="F43">
        <v>576</v>
      </c>
      <c r="G43">
        <v>1077</v>
      </c>
      <c r="H43" t="s">
        <v>666</v>
      </c>
      <c r="I43" t="s">
        <v>667</v>
      </c>
      <c r="J43" t="s">
        <v>592</v>
      </c>
      <c r="K43" s="2">
        <v>42811</v>
      </c>
      <c r="L43" s="2">
        <v>42971</v>
      </c>
    </row>
    <row r="44" spans="1:12" x14ac:dyDescent="0.3">
      <c r="A44">
        <v>172</v>
      </c>
      <c r="B44">
        <v>3140</v>
      </c>
      <c r="C44" t="s">
        <v>646</v>
      </c>
      <c r="D44" t="s">
        <v>588</v>
      </c>
      <c r="E44" t="s">
        <v>589</v>
      </c>
      <c r="F44">
        <v>726</v>
      </c>
      <c r="G44">
        <v>1381</v>
      </c>
      <c r="H44" t="s">
        <v>668</v>
      </c>
      <c r="I44" t="s">
        <v>669</v>
      </c>
      <c r="J44" t="s">
        <v>592</v>
      </c>
      <c r="K44" s="2">
        <v>38289</v>
      </c>
      <c r="L44" s="2">
        <v>38286</v>
      </c>
    </row>
    <row r="45" spans="1:12" x14ac:dyDescent="0.3">
      <c r="A45">
        <v>178</v>
      </c>
      <c r="B45">
        <v>2593</v>
      </c>
      <c r="C45" t="s">
        <v>594</v>
      </c>
      <c r="D45" t="s">
        <v>588</v>
      </c>
      <c r="E45" t="s">
        <v>589</v>
      </c>
      <c r="F45">
        <v>745</v>
      </c>
      <c r="G45">
        <v>1383</v>
      </c>
      <c r="H45" t="s">
        <v>670</v>
      </c>
      <c r="I45" t="s">
        <v>671</v>
      </c>
      <c r="J45" t="s">
        <v>592</v>
      </c>
      <c r="K45" s="2">
        <v>39814</v>
      </c>
      <c r="L45" s="2">
        <v>39839</v>
      </c>
    </row>
    <row r="46" spans="1:12" x14ac:dyDescent="0.3">
      <c r="A46">
        <v>180</v>
      </c>
      <c r="B46">
        <v>519</v>
      </c>
      <c r="C46" t="s">
        <v>632</v>
      </c>
      <c r="D46" t="s">
        <v>595</v>
      </c>
      <c r="E46" t="s">
        <v>596</v>
      </c>
      <c r="F46">
        <v>588</v>
      </c>
      <c r="G46">
        <v>1182</v>
      </c>
      <c r="H46" t="s">
        <v>325</v>
      </c>
      <c r="I46" t="s">
        <v>672</v>
      </c>
      <c r="J46" t="s">
        <v>599</v>
      </c>
      <c r="K46" s="2">
        <v>27485</v>
      </c>
      <c r="L46" s="2"/>
    </row>
    <row r="47" spans="1:12" x14ac:dyDescent="0.3">
      <c r="A47">
        <v>191</v>
      </c>
      <c r="B47">
        <v>6798</v>
      </c>
      <c r="C47" t="s">
        <v>602</v>
      </c>
      <c r="D47" t="s">
        <v>588</v>
      </c>
      <c r="E47" t="s">
        <v>589</v>
      </c>
      <c r="F47">
        <v>997</v>
      </c>
      <c r="G47">
        <v>1382</v>
      </c>
      <c r="H47" t="s">
        <v>673</v>
      </c>
      <c r="I47" t="s">
        <v>674</v>
      </c>
      <c r="J47" t="s">
        <v>592</v>
      </c>
      <c r="K47" s="2">
        <v>32511</v>
      </c>
      <c r="L47" s="2">
        <v>32798</v>
      </c>
    </row>
    <row r="48" spans="1:12" x14ac:dyDescent="0.3">
      <c r="A48">
        <v>197</v>
      </c>
      <c r="B48">
        <v>4142</v>
      </c>
      <c r="C48" t="s">
        <v>646</v>
      </c>
      <c r="D48" t="s">
        <v>595</v>
      </c>
      <c r="E48" t="s">
        <v>589</v>
      </c>
      <c r="F48">
        <v>98</v>
      </c>
      <c r="G48">
        <v>360</v>
      </c>
      <c r="H48" t="s">
        <v>675</v>
      </c>
      <c r="I48" t="s">
        <v>676</v>
      </c>
      <c r="J48" t="s">
        <v>592</v>
      </c>
      <c r="K48" s="2">
        <v>32596</v>
      </c>
      <c r="L48" s="2">
        <v>32743</v>
      </c>
    </row>
    <row r="49" spans="1:12" x14ac:dyDescent="0.3">
      <c r="A49">
        <v>199</v>
      </c>
      <c r="B49">
        <v>2620</v>
      </c>
      <c r="C49" t="s">
        <v>635</v>
      </c>
      <c r="D49" t="s">
        <v>595</v>
      </c>
      <c r="E49" t="s">
        <v>596</v>
      </c>
      <c r="F49">
        <v>829</v>
      </c>
      <c r="G49">
        <v>1145</v>
      </c>
      <c r="H49" t="s">
        <v>677</v>
      </c>
      <c r="I49" t="s">
        <v>678</v>
      </c>
      <c r="J49" t="s">
        <v>599</v>
      </c>
      <c r="K49" s="2">
        <v>39290</v>
      </c>
      <c r="L49" s="2"/>
    </row>
    <row r="50" spans="1:12" x14ac:dyDescent="0.3">
      <c r="A50">
        <v>201</v>
      </c>
      <c r="B50">
        <v>8703</v>
      </c>
      <c r="C50" t="s">
        <v>602</v>
      </c>
      <c r="D50" t="s">
        <v>595</v>
      </c>
      <c r="E50" t="s">
        <v>596</v>
      </c>
      <c r="F50">
        <v>482</v>
      </c>
      <c r="G50">
        <v>850</v>
      </c>
      <c r="H50" t="s">
        <v>679</v>
      </c>
      <c r="I50" t="s">
        <v>680</v>
      </c>
      <c r="J50" t="s">
        <v>599</v>
      </c>
      <c r="K50" s="2">
        <v>30287</v>
      </c>
      <c r="L50" s="2"/>
    </row>
    <row r="51" spans="1:12" x14ac:dyDescent="0.3">
      <c r="A51">
        <v>202</v>
      </c>
      <c r="B51">
        <v>9807</v>
      </c>
      <c r="C51" t="s">
        <v>602</v>
      </c>
      <c r="D51" t="s">
        <v>588</v>
      </c>
      <c r="E51" t="s">
        <v>589</v>
      </c>
      <c r="F51">
        <v>871</v>
      </c>
      <c r="G51">
        <v>1274</v>
      </c>
      <c r="H51" t="s">
        <v>681</v>
      </c>
      <c r="I51" t="s">
        <v>657</v>
      </c>
      <c r="J51" t="s">
        <v>592</v>
      </c>
      <c r="K51" s="2">
        <v>36918</v>
      </c>
      <c r="L51" s="2">
        <v>37106</v>
      </c>
    </row>
    <row r="52" spans="1:12" x14ac:dyDescent="0.3">
      <c r="A52">
        <v>206</v>
      </c>
      <c r="B52">
        <v>5894</v>
      </c>
      <c r="C52" t="s">
        <v>632</v>
      </c>
      <c r="D52" t="s">
        <v>588</v>
      </c>
      <c r="E52" t="s">
        <v>589</v>
      </c>
      <c r="F52">
        <v>854</v>
      </c>
      <c r="G52">
        <v>1251</v>
      </c>
      <c r="H52" t="s">
        <v>682</v>
      </c>
      <c r="I52" t="s">
        <v>157</v>
      </c>
      <c r="J52" t="s">
        <v>599</v>
      </c>
      <c r="K52" s="2">
        <v>41085</v>
      </c>
      <c r="L52" s="2"/>
    </row>
    <row r="53" spans="1:12" x14ac:dyDescent="0.3">
      <c r="A53">
        <v>210</v>
      </c>
      <c r="B53">
        <v>4732</v>
      </c>
      <c r="C53" t="s">
        <v>602</v>
      </c>
      <c r="D53" t="s">
        <v>588</v>
      </c>
      <c r="E53" t="s">
        <v>589</v>
      </c>
      <c r="F53">
        <v>591</v>
      </c>
      <c r="G53">
        <v>1433</v>
      </c>
      <c r="H53" t="s">
        <v>683</v>
      </c>
      <c r="I53" t="s">
        <v>276</v>
      </c>
      <c r="J53" t="s">
        <v>599</v>
      </c>
      <c r="K53" s="2">
        <v>38648</v>
      </c>
      <c r="L53" s="2"/>
    </row>
    <row r="54" spans="1:12" x14ac:dyDescent="0.3">
      <c r="A54">
        <v>211</v>
      </c>
      <c r="B54">
        <v>6225</v>
      </c>
      <c r="C54" t="s">
        <v>635</v>
      </c>
      <c r="D54" t="s">
        <v>595</v>
      </c>
      <c r="E54" t="s">
        <v>589</v>
      </c>
      <c r="F54">
        <v>912</v>
      </c>
      <c r="G54">
        <v>1220</v>
      </c>
      <c r="H54" t="s">
        <v>684</v>
      </c>
      <c r="I54" t="s">
        <v>685</v>
      </c>
      <c r="J54" t="s">
        <v>592</v>
      </c>
      <c r="K54" s="2">
        <v>38793</v>
      </c>
      <c r="L54" s="2">
        <v>39074</v>
      </c>
    </row>
    <row r="55" spans="1:12" x14ac:dyDescent="0.3">
      <c r="A55">
        <v>214</v>
      </c>
      <c r="B55">
        <v>4060</v>
      </c>
      <c r="C55" t="s">
        <v>646</v>
      </c>
      <c r="D55" t="s">
        <v>588</v>
      </c>
      <c r="E55" t="s">
        <v>596</v>
      </c>
      <c r="F55">
        <v>442</v>
      </c>
      <c r="G55">
        <v>713</v>
      </c>
      <c r="H55" t="s">
        <v>686</v>
      </c>
      <c r="I55" t="s">
        <v>687</v>
      </c>
      <c r="J55" t="s">
        <v>592</v>
      </c>
      <c r="K55" s="2">
        <v>31842</v>
      </c>
      <c r="L55" s="2">
        <v>31998</v>
      </c>
    </row>
    <row r="56" spans="1:12" x14ac:dyDescent="0.3">
      <c r="A56">
        <v>215</v>
      </c>
      <c r="B56">
        <v>7773</v>
      </c>
      <c r="C56" t="s">
        <v>635</v>
      </c>
      <c r="D56" t="s">
        <v>595</v>
      </c>
      <c r="E56" t="s">
        <v>589</v>
      </c>
      <c r="F56">
        <v>812</v>
      </c>
      <c r="G56">
        <v>1161</v>
      </c>
      <c r="H56" t="s">
        <v>688</v>
      </c>
      <c r="I56" t="s">
        <v>689</v>
      </c>
      <c r="J56" t="s">
        <v>592</v>
      </c>
      <c r="K56" s="2">
        <v>31057</v>
      </c>
      <c r="L56" s="2">
        <v>31078</v>
      </c>
    </row>
    <row r="57" spans="1:12" x14ac:dyDescent="0.3">
      <c r="A57">
        <v>227</v>
      </c>
      <c r="B57">
        <v>4527</v>
      </c>
      <c r="C57" t="s">
        <v>609</v>
      </c>
      <c r="D57" t="s">
        <v>588</v>
      </c>
      <c r="E57" t="s">
        <v>596</v>
      </c>
      <c r="F57">
        <v>477</v>
      </c>
      <c r="G57">
        <v>564</v>
      </c>
      <c r="H57" t="s">
        <v>690</v>
      </c>
      <c r="I57" t="s">
        <v>691</v>
      </c>
      <c r="J57" t="s">
        <v>592</v>
      </c>
      <c r="K57" s="2">
        <v>37281</v>
      </c>
      <c r="L57" s="2">
        <v>37261</v>
      </c>
    </row>
    <row r="58" spans="1:12" x14ac:dyDescent="0.3">
      <c r="A58">
        <v>228</v>
      </c>
      <c r="B58">
        <v>1164</v>
      </c>
      <c r="C58" t="s">
        <v>635</v>
      </c>
      <c r="D58" t="s">
        <v>595</v>
      </c>
      <c r="E58" t="s">
        <v>596</v>
      </c>
      <c r="F58">
        <v>269</v>
      </c>
      <c r="G58">
        <v>902</v>
      </c>
      <c r="H58" t="s">
        <v>17</v>
      </c>
      <c r="I58" t="s">
        <v>692</v>
      </c>
      <c r="J58" t="s">
        <v>592</v>
      </c>
      <c r="K58" s="2">
        <v>34423</v>
      </c>
      <c r="L58" s="2">
        <v>34433</v>
      </c>
    </row>
    <row r="59" spans="1:12" x14ac:dyDescent="0.3">
      <c r="A59">
        <v>242</v>
      </c>
      <c r="B59">
        <v>4852</v>
      </c>
      <c r="C59" t="s">
        <v>594</v>
      </c>
      <c r="D59" t="s">
        <v>595</v>
      </c>
      <c r="E59" t="s">
        <v>596</v>
      </c>
      <c r="F59">
        <v>959</v>
      </c>
      <c r="G59">
        <v>1253</v>
      </c>
      <c r="H59" t="s">
        <v>693</v>
      </c>
      <c r="I59" t="s">
        <v>694</v>
      </c>
      <c r="J59" t="s">
        <v>599</v>
      </c>
      <c r="K59" s="2">
        <v>35408</v>
      </c>
      <c r="L59" s="2"/>
    </row>
    <row r="60" spans="1:12" x14ac:dyDescent="0.3">
      <c r="A60">
        <v>246</v>
      </c>
      <c r="B60">
        <v>3622</v>
      </c>
      <c r="C60" t="s">
        <v>695</v>
      </c>
      <c r="D60" t="s">
        <v>588</v>
      </c>
      <c r="E60" t="s">
        <v>589</v>
      </c>
      <c r="F60">
        <v>379</v>
      </c>
      <c r="G60">
        <v>963</v>
      </c>
      <c r="H60" t="s">
        <v>696</v>
      </c>
      <c r="I60" t="s">
        <v>697</v>
      </c>
      <c r="J60" t="s">
        <v>592</v>
      </c>
      <c r="K60" s="2">
        <v>43527</v>
      </c>
      <c r="L60" s="2">
        <v>43525</v>
      </c>
    </row>
    <row r="61" spans="1:12" x14ac:dyDescent="0.3">
      <c r="A61">
        <v>250</v>
      </c>
      <c r="B61">
        <v>1215</v>
      </c>
      <c r="C61" t="s">
        <v>594</v>
      </c>
      <c r="D61" t="s">
        <v>588</v>
      </c>
      <c r="E61" t="s">
        <v>589</v>
      </c>
      <c r="F61">
        <v>773</v>
      </c>
      <c r="G61">
        <v>1225</v>
      </c>
      <c r="H61" t="s">
        <v>698</v>
      </c>
      <c r="I61" t="s">
        <v>699</v>
      </c>
      <c r="J61" t="s">
        <v>592</v>
      </c>
      <c r="K61" s="2">
        <v>38978</v>
      </c>
      <c r="L61" s="2">
        <v>39012</v>
      </c>
    </row>
    <row r="62" spans="1:12" x14ac:dyDescent="0.3">
      <c r="A62">
        <v>251</v>
      </c>
      <c r="B62">
        <v>2183</v>
      </c>
      <c r="C62" t="s">
        <v>646</v>
      </c>
      <c r="D62" t="s">
        <v>588</v>
      </c>
      <c r="E62" t="s">
        <v>596</v>
      </c>
      <c r="F62">
        <v>422</v>
      </c>
      <c r="G62">
        <v>651</v>
      </c>
      <c r="H62" t="s">
        <v>700</v>
      </c>
      <c r="I62" t="s">
        <v>701</v>
      </c>
      <c r="J62" t="s">
        <v>592</v>
      </c>
      <c r="K62" s="2">
        <v>37919</v>
      </c>
      <c r="L62" s="2">
        <v>37957</v>
      </c>
    </row>
    <row r="63" spans="1:12" x14ac:dyDescent="0.3">
      <c r="A63">
        <v>261</v>
      </c>
      <c r="B63">
        <v>2216</v>
      </c>
      <c r="C63" t="s">
        <v>632</v>
      </c>
      <c r="D63" t="s">
        <v>595</v>
      </c>
      <c r="E63" t="s">
        <v>589</v>
      </c>
      <c r="F63">
        <v>994</v>
      </c>
      <c r="G63">
        <v>1020</v>
      </c>
      <c r="H63" t="s">
        <v>702</v>
      </c>
      <c r="I63" t="s">
        <v>703</v>
      </c>
      <c r="J63" t="s">
        <v>599</v>
      </c>
      <c r="K63" s="2">
        <v>34195</v>
      </c>
      <c r="L63" s="2"/>
    </row>
    <row r="64" spans="1:12" x14ac:dyDescent="0.3">
      <c r="A64">
        <v>279</v>
      </c>
      <c r="B64">
        <v>3172</v>
      </c>
      <c r="C64" t="s">
        <v>594</v>
      </c>
      <c r="D64" t="s">
        <v>588</v>
      </c>
      <c r="E64" t="s">
        <v>596</v>
      </c>
      <c r="F64">
        <v>84</v>
      </c>
      <c r="G64">
        <v>464</v>
      </c>
      <c r="H64" t="s">
        <v>704</v>
      </c>
      <c r="I64" t="s">
        <v>705</v>
      </c>
      <c r="J64" t="s">
        <v>599</v>
      </c>
      <c r="K64" s="2">
        <v>42447</v>
      </c>
      <c r="L64" s="2"/>
    </row>
    <row r="65" spans="1:12" x14ac:dyDescent="0.3">
      <c r="A65">
        <v>284</v>
      </c>
      <c r="B65">
        <v>249</v>
      </c>
      <c r="C65" t="s">
        <v>619</v>
      </c>
      <c r="D65" t="s">
        <v>588</v>
      </c>
      <c r="E65" t="s">
        <v>589</v>
      </c>
      <c r="F65">
        <v>145</v>
      </c>
      <c r="G65">
        <v>814</v>
      </c>
      <c r="H65" t="s">
        <v>706</v>
      </c>
      <c r="I65" t="s">
        <v>17</v>
      </c>
      <c r="J65" t="s">
        <v>592</v>
      </c>
      <c r="K65" s="2">
        <v>29988</v>
      </c>
      <c r="L65" s="2">
        <v>30018</v>
      </c>
    </row>
    <row r="66" spans="1:12" x14ac:dyDescent="0.3">
      <c r="A66">
        <v>286</v>
      </c>
      <c r="B66">
        <v>5387</v>
      </c>
      <c r="C66" t="s">
        <v>635</v>
      </c>
      <c r="D66" t="s">
        <v>595</v>
      </c>
      <c r="E66" t="s">
        <v>596</v>
      </c>
      <c r="F66">
        <v>193</v>
      </c>
      <c r="G66">
        <v>817</v>
      </c>
      <c r="H66" t="s">
        <v>707</v>
      </c>
      <c r="I66" t="s">
        <v>708</v>
      </c>
      <c r="J66" t="s">
        <v>592</v>
      </c>
      <c r="K66" s="2">
        <v>38509</v>
      </c>
      <c r="L66" s="2">
        <v>38610</v>
      </c>
    </row>
    <row r="67" spans="1:12" x14ac:dyDescent="0.3">
      <c r="A67">
        <v>298</v>
      </c>
      <c r="B67">
        <v>7764</v>
      </c>
      <c r="C67" t="s">
        <v>619</v>
      </c>
      <c r="D67" t="s">
        <v>588</v>
      </c>
      <c r="E67" t="s">
        <v>596</v>
      </c>
      <c r="F67">
        <v>717</v>
      </c>
      <c r="G67">
        <v>1297</v>
      </c>
      <c r="H67" t="s">
        <v>709</v>
      </c>
      <c r="I67" t="s">
        <v>654</v>
      </c>
      <c r="J67" t="s">
        <v>599</v>
      </c>
      <c r="K67" s="2">
        <v>28988</v>
      </c>
      <c r="L67" s="2"/>
    </row>
    <row r="68" spans="1:12" x14ac:dyDescent="0.3">
      <c r="A68">
        <v>304</v>
      </c>
      <c r="B68">
        <v>5958</v>
      </c>
      <c r="C68" t="s">
        <v>646</v>
      </c>
      <c r="D68" t="s">
        <v>595</v>
      </c>
      <c r="E68" t="s">
        <v>596</v>
      </c>
      <c r="F68">
        <v>540</v>
      </c>
      <c r="G68">
        <v>1172</v>
      </c>
      <c r="H68" t="s">
        <v>710</v>
      </c>
      <c r="I68" t="s">
        <v>711</v>
      </c>
      <c r="J68" t="s">
        <v>592</v>
      </c>
      <c r="K68" s="2">
        <v>38066</v>
      </c>
      <c r="L68" s="2">
        <v>38255</v>
      </c>
    </row>
    <row r="69" spans="1:12" x14ac:dyDescent="0.3">
      <c r="A69">
        <v>305</v>
      </c>
      <c r="B69">
        <v>1748</v>
      </c>
      <c r="C69" t="s">
        <v>695</v>
      </c>
      <c r="D69" t="s">
        <v>595</v>
      </c>
      <c r="E69" t="s">
        <v>589</v>
      </c>
      <c r="F69">
        <v>954</v>
      </c>
      <c r="G69">
        <v>1473</v>
      </c>
      <c r="H69" t="s">
        <v>712</v>
      </c>
      <c r="I69" t="s">
        <v>713</v>
      </c>
      <c r="J69" t="s">
        <v>592</v>
      </c>
      <c r="K69" s="2">
        <v>33827</v>
      </c>
      <c r="L69" s="2">
        <v>33909</v>
      </c>
    </row>
    <row r="70" spans="1:12" x14ac:dyDescent="0.3">
      <c r="A70">
        <v>306</v>
      </c>
      <c r="B70">
        <v>1201</v>
      </c>
      <c r="C70" t="s">
        <v>619</v>
      </c>
      <c r="D70" t="s">
        <v>595</v>
      </c>
      <c r="E70" t="s">
        <v>596</v>
      </c>
      <c r="F70">
        <v>654</v>
      </c>
      <c r="G70">
        <v>1150</v>
      </c>
      <c r="H70" t="s">
        <v>190</v>
      </c>
      <c r="I70" t="s">
        <v>714</v>
      </c>
      <c r="J70" t="s">
        <v>592</v>
      </c>
      <c r="K70" s="2">
        <v>30344</v>
      </c>
      <c r="L70" s="2">
        <v>30519</v>
      </c>
    </row>
    <row r="71" spans="1:12" x14ac:dyDescent="0.3">
      <c r="A71">
        <v>308</v>
      </c>
      <c r="B71">
        <v>4920</v>
      </c>
      <c r="C71" t="s">
        <v>635</v>
      </c>
      <c r="D71" t="s">
        <v>595</v>
      </c>
      <c r="E71" t="s">
        <v>589</v>
      </c>
      <c r="F71">
        <v>438</v>
      </c>
      <c r="G71">
        <v>656</v>
      </c>
      <c r="H71" t="s">
        <v>715</v>
      </c>
      <c r="I71" t="s">
        <v>716</v>
      </c>
      <c r="J71" t="s">
        <v>599</v>
      </c>
      <c r="K71" s="2">
        <v>28883</v>
      </c>
      <c r="L71" s="2"/>
    </row>
    <row r="72" spans="1:12" x14ac:dyDescent="0.3">
      <c r="A72">
        <v>315</v>
      </c>
      <c r="B72">
        <v>1424</v>
      </c>
      <c r="C72" t="s">
        <v>646</v>
      </c>
      <c r="D72" t="s">
        <v>595</v>
      </c>
      <c r="E72" t="s">
        <v>589</v>
      </c>
      <c r="F72">
        <v>230</v>
      </c>
      <c r="G72">
        <v>638</v>
      </c>
      <c r="H72" t="s">
        <v>717</v>
      </c>
      <c r="I72" t="s">
        <v>718</v>
      </c>
      <c r="J72" t="s">
        <v>599</v>
      </c>
      <c r="K72" s="2">
        <v>35029</v>
      </c>
      <c r="L72" s="2"/>
    </row>
    <row r="73" spans="1:12" x14ac:dyDescent="0.3">
      <c r="A73">
        <v>328</v>
      </c>
      <c r="B73">
        <v>6153</v>
      </c>
      <c r="C73" t="s">
        <v>616</v>
      </c>
      <c r="D73" t="s">
        <v>595</v>
      </c>
      <c r="E73" t="s">
        <v>589</v>
      </c>
      <c r="F73">
        <v>710</v>
      </c>
      <c r="G73">
        <v>1066</v>
      </c>
      <c r="H73" t="s">
        <v>719</v>
      </c>
      <c r="I73" t="s">
        <v>720</v>
      </c>
      <c r="J73" t="s">
        <v>592</v>
      </c>
      <c r="K73" s="2">
        <v>35450</v>
      </c>
      <c r="L73" s="2">
        <v>35681</v>
      </c>
    </row>
    <row r="74" spans="1:12" x14ac:dyDescent="0.3">
      <c r="A74">
        <v>330</v>
      </c>
      <c r="B74">
        <v>2182</v>
      </c>
      <c r="C74" t="s">
        <v>602</v>
      </c>
      <c r="D74" t="s">
        <v>595</v>
      </c>
      <c r="E74" t="s">
        <v>589</v>
      </c>
      <c r="F74">
        <v>275</v>
      </c>
      <c r="G74">
        <v>653</v>
      </c>
      <c r="H74" t="s">
        <v>721</v>
      </c>
      <c r="I74" t="s">
        <v>722</v>
      </c>
      <c r="J74" t="s">
        <v>599</v>
      </c>
      <c r="K74" s="2">
        <v>40947</v>
      </c>
      <c r="L74" s="2"/>
    </row>
    <row r="75" spans="1:12" x14ac:dyDescent="0.3">
      <c r="A75">
        <v>332</v>
      </c>
      <c r="B75">
        <v>2656</v>
      </c>
      <c r="C75" t="s">
        <v>632</v>
      </c>
      <c r="D75" t="s">
        <v>588</v>
      </c>
      <c r="E75" t="s">
        <v>596</v>
      </c>
      <c r="F75">
        <v>45</v>
      </c>
      <c r="G75">
        <v>39</v>
      </c>
      <c r="H75" t="s">
        <v>723</v>
      </c>
      <c r="I75" t="s">
        <v>724</v>
      </c>
      <c r="J75" t="s">
        <v>599</v>
      </c>
      <c r="K75" s="2">
        <v>39705</v>
      </c>
      <c r="L75" s="2"/>
    </row>
    <row r="76" spans="1:12" x14ac:dyDescent="0.3">
      <c r="A76">
        <v>333</v>
      </c>
      <c r="B76">
        <v>2208</v>
      </c>
      <c r="C76" t="s">
        <v>632</v>
      </c>
      <c r="D76" t="s">
        <v>595</v>
      </c>
      <c r="E76" t="s">
        <v>596</v>
      </c>
      <c r="F76">
        <v>812</v>
      </c>
      <c r="G76">
        <v>1104</v>
      </c>
      <c r="H76" t="s">
        <v>725</v>
      </c>
      <c r="I76" t="s">
        <v>726</v>
      </c>
      <c r="J76" t="s">
        <v>592</v>
      </c>
      <c r="K76" s="2">
        <v>41286</v>
      </c>
      <c r="L76" s="2">
        <v>41497</v>
      </c>
    </row>
    <row r="77" spans="1:12" x14ac:dyDescent="0.3">
      <c r="A77">
        <v>336</v>
      </c>
      <c r="B77">
        <v>693</v>
      </c>
      <c r="C77" t="s">
        <v>594</v>
      </c>
      <c r="D77" t="s">
        <v>588</v>
      </c>
      <c r="E77" t="s">
        <v>589</v>
      </c>
      <c r="F77">
        <v>996</v>
      </c>
      <c r="G77">
        <v>1168</v>
      </c>
      <c r="H77" t="s">
        <v>17</v>
      </c>
      <c r="I77" t="s">
        <v>727</v>
      </c>
      <c r="J77" t="s">
        <v>599</v>
      </c>
      <c r="K77" s="2">
        <v>26581</v>
      </c>
      <c r="L77" s="2"/>
    </row>
    <row r="78" spans="1:12" x14ac:dyDescent="0.3">
      <c r="A78">
        <v>337</v>
      </c>
      <c r="B78">
        <v>4988</v>
      </c>
      <c r="C78" t="s">
        <v>635</v>
      </c>
      <c r="D78" t="s">
        <v>595</v>
      </c>
      <c r="E78" t="s">
        <v>589</v>
      </c>
      <c r="F78">
        <v>305</v>
      </c>
      <c r="G78">
        <v>834</v>
      </c>
      <c r="H78" t="s">
        <v>728</v>
      </c>
      <c r="I78" t="s">
        <v>729</v>
      </c>
      <c r="J78" t="s">
        <v>599</v>
      </c>
      <c r="K78" s="2">
        <v>27891</v>
      </c>
      <c r="L78" s="2"/>
    </row>
    <row r="79" spans="1:12" x14ac:dyDescent="0.3">
      <c r="A79">
        <v>340</v>
      </c>
      <c r="B79">
        <v>7316</v>
      </c>
      <c r="C79" t="s">
        <v>605</v>
      </c>
      <c r="D79" t="s">
        <v>588</v>
      </c>
      <c r="E79" t="s">
        <v>589</v>
      </c>
      <c r="F79">
        <v>905</v>
      </c>
      <c r="G79">
        <v>1392</v>
      </c>
      <c r="H79" t="s">
        <v>730</v>
      </c>
      <c r="I79" t="s">
        <v>731</v>
      </c>
      <c r="J79" t="s">
        <v>599</v>
      </c>
      <c r="K79" s="2">
        <v>29893</v>
      </c>
      <c r="L79" s="2"/>
    </row>
    <row r="80" spans="1:12" x14ac:dyDescent="0.3">
      <c r="A80">
        <v>346</v>
      </c>
      <c r="B80">
        <v>8103</v>
      </c>
      <c r="C80" t="s">
        <v>609</v>
      </c>
      <c r="D80" t="s">
        <v>588</v>
      </c>
      <c r="E80" t="s">
        <v>589</v>
      </c>
      <c r="F80">
        <v>182</v>
      </c>
      <c r="G80">
        <v>850</v>
      </c>
      <c r="H80" t="s">
        <v>732</v>
      </c>
      <c r="I80" t="s">
        <v>733</v>
      </c>
      <c r="J80" t="s">
        <v>592</v>
      </c>
      <c r="K80" s="2">
        <v>39238</v>
      </c>
      <c r="L80" s="2">
        <v>39275</v>
      </c>
    </row>
    <row r="81" spans="1:12" x14ac:dyDescent="0.3">
      <c r="A81">
        <v>351</v>
      </c>
      <c r="B81">
        <v>2972</v>
      </c>
      <c r="C81" t="s">
        <v>609</v>
      </c>
      <c r="D81" t="s">
        <v>595</v>
      </c>
      <c r="E81" t="s">
        <v>596</v>
      </c>
      <c r="F81">
        <v>776</v>
      </c>
      <c r="G81">
        <v>1053</v>
      </c>
      <c r="H81" t="s">
        <v>734</v>
      </c>
      <c r="I81" t="s">
        <v>626</v>
      </c>
      <c r="J81" t="s">
        <v>592</v>
      </c>
      <c r="K81" s="2">
        <v>28128</v>
      </c>
      <c r="L81" s="2">
        <v>28312</v>
      </c>
    </row>
    <row r="82" spans="1:12" x14ac:dyDescent="0.3">
      <c r="A82">
        <v>353</v>
      </c>
      <c r="B82">
        <v>6767</v>
      </c>
      <c r="C82" t="s">
        <v>605</v>
      </c>
      <c r="D82" t="s">
        <v>595</v>
      </c>
      <c r="E82" t="s">
        <v>589</v>
      </c>
      <c r="F82">
        <v>84</v>
      </c>
      <c r="G82">
        <v>354</v>
      </c>
      <c r="H82" t="s">
        <v>735</v>
      </c>
      <c r="I82" t="s">
        <v>736</v>
      </c>
      <c r="J82" t="s">
        <v>592</v>
      </c>
      <c r="K82" s="2">
        <v>41123</v>
      </c>
      <c r="L82" s="2">
        <v>41186</v>
      </c>
    </row>
    <row r="83" spans="1:12" x14ac:dyDescent="0.3">
      <c r="A83">
        <v>357</v>
      </c>
      <c r="B83">
        <v>4628</v>
      </c>
      <c r="C83" t="s">
        <v>616</v>
      </c>
      <c r="D83" t="s">
        <v>588</v>
      </c>
      <c r="E83" t="s">
        <v>589</v>
      </c>
      <c r="F83">
        <v>777</v>
      </c>
      <c r="G83">
        <v>1113</v>
      </c>
      <c r="H83" t="s">
        <v>737</v>
      </c>
      <c r="I83" t="s">
        <v>738</v>
      </c>
      <c r="J83" t="s">
        <v>599</v>
      </c>
      <c r="K83" s="2">
        <v>33157</v>
      </c>
      <c r="L83" s="2"/>
    </row>
    <row r="84" spans="1:12" x14ac:dyDescent="0.3">
      <c r="A84">
        <v>364</v>
      </c>
      <c r="B84">
        <v>4094</v>
      </c>
      <c r="C84" t="s">
        <v>695</v>
      </c>
      <c r="D84" t="s">
        <v>588</v>
      </c>
      <c r="E84" t="s">
        <v>589</v>
      </c>
      <c r="F84">
        <v>957</v>
      </c>
      <c r="G84">
        <v>1182</v>
      </c>
      <c r="H84" t="s">
        <v>739</v>
      </c>
      <c r="I84" t="s">
        <v>740</v>
      </c>
      <c r="J84" t="s">
        <v>599</v>
      </c>
      <c r="K84" s="2">
        <v>40971</v>
      </c>
      <c r="L84" s="2"/>
    </row>
    <row r="85" spans="1:12" x14ac:dyDescent="0.3">
      <c r="A85">
        <v>366</v>
      </c>
      <c r="B85">
        <v>7540</v>
      </c>
      <c r="C85" t="s">
        <v>605</v>
      </c>
      <c r="D85" t="s">
        <v>588</v>
      </c>
      <c r="E85" t="s">
        <v>596</v>
      </c>
      <c r="F85">
        <v>679</v>
      </c>
      <c r="G85">
        <v>1015</v>
      </c>
      <c r="H85" t="s">
        <v>741</v>
      </c>
      <c r="I85" t="s">
        <v>742</v>
      </c>
      <c r="J85" t="s">
        <v>592</v>
      </c>
      <c r="K85" s="2">
        <v>29281</v>
      </c>
      <c r="L85" s="2">
        <v>29296</v>
      </c>
    </row>
    <row r="86" spans="1:12" x14ac:dyDescent="0.3">
      <c r="A86">
        <v>371</v>
      </c>
      <c r="B86">
        <v>7771</v>
      </c>
      <c r="C86" t="s">
        <v>587</v>
      </c>
      <c r="D86" t="s">
        <v>595</v>
      </c>
      <c r="E86" t="s">
        <v>589</v>
      </c>
      <c r="F86">
        <v>280</v>
      </c>
      <c r="G86">
        <v>990</v>
      </c>
      <c r="H86" t="s">
        <v>743</v>
      </c>
      <c r="I86" t="s">
        <v>744</v>
      </c>
      <c r="J86" t="s">
        <v>599</v>
      </c>
      <c r="K86" s="2">
        <v>27578</v>
      </c>
      <c r="L86" s="2"/>
    </row>
    <row r="87" spans="1:12" x14ac:dyDescent="0.3">
      <c r="A87">
        <v>384</v>
      </c>
      <c r="B87">
        <v>9377</v>
      </c>
      <c r="C87" t="s">
        <v>632</v>
      </c>
      <c r="D87" t="s">
        <v>595</v>
      </c>
      <c r="E87" t="s">
        <v>596</v>
      </c>
      <c r="F87">
        <v>590</v>
      </c>
      <c r="G87">
        <v>1033</v>
      </c>
      <c r="H87" t="s">
        <v>745</v>
      </c>
      <c r="I87" t="s">
        <v>746</v>
      </c>
      <c r="J87" t="s">
        <v>599</v>
      </c>
      <c r="K87" s="2">
        <v>26350</v>
      </c>
      <c r="L87" s="2"/>
    </row>
    <row r="88" spans="1:12" x14ac:dyDescent="0.3">
      <c r="A88">
        <v>390</v>
      </c>
      <c r="B88">
        <v>8887</v>
      </c>
      <c r="C88" t="s">
        <v>695</v>
      </c>
      <c r="D88" t="s">
        <v>595</v>
      </c>
      <c r="E88" t="s">
        <v>596</v>
      </c>
      <c r="F88">
        <v>234</v>
      </c>
      <c r="G88">
        <v>780</v>
      </c>
      <c r="H88" t="s">
        <v>747</v>
      </c>
      <c r="I88" t="s">
        <v>748</v>
      </c>
      <c r="J88" t="s">
        <v>592</v>
      </c>
      <c r="K88" s="2">
        <v>39896</v>
      </c>
      <c r="L88" s="2">
        <v>39881</v>
      </c>
    </row>
    <row r="89" spans="1:12" x14ac:dyDescent="0.3">
      <c r="A89">
        <v>397</v>
      </c>
      <c r="B89">
        <v>1202</v>
      </c>
      <c r="C89" t="s">
        <v>695</v>
      </c>
      <c r="D89" t="s">
        <v>588</v>
      </c>
      <c r="E89" t="s">
        <v>589</v>
      </c>
      <c r="F89">
        <v>876</v>
      </c>
      <c r="G89">
        <v>1045</v>
      </c>
      <c r="H89" t="s">
        <v>749</v>
      </c>
      <c r="I89" t="s">
        <v>750</v>
      </c>
      <c r="J89" t="s">
        <v>599</v>
      </c>
      <c r="K89" s="2">
        <v>38046</v>
      </c>
      <c r="L89" s="2"/>
    </row>
    <row r="90" spans="1:12" x14ac:dyDescent="0.3">
      <c r="A90">
        <v>400</v>
      </c>
      <c r="B90">
        <v>5402</v>
      </c>
      <c r="C90" t="s">
        <v>632</v>
      </c>
      <c r="D90" t="s">
        <v>595</v>
      </c>
      <c r="E90" t="s">
        <v>589</v>
      </c>
      <c r="F90">
        <v>78</v>
      </c>
      <c r="G90">
        <v>403</v>
      </c>
      <c r="H90" t="s">
        <v>751</v>
      </c>
      <c r="I90" t="s">
        <v>752</v>
      </c>
      <c r="J90" t="s">
        <v>599</v>
      </c>
      <c r="K90" s="2">
        <v>37628</v>
      </c>
      <c r="L90" s="2"/>
    </row>
    <row r="91" spans="1:12" x14ac:dyDescent="0.3">
      <c r="A91">
        <v>408</v>
      </c>
      <c r="B91">
        <v>8860</v>
      </c>
      <c r="C91" t="s">
        <v>619</v>
      </c>
      <c r="D91" t="s">
        <v>595</v>
      </c>
      <c r="E91" t="s">
        <v>589</v>
      </c>
      <c r="F91">
        <v>216</v>
      </c>
      <c r="G91">
        <v>939</v>
      </c>
      <c r="H91" t="s">
        <v>657</v>
      </c>
      <c r="I91" t="s">
        <v>753</v>
      </c>
      <c r="J91" t="s">
        <v>592</v>
      </c>
      <c r="K91" s="2">
        <v>32925</v>
      </c>
      <c r="L91" s="2">
        <v>33127</v>
      </c>
    </row>
    <row r="92" spans="1:12" x14ac:dyDescent="0.3">
      <c r="A92">
        <v>420</v>
      </c>
      <c r="B92">
        <v>9943</v>
      </c>
      <c r="C92" t="s">
        <v>609</v>
      </c>
      <c r="D92" t="s">
        <v>595</v>
      </c>
      <c r="E92" t="s">
        <v>589</v>
      </c>
      <c r="F92">
        <v>638</v>
      </c>
      <c r="G92">
        <v>1130</v>
      </c>
      <c r="H92" t="s">
        <v>754</v>
      </c>
      <c r="I92" t="s">
        <v>166</v>
      </c>
      <c r="J92" t="s">
        <v>599</v>
      </c>
      <c r="K92" s="2">
        <v>32510</v>
      </c>
      <c r="L92" s="2"/>
    </row>
    <row r="93" spans="1:12" x14ac:dyDescent="0.3">
      <c r="A93">
        <v>421</v>
      </c>
      <c r="B93">
        <v>8106</v>
      </c>
      <c r="C93" t="s">
        <v>695</v>
      </c>
      <c r="D93" t="s">
        <v>588</v>
      </c>
      <c r="E93" t="s">
        <v>596</v>
      </c>
      <c r="F93">
        <v>147</v>
      </c>
      <c r="G93">
        <v>535</v>
      </c>
      <c r="H93" t="s">
        <v>17</v>
      </c>
      <c r="I93" t="s">
        <v>755</v>
      </c>
      <c r="J93" t="s">
        <v>592</v>
      </c>
      <c r="K93" s="2">
        <v>36198</v>
      </c>
      <c r="L93" s="2">
        <v>36224</v>
      </c>
    </row>
    <row r="94" spans="1:12" x14ac:dyDescent="0.3">
      <c r="A94">
        <v>438</v>
      </c>
      <c r="B94">
        <v>9251</v>
      </c>
      <c r="C94" t="s">
        <v>602</v>
      </c>
      <c r="D94" t="s">
        <v>595</v>
      </c>
      <c r="E94" t="s">
        <v>596</v>
      </c>
      <c r="F94">
        <v>430</v>
      </c>
      <c r="G94">
        <v>642</v>
      </c>
      <c r="H94" t="s">
        <v>756</v>
      </c>
      <c r="I94" t="s">
        <v>757</v>
      </c>
      <c r="J94" t="s">
        <v>592</v>
      </c>
      <c r="K94" s="2">
        <v>28210</v>
      </c>
      <c r="L94" s="2">
        <v>28214</v>
      </c>
    </row>
    <row r="95" spans="1:12" x14ac:dyDescent="0.3">
      <c r="A95">
        <v>444</v>
      </c>
      <c r="B95">
        <v>8306</v>
      </c>
      <c r="C95" t="s">
        <v>594</v>
      </c>
      <c r="D95" t="s">
        <v>595</v>
      </c>
      <c r="E95" t="s">
        <v>589</v>
      </c>
      <c r="F95">
        <v>973</v>
      </c>
      <c r="G95">
        <v>1250</v>
      </c>
      <c r="H95" t="s">
        <v>758</v>
      </c>
      <c r="I95" t="s">
        <v>759</v>
      </c>
      <c r="J95" t="s">
        <v>599</v>
      </c>
      <c r="K95" s="2">
        <v>32075</v>
      </c>
      <c r="L95" s="2"/>
    </row>
    <row r="96" spans="1:12" x14ac:dyDescent="0.3">
      <c r="A96">
        <v>445</v>
      </c>
      <c r="B96">
        <v>1904</v>
      </c>
      <c r="C96" t="s">
        <v>602</v>
      </c>
      <c r="D96" t="s">
        <v>595</v>
      </c>
      <c r="E96" t="s">
        <v>589</v>
      </c>
      <c r="F96">
        <v>598</v>
      </c>
      <c r="G96">
        <v>1351</v>
      </c>
      <c r="H96" t="s">
        <v>760</v>
      </c>
      <c r="I96" t="s">
        <v>761</v>
      </c>
      <c r="J96" t="s">
        <v>599</v>
      </c>
      <c r="K96" s="2">
        <v>43812</v>
      </c>
      <c r="L96" s="2"/>
    </row>
    <row r="97" spans="1:12" x14ac:dyDescent="0.3">
      <c r="A97">
        <v>446</v>
      </c>
      <c r="B97">
        <v>9858</v>
      </c>
      <c r="C97" t="s">
        <v>646</v>
      </c>
      <c r="D97" t="s">
        <v>595</v>
      </c>
      <c r="E97" t="s">
        <v>589</v>
      </c>
      <c r="F97">
        <v>931</v>
      </c>
      <c r="G97">
        <v>1247</v>
      </c>
      <c r="H97" t="s">
        <v>762</v>
      </c>
      <c r="I97" t="s">
        <v>763</v>
      </c>
      <c r="J97" t="s">
        <v>599</v>
      </c>
      <c r="K97" s="2">
        <v>34084</v>
      </c>
      <c r="L97" s="2"/>
    </row>
    <row r="98" spans="1:12" x14ac:dyDescent="0.3">
      <c r="A98">
        <v>455</v>
      </c>
      <c r="B98">
        <v>3853</v>
      </c>
      <c r="C98" t="s">
        <v>594</v>
      </c>
      <c r="D98" t="s">
        <v>588</v>
      </c>
      <c r="E98" t="s">
        <v>596</v>
      </c>
      <c r="F98">
        <v>172</v>
      </c>
      <c r="G98">
        <v>580</v>
      </c>
      <c r="H98" t="s">
        <v>764</v>
      </c>
      <c r="I98" t="s">
        <v>305</v>
      </c>
      <c r="J98" t="s">
        <v>599</v>
      </c>
      <c r="K98" s="2">
        <v>40824</v>
      </c>
      <c r="L98" s="2"/>
    </row>
    <row r="99" spans="1:12" x14ac:dyDescent="0.3">
      <c r="A99">
        <v>460</v>
      </c>
      <c r="B99">
        <v>2396</v>
      </c>
      <c r="C99" t="s">
        <v>635</v>
      </c>
      <c r="D99" t="s">
        <v>588</v>
      </c>
      <c r="E99" t="s">
        <v>589</v>
      </c>
      <c r="F99">
        <v>897</v>
      </c>
      <c r="G99">
        <v>1313</v>
      </c>
      <c r="H99" t="s">
        <v>316</v>
      </c>
      <c r="I99" t="s">
        <v>752</v>
      </c>
      <c r="J99" t="s">
        <v>592</v>
      </c>
      <c r="K99" s="2">
        <v>38458</v>
      </c>
      <c r="L99" s="2">
        <v>38610</v>
      </c>
    </row>
    <row r="100" spans="1:12" x14ac:dyDescent="0.3">
      <c r="A100">
        <v>469</v>
      </c>
      <c r="B100">
        <v>3042</v>
      </c>
      <c r="C100" t="s">
        <v>635</v>
      </c>
      <c r="D100" t="s">
        <v>588</v>
      </c>
      <c r="E100" t="s">
        <v>596</v>
      </c>
      <c r="F100">
        <v>23</v>
      </c>
      <c r="G100">
        <v>25</v>
      </c>
      <c r="H100" t="s">
        <v>765</v>
      </c>
      <c r="I100" t="s">
        <v>766</v>
      </c>
      <c r="J100" t="s">
        <v>592</v>
      </c>
      <c r="K100" s="2">
        <v>33287</v>
      </c>
      <c r="L100" s="2">
        <v>33373</v>
      </c>
    </row>
    <row r="101" spans="1:12" x14ac:dyDescent="0.3">
      <c r="A101">
        <v>473</v>
      </c>
      <c r="B101">
        <v>5197</v>
      </c>
      <c r="C101" t="s">
        <v>587</v>
      </c>
      <c r="D101" t="s">
        <v>588</v>
      </c>
      <c r="E101" t="s">
        <v>596</v>
      </c>
      <c r="F101">
        <v>94</v>
      </c>
      <c r="G101">
        <v>361</v>
      </c>
      <c r="H101" t="s">
        <v>767</v>
      </c>
      <c r="I101" t="s">
        <v>768</v>
      </c>
      <c r="J101" t="s">
        <v>592</v>
      </c>
      <c r="K101" s="2">
        <v>40933</v>
      </c>
      <c r="L101" s="2">
        <v>40925</v>
      </c>
    </row>
    <row r="102" spans="1:12" x14ac:dyDescent="0.3">
      <c r="A102">
        <v>477</v>
      </c>
      <c r="B102">
        <v>6357</v>
      </c>
      <c r="C102" t="s">
        <v>605</v>
      </c>
      <c r="D102" t="s">
        <v>588</v>
      </c>
      <c r="E102" t="s">
        <v>596</v>
      </c>
      <c r="F102">
        <v>840</v>
      </c>
      <c r="G102">
        <v>1061</v>
      </c>
      <c r="H102" t="s">
        <v>39</v>
      </c>
      <c r="I102" t="s">
        <v>769</v>
      </c>
      <c r="J102" t="s">
        <v>599</v>
      </c>
      <c r="K102" s="2">
        <v>31662</v>
      </c>
      <c r="L102" s="2"/>
    </row>
    <row r="103" spans="1:12" x14ac:dyDescent="0.3">
      <c r="A103">
        <v>481</v>
      </c>
      <c r="B103">
        <v>8893</v>
      </c>
      <c r="C103" t="s">
        <v>594</v>
      </c>
      <c r="D103" t="s">
        <v>588</v>
      </c>
      <c r="E103" t="s">
        <v>596</v>
      </c>
      <c r="F103">
        <v>319</v>
      </c>
      <c r="G103">
        <v>770</v>
      </c>
      <c r="H103" t="s">
        <v>704</v>
      </c>
      <c r="I103" t="s">
        <v>770</v>
      </c>
      <c r="J103" t="s">
        <v>599</v>
      </c>
      <c r="K103" s="2">
        <v>38909</v>
      </c>
      <c r="L103" s="2"/>
    </row>
    <row r="104" spans="1:12" x14ac:dyDescent="0.3">
      <c r="A104">
        <v>489</v>
      </c>
      <c r="B104">
        <v>2154</v>
      </c>
      <c r="C104" t="s">
        <v>605</v>
      </c>
      <c r="D104" t="s">
        <v>595</v>
      </c>
      <c r="E104" t="s">
        <v>596</v>
      </c>
      <c r="F104">
        <v>892</v>
      </c>
      <c r="G104">
        <v>1407</v>
      </c>
      <c r="H104" t="s">
        <v>771</v>
      </c>
      <c r="I104" t="s">
        <v>772</v>
      </c>
      <c r="J104" t="s">
        <v>599</v>
      </c>
      <c r="K104" s="2">
        <v>38707</v>
      </c>
      <c r="L104" s="2"/>
    </row>
    <row r="105" spans="1:12" x14ac:dyDescent="0.3">
      <c r="A105">
        <v>493</v>
      </c>
      <c r="B105">
        <v>2241</v>
      </c>
      <c r="C105" t="s">
        <v>602</v>
      </c>
      <c r="D105" t="s">
        <v>595</v>
      </c>
      <c r="E105" t="s">
        <v>596</v>
      </c>
      <c r="F105">
        <v>314</v>
      </c>
      <c r="G105">
        <v>566</v>
      </c>
      <c r="H105" t="s">
        <v>773</v>
      </c>
      <c r="I105" t="s">
        <v>774</v>
      </c>
      <c r="J105" t="s">
        <v>599</v>
      </c>
      <c r="K105" s="2">
        <v>34931</v>
      </c>
      <c r="L105" s="2"/>
    </row>
    <row r="106" spans="1:12" x14ac:dyDescent="0.3">
      <c r="A106">
        <v>500</v>
      </c>
      <c r="B106">
        <v>310</v>
      </c>
      <c r="C106" t="s">
        <v>587</v>
      </c>
      <c r="D106" t="s">
        <v>595</v>
      </c>
      <c r="E106" t="s">
        <v>596</v>
      </c>
      <c r="F106">
        <v>80</v>
      </c>
      <c r="G106">
        <v>236</v>
      </c>
      <c r="H106" t="s">
        <v>775</v>
      </c>
      <c r="I106" t="s">
        <v>776</v>
      </c>
      <c r="J106" t="s">
        <v>599</v>
      </c>
      <c r="K106" s="2">
        <v>29407</v>
      </c>
      <c r="L106" s="2"/>
    </row>
    <row r="107" spans="1:12" x14ac:dyDescent="0.3">
      <c r="A107">
        <v>503</v>
      </c>
      <c r="B107">
        <v>3270</v>
      </c>
      <c r="C107" t="s">
        <v>646</v>
      </c>
      <c r="D107" t="s">
        <v>595</v>
      </c>
      <c r="E107" t="s">
        <v>596</v>
      </c>
      <c r="F107">
        <v>243</v>
      </c>
      <c r="G107">
        <v>935</v>
      </c>
      <c r="H107" t="s">
        <v>777</v>
      </c>
      <c r="I107" t="s">
        <v>699</v>
      </c>
      <c r="J107" t="s">
        <v>592</v>
      </c>
      <c r="K107" s="2">
        <v>27114</v>
      </c>
      <c r="L107" s="2">
        <v>27174</v>
      </c>
    </row>
    <row r="108" spans="1:12" x14ac:dyDescent="0.3">
      <c r="A108">
        <v>504</v>
      </c>
      <c r="B108">
        <v>9598</v>
      </c>
      <c r="C108" t="s">
        <v>632</v>
      </c>
      <c r="D108" t="s">
        <v>588</v>
      </c>
      <c r="E108" t="s">
        <v>596</v>
      </c>
      <c r="F108">
        <v>420</v>
      </c>
      <c r="G108">
        <v>561</v>
      </c>
      <c r="H108" t="s">
        <v>778</v>
      </c>
      <c r="I108" t="s">
        <v>612</v>
      </c>
      <c r="J108" t="s">
        <v>592</v>
      </c>
      <c r="K108" s="2">
        <v>30143</v>
      </c>
      <c r="L108" s="2">
        <v>30239</v>
      </c>
    </row>
    <row r="109" spans="1:12" x14ac:dyDescent="0.3">
      <c r="A109">
        <v>510</v>
      </c>
      <c r="B109">
        <v>5781</v>
      </c>
      <c r="C109" t="s">
        <v>605</v>
      </c>
      <c r="D109" t="s">
        <v>588</v>
      </c>
      <c r="E109" t="s">
        <v>596</v>
      </c>
      <c r="F109">
        <v>117</v>
      </c>
      <c r="G109">
        <v>716</v>
      </c>
      <c r="H109" t="s">
        <v>282</v>
      </c>
      <c r="I109" t="s">
        <v>779</v>
      </c>
      <c r="J109" t="s">
        <v>599</v>
      </c>
      <c r="K109" s="2">
        <v>28037</v>
      </c>
      <c r="L109" s="2"/>
    </row>
    <row r="110" spans="1:12" x14ac:dyDescent="0.3">
      <c r="A110">
        <v>514</v>
      </c>
      <c r="B110">
        <v>4789</v>
      </c>
      <c r="C110" t="s">
        <v>619</v>
      </c>
      <c r="D110" t="s">
        <v>595</v>
      </c>
      <c r="E110" t="s">
        <v>589</v>
      </c>
      <c r="F110">
        <v>263</v>
      </c>
      <c r="G110">
        <v>965</v>
      </c>
      <c r="H110" t="s">
        <v>780</v>
      </c>
      <c r="I110" t="s">
        <v>781</v>
      </c>
      <c r="J110" t="s">
        <v>599</v>
      </c>
      <c r="K110" s="2">
        <v>30089</v>
      </c>
      <c r="L110" s="2"/>
    </row>
    <row r="111" spans="1:12" x14ac:dyDescent="0.3">
      <c r="A111">
        <v>515</v>
      </c>
      <c r="B111">
        <v>2601</v>
      </c>
      <c r="C111" t="s">
        <v>616</v>
      </c>
      <c r="D111" t="s">
        <v>595</v>
      </c>
      <c r="E111" t="s">
        <v>589</v>
      </c>
      <c r="F111">
        <v>782</v>
      </c>
      <c r="G111">
        <v>1425</v>
      </c>
      <c r="H111" t="s">
        <v>782</v>
      </c>
      <c r="I111" t="s">
        <v>783</v>
      </c>
      <c r="J111" t="s">
        <v>599</v>
      </c>
      <c r="K111" s="2">
        <v>35065</v>
      </c>
      <c r="L111" s="2"/>
    </row>
    <row r="112" spans="1:12" x14ac:dyDescent="0.3">
      <c r="A112">
        <v>526</v>
      </c>
      <c r="B112">
        <v>6210</v>
      </c>
      <c r="C112" t="s">
        <v>587</v>
      </c>
      <c r="D112" t="s">
        <v>588</v>
      </c>
      <c r="E112" t="s">
        <v>596</v>
      </c>
      <c r="F112">
        <v>510</v>
      </c>
      <c r="G112">
        <v>1205</v>
      </c>
      <c r="H112" t="s">
        <v>784</v>
      </c>
      <c r="I112" t="s">
        <v>785</v>
      </c>
      <c r="J112" t="s">
        <v>592</v>
      </c>
      <c r="K112" s="2">
        <v>33279</v>
      </c>
      <c r="L112" s="2">
        <v>33422</v>
      </c>
    </row>
    <row r="113" spans="1:12" x14ac:dyDescent="0.3">
      <c r="A113">
        <v>536</v>
      </c>
      <c r="B113">
        <v>2573</v>
      </c>
      <c r="C113" t="s">
        <v>594</v>
      </c>
      <c r="D113" t="s">
        <v>595</v>
      </c>
      <c r="E113" t="s">
        <v>589</v>
      </c>
      <c r="F113">
        <v>74</v>
      </c>
      <c r="G113">
        <v>281</v>
      </c>
      <c r="H113" t="s">
        <v>630</v>
      </c>
      <c r="I113" t="s">
        <v>786</v>
      </c>
      <c r="J113" t="s">
        <v>592</v>
      </c>
      <c r="K113" s="2">
        <v>42636</v>
      </c>
      <c r="L113" s="2">
        <v>42634</v>
      </c>
    </row>
    <row r="114" spans="1:12" x14ac:dyDescent="0.3">
      <c r="A114">
        <v>538</v>
      </c>
      <c r="B114">
        <v>1702</v>
      </c>
      <c r="C114" t="s">
        <v>609</v>
      </c>
      <c r="D114" t="s">
        <v>588</v>
      </c>
      <c r="E114" t="s">
        <v>589</v>
      </c>
      <c r="F114">
        <v>484</v>
      </c>
      <c r="G114">
        <v>863</v>
      </c>
      <c r="H114" t="s">
        <v>282</v>
      </c>
      <c r="I114" t="s">
        <v>787</v>
      </c>
      <c r="J114" t="s">
        <v>599</v>
      </c>
      <c r="K114" s="2">
        <v>40032</v>
      </c>
      <c r="L114" s="2"/>
    </row>
    <row r="115" spans="1:12" x14ac:dyDescent="0.3">
      <c r="A115">
        <v>540</v>
      </c>
      <c r="B115">
        <v>9770</v>
      </c>
      <c r="C115" t="s">
        <v>632</v>
      </c>
      <c r="D115" t="s">
        <v>588</v>
      </c>
      <c r="E115" t="s">
        <v>589</v>
      </c>
      <c r="F115">
        <v>431</v>
      </c>
      <c r="G115">
        <v>934</v>
      </c>
      <c r="H115" t="s">
        <v>788</v>
      </c>
      <c r="I115" t="s">
        <v>789</v>
      </c>
      <c r="J115" t="s">
        <v>592</v>
      </c>
      <c r="K115" s="2">
        <v>28236</v>
      </c>
      <c r="L115" s="2">
        <v>28437</v>
      </c>
    </row>
    <row r="116" spans="1:12" x14ac:dyDescent="0.3">
      <c r="A116">
        <v>542</v>
      </c>
      <c r="B116">
        <v>4272</v>
      </c>
      <c r="C116" t="s">
        <v>646</v>
      </c>
      <c r="D116" t="s">
        <v>588</v>
      </c>
      <c r="E116" t="s">
        <v>596</v>
      </c>
      <c r="F116">
        <v>100</v>
      </c>
      <c r="G116">
        <v>487</v>
      </c>
      <c r="H116" t="s">
        <v>335</v>
      </c>
      <c r="I116" t="s">
        <v>790</v>
      </c>
      <c r="J116" t="s">
        <v>599</v>
      </c>
      <c r="K116" s="2">
        <v>31551</v>
      </c>
      <c r="L116" s="2"/>
    </row>
    <row r="117" spans="1:12" x14ac:dyDescent="0.3">
      <c r="A117">
        <v>548</v>
      </c>
      <c r="B117">
        <v>7043</v>
      </c>
      <c r="C117" t="s">
        <v>616</v>
      </c>
      <c r="D117" t="s">
        <v>588</v>
      </c>
      <c r="E117" t="s">
        <v>596</v>
      </c>
      <c r="F117">
        <v>240</v>
      </c>
      <c r="G117">
        <v>571</v>
      </c>
      <c r="H117" t="s">
        <v>791</v>
      </c>
      <c r="I117" t="s">
        <v>792</v>
      </c>
      <c r="J117" t="s">
        <v>599</v>
      </c>
      <c r="K117" s="2">
        <v>41077</v>
      </c>
      <c r="L117" s="2"/>
    </row>
    <row r="118" spans="1:12" x14ac:dyDescent="0.3">
      <c r="A118">
        <v>553</v>
      </c>
      <c r="B118">
        <v>5214</v>
      </c>
      <c r="C118" t="s">
        <v>587</v>
      </c>
      <c r="D118" t="s">
        <v>595</v>
      </c>
      <c r="E118" t="s">
        <v>596</v>
      </c>
      <c r="F118">
        <v>245</v>
      </c>
      <c r="G118">
        <v>611</v>
      </c>
      <c r="H118" t="s">
        <v>793</v>
      </c>
      <c r="I118" t="s">
        <v>794</v>
      </c>
      <c r="J118" t="s">
        <v>599</v>
      </c>
      <c r="K118" s="2">
        <v>34906</v>
      </c>
      <c r="L118" s="2"/>
    </row>
    <row r="119" spans="1:12" x14ac:dyDescent="0.3">
      <c r="A119">
        <v>558</v>
      </c>
      <c r="B119">
        <v>3965</v>
      </c>
      <c r="C119" t="s">
        <v>609</v>
      </c>
      <c r="D119" t="s">
        <v>595</v>
      </c>
      <c r="E119" t="s">
        <v>596</v>
      </c>
      <c r="F119">
        <v>275</v>
      </c>
      <c r="G119">
        <v>951</v>
      </c>
      <c r="H119" t="s">
        <v>795</v>
      </c>
      <c r="I119" t="s">
        <v>796</v>
      </c>
      <c r="J119" t="s">
        <v>592</v>
      </c>
      <c r="K119" s="2">
        <v>41574</v>
      </c>
      <c r="L119" s="2">
        <v>41593</v>
      </c>
    </row>
    <row r="120" spans="1:12" x14ac:dyDescent="0.3">
      <c r="A120">
        <v>564</v>
      </c>
      <c r="B120">
        <v>3514</v>
      </c>
      <c r="C120" t="s">
        <v>616</v>
      </c>
      <c r="D120" t="s">
        <v>588</v>
      </c>
      <c r="E120" t="s">
        <v>589</v>
      </c>
      <c r="F120">
        <v>683</v>
      </c>
      <c r="G120">
        <v>1275</v>
      </c>
      <c r="H120" t="s">
        <v>797</v>
      </c>
      <c r="I120" t="s">
        <v>798</v>
      </c>
      <c r="J120" t="s">
        <v>592</v>
      </c>
      <c r="K120" s="2">
        <v>38109</v>
      </c>
      <c r="L120" s="2">
        <v>38255</v>
      </c>
    </row>
    <row r="121" spans="1:12" x14ac:dyDescent="0.3">
      <c r="A121">
        <v>577</v>
      </c>
      <c r="B121">
        <v>4233</v>
      </c>
      <c r="C121" t="s">
        <v>605</v>
      </c>
      <c r="D121" t="s">
        <v>595</v>
      </c>
      <c r="E121" t="s">
        <v>596</v>
      </c>
      <c r="F121">
        <v>679</v>
      </c>
      <c r="G121">
        <v>1455</v>
      </c>
      <c r="H121" t="s">
        <v>799</v>
      </c>
      <c r="I121" t="s">
        <v>17</v>
      </c>
      <c r="J121" t="s">
        <v>592</v>
      </c>
      <c r="K121" s="2">
        <v>31855</v>
      </c>
      <c r="L121" s="2">
        <v>31998</v>
      </c>
    </row>
    <row r="122" spans="1:12" x14ac:dyDescent="0.3">
      <c r="A122">
        <v>579</v>
      </c>
      <c r="B122">
        <v>4892</v>
      </c>
      <c r="C122" t="s">
        <v>602</v>
      </c>
      <c r="D122" t="s">
        <v>595</v>
      </c>
      <c r="E122" t="s">
        <v>589</v>
      </c>
      <c r="F122">
        <v>913</v>
      </c>
      <c r="G122">
        <v>1385</v>
      </c>
      <c r="H122" t="s">
        <v>800</v>
      </c>
      <c r="I122" t="s">
        <v>801</v>
      </c>
      <c r="J122" t="s">
        <v>599</v>
      </c>
      <c r="K122" s="2">
        <v>42725</v>
      </c>
      <c r="L122" s="2"/>
    </row>
    <row r="123" spans="1:12" x14ac:dyDescent="0.3">
      <c r="A123">
        <v>581</v>
      </c>
      <c r="B123">
        <v>5150</v>
      </c>
      <c r="C123" t="s">
        <v>695</v>
      </c>
      <c r="D123" t="s">
        <v>595</v>
      </c>
      <c r="E123" t="s">
        <v>596</v>
      </c>
      <c r="F123">
        <v>209</v>
      </c>
      <c r="G123">
        <v>933</v>
      </c>
      <c r="H123" t="s">
        <v>802</v>
      </c>
      <c r="I123" t="s">
        <v>803</v>
      </c>
      <c r="J123" t="s">
        <v>599</v>
      </c>
      <c r="K123" s="2">
        <v>43063</v>
      </c>
      <c r="L123" s="2"/>
    </row>
    <row r="124" spans="1:12" x14ac:dyDescent="0.3">
      <c r="A124">
        <v>586</v>
      </c>
      <c r="B124">
        <v>7005</v>
      </c>
      <c r="C124" t="s">
        <v>594</v>
      </c>
      <c r="D124" t="s">
        <v>595</v>
      </c>
      <c r="E124" t="s">
        <v>589</v>
      </c>
      <c r="F124">
        <v>711</v>
      </c>
      <c r="G124">
        <v>1197</v>
      </c>
      <c r="H124" t="s">
        <v>804</v>
      </c>
      <c r="I124" t="s">
        <v>805</v>
      </c>
      <c r="J124" t="s">
        <v>599</v>
      </c>
      <c r="K124" s="2">
        <v>28192</v>
      </c>
      <c r="L124" s="2"/>
    </row>
    <row r="125" spans="1:12" x14ac:dyDescent="0.3">
      <c r="A125">
        <v>589</v>
      </c>
      <c r="B125">
        <v>7513</v>
      </c>
      <c r="C125" t="s">
        <v>587</v>
      </c>
      <c r="D125" t="s">
        <v>588</v>
      </c>
      <c r="E125" t="s">
        <v>589</v>
      </c>
      <c r="F125">
        <v>516</v>
      </c>
      <c r="G125">
        <v>1084</v>
      </c>
      <c r="H125" t="s">
        <v>806</v>
      </c>
      <c r="I125" t="s">
        <v>807</v>
      </c>
      <c r="J125" t="s">
        <v>599</v>
      </c>
      <c r="K125" s="2">
        <v>25970</v>
      </c>
      <c r="L125" s="2"/>
    </row>
    <row r="126" spans="1:12" x14ac:dyDescent="0.3">
      <c r="A126">
        <v>594</v>
      </c>
      <c r="B126">
        <v>4053</v>
      </c>
      <c r="C126" t="s">
        <v>602</v>
      </c>
      <c r="D126" t="s">
        <v>595</v>
      </c>
      <c r="E126" t="s">
        <v>596</v>
      </c>
      <c r="F126">
        <v>484</v>
      </c>
      <c r="G126">
        <v>568</v>
      </c>
      <c r="H126" t="s">
        <v>789</v>
      </c>
      <c r="I126" t="s">
        <v>808</v>
      </c>
      <c r="J126" t="s">
        <v>599</v>
      </c>
      <c r="K126" s="2">
        <v>38066</v>
      </c>
      <c r="L126" s="2"/>
    </row>
    <row r="127" spans="1:12" x14ac:dyDescent="0.3">
      <c r="A127">
        <v>595</v>
      </c>
      <c r="B127">
        <v>3782</v>
      </c>
      <c r="C127" t="s">
        <v>605</v>
      </c>
      <c r="D127" t="s">
        <v>588</v>
      </c>
      <c r="E127" t="s">
        <v>596</v>
      </c>
      <c r="F127">
        <v>879</v>
      </c>
      <c r="G127">
        <v>1040</v>
      </c>
      <c r="H127" t="s">
        <v>809</v>
      </c>
      <c r="I127" t="s">
        <v>810</v>
      </c>
      <c r="J127" t="s">
        <v>599</v>
      </c>
      <c r="K127" s="2">
        <v>37751</v>
      </c>
      <c r="L127" s="2"/>
    </row>
    <row r="128" spans="1:12" x14ac:dyDescent="0.3">
      <c r="A128">
        <v>597</v>
      </c>
      <c r="B128">
        <v>3571</v>
      </c>
      <c r="C128" t="s">
        <v>632</v>
      </c>
      <c r="D128" t="s">
        <v>595</v>
      </c>
      <c r="E128" t="s">
        <v>596</v>
      </c>
      <c r="F128">
        <v>267</v>
      </c>
      <c r="G128">
        <v>925</v>
      </c>
      <c r="H128" t="s">
        <v>811</v>
      </c>
      <c r="I128" t="s">
        <v>812</v>
      </c>
      <c r="J128" t="s">
        <v>599</v>
      </c>
      <c r="K128" s="2">
        <v>40385</v>
      </c>
      <c r="L128" s="2"/>
    </row>
    <row r="129" spans="1:12" x14ac:dyDescent="0.3">
      <c r="A129">
        <v>599</v>
      </c>
      <c r="B129">
        <v>8834</v>
      </c>
      <c r="C129" t="s">
        <v>609</v>
      </c>
      <c r="D129" t="s">
        <v>595</v>
      </c>
      <c r="E129" t="s">
        <v>596</v>
      </c>
      <c r="F129">
        <v>946</v>
      </c>
      <c r="G129">
        <v>1100</v>
      </c>
      <c r="H129" t="s">
        <v>168</v>
      </c>
      <c r="I129" t="s">
        <v>355</v>
      </c>
      <c r="J129" t="s">
        <v>599</v>
      </c>
      <c r="K129" s="2">
        <v>37134</v>
      </c>
      <c r="L129" s="2"/>
    </row>
    <row r="130" spans="1:12" x14ac:dyDescent="0.3">
      <c r="A130">
        <v>625</v>
      </c>
      <c r="B130">
        <v>3</v>
      </c>
      <c r="C130" t="s">
        <v>609</v>
      </c>
      <c r="D130" t="s">
        <v>588</v>
      </c>
      <c r="E130" t="s">
        <v>596</v>
      </c>
      <c r="F130">
        <v>318</v>
      </c>
      <c r="G130">
        <v>980</v>
      </c>
      <c r="H130" t="s">
        <v>813</v>
      </c>
      <c r="I130" t="s">
        <v>814</v>
      </c>
      <c r="J130" t="s">
        <v>599</v>
      </c>
      <c r="K130" s="2">
        <v>43376</v>
      </c>
      <c r="L130" s="2"/>
    </row>
    <row r="131" spans="1:12" x14ac:dyDescent="0.3">
      <c r="A131">
        <v>630</v>
      </c>
      <c r="B131">
        <v>6772</v>
      </c>
      <c r="C131" t="s">
        <v>619</v>
      </c>
      <c r="D131" t="s">
        <v>595</v>
      </c>
      <c r="E131" t="s">
        <v>596</v>
      </c>
      <c r="F131">
        <v>868</v>
      </c>
      <c r="G131">
        <v>1320</v>
      </c>
      <c r="H131" t="s">
        <v>815</v>
      </c>
      <c r="I131" t="s">
        <v>12</v>
      </c>
      <c r="J131" t="s">
        <v>592</v>
      </c>
      <c r="K131" s="2">
        <v>39867</v>
      </c>
      <c r="L131" s="2">
        <v>40085</v>
      </c>
    </row>
    <row r="132" spans="1:12" x14ac:dyDescent="0.3">
      <c r="A132">
        <v>632</v>
      </c>
      <c r="B132">
        <v>2525</v>
      </c>
      <c r="C132" t="s">
        <v>609</v>
      </c>
      <c r="D132" t="s">
        <v>595</v>
      </c>
      <c r="E132" t="s">
        <v>596</v>
      </c>
      <c r="F132">
        <v>67</v>
      </c>
      <c r="G132">
        <v>193</v>
      </c>
      <c r="H132" t="s">
        <v>82</v>
      </c>
      <c r="I132" t="s">
        <v>816</v>
      </c>
      <c r="J132" t="s">
        <v>592</v>
      </c>
      <c r="K132" s="2">
        <v>33842</v>
      </c>
      <c r="L132" s="2">
        <v>33963</v>
      </c>
    </row>
    <row r="133" spans="1:12" x14ac:dyDescent="0.3">
      <c r="A133">
        <v>634</v>
      </c>
      <c r="B133">
        <v>175</v>
      </c>
      <c r="C133" t="s">
        <v>616</v>
      </c>
      <c r="D133" t="s">
        <v>588</v>
      </c>
      <c r="E133" t="s">
        <v>589</v>
      </c>
      <c r="F133">
        <v>939</v>
      </c>
      <c r="G133">
        <v>1446</v>
      </c>
      <c r="H133" t="s">
        <v>817</v>
      </c>
      <c r="I133" t="s">
        <v>818</v>
      </c>
      <c r="J133" t="s">
        <v>599</v>
      </c>
      <c r="K133" s="2">
        <v>29501</v>
      </c>
      <c r="L133" s="2"/>
    </row>
    <row r="134" spans="1:12" x14ac:dyDescent="0.3">
      <c r="A134">
        <v>636</v>
      </c>
      <c r="B134">
        <v>2308</v>
      </c>
      <c r="C134" t="s">
        <v>602</v>
      </c>
      <c r="D134" t="s">
        <v>588</v>
      </c>
      <c r="E134" t="s">
        <v>596</v>
      </c>
      <c r="F134">
        <v>325</v>
      </c>
      <c r="G134">
        <v>994</v>
      </c>
      <c r="H134" t="s">
        <v>819</v>
      </c>
      <c r="I134" t="s">
        <v>820</v>
      </c>
      <c r="J134" t="s">
        <v>592</v>
      </c>
      <c r="K134" s="2">
        <v>39502</v>
      </c>
      <c r="L134" s="2">
        <v>39669</v>
      </c>
    </row>
    <row r="135" spans="1:12" x14ac:dyDescent="0.3">
      <c r="A135">
        <v>650</v>
      </c>
      <c r="B135">
        <v>2257</v>
      </c>
      <c r="C135" t="s">
        <v>646</v>
      </c>
      <c r="D135" t="s">
        <v>588</v>
      </c>
      <c r="E135" t="s">
        <v>596</v>
      </c>
      <c r="F135">
        <v>868</v>
      </c>
      <c r="G135">
        <v>1141</v>
      </c>
      <c r="H135" t="s">
        <v>821</v>
      </c>
      <c r="I135" t="s">
        <v>822</v>
      </c>
      <c r="J135" t="s">
        <v>599</v>
      </c>
      <c r="K135" s="2">
        <v>39251</v>
      </c>
      <c r="L135" s="2"/>
    </row>
    <row r="136" spans="1:12" x14ac:dyDescent="0.3">
      <c r="A136">
        <v>659</v>
      </c>
      <c r="B136">
        <v>8747</v>
      </c>
      <c r="C136" t="s">
        <v>695</v>
      </c>
      <c r="D136" t="s">
        <v>588</v>
      </c>
      <c r="E136" t="s">
        <v>596</v>
      </c>
      <c r="F136">
        <v>442</v>
      </c>
      <c r="G136">
        <v>595</v>
      </c>
      <c r="H136" t="s">
        <v>823</v>
      </c>
      <c r="I136" t="s">
        <v>681</v>
      </c>
      <c r="J136" t="s">
        <v>592</v>
      </c>
      <c r="K136" s="2">
        <v>35847</v>
      </c>
      <c r="L136" s="2">
        <v>36049</v>
      </c>
    </row>
    <row r="137" spans="1:12" x14ac:dyDescent="0.3">
      <c r="A137">
        <v>665</v>
      </c>
      <c r="B137">
        <v>7485</v>
      </c>
      <c r="C137" t="s">
        <v>587</v>
      </c>
      <c r="D137" t="s">
        <v>595</v>
      </c>
      <c r="E137" t="s">
        <v>596</v>
      </c>
      <c r="F137">
        <v>982</v>
      </c>
      <c r="G137">
        <v>1405</v>
      </c>
      <c r="H137" t="s">
        <v>824</v>
      </c>
      <c r="I137" t="s">
        <v>825</v>
      </c>
      <c r="J137" t="s">
        <v>592</v>
      </c>
      <c r="K137" s="2">
        <v>40190</v>
      </c>
      <c r="L137" s="2">
        <v>40295</v>
      </c>
    </row>
    <row r="138" spans="1:12" x14ac:dyDescent="0.3">
      <c r="A138">
        <v>668</v>
      </c>
      <c r="B138">
        <v>2378</v>
      </c>
      <c r="C138" t="s">
        <v>632</v>
      </c>
      <c r="D138" t="s">
        <v>595</v>
      </c>
      <c r="E138" t="s">
        <v>589</v>
      </c>
      <c r="F138">
        <v>938</v>
      </c>
      <c r="G138">
        <v>1067</v>
      </c>
      <c r="H138" t="s">
        <v>826</v>
      </c>
      <c r="I138" t="s">
        <v>827</v>
      </c>
      <c r="J138" t="s">
        <v>592</v>
      </c>
      <c r="K138" s="2">
        <v>26460</v>
      </c>
      <c r="L138" s="2">
        <v>26466</v>
      </c>
    </row>
    <row r="139" spans="1:12" x14ac:dyDescent="0.3">
      <c r="A139">
        <v>678</v>
      </c>
      <c r="B139">
        <v>5269</v>
      </c>
      <c r="C139" t="s">
        <v>619</v>
      </c>
      <c r="D139" t="s">
        <v>588</v>
      </c>
      <c r="E139" t="s">
        <v>589</v>
      </c>
      <c r="F139">
        <v>318</v>
      </c>
      <c r="G139">
        <v>938</v>
      </c>
      <c r="H139" t="s">
        <v>828</v>
      </c>
      <c r="I139" t="s">
        <v>36</v>
      </c>
      <c r="J139" t="s">
        <v>599</v>
      </c>
      <c r="K139" s="2">
        <v>34349</v>
      </c>
      <c r="L139" s="2"/>
    </row>
    <row r="140" spans="1:12" x14ac:dyDescent="0.3">
      <c r="A140">
        <v>690</v>
      </c>
      <c r="B140">
        <v>230</v>
      </c>
      <c r="C140" t="s">
        <v>616</v>
      </c>
      <c r="D140" t="s">
        <v>595</v>
      </c>
      <c r="E140" t="s">
        <v>596</v>
      </c>
      <c r="F140">
        <v>553</v>
      </c>
      <c r="G140">
        <v>1210</v>
      </c>
      <c r="H140" t="s">
        <v>829</v>
      </c>
      <c r="I140" t="s">
        <v>830</v>
      </c>
      <c r="J140" t="s">
        <v>592</v>
      </c>
      <c r="K140" s="2">
        <v>41757</v>
      </c>
      <c r="L140" s="2">
        <v>41991</v>
      </c>
    </row>
    <row r="141" spans="1:12" x14ac:dyDescent="0.3">
      <c r="A141">
        <v>691</v>
      </c>
      <c r="B141">
        <v>2096</v>
      </c>
      <c r="C141" t="s">
        <v>609</v>
      </c>
      <c r="D141" t="s">
        <v>595</v>
      </c>
      <c r="E141" t="s">
        <v>596</v>
      </c>
      <c r="F141">
        <v>955</v>
      </c>
      <c r="G141">
        <v>1369</v>
      </c>
      <c r="H141" t="s">
        <v>831</v>
      </c>
      <c r="I141" t="s">
        <v>832</v>
      </c>
      <c r="J141" t="s">
        <v>592</v>
      </c>
      <c r="K141" s="2">
        <v>41031</v>
      </c>
      <c r="L141" s="2">
        <v>41141</v>
      </c>
    </row>
    <row r="142" spans="1:12" x14ac:dyDescent="0.3">
      <c r="A142">
        <v>693</v>
      </c>
      <c r="B142">
        <v>8737</v>
      </c>
      <c r="C142" t="s">
        <v>602</v>
      </c>
      <c r="D142" t="s">
        <v>588</v>
      </c>
      <c r="E142" t="s">
        <v>589</v>
      </c>
      <c r="F142">
        <v>715</v>
      </c>
      <c r="G142">
        <v>1271</v>
      </c>
      <c r="H142" t="s">
        <v>207</v>
      </c>
      <c r="I142" t="s">
        <v>657</v>
      </c>
      <c r="J142" t="s">
        <v>599</v>
      </c>
      <c r="K142" s="2">
        <v>30685</v>
      </c>
      <c r="L142" s="2"/>
    </row>
    <row r="143" spans="1:12" x14ac:dyDescent="0.3">
      <c r="A143">
        <v>695</v>
      </c>
      <c r="B143">
        <v>1896</v>
      </c>
      <c r="C143" t="s">
        <v>646</v>
      </c>
      <c r="D143" t="s">
        <v>595</v>
      </c>
      <c r="E143" t="s">
        <v>596</v>
      </c>
      <c r="F143">
        <v>266</v>
      </c>
      <c r="G143">
        <v>833</v>
      </c>
      <c r="H143" t="s">
        <v>305</v>
      </c>
      <c r="I143" t="s">
        <v>833</v>
      </c>
      <c r="J143" t="s">
        <v>599</v>
      </c>
      <c r="K143" s="2">
        <v>41542</v>
      </c>
      <c r="L143" s="2"/>
    </row>
    <row r="144" spans="1:12" x14ac:dyDescent="0.3">
      <c r="A144">
        <v>702</v>
      </c>
      <c r="B144">
        <v>8927</v>
      </c>
      <c r="C144" t="s">
        <v>602</v>
      </c>
      <c r="D144" t="s">
        <v>588</v>
      </c>
      <c r="E144" t="s">
        <v>596</v>
      </c>
      <c r="F144">
        <v>111</v>
      </c>
      <c r="G144">
        <v>617</v>
      </c>
      <c r="H144" t="s">
        <v>834</v>
      </c>
      <c r="I144" t="s">
        <v>835</v>
      </c>
      <c r="J144" t="s">
        <v>592</v>
      </c>
      <c r="K144" s="2">
        <v>38175</v>
      </c>
      <c r="L144" s="2">
        <v>38311</v>
      </c>
    </row>
    <row r="145" spans="1:12" x14ac:dyDescent="0.3">
      <c r="A145">
        <v>703</v>
      </c>
      <c r="B145">
        <v>8404</v>
      </c>
      <c r="C145" t="s">
        <v>602</v>
      </c>
      <c r="D145" t="s">
        <v>595</v>
      </c>
      <c r="E145" t="s">
        <v>589</v>
      </c>
      <c r="F145">
        <v>329</v>
      </c>
      <c r="G145">
        <v>597</v>
      </c>
      <c r="H145" t="s">
        <v>836</v>
      </c>
      <c r="I145" t="s">
        <v>837</v>
      </c>
      <c r="J145" t="s">
        <v>599</v>
      </c>
      <c r="K145" s="2">
        <v>42760</v>
      </c>
      <c r="L145" s="2"/>
    </row>
    <row r="146" spans="1:12" x14ac:dyDescent="0.3">
      <c r="A146">
        <v>707</v>
      </c>
      <c r="B146">
        <v>3221</v>
      </c>
      <c r="C146" t="s">
        <v>695</v>
      </c>
      <c r="D146" t="s">
        <v>595</v>
      </c>
      <c r="E146" t="s">
        <v>596</v>
      </c>
      <c r="F146">
        <v>187</v>
      </c>
      <c r="G146">
        <v>931</v>
      </c>
      <c r="H146" t="s">
        <v>838</v>
      </c>
      <c r="I146" t="s">
        <v>839</v>
      </c>
      <c r="J146" t="s">
        <v>599</v>
      </c>
      <c r="K146" s="2">
        <v>39252</v>
      </c>
      <c r="L146" s="2"/>
    </row>
    <row r="147" spans="1:12" x14ac:dyDescent="0.3">
      <c r="A147">
        <v>708</v>
      </c>
      <c r="B147">
        <v>1246</v>
      </c>
      <c r="C147" t="s">
        <v>609</v>
      </c>
      <c r="D147" t="s">
        <v>595</v>
      </c>
      <c r="E147" t="s">
        <v>589</v>
      </c>
      <c r="F147">
        <v>50</v>
      </c>
      <c r="G147">
        <v>72</v>
      </c>
      <c r="H147" t="s">
        <v>840</v>
      </c>
      <c r="I147" t="s">
        <v>841</v>
      </c>
      <c r="J147" t="s">
        <v>592</v>
      </c>
      <c r="K147" s="2">
        <v>43515</v>
      </c>
      <c r="L147" s="2">
        <v>43677</v>
      </c>
    </row>
    <row r="148" spans="1:12" x14ac:dyDescent="0.3">
      <c r="A148">
        <v>714</v>
      </c>
      <c r="B148">
        <v>5330</v>
      </c>
      <c r="C148" t="s">
        <v>635</v>
      </c>
      <c r="D148" t="s">
        <v>595</v>
      </c>
      <c r="E148" t="s">
        <v>589</v>
      </c>
      <c r="F148">
        <v>148</v>
      </c>
      <c r="G148">
        <v>835</v>
      </c>
      <c r="H148" t="s">
        <v>842</v>
      </c>
      <c r="I148" t="s">
        <v>843</v>
      </c>
      <c r="J148" t="s">
        <v>592</v>
      </c>
      <c r="K148" s="2">
        <v>40655</v>
      </c>
      <c r="L148" s="2">
        <v>40702</v>
      </c>
    </row>
    <row r="149" spans="1:12" x14ac:dyDescent="0.3">
      <c r="A149">
        <v>719</v>
      </c>
      <c r="B149">
        <v>7828</v>
      </c>
      <c r="C149" t="s">
        <v>587</v>
      </c>
      <c r="D149" t="s">
        <v>595</v>
      </c>
      <c r="E149" t="s">
        <v>596</v>
      </c>
      <c r="F149">
        <v>930</v>
      </c>
      <c r="G149">
        <v>1183</v>
      </c>
      <c r="H149" t="s">
        <v>844</v>
      </c>
      <c r="I149" t="s">
        <v>845</v>
      </c>
      <c r="J149" t="s">
        <v>592</v>
      </c>
      <c r="K149" s="2">
        <v>38739</v>
      </c>
      <c r="L149" s="2">
        <v>38915</v>
      </c>
    </row>
    <row r="150" spans="1:12" x14ac:dyDescent="0.3">
      <c r="A150">
        <v>722</v>
      </c>
      <c r="B150">
        <v>7342</v>
      </c>
      <c r="C150" t="s">
        <v>635</v>
      </c>
      <c r="D150" t="s">
        <v>588</v>
      </c>
      <c r="E150" t="s">
        <v>589</v>
      </c>
      <c r="F150">
        <v>412</v>
      </c>
      <c r="G150">
        <v>566</v>
      </c>
      <c r="H150" t="s">
        <v>846</v>
      </c>
      <c r="I150" t="s">
        <v>847</v>
      </c>
      <c r="J150" t="s">
        <v>599</v>
      </c>
      <c r="K150" s="2">
        <v>35329</v>
      </c>
      <c r="L150" s="2"/>
    </row>
    <row r="151" spans="1:12" x14ac:dyDescent="0.3">
      <c r="A151">
        <v>723</v>
      </c>
      <c r="B151">
        <v>1980</v>
      </c>
      <c r="C151" t="s">
        <v>695</v>
      </c>
      <c r="D151" t="s">
        <v>595</v>
      </c>
      <c r="E151" t="s">
        <v>589</v>
      </c>
      <c r="F151">
        <v>490</v>
      </c>
      <c r="G151">
        <v>762</v>
      </c>
      <c r="H151" t="s">
        <v>848</v>
      </c>
      <c r="I151" t="s">
        <v>849</v>
      </c>
      <c r="J151" t="s">
        <v>599</v>
      </c>
      <c r="K151" s="2">
        <v>29790</v>
      </c>
      <c r="L151" s="2"/>
    </row>
    <row r="152" spans="1:12" x14ac:dyDescent="0.3">
      <c r="A152">
        <v>731</v>
      </c>
      <c r="B152">
        <v>6191</v>
      </c>
      <c r="C152" t="s">
        <v>619</v>
      </c>
      <c r="D152" t="s">
        <v>595</v>
      </c>
      <c r="E152" t="s">
        <v>589</v>
      </c>
      <c r="F152">
        <v>970</v>
      </c>
      <c r="G152">
        <v>1242</v>
      </c>
      <c r="H152" t="s">
        <v>850</v>
      </c>
      <c r="I152" t="s">
        <v>851</v>
      </c>
      <c r="J152" t="s">
        <v>599</v>
      </c>
      <c r="K152" s="2">
        <v>30502</v>
      </c>
      <c r="L152" s="2"/>
    </row>
    <row r="153" spans="1:12" x14ac:dyDescent="0.3">
      <c r="A153">
        <v>738</v>
      </c>
      <c r="B153">
        <v>6713</v>
      </c>
      <c r="C153" t="s">
        <v>635</v>
      </c>
      <c r="D153" t="s">
        <v>595</v>
      </c>
      <c r="E153" t="s">
        <v>589</v>
      </c>
      <c r="F153">
        <v>545</v>
      </c>
      <c r="G153">
        <v>1044</v>
      </c>
      <c r="H153" t="s">
        <v>852</v>
      </c>
      <c r="I153" t="s">
        <v>853</v>
      </c>
      <c r="J153" t="s">
        <v>599</v>
      </c>
      <c r="K153" s="2">
        <v>28387</v>
      </c>
      <c r="L153" s="2"/>
    </row>
    <row r="154" spans="1:12" x14ac:dyDescent="0.3">
      <c r="A154">
        <v>748</v>
      </c>
      <c r="B154">
        <v>2969</v>
      </c>
      <c r="C154" t="s">
        <v>602</v>
      </c>
      <c r="D154" t="s">
        <v>595</v>
      </c>
      <c r="E154" t="s">
        <v>596</v>
      </c>
      <c r="F154">
        <v>600</v>
      </c>
      <c r="G154">
        <v>1048</v>
      </c>
      <c r="H154" t="s">
        <v>854</v>
      </c>
      <c r="I154" t="s">
        <v>855</v>
      </c>
      <c r="J154" t="s">
        <v>599</v>
      </c>
      <c r="K154" s="2">
        <v>31904</v>
      </c>
      <c r="L154" s="2"/>
    </row>
    <row r="155" spans="1:12" x14ac:dyDescent="0.3">
      <c r="A155">
        <v>749</v>
      </c>
      <c r="B155">
        <v>3569</v>
      </c>
      <c r="C155" t="s">
        <v>695</v>
      </c>
      <c r="D155" t="s">
        <v>588</v>
      </c>
      <c r="E155" t="s">
        <v>589</v>
      </c>
      <c r="F155">
        <v>262</v>
      </c>
      <c r="G155">
        <v>875</v>
      </c>
      <c r="H155" t="s">
        <v>856</v>
      </c>
      <c r="I155" t="s">
        <v>207</v>
      </c>
      <c r="J155" t="s">
        <v>592</v>
      </c>
      <c r="K155" s="2">
        <v>41759</v>
      </c>
      <c r="L155" s="2">
        <v>41822</v>
      </c>
    </row>
    <row r="156" spans="1:12" x14ac:dyDescent="0.3">
      <c r="A156">
        <v>762</v>
      </c>
      <c r="B156">
        <v>2066</v>
      </c>
      <c r="C156" t="s">
        <v>695</v>
      </c>
      <c r="D156" t="s">
        <v>588</v>
      </c>
      <c r="E156" t="s">
        <v>596</v>
      </c>
      <c r="F156">
        <v>242</v>
      </c>
      <c r="G156">
        <v>926</v>
      </c>
      <c r="H156" t="s">
        <v>857</v>
      </c>
      <c r="I156" t="s">
        <v>858</v>
      </c>
      <c r="J156" t="s">
        <v>599</v>
      </c>
      <c r="K156" s="2">
        <v>28570</v>
      </c>
      <c r="L156" s="2"/>
    </row>
    <row r="157" spans="1:12" x14ac:dyDescent="0.3">
      <c r="A157">
        <v>763</v>
      </c>
      <c r="B157">
        <v>9792</v>
      </c>
      <c r="C157" t="s">
        <v>632</v>
      </c>
      <c r="D157" t="s">
        <v>588</v>
      </c>
      <c r="E157" t="s">
        <v>589</v>
      </c>
      <c r="F157">
        <v>796</v>
      </c>
      <c r="G157">
        <v>1347</v>
      </c>
      <c r="H157" t="s">
        <v>626</v>
      </c>
      <c r="I157" t="s">
        <v>30</v>
      </c>
      <c r="J157" t="s">
        <v>592</v>
      </c>
      <c r="K157" s="2">
        <v>41819</v>
      </c>
      <c r="L157" s="2">
        <v>41891</v>
      </c>
    </row>
    <row r="158" spans="1:12" x14ac:dyDescent="0.3">
      <c r="A158">
        <v>771</v>
      </c>
      <c r="B158">
        <v>390</v>
      </c>
      <c r="C158" t="s">
        <v>635</v>
      </c>
      <c r="D158" t="s">
        <v>595</v>
      </c>
      <c r="E158" t="s">
        <v>596</v>
      </c>
      <c r="F158">
        <v>702</v>
      </c>
      <c r="G158">
        <v>1414</v>
      </c>
      <c r="H158" t="s">
        <v>859</v>
      </c>
      <c r="I158" t="s">
        <v>860</v>
      </c>
      <c r="J158" t="s">
        <v>592</v>
      </c>
      <c r="K158" s="2">
        <v>41397</v>
      </c>
      <c r="L158" s="2">
        <v>41593</v>
      </c>
    </row>
    <row r="159" spans="1:12" x14ac:dyDescent="0.3">
      <c r="A159">
        <v>775</v>
      </c>
      <c r="B159">
        <v>8104</v>
      </c>
      <c r="C159" t="s">
        <v>602</v>
      </c>
      <c r="D159" t="s">
        <v>595</v>
      </c>
      <c r="E159" t="s">
        <v>589</v>
      </c>
      <c r="F159">
        <v>451</v>
      </c>
      <c r="G159">
        <v>713</v>
      </c>
      <c r="H159" t="s">
        <v>593</v>
      </c>
      <c r="I159" t="s">
        <v>861</v>
      </c>
      <c r="J159" t="s">
        <v>599</v>
      </c>
      <c r="K159" s="2">
        <v>38258</v>
      </c>
      <c r="L159" s="2"/>
    </row>
    <row r="160" spans="1:12" x14ac:dyDescent="0.3">
      <c r="A160">
        <v>780</v>
      </c>
      <c r="B160">
        <v>6732</v>
      </c>
      <c r="C160" t="s">
        <v>616</v>
      </c>
      <c r="D160" t="s">
        <v>588</v>
      </c>
      <c r="E160" t="s">
        <v>589</v>
      </c>
      <c r="F160">
        <v>872</v>
      </c>
      <c r="G160">
        <v>1058</v>
      </c>
      <c r="H160" t="s">
        <v>862</v>
      </c>
      <c r="I160" t="s">
        <v>276</v>
      </c>
      <c r="J160" t="s">
        <v>592</v>
      </c>
      <c r="K160" s="2">
        <v>32793</v>
      </c>
      <c r="L160" s="2">
        <v>32798</v>
      </c>
    </row>
    <row r="161" spans="1:12" x14ac:dyDescent="0.3">
      <c r="A161">
        <v>782</v>
      </c>
      <c r="B161">
        <v>9486</v>
      </c>
      <c r="C161" t="s">
        <v>635</v>
      </c>
      <c r="D161" t="s">
        <v>588</v>
      </c>
      <c r="E161" t="s">
        <v>596</v>
      </c>
      <c r="F161">
        <v>182</v>
      </c>
      <c r="G161">
        <v>871</v>
      </c>
      <c r="H161" t="s">
        <v>863</v>
      </c>
      <c r="I161" t="s">
        <v>864</v>
      </c>
      <c r="J161" t="s">
        <v>592</v>
      </c>
      <c r="K161" s="2">
        <v>37499</v>
      </c>
      <c r="L161" s="2">
        <v>37549</v>
      </c>
    </row>
    <row r="162" spans="1:12" x14ac:dyDescent="0.3">
      <c r="A162">
        <v>786</v>
      </c>
      <c r="B162">
        <v>5209</v>
      </c>
      <c r="C162" t="s">
        <v>616</v>
      </c>
      <c r="D162" t="s">
        <v>588</v>
      </c>
      <c r="E162" t="s">
        <v>589</v>
      </c>
      <c r="F162">
        <v>372</v>
      </c>
      <c r="G162">
        <v>679</v>
      </c>
      <c r="H162" t="s">
        <v>865</v>
      </c>
      <c r="I162" t="s">
        <v>866</v>
      </c>
      <c r="J162" t="s">
        <v>592</v>
      </c>
      <c r="K162" s="2">
        <v>27917</v>
      </c>
      <c r="L162" s="2">
        <v>28003</v>
      </c>
    </row>
    <row r="163" spans="1:12" x14ac:dyDescent="0.3">
      <c r="A163">
        <v>787</v>
      </c>
      <c r="B163">
        <v>2159</v>
      </c>
      <c r="C163" t="s">
        <v>587</v>
      </c>
      <c r="D163" t="s">
        <v>588</v>
      </c>
      <c r="E163" t="s">
        <v>589</v>
      </c>
      <c r="F163">
        <v>187</v>
      </c>
      <c r="G163">
        <v>864</v>
      </c>
      <c r="H163" t="s">
        <v>87</v>
      </c>
      <c r="I163" t="s">
        <v>867</v>
      </c>
      <c r="J163" t="s">
        <v>592</v>
      </c>
      <c r="K163" s="2">
        <v>40630</v>
      </c>
      <c r="L163" s="2">
        <v>40719</v>
      </c>
    </row>
    <row r="164" spans="1:12" x14ac:dyDescent="0.3">
      <c r="A164">
        <v>792</v>
      </c>
      <c r="B164">
        <v>1303</v>
      </c>
      <c r="C164" t="s">
        <v>587</v>
      </c>
      <c r="D164" t="s">
        <v>595</v>
      </c>
      <c r="E164" t="s">
        <v>596</v>
      </c>
      <c r="F164">
        <v>808</v>
      </c>
      <c r="G164">
        <v>1257</v>
      </c>
      <c r="H164" t="s">
        <v>868</v>
      </c>
      <c r="I164" t="s">
        <v>869</v>
      </c>
      <c r="J164" t="s">
        <v>599</v>
      </c>
      <c r="K164" s="2">
        <v>39715</v>
      </c>
      <c r="L164" s="2"/>
    </row>
    <row r="165" spans="1:12" x14ac:dyDescent="0.3">
      <c r="A165">
        <v>793</v>
      </c>
      <c r="B165">
        <v>4103</v>
      </c>
      <c r="C165" t="s">
        <v>695</v>
      </c>
      <c r="D165" t="s">
        <v>595</v>
      </c>
      <c r="E165" t="s">
        <v>596</v>
      </c>
      <c r="F165">
        <v>399</v>
      </c>
      <c r="G165">
        <v>835</v>
      </c>
      <c r="H165" t="s">
        <v>168</v>
      </c>
      <c r="I165" t="s">
        <v>119</v>
      </c>
      <c r="J165" t="s">
        <v>599</v>
      </c>
      <c r="K165" s="2">
        <v>35252</v>
      </c>
      <c r="L165" s="2"/>
    </row>
    <row r="166" spans="1:12" x14ac:dyDescent="0.3">
      <c r="A166">
        <v>815</v>
      </c>
      <c r="B166">
        <v>1126</v>
      </c>
      <c r="C166" t="s">
        <v>616</v>
      </c>
      <c r="D166" t="s">
        <v>588</v>
      </c>
      <c r="E166" t="s">
        <v>596</v>
      </c>
      <c r="F166">
        <v>71</v>
      </c>
      <c r="G166">
        <v>130</v>
      </c>
      <c r="H166" t="s">
        <v>870</v>
      </c>
      <c r="I166" t="s">
        <v>871</v>
      </c>
      <c r="J166" t="s">
        <v>592</v>
      </c>
      <c r="K166" s="2">
        <v>40208</v>
      </c>
      <c r="L166" s="2">
        <v>40239</v>
      </c>
    </row>
    <row r="167" spans="1:12" x14ac:dyDescent="0.3">
      <c r="A167">
        <v>818</v>
      </c>
      <c r="B167">
        <v>6746</v>
      </c>
      <c r="C167" t="s">
        <v>619</v>
      </c>
      <c r="D167" t="s">
        <v>595</v>
      </c>
      <c r="E167" t="s">
        <v>589</v>
      </c>
      <c r="F167">
        <v>833</v>
      </c>
      <c r="G167">
        <v>1016</v>
      </c>
      <c r="H167" t="s">
        <v>139</v>
      </c>
      <c r="I167" t="s">
        <v>716</v>
      </c>
      <c r="J167" t="s">
        <v>592</v>
      </c>
      <c r="K167" s="2">
        <v>38957</v>
      </c>
      <c r="L167" s="2">
        <v>39010</v>
      </c>
    </row>
    <row r="168" spans="1:12" x14ac:dyDescent="0.3">
      <c r="A168">
        <v>822</v>
      </c>
      <c r="B168">
        <v>114</v>
      </c>
      <c r="C168" t="s">
        <v>594</v>
      </c>
      <c r="D168" t="s">
        <v>588</v>
      </c>
      <c r="E168" t="s">
        <v>596</v>
      </c>
      <c r="F168">
        <v>88</v>
      </c>
      <c r="G168">
        <v>426</v>
      </c>
      <c r="H168" t="s">
        <v>872</v>
      </c>
      <c r="I168" t="s">
        <v>873</v>
      </c>
      <c r="J168" t="s">
        <v>592</v>
      </c>
      <c r="K168" s="2">
        <v>33419</v>
      </c>
      <c r="L168" s="2">
        <v>33434</v>
      </c>
    </row>
    <row r="169" spans="1:12" x14ac:dyDescent="0.3">
      <c r="A169">
        <v>823</v>
      </c>
      <c r="B169">
        <v>3733</v>
      </c>
      <c r="C169" t="s">
        <v>616</v>
      </c>
      <c r="D169" t="s">
        <v>595</v>
      </c>
      <c r="E169" t="s">
        <v>589</v>
      </c>
      <c r="F169">
        <v>571</v>
      </c>
      <c r="G169">
        <v>1031</v>
      </c>
      <c r="H169" t="s">
        <v>173</v>
      </c>
      <c r="I169" t="s">
        <v>874</v>
      </c>
      <c r="J169" t="s">
        <v>592</v>
      </c>
      <c r="K169" s="2">
        <v>27532</v>
      </c>
      <c r="L169" s="2">
        <v>27534</v>
      </c>
    </row>
    <row r="170" spans="1:12" x14ac:dyDescent="0.3">
      <c r="A170">
        <v>835</v>
      </c>
      <c r="B170">
        <v>7587</v>
      </c>
      <c r="C170" t="s">
        <v>632</v>
      </c>
      <c r="D170" t="s">
        <v>588</v>
      </c>
      <c r="E170" t="s">
        <v>596</v>
      </c>
      <c r="F170">
        <v>638</v>
      </c>
      <c r="G170">
        <v>1314</v>
      </c>
      <c r="H170" t="s">
        <v>875</v>
      </c>
      <c r="I170" t="s">
        <v>612</v>
      </c>
      <c r="J170" t="s">
        <v>599</v>
      </c>
      <c r="K170" s="2">
        <v>28130</v>
      </c>
      <c r="L170" s="2"/>
    </row>
    <row r="171" spans="1:12" x14ac:dyDescent="0.3">
      <c r="A171">
        <v>838</v>
      </c>
      <c r="B171">
        <v>4322</v>
      </c>
      <c r="C171" t="s">
        <v>609</v>
      </c>
      <c r="D171" t="s">
        <v>588</v>
      </c>
      <c r="E171" t="s">
        <v>589</v>
      </c>
      <c r="F171">
        <v>593</v>
      </c>
      <c r="G171">
        <v>1036</v>
      </c>
      <c r="H171" t="s">
        <v>30</v>
      </c>
      <c r="I171" t="s">
        <v>876</v>
      </c>
      <c r="J171" t="s">
        <v>592</v>
      </c>
      <c r="K171" s="2">
        <v>34704</v>
      </c>
      <c r="L171" s="2">
        <v>34934</v>
      </c>
    </row>
    <row r="172" spans="1:12" x14ac:dyDescent="0.3">
      <c r="A172">
        <v>847</v>
      </c>
      <c r="B172">
        <v>8183</v>
      </c>
      <c r="C172" t="s">
        <v>605</v>
      </c>
      <c r="D172" t="s">
        <v>588</v>
      </c>
      <c r="E172" t="s">
        <v>589</v>
      </c>
      <c r="F172">
        <v>906</v>
      </c>
      <c r="G172">
        <v>1297</v>
      </c>
      <c r="H172" t="s">
        <v>877</v>
      </c>
      <c r="I172" t="s">
        <v>878</v>
      </c>
      <c r="J172" t="s">
        <v>599</v>
      </c>
      <c r="K172" s="2">
        <v>30423</v>
      </c>
      <c r="L172" s="2"/>
    </row>
    <row r="173" spans="1:12" x14ac:dyDescent="0.3">
      <c r="A173">
        <v>856</v>
      </c>
      <c r="B173">
        <v>1278</v>
      </c>
      <c r="C173" t="s">
        <v>695</v>
      </c>
      <c r="D173" t="s">
        <v>595</v>
      </c>
      <c r="E173" t="s">
        <v>596</v>
      </c>
      <c r="F173">
        <v>880</v>
      </c>
      <c r="G173">
        <v>1178</v>
      </c>
      <c r="H173" t="s">
        <v>879</v>
      </c>
      <c r="I173" t="s">
        <v>880</v>
      </c>
      <c r="J173" t="s">
        <v>592</v>
      </c>
      <c r="K173" s="2">
        <v>28302</v>
      </c>
      <c r="L173" s="2">
        <v>28437</v>
      </c>
    </row>
    <row r="174" spans="1:12" x14ac:dyDescent="0.3">
      <c r="A174">
        <v>861</v>
      </c>
      <c r="B174">
        <v>8249</v>
      </c>
      <c r="C174" t="s">
        <v>632</v>
      </c>
      <c r="D174" t="s">
        <v>588</v>
      </c>
      <c r="E174" t="s">
        <v>596</v>
      </c>
      <c r="F174">
        <v>916</v>
      </c>
      <c r="G174">
        <v>1255</v>
      </c>
      <c r="H174" t="s">
        <v>272</v>
      </c>
      <c r="I174" t="s">
        <v>881</v>
      </c>
      <c r="J174" t="s">
        <v>592</v>
      </c>
      <c r="K174" s="2">
        <v>35104</v>
      </c>
      <c r="L174" s="2">
        <v>35321</v>
      </c>
    </row>
    <row r="175" spans="1:12" x14ac:dyDescent="0.3">
      <c r="A175">
        <v>863</v>
      </c>
      <c r="B175">
        <v>9030</v>
      </c>
      <c r="C175" t="s">
        <v>695</v>
      </c>
      <c r="D175" t="s">
        <v>588</v>
      </c>
      <c r="E175" t="s">
        <v>596</v>
      </c>
      <c r="F175">
        <v>412</v>
      </c>
      <c r="G175">
        <v>872</v>
      </c>
      <c r="H175" t="s">
        <v>882</v>
      </c>
      <c r="I175" t="s">
        <v>883</v>
      </c>
      <c r="J175" t="s">
        <v>599</v>
      </c>
      <c r="K175" s="2">
        <v>27457</v>
      </c>
      <c r="L175" s="2"/>
    </row>
    <row r="176" spans="1:12" x14ac:dyDescent="0.3">
      <c r="A176">
        <v>866</v>
      </c>
      <c r="B176">
        <v>2401</v>
      </c>
      <c r="C176" t="s">
        <v>632</v>
      </c>
      <c r="D176" t="s">
        <v>588</v>
      </c>
      <c r="E176" t="s">
        <v>596</v>
      </c>
      <c r="F176">
        <v>691</v>
      </c>
      <c r="G176">
        <v>1260</v>
      </c>
      <c r="H176" t="s">
        <v>95</v>
      </c>
      <c r="I176" t="s">
        <v>884</v>
      </c>
      <c r="J176" t="s">
        <v>592</v>
      </c>
      <c r="K176" s="2">
        <v>34721</v>
      </c>
      <c r="L176" s="2">
        <v>34700</v>
      </c>
    </row>
    <row r="177" spans="1:12" x14ac:dyDescent="0.3">
      <c r="A177">
        <v>870</v>
      </c>
      <c r="B177">
        <v>5578</v>
      </c>
      <c r="C177" t="s">
        <v>594</v>
      </c>
      <c r="D177" t="s">
        <v>595</v>
      </c>
      <c r="E177" t="s">
        <v>596</v>
      </c>
      <c r="F177">
        <v>783</v>
      </c>
      <c r="G177">
        <v>1042</v>
      </c>
      <c r="H177" t="s">
        <v>885</v>
      </c>
      <c r="I177" t="s">
        <v>886</v>
      </c>
      <c r="J177" t="s">
        <v>599</v>
      </c>
      <c r="K177" s="2">
        <v>40239</v>
      </c>
      <c r="L177" s="2"/>
    </row>
    <row r="178" spans="1:12" x14ac:dyDescent="0.3">
      <c r="A178">
        <v>872</v>
      </c>
      <c r="B178">
        <v>7861</v>
      </c>
      <c r="C178" t="s">
        <v>695</v>
      </c>
      <c r="D178" t="s">
        <v>588</v>
      </c>
      <c r="E178" t="s">
        <v>589</v>
      </c>
      <c r="F178">
        <v>91</v>
      </c>
      <c r="G178">
        <v>242</v>
      </c>
      <c r="H178" t="s">
        <v>887</v>
      </c>
      <c r="I178" t="s">
        <v>821</v>
      </c>
      <c r="J178" t="s">
        <v>592</v>
      </c>
      <c r="K178" s="2">
        <v>39589</v>
      </c>
      <c r="L178" s="2">
        <v>39585</v>
      </c>
    </row>
    <row r="179" spans="1:12" x14ac:dyDescent="0.3">
      <c r="A179">
        <v>877</v>
      </c>
      <c r="B179">
        <v>1647</v>
      </c>
      <c r="C179" t="s">
        <v>609</v>
      </c>
      <c r="D179" t="s">
        <v>595</v>
      </c>
      <c r="E179" t="s">
        <v>589</v>
      </c>
      <c r="F179">
        <v>791</v>
      </c>
      <c r="G179">
        <v>1169</v>
      </c>
      <c r="H179" t="s">
        <v>888</v>
      </c>
      <c r="I179" t="s">
        <v>889</v>
      </c>
      <c r="J179" t="s">
        <v>592</v>
      </c>
      <c r="K179" s="2">
        <v>36550</v>
      </c>
      <c r="L179" s="2">
        <v>36607</v>
      </c>
    </row>
    <row r="180" spans="1:12" x14ac:dyDescent="0.3">
      <c r="A180">
        <v>892</v>
      </c>
      <c r="B180">
        <v>6513</v>
      </c>
      <c r="C180" t="s">
        <v>632</v>
      </c>
      <c r="D180" t="s">
        <v>595</v>
      </c>
      <c r="E180" t="s">
        <v>596</v>
      </c>
      <c r="F180">
        <v>879</v>
      </c>
      <c r="G180">
        <v>1037</v>
      </c>
      <c r="H180" t="s">
        <v>890</v>
      </c>
      <c r="I180" t="s">
        <v>891</v>
      </c>
      <c r="J180" t="s">
        <v>592</v>
      </c>
      <c r="K180" s="2">
        <v>43786</v>
      </c>
      <c r="L180" s="2">
        <v>43811</v>
      </c>
    </row>
    <row r="181" spans="1:12" x14ac:dyDescent="0.3">
      <c r="A181">
        <v>895</v>
      </c>
      <c r="B181">
        <v>2037</v>
      </c>
      <c r="C181" t="s">
        <v>587</v>
      </c>
      <c r="D181" t="s">
        <v>588</v>
      </c>
      <c r="E181" t="s">
        <v>589</v>
      </c>
      <c r="F181">
        <v>271</v>
      </c>
      <c r="G181">
        <v>704</v>
      </c>
      <c r="H181" t="s">
        <v>892</v>
      </c>
      <c r="I181" t="s">
        <v>893</v>
      </c>
      <c r="J181" t="s">
        <v>599</v>
      </c>
      <c r="K181" s="2">
        <v>40252</v>
      </c>
      <c r="L181" s="2"/>
    </row>
    <row r="182" spans="1:12" x14ac:dyDescent="0.3">
      <c r="A182">
        <v>902</v>
      </c>
      <c r="B182">
        <v>7164</v>
      </c>
      <c r="C182" t="s">
        <v>594</v>
      </c>
      <c r="D182" t="s">
        <v>595</v>
      </c>
      <c r="E182" t="s">
        <v>589</v>
      </c>
      <c r="F182">
        <v>946</v>
      </c>
      <c r="G182">
        <v>1082</v>
      </c>
      <c r="H182" t="s">
        <v>894</v>
      </c>
      <c r="I182" t="s">
        <v>895</v>
      </c>
      <c r="J182" t="s">
        <v>592</v>
      </c>
      <c r="K182" s="2">
        <v>32514</v>
      </c>
      <c r="L182" s="2">
        <v>32768</v>
      </c>
    </row>
    <row r="183" spans="1:12" x14ac:dyDescent="0.3">
      <c r="A183">
        <v>905</v>
      </c>
      <c r="B183">
        <v>2478</v>
      </c>
      <c r="C183" t="s">
        <v>632</v>
      </c>
      <c r="D183" t="s">
        <v>595</v>
      </c>
      <c r="E183" t="s">
        <v>589</v>
      </c>
      <c r="F183">
        <v>799</v>
      </c>
      <c r="G183">
        <v>1425</v>
      </c>
      <c r="H183" t="s">
        <v>896</v>
      </c>
      <c r="I183" t="s">
        <v>897</v>
      </c>
      <c r="J183" t="s">
        <v>592</v>
      </c>
      <c r="K183" s="2">
        <v>30417</v>
      </c>
      <c r="L183" s="2">
        <v>30589</v>
      </c>
    </row>
    <row r="184" spans="1:12" x14ac:dyDescent="0.3">
      <c r="A184">
        <v>907</v>
      </c>
      <c r="B184">
        <v>4351</v>
      </c>
      <c r="C184" t="s">
        <v>635</v>
      </c>
      <c r="D184" t="s">
        <v>588</v>
      </c>
      <c r="E184" t="s">
        <v>589</v>
      </c>
      <c r="F184">
        <v>803</v>
      </c>
      <c r="G184">
        <v>1020</v>
      </c>
      <c r="H184" t="s">
        <v>898</v>
      </c>
      <c r="I184" t="s">
        <v>899</v>
      </c>
      <c r="J184" t="s">
        <v>599</v>
      </c>
      <c r="K184" s="2">
        <v>41478</v>
      </c>
      <c r="L184" s="2"/>
    </row>
    <row r="185" spans="1:12" x14ac:dyDescent="0.3">
      <c r="A185">
        <v>908</v>
      </c>
      <c r="B185">
        <v>4711</v>
      </c>
      <c r="C185" t="s">
        <v>619</v>
      </c>
      <c r="D185" t="s">
        <v>588</v>
      </c>
      <c r="E185" t="s">
        <v>596</v>
      </c>
      <c r="F185">
        <v>660</v>
      </c>
      <c r="G185">
        <v>1470</v>
      </c>
      <c r="H185" t="s">
        <v>900</v>
      </c>
      <c r="I185" t="s">
        <v>901</v>
      </c>
      <c r="J185" t="s">
        <v>599</v>
      </c>
      <c r="K185" s="2">
        <v>36188</v>
      </c>
      <c r="L185" s="2"/>
    </row>
    <row r="186" spans="1:12" x14ac:dyDescent="0.3">
      <c r="A186">
        <v>912</v>
      </c>
      <c r="B186">
        <v>4283</v>
      </c>
      <c r="C186" t="s">
        <v>605</v>
      </c>
      <c r="D186" t="s">
        <v>588</v>
      </c>
      <c r="E186" t="s">
        <v>596</v>
      </c>
      <c r="F186">
        <v>505</v>
      </c>
      <c r="G186">
        <v>1082</v>
      </c>
      <c r="H186" t="s">
        <v>902</v>
      </c>
      <c r="I186" t="s">
        <v>903</v>
      </c>
      <c r="J186" t="s">
        <v>599</v>
      </c>
      <c r="K186" s="2">
        <v>43829</v>
      </c>
      <c r="L186" s="2"/>
    </row>
    <row r="187" spans="1:12" x14ac:dyDescent="0.3">
      <c r="A187">
        <v>913</v>
      </c>
      <c r="B187">
        <v>563</v>
      </c>
      <c r="C187" t="s">
        <v>602</v>
      </c>
      <c r="D187" t="s">
        <v>595</v>
      </c>
      <c r="E187" t="s">
        <v>589</v>
      </c>
      <c r="F187">
        <v>180</v>
      </c>
      <c r="G187">
        <v>755</v>
      </c>
      <c r="H187" t="s">
        <v>827</v>
      </c>
      <c r="I187" t="s">
        <v>904</v>
      </c>
      <c r="J187" t="s">
        <v>599</v>
      </c>
      <c r="K187" s="2">
        <v>27157</v>
      </c>
      <c r="L187" s="2"/>
    </row>
    <row r="188" spans="1:12" x14ac:dyDescent="0.3">
      <c r="A188">
        <v>924</v>
      </c>
      <c r="B188">
        <v>3624</v>
      </c>
      <c r="C188" t="s">
        <v>594</v>
      </c>
      <c r="D188" t="s">
        <v>588</v>
      </c>
      <c r="E188" t="s">
        <v>596</v>
      </c>
      <c r="F188">
        <v>606</v>
      </c>
      <c r="G188">
        <v>1021</v>
      </c>
      <c r="H188" t="s">
        <v>905</v>
      </c>
      <c r="I188" t="s">
        <v>906</v>
      </c>
      <c r="J188" t="s">
        <v>592</v>
      </c>
      <c r="K188" s="2">
        <v>42032</v>
      </c>
      <c r="L188" s="2">
        <v>42083</v>
      </c>
    </row>
    <row r="189" spans="1:12" x14ac:dyDescent="0.3">
      <c r="A189">
        <v>928</v>
      </c>
      <c r="B189">
        <v>4899</v>
      </c>
      <c r="C189" t="s">
        <v>619</v>
      </c>
      <c r="D189" t="s">
        <v>588</v>
      </c>
      <c r="E189" t="s">
        <v>589</v>
      </c>
      <c r="F189">
        <v>253</v>
      </c>
      <c r="G189">
        <v>904</v>
      </c>
      <c r="H189" t="s">
        <v>704</v>
      </c>
      <c r="I189" t="s">
        <v>704</v>
      </c>
      <c r="J189" t="s">
        <v>599</v>
      </c>
      <c r="K189" s="2">
        <v>26912</v>
      </c>
      <c r="L189" s="2"/>
    </row>
    <row r="190" spans="1:12" x14ac:dyDescent="0.3">
      <c r="A190">
        <v>933</v>
      </c>
      <c r="B190">
        <v>3189</v>
      </c>
      <c r="C190" t="s">
        <v>616</v>
      </c>
      <c r="D190" t="s">
        <v>588</v>
      </c>
      <c r="E190" t="s">
        <v>589</v>
      </c>
      <c r="F190">
        <v>810</v>
      </c>
      <c r="G190">
        <v>1114</v>
      </c>
      <c r="H190" t="s">
        <v>907</v>
      </c>
      <c r="I190" t="s">
        <v>908</v>
      </c>
      <c r="J190" t="s">
        <v>592</v>
      </c>
      <c r="K190" s="2">
        <v>35595</v>
      </c>
      <c r="L190" s="2">
        <v>35621</v>
      </c>
    </row>
    <row r="191" spans="1:12" x14ac:dyDescent="0.3">
      <c r="A191">
        <v>936</v>
      </c>
      <c r="B191">
        <v>359</v>
      </c>
      <c r="C191" t="s">
        <v>635</v>
      </c>
      <c r="D191" t="s">
        <v>588</v>
      </c>
      <c r="E191" t="s">
        <v>589</v>
      </c>
      <c r="F191">
        <v>607</v>
      </c>
      <c r="G191">
        <v>1007</v>
      </c>
      <c r="H191" t="s">
        <v>909</v>
      </c>
      <c r="I191" t="s">
        <v>910</v>
      </c>
      <c r="J191" t="s">
        <v>599</v>
      </c>
      <c r="K191" s="2">
        <v>41314</v>
      </c>
      <c r="L191" s="2"/>
    </row>
    <row r="192" spans="1:12" x14ac:dyDescent="0.3">
      <c r="A192">
        <v>938</v>
      </c>
      <c r="B192">
        <v>9968</v>
      </c>
      <c r="C192" t="s">
        <v>619</v>
      </c>
      <c r="D192" t="s">
        <v>595</v>
      </c>
      <c r="E192" t="s">
        <v>596</v>
      </c>
      <c r="F192">
        <v>35</v>
      </c>
      <c r="G192">
        <v>20</v>
      </c>
      <c r="H192" t="s">
        <v>911</v>
      </c>
      <c r="I192" t="s">
        <v>912</v>
      </c>
      <c r="J192" t="s">
        <v>599</v>
      </c>
      <c r="K192" s="2">
        <v>43455</v>
      </c>
      <c r="L192" s="2"/>
    </row>
    <row r="193" spans="1:12" x14ac:dyDescent="0.3">
      <c r="A193">
        <v>941</v>
      </c>
      <c r="B193">
        <v>5345</v>
      </c>
      <c r="C193" t="s">
        <v>646</v>
      </c>
      <c r="D193" t="s">
        <v>588</v>
      </c>
      <c r="E193" t="s">
        <v>596</v>
      </c>
      <c r="F193">
        <v>735</v>
      </c>
      <c r="G193">
        <v>1181</v>
      </c>
      <c r="H193" t="s">
        <v>913</v>
      </c>
      <c r="I193" t="s">
        <v>914</v>
      </c>
      <c r="J193" t="s">
        <v>592</v>
      </c>
      <c r="K193" s="2">
        <v>40360</v>
      </c>
      <c r="L193" s="2">
        <v>40418</v>
      </c>
    </row>
    <row r="194" spans="1:12" x14ac:dyDescent="0.3">
      <c r="A194">
        <v>945</v>
      </c>
      <c r="B194">
        <v>3633</v>
      </c>
      <c r="C194" t="s">
        <v>616</v>
      </c>
      <c r="D194" t="s">
        <v>595</v>
      </c>
      <c r="E194" t="s">
        <v>589</v>
      </c>
      <c r="F194">
        <v>299</v>
      </c>
      <c r="G194">
        <v>524</v>
      </c>
      <c r="H194" t="s">
        <v>915</v>
      </c>
      <c r="I194" t="s">
        <v>916</v>
      </c>
      <c r="J194" t="s">
        <v>592</v>
      </c>
      <c r="K194" s="2">
        <v>37010</v>
      </c>
      <c r="L194" s="2">
        <v>37113</v>
      </c>
    </row>
    <row r="195" spans="1:12" x14ac:dyDescent="0.3">
      <c r="A195">
        <v>947</v>
      </c>
      <c r="B195">
        <v>515</v>
      </c>
      <c r="C195" t="s">
        <v>605</v>
      </c>
      <c r="D195" t="s">
        <v>588</v>
      </c>
      <c r="E195" t="s">
        <v>589</v>
      </c>
      <c r="F195">
        <v>665</v>
      </c>
      <c r="G195">
        <v>1257</v>
      </c>
      <c r="H195" t="s">
        <v>917</v>
      </c>
      <c r="I195" t="s">
        <v>918</v>
      </c>
      <c r="J195" t="s">
        <v>592</v>
      </c>
      <c r="K195" s="2">
        <v>31792</v>
      </c>
      <c r="L195" s="2">
        <v>31897</v>
      </c>
    </row>
    <row r="196" spans="1:12" x14ac:dyDescent="0.3">
      <c r="A196">
        <v>955</v>
      </c>
      <c r="B196">
        <v>2104</v>
      </c>
      <c r="C196" t="s">
        <v>602</v>
      </c>
      <c r="D196" t="s">
        <v>588</v>
      </c>
      <c r="E196" t="s">
        <v>589</v>
      </c>
      <c r="F196">
        <v>957</v>
      </c>
      <c r="G196">
        <v>1007</v>
      </c>
      <c r="H196" t="s">
        <v>919</v>
      </c>
      <c r="I196" t="s">
        <v>920</v>
      </c>
      <c r="J196" t="s">
        <v>592</v>
      </c>
      <c r="K196" s="2">
        <v>33734</v>
      </c>
      <c r="L196" s="2">
        <v>33965</v>
      </c>
    </row>
    <row r="197" spans="1:12" x14ac:dyDescent="0.3">
      <c r="A197">
        <v>958</v>
      </c>
      <c r="B197">
        <v>584</v>
      </c>
      <c r="C197" t="s">
        <v>619</v>
      </c>
      <c r="D197" t="s">
        <v>588</v>
      </c>
      <c r="E197" t="s">
        <v>589</v>
      </c>
      <c r="F197">
        <v>274</v>
      </c>
      <c r="G197">
        <v>669</v>
      </c>
      <c r="H197" t="s">
        <v>921</v>
      </c>
      <c r="I197" t="s">
        <v>922</v>
      </c>
      <c r="J197" t="s">
        <v>599</v>
      </c>
      <c r="K197" s="2">
        <v>42424</v>
      </c>
      <c r="L197" s="2"/>
    </row>
    <row r="198" spans="1:12" x14ac:dyDescent="0.3">
      <c r="A198">
        <v>968</v>
      </c>
      <c r="B198">
        <v>6361</v>
      </c>
      <c r="C198" t="s">
        <v>646</v>
      </c>
      <c r="D198" t="s">
        <v>595</v>
      </c>
      <c r="E198" t="s">
        <v>596</v>
      </c>
      <c r="F198">
        <v>24</v>
      </c>
      <c r="G198">
        <v>54</v>
      </c>
      <c r="H198" t="s">
        <v>923</v>
      </c>
      <c r="I198" t="s">
        <v>256</v>
      </c>
      <c r="J198" t="s">
        <v>592</v>
      </c>
      <c r="K198" s="2">
        <v>33973</v>
      </c>
      <c r="L198" s="2">
        <v>34183</v>
      </c>
    </row>
    <row r="199" spans="1:12" x14ac:dyDescent="0.3">
      <c r="A199">
        <v>969</v>
      </c>
      <c r="B199">
        <v>4296</v>
      </c>
      <c r="C199" t="s">
        <v>609</v>
      </c>
      <c r="D199" t="s">
        <v>588</v>
      </c>
      <c r="E199" t="s">
        <v>589</v>
      </c>
      <c r="F199">
        <v>507</v>
      </c>
      <c r="G199">
        <v>1334</v>
      </c>
      <c r="H199" t="s">
        <v>924</v>
      </c>
      <c r="I199" t="s">
        <v>925</v>
      </c>
      <c r="J199" t="s">
        <v>592</v>
      </c>
      <c r="K199" s="2">
        <v>41352</v>
      </c>
      <c r="L199" s="2">
        <v>41342</v>
      </c>
    </row>
    <row r="200" spans="1:12" x14ac:dyDescent="0.3">
      <c r="A200">
        <v>974</v>
      </c>
      <c r="B200">
        <v>9784</v>
      </c>
      <c r="C200" t="s">
        <v>695</v>
      </c>
      <c r="D200" t="s">
        <v>588</v>
      </c>
      <c r="E200" t="s">
        <v>596</v>
      </c>
      <c r="F200">
        <v>442</v>
      </c>
      <c r="G200">
        <v>770</v>
      </c>
      <c r="H200" t="s">
        <v>789</v>
      </c>
      <c r="I200" t="s">
        <v>926</v>
      </c>
      <c r="J200" t="s">
        <v>592</v>
      </c>
      <c r="K200" s="2">
        <v>41387</v>
      </c>
      <c r="L200" s="2">
        <v>41446</v>
      </c>
    </row>
    <row r="201" spans="1:12" x14ac:dyDescent="0.3">
      <c r="A201">
        <v>977</v>
      </c>
      <c r="B201">
        <v>2142</v>
      </c>
      <c r="C201" t="s">
        <v>587</v>
      </c>
      <c r="D201" t="s">
        <v>588</v>
      </c>
      <c r="E201" t="s">
        <v>596</v>
      </c>
      <c r="F201">
        <v>434</v>
      </c>
      <c r="G201">
        <v>558</v>
      </c>
      <c r="H201" t="s">
        <v>927</v>
      </c>
      <c r="I201" t="s">
        <v>719</v>
      </c>
      <c r="J201" t="s">
        <v>592</v>
      </c>
      <c r="K201" s="2">
        <v>37290</v>
      </c>
      <c r="L201" s="2">
        <v>37549</v>
      </c>
    </row>
    <row r="202" spans="1:12" x14ac:dyDescent="0.3">
      <c r="A202">
        <v>982</v>
      </c>
      <c r="B202">
        <v>4523</v>
      </c>
      <c r="C202" t="s">
        <v>609</v>
      </c>
      <c r="D202" t="s">
        <v>595</v>
      </c>
      <c r="E202" t="s">
        <v>596</v>
      </c>
      <c r="F202">
        <v>432</v>
      </c>
      <c r="G202">
        <v>915</v>
      </c>
      <c r="H202" t="s">
        <v>17</v>
      </c>
      <c r="I202" t="s">
        <v>928</v>
      </c>
      <c r="J202" t="s">
        <v>599</v>
      </c>
      <c r="K202" s="2">
        <v>43025</v>
      </c>
      <c r="L202" s="2"/>
    </row>
    <row r="203" spans="1:12" x14ac:dyDescent="0.3">
      <c r="A203">
        <v>983</v>
      </c>
      <c r="B203">
        <v>9631</v>
      </c>
      <c r="C203" t="s">
        <v>602</v>
      </c>
      <c r="D203" t="s">
        <v>588</v>
      </c>
      <c r="E203" t="s">
        <v>596</v>
      </c>
      <c r="F203">
        <v>60</v>
      </c>
      <c r="G203">
        <v>166</v>
      </c>
      <c r="H203" t="s">
        <v>867</v>
      </c>
      <c r="I203" t="s">
        <v>929</v>
      </c>
      <c r="J203" t="s">
        <v>599</v>
      </c>
      <c r="K203" s="2">
        <v>34159</v>
      </c>
      <c r="L203" s="2"/>
    </row>
    <row r="204" spans="1:12" x14ac:dyDescent="0.3">
      <c r="A204">
        <v>990</v>
      </c>
      <c r="B204">
        <v>7146</v>
      </c>
      <c r="C204" t="s">
        <v>594</v>
      </c>
      <c r="D204" t="s">
        <v>588</v>
      </c>
      <c r="E204" t="s">
        <v>596</v>
      </c>
      <c r="F204">
        <v>178</v>
      </c>
      <c r="G204">
        <v>646</v>
      </c>
      <c r="H204" t="s">
        <v>930</v>
      </c>
      <c r="I204" t="s">
        <v>931</v>
      </c>
      <c r="J204" t="s">
        <v>592</v>
      </c>
      <c r="K204" s="2">
        <v>37759</v>
      </c>
      <c r="L204" s="2">
        <v>37953</v>
      </c>
    </row>
    <row r="205" spans="1:12" x14ac:dyDescent="0.3">
      <c r="A205">
        <v>998</v>
      </c>
      <c r="B205">
        <v>896</v>
      </c>
      <c r="C205" t="s">
        <v>619</v>
      </c>
      <c r="D205" t="s">
        <v>588</v>
      </c>
      <c r="E205" t="s">
        <v>589</v>
      </c>
      <c r="F205">
        <v>109</v>
      </c>
      <c r="G205">
        <v>961</v>
      </c>
      <c r="H205" t="s">
        <v>932</v>
      </c>
      <c r="I205" t="s">
        <v>933</v>
      </c>
      <c r="J205" t="s">
        <v>592</v>
      </c>
      <c r="K205" s="2">
        <v>41599</v>
      </c>
      <c r="L205" s="2">
        <v>41593</v>
      </c>
    </row>
  </sheetData>
  <mergeCells count="2">
    <mergeCell ref="C2:J2"/>
    <mergeCell ref="C3:J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3008-6777-41D6-8924-2B7FAFA3B522}">
  <dimension ref="B2:I207"/>
  <sheetViews>
    <sheetView workbookViewId="0">
      <selection activeCell="I7" sqref="I7"/>
    </sheetView>
  </sheetViews>
  <sheetFormatPr defaultRowHeight="14.4" x14ac:dyDescent="0.3"/>
  <cols>
    <col min="2" max="2" width="37.33203125" style="1" bestFit="1" customWidth="1"/>
    <col min="3" max="3" width="9.5546875" style="1" bestFit="1" customWidth="1"/>
    <col min="4" max="4" width="10.6640625" style="1" bestFit="1" customWidth="1"/>
    <col min="5" max="5" width="14" style="1" bestFit="1" customWidth="1"/>
    <col min="6" max="6" width="20" style="1" bestFit="1" customWidth="1"/>
    <col min="7" max="7" width="19.88671875" style="1" bestFit="1" customWidth="1"/>
    <col min="8" max="8" width="19.109375" style="1" customWidth="1"/>
    <col min="9" max="9" width="19" style="1" customWidth="1"/>
    <col min="10" max="10" width="17.5546875" customWidth="1"/>
    <col min="11" max="11" width="7.33203125" bestFit="1" customWidth="1"/>
    <col min="12" max="12" width="8.44140625" bestFit="1" customWidth="1"/>
    <col min="13" max="13" width="11.6640625" bestFit="1" customWidth="1"/>
    <col min="14" max="14" width="17.6640625" bestFit="1" customWidth="1"/>
    <col min="15" max="15" width="17.5546875" bestFit="1" customWidth="1"/>
    <col min="16" max="16" width="16.44140625" bestFit="1" customWidth="1"/>
  </cols>
  <sheetData>
    <row r="2" spans="2:9" ht="15.6" x14ac:dyDescent="0.3">
      <c r="B2" s="35" t="s">
        <v>1627</v>
      </c>
      <c r="C2" s="35"/>
      <c r="D2" s="35"/>
      <c r="E2" s="35"/>
      <c r="F2" s="35"/>
      <c r="G2" s="35"/>
      <c r="H2" s="35"/>
      <c r="I2" s="5"/>
    </row>
    <row r="4" spans="2:9" x14ac:dyDescent="0.3">
      <c r="B4" s="1" t="s">
        <v>1532</v>
      </c>
      <c r="C4" s="1" t="s">
        <v>0</v>
      </c>
      <c r="D4" s="1" t="s">
        <v>576</v>
      </c>
      <c r="E4" s="1" t="s">
        <v>1533</v>
      </c>
      <c r="F4" s="1" t="s">
        <v>1534</v>
      </c>
      <c r="G4" s="1" t="s">
        <v>1535</v>
      </c>
      <c r="H4" s="1" t="s">
        <v>1536</v>
      </c>
      <c r="I4" s="4" t="s">
        <v>1628</v>
      </c>
    </row>
    <row r="5" spans="2:9" x14ac:dyDescent="0.3">
      <c r="B5" s="1" t="s">
        <v>947</v>
      </c>
      <c r="C5" s="1">
        <v>230</v>
      </c>
      <c r="D5" s="1">
        <v>690</v>
      </c>
      <c r="E5" s="1">
        <v>49302</v>
      </c>
      <c r="F5" s="1" t="s">
        <v>948</v>
      </c>
      <c r="G5" s="1" t="s">
        <v>949</v>
      </c>
      <c r="H5" s="1" t="s">
        <v>1537</v>
      </c>
      <c r="I5" s="4" t="s">
        <v>1629</v>
      </c>
    </row>
    <row r="6" spans="2:9" x14ac:dyDescent="0.3">
      <c r="B6" s="1" t="s">
        <v>952</v>
      </c>
      <c r="C6" s="1">
        <v>3189</v>
      </c>
      <c r="D6" s="1">
        <v>933</v>
      </c>
      <c r="E6" s="1">
        <v>78698</v>
      </c>
      <c r="F6" s="1" t="s">
        <v>948</v>
      </c>
      <c r="G6" s="1" t="s">
        <v>949</v>
      </c>
      <c r="H6" s="1" t="s">
        <v>1538</v>
      </c>
      <c r="I6" s="4" t="s">
        <v>1630</v>
      </c>
    </row>
    <row r="7" spans="2:9" x14ac:dyDescent="0.3">
      <c r="B7" s="1" t="s">
        <v>953</v>
      </c>
      <c r="C7" s="1">
        <v>2216</v>
      </c>
      <c r="D7" s="1">
        <v>261</v>
      </c>
      <c r="E7" s="1">
        <v>69417</v>
      </c>
      <c r="F7" s="1" t="s">
        <v>954</v>
      </c>
      <c r="G7" s="1" t="s">
        <v>949</v>
      </c>
      <c r="H7" s="1" t="s">
        <v>1539</v>
      </c>
      <c r="I7" s="4" t="s">
        <v>1630</v>
      </c>
    </row>
    <row r="8" spans="2:9" x14ac:dyDescent="0.3">
      <c r="B8" s="1" t="s">
        <v>956</v>
      </c>
      <c r="C8" s="1">
        <v>1904</v>
      </c>
      <c r="D8" s="1">
        <v>445</v>
      </c>
      <c r="E8" s="1">
        <v>39655</v>
      </c>
      <c r="F8" s="1" t="s">
        <v>954</v>
      </c>
      <c r="G8" s="1" t="s">
        <v>951</v>
      </c>
      <c r="H8" s="1" t="s">
        <v>1539</v>
      </c>
      <c r="I8" s="4" t="s">
        <v>1629</v>
      </c>
    </row>
    <row r="9" spans="2:9" x14ac:dyDescent="0.3">
      <c r="B9" s="1" t="s">
        <v>957</v>
      </c>
      <c r="C9" s="1">
        <v>7342</v>
      </c>
      <c r="D9" s="1">
        <v>722</v>
      </c>
      <c r="E9" s="1">
        <v>87400</v>
      </c>
      <c r="F9" s="1" t="s">
        <v>954</v>
      </c>
      <c r="G9" s="1" t="s">
        <v>951</v>
      </c>
      <c r="H9" s="1" t="s">
        <v>1539</v>
      </c>
      <c r="I9" s="4" t="s">
        <v>1630</v>
      </c>
    </row>
    <row r="10" spans="2:9" x14ac:dyDescent="0.3">
      <c r="B10" s="1" t="s">
        <v>959</v>
      </c>
      <c r="C10" s="1">
        <v>7633</v>
      </c>
      <c r="D10" s="1">
        <v>129</v>
      </c>
      <c r="E10" s="1">
        <v>56881</v>
      </c>
      <c r="F10" s="1" t="s">
        <v>948</v>
      </c>
      <c r="G10" s="1" t="s">
        <v>949</v>
      </c>
      <c r="H10" s="1" t="s">
        <v>1540</v>
      </c>
      <c r="I10" s="4" t="s">
        <v>1629</v>
      </c>
    </row>
    <row r="11" spans="2:9" x14ac:dyDescent="0.3">
      <c r="B11" s="1" t="s">
        <v>960</v>
      </c>
      <c r="C11" s="1">
        <v>2154</v>
      </c>
      <c r="D11" s="1">
        <v>489</v>
      </c>
      <c r="E11" s="1">
        <v>99239</v>
      </c>
      <c r="F11" s="1" t="s">
        <v>954</v>
      </c>
      <c r="G11" s="1" t="s">
        <v>951</v>
      </c>
      <c r="H11" s="1" t="s">
        <v>1539</v>
      </c>
      <c r="I11" s="4" t="s">
        <v>1630</v>
      </c>
    </row>
    <row r="12" spans="2:9" x14ac:dyDescent="0.3">
      <c r="B12" s="1" t="s">
        <v>962</v>
      </c>
      <c r="C12" s="1">
        <v>5543</v>
      </c>
      <c r="D12" s="1">
        <v>165</v>
      </c>
      <c r="E12" s="1">
        <v>23921</v>
      </c>
      <c r="F12" s="1" t="s">
        <v>954</v>
      </c>
      <c r="G12" s="1" t="s">
        <v>951</v>
      </c>
      <c r="H12" s="1" t="s">
        <v>1539</v>
      </c>
      <c r="I12" s="4" t="s">
        <v>1631</v>
      </c>
    </row>
    <row r="13" spans="2:9" x14ac:dyDescent="0.3">
      <c r="B13" s="1" t="s">
        <v>963</v>
      </c>
      <c r="C13" s="1">
        <v>2332</v>
      </c>
      <c r="D13" s="1">
        <v>164</v>
      </c>
      <c r="E13" s="1">
        <v>67599</v>
      </c>
      <c r="F13" s="1" t="s">
        <v>954</v>
      </c>
      <c r="G13" s="1" t="s">
        <v>949</v>
      </c>
      <c r="H13" s="1" t="s">
        <v>1539</v>
      </c>
      <c r="I13" s="4" t="s">
        <v>1630</v>
      </c>
    </row>
    <row r="14" spans="2:9" x14ac:dyDescent="0.3">
      <c r="B14" s="1" t="s">
        <v>965</v>
      </c>
      <c r="C14" s="1">
        <v>4094</v>
      </c>
      <c r="D14" s="1">
        <v>364</v>
      </c>
      <c r="E14" s="1">
        <v>3725</v>
      </c>
      <c r="F14" s="1" t="s">
        <v>954</v>
      </c>
      <c r="G14" s="1" t="s">
        <v>951</v>
      </c>
      <c r="H14" s="1" t="s">
        <v>1539</v>
      </c>
      <c r="I14" s="4" t="s">
        <v>1631</v>
      </c>
    </row>
    <row r="15" spans="2:9" x14ac:dyDescent="0.3">
      <c r="B15" s="1" t="s">
        <v>966</v>
      </c>
      <c r="C15" s="1">
        <v>3042</v>
      </c>
      <c r="D15" s="1">
        <v>469</v>
      </c>
      <c r="E15" s="1">
        <v>95516</v>
      </c>
      <c r="F15" s="1" t="s">
        <v>948</v>
      </c>
      <c r="G15" s="1" t="s">
        <v>951</v>
      </c>
      <c r="H15" s="1" t="s">
        <v>1541</v>
      </c>
      <c r="I15" s="4" t="s">
        <v>1630</v>
      </c>
    </row>
    <row r="16" spans="2:9" x14ac:dyDescent="0.3">
      <c r="B16" s="1" t="s">
        <v>968</v>
      </c>
      <c r="C16" s="1">
        <v>2220</v>
      </c>
      <c r="D16" s="1">
        <v>158</v>
      </c>
      <c r="E16" s="1">
        <v>62528</v>
      </c>
      <c r="F16" s="1" t="s">
        <v>948</v>
      </c>
      <c r="G16" s="1" t="s">
        <v>951</v>
      </c>
      <c r="H16" s="1" t="s">
        <v>1542</v>
      </c>
      <c r="I16" s="4" t="s">
        <v>1629</v>
      </c>
    </row>
    <row r="17" spans="2:9" x14ac:dyDescent="0.3">
      <c r="B17" s="1" t="s">
        <v>969</v>
      </c>
      <c r="C17" s="1">
        <v>4988</v>
      </c>
      <c r="D17" s="1">
        <v>337</v>
      </c>
      <c r="E17" s="1">
        <v>21021</v>
      </c>
      <c r="F17" s="1" t="s">
        <v>954</v>
      </c>
      <c r="G17" s="1" t="s">
        <v>949</v>
      </c>
      <c r="H17" s="1" t="s">
        <v>1539</v>
      </c>
      <c r="I17" s="4" t="s">
        <v>1631</v>
      </c>
    </row>
    <row r="18" spans="2:9" x14ac:dyDescent="0.3">
      <c r="B18" s="1" t="s">
        <v>971</v>
      </c>
      <c r="C18" s="1">
        <v>175</v>
      </c>
      <c r="D18" s="1">
        <v>634</v>
      </c>
      <c r="E18" s="1">
        <v>99492</v>
      </c>
      <c r="F18" s="1" t="s">
        <v>954</v>
      </c>
      <c r="G18" s="1" t="s">
        <v>949</v>
      </c>
      <c r="H18" s="1" t="s">
        <v>1539</v>
      </c>
      <c r="I18" s="4" t="s">
        <v>1630</v>
      </c>
    </row>
    <row r="19" spans="2:9" x14ac:dyDescent="0.3">
      <c r="B19" s="1" t="s">
        <v>972</v>
      </c>
      <c r="C19" s="1">
        <v>4233</v>
      </c>
      <c r="D19" s="1">
        <v>577</v>
      </c>
      <c r="E19" s="1">
        <v>60282</v>
      </c>
      <c r="F19" s="1" t="s">
        <v>948</v>
      </c>
      <c r="G19" s="1" t="s">
        <v>949</v>
      </c>
      <c r="H19" s="1" t="s">
        <v>1543</v>
      </c>
      <c r="I19" s="4" t="s">
        <v>1629</v>
      </c>
    </row>
    <row r="20" spans="2:9" x14ac:dyDescent="0.3">
      <c r="B20" s="1" t="s">
        <v>974</v>
      </c>
      <c r="C20" s="1">
        <v>4351</v>
      </c>
      <c r="D20" s="1">
        <v>907</v>
      </c>
      <c r="E20" s="1">
        <v>20357</v>
      </c>
      <c r="F20" s="1" t="s">
        <v>954</v>
      </c>
      <c r="G20" s="1" t="s">
        <v>949</v>
      </c>
      <c r="H20" s="1" t="s">
        <v>1539</v>
      </c>
      <c r="I20" s="4" t="s">
        <v>1631</v>
      </c>
    </row>
    <row r="21" spans="2:9" x14ac:dyDescent="0.3">
      <c r="B21" s="1" t="s">
        <v>975</v>
      </c>
      <c r="C21" s="1">
        <v>5578</v>
      </c>
      <c r="D21" s="1">
        <v>870</v>
      </c>
      <c r="E21" s="1">
        <v>24053</v>
      </c>
      <c r="F21" s="1" t="s">
        <v>954</v>
      </c>
      <c r="G21" s="1" t="s">
        <v>949</v>
      </c>
      <c r="H21" s="1" t="s">
        <v>1539</v>
      </c>
      <c r="I21" s="4" t="s">
        <v>1631</v>
      </c>
    </row>
    <row r="22" spans="2:9" x14ac:dyDescent="0.3">
      <c r="B22" s="1" t="s">
        <v>977</v>
      </c>
      <c r="C22" s="1">
        <v>4523</v>
      </c>
      <c r="D22" s="1">
        <v>982</v>
      </c>
      <c r="E22" s="1">
        <v>50958</v>
      </c>
      <c r="F22" s="1" t="s">
        <v>954</v>
      </c>
      <c r="G22" s="1" t="s">
        <v>949</v>
      </c>
      <c r="H22" s="1" t="s">
        <v>1539</v>
      </c>
      <c r="I22" s="4" t="s">
        <v>1629</v>
      </c>
    </row>
    <row r="23" spans="2:9" x14ac:dyDescent="0.3">
      <c r="B23" s="1" t="s">
        <v>978</v>
      </c>
      <c r="C23" s="1">
        <v>2972</v>
      </c>
      <c r="D23" s="1">
        <v>351</v>
      </c>
      <c r="E23" s="1">
        <v>68227</v>
      </c>
      <c r="F23" s="1" t="s">
        <v>948</v>
      </c>
      <c r="G23" s="1" t="s">
        <v>949</v>
      </c>
      <c r="H23" s="1" t="s">
        <v>1544</v>
      </c>
      <c r="I23" s="4" t="s">
        <v>1630</v>
      </c>
    </row>
    <row r="24" spans="2:9" x14ac:dyDescent="0.3">
      <c r="B24" s="1" t="s">
        <v>980</v>
      </c>
      <c r="C24" s="1">
        <v>6153</v>
      </c>
      <c r="D24" s="1">
        <v>328</v>
      </c>
      <c r="E24" s="1">
        <v>77861</v>
      </c>
      <c r="F24" s="1" t="s">
        <v>948</v>
      </c>
      <c r="G24" s="1" t="s">
        <v>949</v>
      </c>
      <c r="H24" s="1" t="s">
        <v>1545</v>
      </c>
      <c r="I24" s="4" t="s">
        <v>1630</v>
      </c>
    </row>
    <row r="25" spans="2:9" x14ac:dyDescent="0.3">
      <c r="B25" s="1" t="s">
        <v>981</v>
      </c>
      <c r="C25" s="1">
        <v>4852</v>
      </c>
      <c r="D25" s="1">
        <v>242</v>
      </c>
      <c r="E25" s="1">
        <v>48315</v>
      </c>
      <c r="F25" s="1" t="s">
        <v>954</v>
      </c>
      <c r="G25" s="1" t="s">
        <v>949</v>
      </c>
      <c r="H25" s="1" t="s">
        <v>1539</v>
      </c>
      <c r="I25" s="4" t="s">
        <v>1629</v>
      </c>
    </row>
    <row r="26" spans="2:9" x14ac:dyDescent="0.3">
      <c r="B26" s="1" t="s">
        <v>983</v>
      </c>
      <c r="C26" s="1">
        <v>8106</v>
      </c>
      <c r="D26" s="1">
        <v>421</v>
      </c>
      <c r="E26" s="1">
        <v>83002</v>
      </c>
      <c r="F26" s="1" t="s">
        <v>948</v>
      </c>
      <c r="G26" s="1" t="s">
        <v>949</v>
      </c>
      <c r="H26" s="1" t="s">
        <v>1546</v>
      </c>
      <c r="I26" s="4" t="s">
        <v>1630</v>
      </c>
    </row>
    <row r="27" spans="2:9" x14ac:dyDescent="0.3">
      <c r="B27" s="1" t="s">
        <v>955</v>
      </c>
      <c r="C27" s="1">
        <v>3917</v>
      </c>
      <c r="D27" s="1">
        <v>6</v>
      </c>
      <c r="E27" s="1">
        <v>47650</v>
      </c>
      <c r="F27" s="1" t="s">
        <v>948</v>
      </c>
      <c r="G27" s="1" t="s">
        <v>951</v>
      </c>
      <c r="H27" s="1" t="s">
        <v>1547</v>
      </c>
      <c r="I27" s="4" t="s">
        <v>1629</v>
      </c>
    </row>
    <row r="28" spans="2:9" x14ac:dyDescent="0.3">
      <c r="B28" s="1" t="s">
        <v>985</v>
      </c>
      <c r="C28" s="1">
        <v>9377</v>
      </c>
      <c r="D28" s="1">
        <v>384</v>
      </c>
      <c r="E28" s="1">
        <v>19386</v>
      </c>
      <c r="F28" s="1" t="s">
        <v>954</v>
      </c>
      <c r="G28" s="1" t="s">
        <v>951</v>
      </c>
      <c r="H28" s="1" t="s">
        <v>1539</v>
      </c>
      <c r="I28" s="4" t="s">
        <v>1631</v>
      </c>
    </row>
    <row r="29" spans="2:9" x14ac:dyDescent="0.3">
      <c r="B29" s="1" t="s">
        <v>986</v>
      </c>
      <c r="C29" s="1">
        <v>5387</v>
      </c>
      <c r="D29" s="1">
        <v>286</v>
      </c>
      <c r="E29" s="1">
        <v>39432</v>
      </c>
      <c r="F29" s="1" t="s">
        <v>948</v>
      </c>
      <c r="G29" s="1" t="s">
        <v>951</v>
      </c>
      <c r="H29" s="1" t="s">
        <v>1548</v>
      </c>
      <c r="I29" s="4" t="s">
        <v>1629</v>
      </c>
    </row>
    <row r="30" spans="2:9" x14ac:dyDescent="0.3">
      <c r="B30" s="1" t="s">
        <v>988</v>
      </c>
      <c r="C30" s="1">
        <v>6513</v>
      </c>
      <c r="D30" s="1">
        <v>892</v>
      </c>
      <c r="E30" s="1">
        <v>1421</v>
      </c>
      <c r="F30" s="1" t="s">
        <v>948</v>
      </c>
      <c r="G30" s="1" t="s">
        <v>951</v>
      </c>
      <c r="H30" s="1" t="s">
        <v>1549</v>
      </c>
      <c r="I30" s="4" t="s">
        <v>1631</v>
      </c>
    </row>
    <row r="31" spans="2:9" x14ac:dyDescent="0.3">
      <c r="B31" s="1" t="s">
        <v>989</v>
      </c>
      <c r="C31" s="1">
        <v>3965</v>
      </c>
      <c r="D31" s="1">
        <v>558</v>
      </c>
      <c r="E31" s="1">
        <v>16113</v>
      </c>
      <c r="F31" s="1" t="s">
        <v>948</v>
      </c>
      <c r="G31" s="1" t="s">
        <v>951</v>
      </c>
      <c r="H31" s="1" t="s">
        <v>1550</v>
      </c>
      <c r="I31" s="4" t="s">
        <v>1631</v>
      </c>
    </row>
    <row r="32" spans="2:9" x14ac:dyDescent="0.3">
      <c r="B32" s="1" t="s">
        <v>991</v>
      </c>
      <c r="C32" s="1">
        <v>8893</v>
      </c>
      <c r="D32" s="1">
        <v>481</v>
      </c>
      <c r="E32" s="1">
        <v>52318</v>
      </c>
      <c r="F32" s="1" t="s">
        <v>954</v>
      </c>
      <c r="G32" s="1" t="s">
        <v>949</v>
      </c>
      <c r="H32" s="1" t="s">
        <v>1539</v>
      </c>
      <c r="I32" s="4" t="s">
        <v>1629</v>
      </c>
    </row>
    <row r="33" spans="2:9" x14ac:dyDescent="0.3">
      <c r="B33" s="1" t="s">
        <v>992</v>
      </c>
      <c r="C33" s="1">
        <v>1897</v>
      </c>
      <c r="D33" s="1">
        <v>155</v>
      </c>
      <c r="E33" s="1">
        <v>7389</v>
      </c>
      <c r="F33" s="1" t="s">
        <v>954</v>
      </c>
      <c r="G33" s="1" t="s">
        <v>949</v>
      </c>
      <c r="H33" s="1" t="s">
        <v>1539</v>
      </c>
      <c r="I33" s="4" t="s">
        <v>1631</v>
      </c>
    </row>
    <row r="34" spans="2:9" x14ac:dyDescent="0.3">
      <c r="B34" s="1" t="s">
        <v>994</v>
      </c>
      <c r="C34" s="1">
        <v>390</v>
      </c>
      <c r="D34" s="1">
        <v>771</v>
      </c>
      <c r="E34" s="1">
        <v>86040</v>
      </c>
      <c r="F34" s="1" t="s">
        <v>948</v>
      </c>
      <c r="G34" s="1" t="s">
        <v>951</v>
      </c>
      <c r="H34" s="1" t="s">
        <v>1550</v>
      </c>
      <c r="I34" s="4" t="s">
        <v>1630</v>
      </c>
    </row>
    <row r="35" spans="2:9" x14ac:dyDescent="0.3">
      <c r="B35" s="1" t="s">
        <v>995</v>
      </c>
      <c r="C35" s="1">
        <v>3633</v>
      </c>
      <c r="D35" s="1">
        <v>945</v>
      </c>
      <c r="E35" s="1">
        <v>56148</v>
      </c>
      <c r="F35" s="1" t="s">
        <v>948</v>
      </c>
      <c r="G35" s="1" t="s">
        <v>951</v>
      </c>
      <c r="H35" s="1" t="s">
        <v>1551</v>
      </c>
      <c r="I35" s="4" t="s">
        <v>1629</v>
      </c>
    </row>
    <row r="36" spans="2:9" x14ac:dyDescent="0.3">
      <c r="B36" s="1" t="s">
        <v>997</v>
      </c>
      <c r="C36" s="1">
        <v>7828</v>
      </c>
      <c r="D36" s="1">
        <v>719</v>
      </c>
      <c r="E36" s="1">
        <v>894</v>
      </c>
      <c r="F36" s="1" t="s">
        <v>948</v>
      </c>
      <c r="G36" s="1" t="s">
        <v>949</v>
      </c>
      <c r="H36" s="1" t="s">
        <v>1552</v>
      </c>
      <c r="I36" s="4" t="s">
        <v>1631</v>
      </c>
    </row>
    <row r="37" spans="2:9" x14ac:dyDescent="0.3">
      <c r="B37" s="1" t="s">
        <v>998</v>
      </c>
      <c r="C37" s="1">
        <v>2241</v>
      </c>
      <c r="D37" s="1">
        <v>493</v>
      </c>
      <c r="E37" s="1">
        <v>35634</v>
      </c>
      <c r="F37" s="1" t="s">
        <v>954</v>
      </c>
      <c r="G37" s="1" t="s">
        <v>951</v>
      </c>
      <c r="H37" s="1" t="s">
        <v>1539</v>
      </c>
      <c r="I37" s="4" t="s">
        <v>1629</v>
      </c>
    </row>
    <row r="38" spans="2:9" x14ac:dyDescent="0.3">
      <c r="B38" s="1" t="s">
        <v>1000</v>
      </c>
      <c r="C38" s="1">
        <v>896</v>
      </c>
      <c r="D38" s="1">
        <v>998</v>
      </c>
      <c r="E38" s="1">
        <v>28701</v>
      </c>
      <c r="F38" s="1" t="s">
        <v>948</v>
      </c>
      <c r="G38" s="1" t="s">
        <v>949</v>
      </c>
      <c r="H38" s="1" t="s">
        <v>1550</v>
      </c>
      <c r="I38" s="4" t="s">
        <v>1631</v>
      </c>
    </row>
    <row r="39" spans="2:9" x14ac:dyDescent="0.3">
      <c r="B39" s="1" t="s">
        <v>1001</v>
      </c>
      <c r="C39" s="1">
        <v>6361</v>
      </c>
      <c r="D39" s="1">
        <v>968</v>
      </c>
      <c r="E39" s="1">
        <v>90380</v>
      </c>
      <c r="F39" s="1" t="s">
        <v>948</v>
      </c>
      <c r="G39" s="1" t="s">
        <v>949</v>
      </c>
      <c r="H39" s="1" t="s">
        <v>1553</v>
      </c>
      <c r="I39" s="4" t="s">
        <v>1630</v>
      </c>
    </row>
    <row r="40" spans="2:9" x14ac:dyDescent="0.3">
      <c r="B40" s="1" t="s">
        <v>1003</v>
      </c>
      <c r="C40" s="1">
        <v>6713</v>
      </c>
      <c r="D40" s="1">
        <v>738</v>
      </c>
      <c r="E40" s="1">
        <v>21813</v>
      </c>
      <c r="F40" s="1" t="s">
        <v>954</v>
      </c>
      <c r="G40" s="1" t="s">
        <v>951</v>
      </c>
      <c r="H40" s="1" t="s">
        <v>1539</v>
      </c>
      <c r="I40" s="4" t="s">
        <v>1631</v>
      </c>
    </row>
    <row r="41" spans="2:9" x14ac:dyDescent="0.3">
      <c r="B41" s="1" t="s">
        <v>1004</v>
      </c>
      <c r="C41" s="1">
        <v>4283</v>
      </c>
      <c r="D41" s="1">
        <v>912</v>
      </c>
      <c r="E41" s="1">
        <v>36312</v>
      </c>
      <c r="F41" s="1" t="s">
        <v>954</v>
      </c>
      <c r="G41" s="1" t="s">
        <v>949</v>
      </c>
      <c r="H41" s="1" t="s">
        <v>1539</v>
      </c>
      <c r="I41" s="4" t="s">
        <v>1629</v>
      </c>
    </row>
    <row r="42" spans="2:9" x14ac:dyDescent="0.3">
      <c r="B42" s="1" t="s">
        <v>1006</v>
      </c>
      <c r="C42" s="1">
        <v>9486</v>
      </c>
      <c r="D42" s="1">
        <v>782</v>
      </c>
      <c r="E42" s="1">
        <v>24856</v>
      </c>
      <c r="F42" s="1" t="s">
        <v>948</v>
      </c>
      <c r="G42" s="1" t="s">
        <v>949</v>
      </c>
      <c r="H42" s="1" t="s">
        <v>1554</v>
      </c>
      <c r="I42" s="4" t="s">
        <v>1631</v>
      </c>
    </row>
    <row r="43" spans="2:9" x14ac:dyDescent="0.3">
      <c r="B43" s="1" t="s">
        <v>1007</v>
      </c>
      <c r="C43" s="1">
        <v>308</v>
      </c>
      <c r="D43" s="1">
        <v>140</v>
      </c>
      <c r="E43" s="1">
        <v>39234</v>
      </c>
      <c r="F43" s="1" t="s">
        <v>948</v>
      </c>
      <c r="G43" s="1" t="s">
        <v>949</v>
      </c>
      <c r="H43" s="1" t="s">
        <v>1552</v>
      </c>
      <c r="I43" s="4" t="s">
        <v>1629</v>
      </c>
    </row>
    <row r="44" spans="2:9" x14ac:dyDescent="0.3">
      <c r="B44" s="1" t="s">
        <v>1009</v>
      </c>
      <c r="C44" s="1">
        <v>8927</v>
      </c>
      <c r="D44" s="1">
        <v>702</v>
      </c>
      <c r="E44" s="1">
        <v>74222</v>
      </c>
      <c r="F44" s="1" t="s">
        <v>948</v>
      </c>
      <c r="G44" s="1" t="s">
        <v>951</v>
      </c>
      <c r="H44" s="1" t="s">
        <v>1555</v>
      </c>
      <c r="I44" s="4" t="s">
        <v>1630</v>
      </c>
    </row>
    <row r="45" spans="2:9" x14ac:dyDescent="0.3">
      <c r="B45" s="1" t="s">
        <v>1010</v>
      </c>
      <c r="C45" s="1">
        <v>249</v>
      </c>
      <c r="D45" s="1">
        <v>284</v>
      </c>
      <c r="E45" s="1">
        <v>47260</v>
      </c>
      <c r="F45" s="1" t="s">
        <v>948</v>
      </c>
      <c r="G45" s="1" t="s">
        <v>949</v>
      </c>
      <c r="H45" s="1" t="s">
        <v>1556</v>
      </c>
      <c r="I45" s="4" t="s">
        <v>1629</v>
      </c>
    </row>
    <row r="46" spans="2:9" x14ac:dyDescent="0.3">
      <c r="B46" s="1" t="s">
        <v>1012</v>
      </c>
      <c r="C46" s="1">
        <v>2620</v>
      </c>
      <c r="D46" s="1">
        <v>199</v>
      </c>
      <c r="E46" s="1">
        <v>45432</v>
      </c>
      <c r="F46" s="1" t="s">
        <v>954</v>
      </c>
      <c r="G46" s="1" t="s">
        <v>951</v>
      </c>
      <c r="H46" s="1" t="s">
        <v>1539</v>
      </c>
      <c r="I46" s="4" t="s">
        <v>1629</v>
      </c>
    </row>
    <row r="47" spans="2:9" x14ac:dyDescent="0.3">
      <c r="B47" s="1" t="s">
        <v>1013</v>
      </c>
      <c r="C47" s="1">
        <v>1164</v>
      </c>
      <c r="D47" s="1">
        <v>228</v>
      </c>
      <c r="E47" s="1">
        <v>30192</v>
      </c>
      <c r="F47" s="1" t="s">
        <v>948</v>
      </c>
      <c r="G47" s="1" t="s">
        <v>951</v>
      </c>
      <c r="H47" s="1" t="s">
        <v>1557</v>
      </c>
      <c r="I47" s="4" t="s">
        <v>1631</v>
      </c>
    </row>
    <row r="48" spans="2:9" x14ac:dyDescent="0.3">
      <c r="B48" s="1" t="s">
        <v>1015</v>
      </c>
      <c r="C48" s="1">
        <v>4711</v>
      </c>
      <c r="D48" s="1">
        <v>908</v>
      </c>
      <c r="E48" s="1">
        <v>53868</v>
      </c>
      <c r="F48" s="1" t="s">
        <v>954</v>
      </c>
      <c r="G48" s="1" t="s">
        <v>949</v>
      </c>
      <c r="H48" s="1" t="s">
        <v>1539</v>
      </c>
      <c r="I48" s="4" t="s">
        <v>1629</v>
      </c>
    </row>
    <row r="49" spans="2:9" x14ac:dyDescent="0.3">
      <c r="B49" s="1" t="s">
        <v>1017</v>
      </c>
      <c r="C49" s="1">
        <v>4053</v>
      </c>
      <c r="D49" s="1">
        <v>594</v>
      </c>
      <c r="E49" s="1">
        <v>9691</v>
      </c>
      <c r="F49" s="1" t="s">
        <v>954</v>
      </c>
      <c r="G49" s="1" t="s">
        <v>949</v>
      </c>
      <c r="H49" s="1" t="s">
        <v>1539</v>
      </c>
      <c r="I49" s="4" t="s">
        <v>1631</v>
      </c>
    </row>
    <row r="50" spans="2:9" x14ac:dyDescent="0.3">
      <c r="B50" s="1" t="s">
        <v>1018</v>
      </c>
      <c r="C50" s="1">
        <v>4272</v>
      </c>
      <c r="D50" s="1">
        <v>542</v>
      </c>
      <c r="E50" s="1">
        <v>39001</v>
      </c>
      <c r="F50" s="1" t="s">
        <v>954</v>
      </c>
      <c r="G50" s="1" t="s">
        <v>951</v>
      </c>
      <c r="H50" s="1" t="s">
        <v>1539</v>
      </c>
      <c r="I50" s="4" t="s">
        <v>1629</v>
      </c>
    </row>
    <row r="51" spans="2:9" x14ac:dyDescent="0.3">
      <c r="B51" s="1" t="s">
        <v>1020</v>
      </c>
      <c r="C51" s="1">
        <v>7005</v>
      </c>
      <c r="D51" s="1">
        <v>586</v>
      </c>
      <c r="E51" s="1">
        <v>70814</v>
      </c>
      <c r="F51" s="1" t="s">
        <v>954</v>
      </c>
      <c r="G51" s="1" t="s">
        <v>949</v>
      </c>
      <c r="H51" s="1" t="s">
        <v>1539</v>
      </c>
      <c r="I51" s="4" t="s">
        <v>1630</v>
      </c>
    </row>
    <row r="52" spans="2:9" x14ac:dyDescent="0.3">
      <c r="B52" s="1" t="s">
        <v>1021</v>
      </c>
      <c r="C52" s="1">
        <v>2308</v>
      </c>
      <c r="D52" s="1">
        <v>636</v>
      </c>
      <c r="E52" s="1">
        <v>13740</v>
      </c>
      <c r="F52" s="1" t="s">
        <v>948</v>
      </c>
      <c r="G52" s="1" t="s">
        <v>951</v>
      </c>
      <c r="H52" s="1" t="s">
        <v>1558</v>
      </c>
      <c r="I52" s="4" t="s">
        <v>1631</v>
      </c>
    </row>
    <row r="53" spans="2:9" x14ac:dyDescent="0.3">
      <c r="B53" s="1" t="s">
        <v>1023</v>
      </c>
      <c r="C53" s="1">
        <v>5150</v>
      </c>
      <c r="D53" s="1">
        <v>581</v>
      </c>
      <c r="E53" s="1">
        <v>33435</v>
      </c>
      <c r="F53" s="1" t="s">
        <v>954</v>
      </c>
      <c r="G53" s="1" t="s">
        <v>949</v>
      </c>
      <c r="H53" s="1" t="s">
        <v>1539</v>
      </c>
      <c r="I53" s="4" t="s">
        <v>1629</v>
      </c>
    </row>
    <row r="54" spans="2:9" x14ac:dyDescent="0.3">
      <c r="B54" s="1" t="s">
        <v>1024</v>
      </c>
      <c r="C54" s="1">
        <v>693</v>
      </c>
      <c r="D54" s="1">
        <v>336</v>
      </c>
      <c r="E54" s="1">
        <v>73589</v>
      </c>
      <c r="F54" s="1" t="s">
        <v>954</v>
      </c>
      <c r="G54" s="1" t="s">
        <v>949</v>
      </c>
      <c r="H54" s="1" t="s">
        <v>1539</v>
      </c>
      <c r="I54" s="4" t="s">
        <v>1630</v>
      </c>
    </row>
    <row r="55" spans="2:9" x14ac:dyDescent="0.3">
      <c r="B55" s="1" t="s">
        <v>1025</v>
      </c>
      <c r="C55" s="1">
        <v>9598</v>
      </c>
      <c r="D55" s="1">
        <v>504</v>
      </c>
      <c r="E55" s="1">
        <v>18598</v>
      </c>
      <c r="F55" s="1" t="s">
        <v>948</v>
      </c>
      <c r="G55" s="1" t="s">
        <v>951</v>
      </c>
      <c r="H55" s="1" t="s">
        <v>1559</v>
      </c>
      <c r="I55" s="4" t="s">
        <v>1631</v>
      </c>
    </row>
    <row r="56" spans="2:9" x14ac:dyDescent="0.3">
      <c r="B56" s="1" t="s">
        <v>1027</v>
      </c>
      <c r="C56" s="1">
        <v>8103</v>
      </c>
      <c r="D56" s="1">
        <v>346</v>
      </c>
      <c r="E56" s="1">
        <v>23003</v>
      </c>
      <c r="F56" s="1" t="s">
        <v>948</v>
      </c>
      <c r="G56" s="1" t="s">
        <v>949</v>
      </c>
      <c r="H56" s="1" t="s">
        <v>1560</v>
      </c>
      <c r="I56" s="4" t="s">
        <v>1631</v>
      </c>
    </row>
    <row r="57" spans="2:9" x14ac:dyDescent="0.3">
      <c r="B57" s="1" t="s">
        <v>1026</v>
      </c>
      <c r="C57" s="1">
        <v>8894</v>
      </c>
      <c r="D57" s="1">
        <v>135</v>
      </c>
      <c r="E57" s="1">
        <v>80901</v>
      </c>
      <c r="F57" s="1" t="s">
        <v>954</v>
      </c>
      <c r="G57" s="1" t="s">
        <v>949</v>
      </c>
      <c r="H57" s="1" t="s">
        <v>1539</v>
      </c>
      <c r="I57" s="4" t="s">
        <v>1630</v>
      </c>
    </row>
    <row r="58" spans="2:9" x14ac:dyDescent="0.3">
      <c r="B58" s="1" t="s">
        <v>1029</v>
      </c>
      <c r="C58" s="1">
        <v>114</v>
      </c>
      <c r="D58" s="1">
        <v>822</v>
      </c>
      <c r="E58" s="1">
        <v>69113</v>
      </c>
      <c r="F58" s="1" t="s">
        <v>948</v>
      </c>
      <c r="G58" s="1" t="s">
        <v>951</v>
      </c>
      <c r="H58" s="1" t="s">
        <v>1561</v>
      </c>
      <c r="I58" s="4" t="s">
        <v>1630</v>
      </c>
    </row>
    <row r="59" spans="2:9" x14ac:dyDescent="0.3">
      <c r="B59" s="1" t="s">
        <v>1008</v>
      </c>
      <c r="C59" s="1">
        <v>6546</v>
      </c>
      <c r="D59" s="1">
        <v>95</v>
      </c>
      <c r="E59" s="1">
        <v>26060</v>
      </c>
      <c r="F59" s="1" t="s">
        <v>954</v>
      </c>
      <c r="G59" s="1" t="s">
        <v>951</v>
      </c>
      <c r="H59" s="1" t="s">
        <v>1539</v>
      </c>
      <c r="I59" s="4" t="s">
        <v>1631</v>
      </c>
    </row>
    <row r="60" spans="2:9" x14ac:dyDescent="0.3">
      <c r="B60" s="1" t="s">
        <v>1030</v>
      </c>
      <c r="C60" s="1">
        <v>3571</v>
      </c>
      <c r="D60" s="1">
        <v>597</v>
      </c>
      <c r="E60" s="1">
        <v>25677</v>
      </c>
      <c r="F60" s="1" t="s">
        <v>954</v>
      </c>
      <c r="G60" s="1" t="s">
        <v>949</v>
      </c>
      <c r="H60" s="1" t="s">
        <v>1539</v>
      </c>
      <c r="I60" s="4" t="s">
        <v>1631</v>
      </c>
    </row>
    <row r="61" spans="2:9" x14ac:dyDescent="0.3">
      <c r="B61" s="1" t="s">
        <v>1031</v>
      </c>
      <c r="C61" s="1">
        <v>7316</v>
      </c>
      <c r="D61" s="1">
        <v>340</v>
      </c>
      <c r="E61" s="1">
        <v>62912</v>
      </c>
      <c r="F61" s="1" t="s">
        <v>954</v>
      </c>
      <c r="G61" s="1" t="s">
        <v>951</v>
      </c>
      <c r="H61" s="1" t="s">
        <v>1539</v>
      </c>
      <c r="I61" s="4" t="s">
        <v>1629</v>
      </c>
    </row>
    <row r="62" spans="2:9" x14ac:dyDescent="0.3">
      <c r="B62" s="1" t="s">
        <v>1033</v>
      </c>
      <c r="C62" s="1">
        <v>2478</v>
      </c>
      <c r="D62" s="1">
        <v>905</v>
      </c>
      <c r="E62" s="1">
        <v>77649</v>
      </c>
      <c r="F62" s="1" t="s">
        <v>948</v>
      </c>
      <c r="G62" s="1" t="s">
        <v>949</v>
      </c>
      <c r="H62" s="1" t="s">
        <v>1562</v>
      </c>
      <c r="I62" s="4" t="s">
        <v>1630</v>
      </c>
    </row>
    <row r="63" spans="2:9" x14ac:dyDescent="0.3">
      <c r="B63" s="1" t="s">
        <v>1034</v>
      </c>
      <c r="C63" s="1">
        <v>1215</v>
      </c>
      <c r="D63" s="1">
        <v>250</v>
      </c>
      <c r="E63" s="1">
        <v>73561</v>
      </c>
      <c r="F63" s="1" t="s">
        <v>948</v>
      </c>
      <c r="G63" s="1" t="s">
        <v>951</v>
      </c>
      <c r="H63" s="1" t="s">
        <v>1563</v>
      </c>
      <c r="I63" s="4" t="s">
        <v>1630</v>
      </c>
    </row>
    <row r="64" spans="2:9" x14ac:dyDescent="0.3">
      <c r="B64" s="1" t="s">
        <v>1036</v>
      </c>
      <c r="C64" s="1">
        <v>5402</v>
      </c>
      <c r="D64" s="1">
        <v>400</v>
      </c>
      <c r="E64" s="1">
        <v>50357</v>
      </c>
      <c r="F64" s="1" t="s">
        <v>954</v>
      </c>
      <c r="G64" s="1" t="s">
        <v>951</v>
      </c>
      <c r="H64" s="1" t="s">
        <v>1539</v>
      </c>
      <c r="I64" s="4" t="s">
        <v>1629</v>
      </c>
    </row>
    <row r="65" spans="2:9" x14ac:dyDescent="0.3">
      <c r="B65" s="1" t="s">
        <v>1037</v>
      </c>
      <c r="C65" s="1">
        <v>1647</v>
      </c>
      <c r="D65" s="1">
        <v>877</v>
      </c>
      <c r="E65" s="1">
        <v>61325</v>
      </c>
      <c r="F65" s="1" t="s">
        <v>948</v>
      </c>
      <c r="G65" s="1" t="s">
        <v>949</v>
      </c>
      <c r="H65" s="1" t="s">
        <v>1564</v>
      </c>
      <c r="I65" s="4" t="s">
        <v>1629</v>
      </c>
    </row>
    <row r="66" spans="2:9" x14ac:dyDescent="0.3">
      <c r="B66" s="1" t="s">
        <v>1011</v>
      </c>
      <c r="C66" s="1">
        <v>9423</v>
      </c>
      <c r="D66" s="1">
        <v>97</v>
      </c>
      <c r="E66" s="1">
        <v>76658</v>
      </c>
      <c r="F66" s="1" t="s">
        <v>954</v>
      </c>
      <c r="G66" s="1" t="s">
        <v>951</v>
      </c>
      <c r="H66" s="1" t="s">
        <v>1539</v>
      </c>
      <c r="I66" s="4" t="s">
        <v>1630</v>
      </c>
    </row>
    <row r="67" spans="2:9" x14ac:dyDescent="0.3">
      <c r="B67" s="1" t="s">
        <v>958</v>
      </c>
      <c r="C67" s="1">
        <v>6404</v>
      </c>
      <c r="D67" s="1">
        <v>12</v>
      </c>
      <c r="E67" s="1">
        <v>35525</v>
      </c>
      <c r="F67" s="1" t="s">
        <v>954</v>
      </c>
      <c r="G67" s="1" t="s">
        <v>951</v>
      </c>
      <c r="H67" s="1" t="s">
        <v>1539</v>
      </c>
      <c r="I67" s="4" t="s">
        <v>1629</v>
      </c>
    </row>
    <row r="68" spans="2:9" x14ac:dyDescent="0.3">
      <c r="B68" s="1" t="s">
        <v>1039</v>
      </c>
      <c r="C68" s="1">
        <v>6767</v>
      </c>
      <c r="D68" s="1">
        <v>353</v>
      </c>
      <c r="E68" s="1">
        <v>12462</v>
      </c>
      <c r="F68" s="1" t="s">
        <v>948</v>
      </c>
      <c r="G68" s="1" t="s">
        <v>951</v>
      </c>
      <c r="H68" s="1" t="s">
        <v>1565</v>
      </c>
      <c r="I68" s="4" t="s">
        <v>1631</v>
      </c>
    </row>
    <row r="69" spans="2:9" x14ac:dyDescent="0.3">
      <c r="B69" s="1" t="s">
        <v>1040</v>
      </c>
      <c r="C69" s="1">
        <v>1278</v>
      </c>
      <c r="D69" s="1">
        <v>856</v>
      </c>
      <c r="E69" s="1">
        <v>27105</v>
      </c>
      <c r="F69" s="1" t="s">
        <v>948</v>
      </c>
      <c r="G69" s="1" t="s">
        <v>951</v>
      </c>
      <c r="H69" s="1" t="s">
        <v>1547</v>
      </c>
      <c r="I69" s="4" t="s">
        <v>1631</v>
      </c>
    </row>
    <row r="70" spans="2:9" x14ac:dyDescent="0.3">
      <c r="B70" s="1" t="s">
        <v>950</v>
      </c>
      <c r="C70" s="1">
        <v>1334</v>
      </c>
      <c r="D70" s="1">
        <v>1</v>
      </c>
      <c r="E70" s="1">
        <v>99604</v>
      </c>
      <c r="F70" s="1" t="s">
        <v>948</v>
      </c>
      <c r="G70" s="1" t="s">
        <v>951</v>
      </c>
      <c r="H70" s="1" t="s">
        <v>1566</v>
      </c>
      <c r="I70" s="4" t="s">
        <v>1630</v>
      </c>
    </row>
    <row r="71" spans="2:9" x14ac:dyDescent="0.3">
      <c r="B71" s="1" t="s">
        <v>1041</v>
      </c>
      <c r="C71" s="1">
        <v>8887</v>
      </c>
      <c r="D71" s="1">
        <v>390</v>
      </c>
      <c r="E71" s="1">
        <v>90449</v>
      </c>
      <c r="F71" s="1" t="s">
        <v>948</v>
      </c>
      <c r="G71" s="1" t="s">
        <v>949</v>
      </c>
      <c r="H71" s="1" t="s">
        <v>1567</v>
      </c>
      <c r="I71" s="4" t="s">
        <v>1630</v>
      </c>
    </row>
    <row r="72" spans="2:9" x14ac:dyDescent="0.3">
      <c r="B72" s="1" t="s">
        <v>1043</v>
      </c>
      <c r="C72" s="1">
        <v>9858</v>
      </c>
      <c r="D72" s="1">
        <v>446</v>
      </c>
      <c r="E72" s="1">
        <v>9520</v>
      </c>
      <c r="F72" s="1" t="s">
        <v>954</v>
      </c>
      <c r="G72" s="1" t="s">
        <v>951</v>
      </c>
      <c r="H72" s="1" t="s">
        <v>1539</v>
      </c>
      <c r="I72" s="4" t="s">
        <v>1631</v>
      </c>
    </row>
    <row r="73" spans="2:9" x14ac:dyDescent="0.3">
      <c r="B73" s="1" t="s">
        <v>970</v>
      </c>
      <c r="C73" s="1">
        <v>9636</v>
      </c>
      <c r="D73" s="1">
        <v>32</v>
      </c>
      <c r="E73" s="1">
        <v>42210</v>
      </c>
      <c r="F73" s="1" t="s">
        <v>954</v>
      </c>
      <c r="G73" s="1" t="s">
        <v>949</v>
      </c>
      <c r="H73" s="1" t="s">
        <v>1539</v>
      </c>
      <c r="I73" s="4" t="s">
        <v>1629</v>
      </c>
    </row>
    <row r="74" spans="2:9" x14ac:dyDescent="0.3">
      <c r="B74" s="1" t="s">
        <v>1045</v>
      </c>
      <c r="C74" s="1">
        <v>9943</v>
      </c>
      <c r="D74" s="1">
        <v>420</v>
      </c>
      <c r="E74" s="1">
        <v>21639</v>
      </c>
      <c r="F74" s="1" t="s">
        <v>954</v>
      </c>
      <c r="G74" s="1" t="s">
        <v>951</v>
      </c>
      <c r="H74" s="1" t="s">
        <v>1539</v>
      </c>
      <c r="I74" s="4" t="s">
        <v>1631</v>
      </c>
    </row>
    <row r="75" spans="2:9" x14ac:dyDescent="0.3">
      <c r="B75" s="1" t="s">
        <v>1047</v>
      </c>
      <c r="C75" s="1">
        <v>1246</v>
      </c>
      <c r="D75" s="1">
        <v>708</v>
      </c>
      <c r="E75" s="1">
        <v>58736</v>
      </c>
      <c r="F75" s="1" t="s">
        <v>948</v>
      </c>
      <c r="G75" s="1" t="s">
        <v>951</v>
      </c>
      <c r="H75" s="1" t="s">
        <v>1568</v>
      </c>
      <c r="I75" s="4" t="s">
        <v>1629</v>
      </c>
    </row>
    <row r="76" spans="2:9" x14ac:dyDescent="0.3">
      <c r="B76" s="1" t="s">
        <v>1048</v>
      </c>
      <c r="C76" s="1">
        <v>4527</v>
      </c>
      <c r="D76" s="1">
        <v>227</v>
      </c>
      <c r="E76" s="1">
        <v>3951</v>
      </c>
      <c r="F76" s="1" t="s">
        <v>948</v>
      </c>
      <c r="G76" s="1" t="s">
        <v>949</v>
      </c>
      <c r="H76" s="1" t="s">
        <v>1569</v>
      </c>
      <c r="I76" s="4" t="s">
        <v>1631</v>
      </c>
    </row>
    <row r="77" spans="2:9" x14ac:dyDescent="0.3">
      <c r="B77" s="1" t="s">
        <v>1050</v>
      </c>
      <c r="C77" s="1">
        <v>3782</v>
      </c>
      <c r="D77" s="1">
        <v>595</v>
      </c>
      <c r="E77" s="1">
        <v>69479</v>
      </c>
      <c r="F77" s="1" t="s">
        <v>954</v>
      </c>
      <c r="G77" s="1" t="s">
        <v>949</v>
      </c>
      <c r="H77" s="1" t="s">
        <v>1539</v>
      </c>
      <c r="I77" s="4" t="s">
        <v>1630</v>
      </c>
    </row>
    <row r="78" spans="2:9" x14ac:dyDescent="0.3">
      <c r="B78" s="1" t="s">
        <v>1051</v>
      </c>
      <c r="C78" s="1">
        <v>6225</v>
      </c>
      <c r="D78" s="1">
        <v>211</v>
      </c>
      <c r="E78" s="1">
        <v>10366</v>
      </c>
      <c r="F78" s="1" t="s">
        <v>948</v>
      </c>
      <c r="G78" s="1" t="s">
        <v>951</v>
      </c>
      <c r="H78" s="1" t="s">
        <v>1570</v>
      </c>
      <c r="I78" s="4" t="s">
        <v>1631</v>
      </c>
    </row>
    <row r="79" spans="2:9" x14ac:dyDescent="0.3">
      <c r="B79" s="1" t="s">
        <v>1053</v>
      </c>
      <c r="C79" s="1">
        <v>2257</v>
      </c>
      <c r="D79" s="1">
        <v>650</v>
      </c>
      <c r="E79" s="1">
        <v>10001</v>
      </c>
      <c r="F79" s="1" t="s">
        <v>954</v>
      </c>
      <c r="G79" s="1" t="s">
        <v>949</v>
      </c>
      <c r="H79" s="1" t="s">
        <v>1539</v>
      </c>
      <c r="I79" s="4" t="s">
        <v>1631</v>
      </c>
    </row>
    <row r="80" spans="2:9" x14ac:dyDescent="0.3">
      <c r="B80" s="1" t="s">
        <v>982</v>
      </c>
      <c r="C80" s="1">
        <v>9177</v>
      </c>
      <c r="D80" s="1">
        <v>45</v>
      </c>
      <c r="E80" s="1">
        <v>15307</v>
      </c>
      <c r="F80" s="1" t="s">
        <v>948</v>
      </c>
      <c r="G80" s="1" t="s">
        <v>949</v>
      </c>
      <c r="H80" s="1" t="s">
        <v>1571</v>
      </c>
      <c r="I80" s="4" t="s">
        <v>1631</v>
      </c>
    </row>
    <row r="81" spans="2:9" x14ac:dyDescent="0.3">
      <c r="B81" s="1" t="s">
        <v>1055</v>
      </c>
      <c r="C81" s="1">
        <v>8703</v>
      </c>
      <c r="D81" s="1">
        <v>201</v>
      </c>
      <c r="E81" s="1">
        <v>68923</v>
      </c>
      <c r="F81" s="1" t="s">
        <v>954</v>
      </c>
      <c r="G81" s="1" t="s">
        <v>949</v>
      </c>
      <c r="H81" s="1" t="s">
        <v>1539</v>
      </c>
      <c r="I81" s="4" t="s">
        <v>1630</v>
      </c>
    </row>
    <row r="82" spans="2:9" x14ac:dyDescent="0.3">
      <c r="B82" s="1" t="s">
        <v>1056</v>
      </c>
      <c r="C82" s="1">
        <v>3514</v>
      </c>
      <c r="D82" s="1">
        <v>564</v>
      </c>
      <c r="E82" s="1">
        <v>59651</v>
      </c>
      <c r="F82" s="1" t="s">
        <v>948</v>
      </c>
      <c r="G82" s="1" t="s">
        <v>951</v>
      </c>
      <c r="H82" s="1" t="s">
        <v>1572</v>
      </c>
      <c r="I82" s="4" t="s">
        <v>1629</v>
      </c>
    </row>
    <row r="83" spans="2:9" x14ac:dyDescent="0.3">
      <c r="B83" s="1" t="s">
        <v>1028</v>
      </c>
      <c r="C83" s="1">
        <v>3089</v>
      </c>
      <c r="D83" s="1">
        <v>138</v>
      </c>
      <c r="E83" s="1">
        <v>78953</v>
      </c>
      <c r="F83" s="1" t="s">
        <v>954</v>
      </c>
      <c r="G83" s="1" t="s">
        <v>949</v>
      </c>
      <c r="H83" s="1" t="s">
        <v>1539</v>
      </c>
      <c r="I83" s="4" t="s">
        <v>1630</v>
      </c>
    </row>
    <row r="84" spans="2:9" x14ac:dyDescent="0.3">
      <c r="B84" s="1" t="s">
        <v>987</v>
      </c>
      <c r="C84" s="1">
        <v>7253</v>
      </c>
      <c r="D84" s="1">
        <v>57</v>
      </c>
      <c r="E84" s="1">
        <v>89420</v>
      </c>
      <c r="F84" s="1" t="s">
        <v>948</v>
      </c>
      <c r="G84" s="1" t="s">
        <v>951</v>
      </c>
      <c r="H84" s="1" t="s">
        <v>1573</v>
      </c>
      <c r="I84" s="4" t="s">
        <v>1630</v>
      </c>
    </row>
    <row r="85" spans="2:9" x14ac:dyDescent="0.3">
      <c r="B85" s="1" t="s">
        <v>1022</v>
      </c>
      <c r="C85" s="1">
        <v>8786</v>
      </c>
      <c r="D85" s="1">
        <v>128</v>
      </c>
      <c r="E85" s="1">
        <v>50374</v>
      </c>
      <c r="F85" s="1" t="s">
        <v>954</v>
      </c>
      <c r="G85" s="1" t="s">
        <v>949</v>
      </c>
      <c r="H85" s="1" t="s">
        <v>1539</v>
      </c>
      <c r="I85" s="4" t="s">
        <v>1629</v>
      </c>
    </row>
    <row r="86" spans="2:9" x14ac:dyDescent="0.3">
      <c r="B86" s="1" t="s">
        <v>973</v>
      </c>
      <c r="C86" s="1">
        <v>1211</v>
      </c>
      <c r="D86" s="1">
        <v>33</v>
      </c>
      <c r="E86" s="1">
        <v>83102</v>
      </c>
      <c r="F86" s="1" t="s">
        <v>954</v>
      </c>
      <c r="G86" s="1" t="s">
        <v>951</v>
      </c>
      <c r="H86" s="1" t="s">
        <v>1539</v>
      </c>
      <c r="I86" s="4" t="s">
        <v>1630</v>
      </c>
    </row>
    <row r="87" spans="2:9" x14ac:dyDescent="0.3">
      <c r="B87" s="1" t="s">
        <v>1058</v>
      </c>
      <c r="C87" s="1">
        <v>359</v>
      </c>
      <c r="D87" s="1">
        <v>936</v>
      </c>
      <c r="E87" s="1">
        <v>62151</v>
      </c>
      <c r="F87" s="1" t="s">
        <v>954</v>
      </c>
      <c r="G87" s="1" t="s">
        <v>951</v>
      </c>
      <c r="H87" s="1" t="s">
        <v>1539</v>
      </c>
      <c r="I87" s="4" t="s">
        <v>1629</v>
      </c>
    </row>
    <row r="88" spans="2:9" x14ac:dyDescent="0.3">
      <c r="B88" s="1" t="s">
        <v>1060</v>
      </c>
      <c r="C88" s="1">
        <v>2066</v>
      </c>
      <c r="D88" s="1">
        <v>762</v>
      </c>
      <c r="E88" s="1">
        <v>84665</v>
      </c>
      <c r="F88" s="1" t="s">
        <v>954</v>
      </c>
      <c r="G88" s="1" t="s">
        <v>951</v>
      </c>
      <c r="H88" s="1" t="s">
        <v>1539</v>
      </c>
      <c r="I88" s="4" t="s">
        <v>1630</v>
      </c>
    </row>
    <row r="89" spans="2:9" x14ac:dyDescent="0.3">
      <c r="B89" s="1" t="s">
        <v>1061</v>
      </c>
      <c r="C89" s="1">
        <v>4322</v>
      </c>
      <c r="D89" s="1">
        <v>838</v>
      </c>
      <c r="E89" s="1">
        <v>1760</v>
      </c>
      <c r="F89" s="1" t="s">
        <v>948</v>
      </c>
      <c r="G89" s="1" t="s">
        <v>951</v>
      </c>
      <c r="H89" s="1" t="s">
        <v>1574</v>
      </c>
      <c r="I89" s="4" t="s">
        <v>1631</v>
      </c>
    </row>
    <row r="90" spans="2:9" x14ac:dyDescent="0.3">
      <c r="B90" s="1" t="s">
        <v>1063</v>
      </c>
      <c r="C90" s="1">
        <v>7773</v>
      </c>
      <c r="D90" s="1">
        <v>215</v>
      </c>
      <c r="E90" s="1">
        <v>30239</v>
      </c>
      <c r="F90" s="1" t="s">
        <v>948</v>
      </c>
      <c r="G90" s="1" t="s">
        <v>951</v>
      </c>
      <c r="H90" s="1" t="s">
        <v>1575</v>
      </c>
      <c r="I90" s="4" t="s">
        <v>1631</v>
      </c>
    </row>
    <row r="91" spans="2:9" x14ac:dyDescent="0.3">
      <c r="B91" s="1" t="s">
        <v>1064</v>
      </c>
      <c r="C91" s="1">
        <v>6746</v>
      </c>
      <c r="D91" s="1">
        <v>818</v>
      </c>
      <c r="E91" s="1">
        <v>20194</v>
      </c>
      <c r="F91" s="1" t="s">
        <v>948</v>
      </c>
      <c r="G91" s="1" t="s">
        <v>951</v>
      </c>
      <c r="H91" s="1" t="s">
        <v>1576</v>
      </c>
      <c r="I91" s="4" t="s">
        <v>1631</v>
      </c>
    </row>
    <row r="92" spans="2:9" x14ac:dyDescent="0.3">
      <c r="B92" s="1" t="s">
        <v>1066</v>
      </c>
      <c r="C92" s="1">
        <v>6732</v>
      </c>
      <c r="D92" s="1">
        <v>780</v>
      </c>
      <c r="E92" s="1">
        <v>58470</v>
      </c>
      <c r="F92" s="1" t="s">
        <v>948</v>
      </c>
      <c r="G92" s="1" t="s">
        <v>951</v>
      </c>
      <c r="H92" s="1" t="s">
        <v>1577</v>
      </c>
      <c r="I92" s="4" t="s">
        <v>1629</v>
      </c>
    </row>
    <row r="93" spans="2:9" x14ac:dyDescent="0.3">
      <c r="B93" s="1" t="s">
        <v>976</v>
      </c>
      <c r="C93" s="1">
        <v>805</v>
      </c>
      <c r="D93" s="1">
        <v>40</v>
      </c>
      <c r="E93" s="1">
        <v>91926</v>
      </c>
      <c r="F93" s="1" t="s">
        <v>954</v>
      </c>
      <c r="G93" s="1" t="s">
        <v>951</v>
      </c>
      <c r="H93" s="1" t="s">
        <v>1539</v>
      </c>
      <c r="I93" s="4" t="s">
        <v>1630</v>
      </c>
    </row>
    <row r="94" spans="2:9" x14ac:dyDescent="0.3">
      <c r="B94" s="1" t="s">
        <v>1067</v>
      </c>
      <c r="C94" s="1">
        <v>7540</v>
      </c>
      <c r="D94" s="1">
        <v>366</v>
      </c>
      <c r="E94" s="1">
        <v>34797</v>
      </c>
      <c r="F94" s="1" t="s">
        <v>948</v>
      </c>
      <c r="G94" s="1" t="s">
        <v>951</v>
      </c>
      <c r="H94" s="1" t="s">
        <v>1578</v>
      </c>
      <c r="I94" s="4" t="s">
        <v>1629</v>
      </c>
    </row>
    <row r="95" spans="2:9" x14ac:dyDescent="0.3">
      <c r="B95" s="1" t="s">
        <v>1068</v>
      </c>
      <c r="C95" s="1">
        <v>5269</v>
      </c>
      <c r="D95" s="1">
        <v>678</v>
      </c>
      <c r="E95" s="1">
        <v>19346</v>
      </c>
      <c r="F95" s="1" t="s">
        <v>954</v>
      </c>
      <c r="G95" s="1" t="s">
        <v>951</v>
      </c>
      <c r="H95" s="1" t="s">
        <v>1539</v>
      </c>
      <c r="I95" s="4" t="s">
        <v>1631</v>
      </c>
    </row>
    <row r="96" spans="2:9" x14ac:dyDescent="0.3">
      <c r="B96" s="1" t="s">
        <v>1070</v>
      </c>
      <c r="C96" s="1">
        <v>8404</v>
      </c>
      <c r="D96" s="1">
        <v>703</v>
      </c>
      <c r="E96" s="1">
        <v>35185</v>
      </c>
      <c r="F96" s="1" t="s">
        <v>954</v>
      </c>
      <c r="G96" s="1" t="s">
        <v>951</v>
      </c>
      <c r="H96" s="1" t="s">
        <v>1539</v>
      </c>
      <c r="I96" s="4" t="s">
        <v>1629</v>
      </c>
    </row>
    <row r="97" spans="2:9" x14ac:dyDescent="0.3">
      <c r="B97" s="1" t="s">
        <v>1052</v>
      </c>
      <c r="C97" s="1">
        <v>519</v>
      </c>
      <c r="D97" s="1">
        <v>180</v>
      </c>
      <c r="E97" s="1">
        <v>7068</v>
      </c>
      <c r="F97" s="1" t="s">
        <v>954</v>
      </c>
      <c r="G97" s="1" t="s">
        <v>949</v>
      </c>
      <c r="H97" s="1" t="s">
        <v>1539</v>
      </c>
      <c r="I97" s="4" t="s">
        <v>1631</v>
      </c>
    </row>
    <row r="98" spans="2:9" x14ac:dyDescent="0.3">
      <c r="B98" s="1" t="s">
        <v>1069</v>
      </c>
      <c r="C98" s="1">
        <v>4060</v>
      </c>
      <c r="D98" s="1">
        <v>214</v>
      </c>
      <c r="E98" s="1">
        <v>96496</v>
      </c>
      <c r="F98" s="1" t="s">
        <v>948</v>
      </c>
      <c r="G98" s="1" t="s">
        <v>949</v>
      </c>
      <c r="H98" s="1" t="s">
        <v>1543</v>
      </c>
      <c r="I98" s="4" t="s">
        <v>1630</v>
      </c>
    </row>
    <row r="99" spans="2:9" x14ac:dyDescent="0.3">
      <c r="B99" s="1" t="s">
        <v>1071</v>
      </c>
      <c r="C99" s="1">
        <v>8860</v>
      </c>
      <c r="D99" s="1">
        <v>408</v>
      </c>
      <c r="E99" s="1">
        <v>2988</v>
      </c>
      <c r="F99" s="1" t="s">
        <v>948</v>
      </c>
      <c r="G99" s="1" t="s">
        <v>949</v>
      </c>
      <c r="H99" s="1" t="s">
        <v>1579</v>
      </c>
      <c r="I99" s="4" t="s">
        <v>1631</v>
      </c>
    </row>
    <row r="100" spans="2:9" x14ac:dyDescent="0.3">
      <c r="B100" s="1" t="s">
        <v>1072</v>
      </c>
      <c r="C100" s="1">
        <v>7164</v>
      </c>
      <c r="D100" s="1">
        <v>902</v>
      </c>
      <c r="E100" s="1">
        <v>83253</v>
      </c>
      <c r="F100" s="1" t="s">
        <v>948</v>
      </c>
      <c r="G100" s="1" t="s">
        <v>951</v>
      </c>
      <c r="H100" s="1" t="s">
        <v>1580</v>
      </c>
      <c r="I100" s="4" t="s">
        <v>1630</v>
      </c>
    </row>
    <row r="101" spans="2:9" x14ac:dyDescent="0.3">
      <c r="B101" s="1" t="s">
        <v>1073</v>
      </c>
      <c r="C101" s="1">
        <v>9792</v>
      </c>
      <c r="D101" s="1">
        <v>763</v>
      </c>
      <c r="E101" s="1">
        <v>87828</v>
      </c>
      <c r="F101" s="1" t="s">
        <v>948</v>
      </c>
      <c r="G101" s="1" t="s">
        <v>951</v>
      </c>
      <c r="H101" s="1" t="s">
        <v>1581</v>
      </c>
      <c r="I101" s="4" t="s">
        <v>1630</v>
      </c>
    </row>
    <row r="102" spans="2:9" x14ac:dyDescent="0.3">
      <c r="B102" s="1" t="s">
        <v>1042</v>
      </c>
      <c r="C102" s="1">
        <v>9934</v>
      </c>
      <c r="D102" s="1">
        <v>168</v>
      </c>
      <c r="E102" s="1">
        <v>17035</v>
      </c>
      <c r="F102" s="1" t="s">
        <v>948</v>
      </c>
      <c r="G102" s="1" t="s">
        <v>951</v>
      </c>
      <c r="H102" s="1" t="s">
        <v>1582</v>
      </c>
      <c r="I102" s="4" t="s">
        <v>1631</v>
      </c>
    </row>
    <row r="103" spans="2:9" x14ac:dyDescent="0.3">
      <c r="B103" s="1" t="s">
        <v>1075</v>
      </c>
      <c r="C103" s="1">
        <v>1980</v>
      </c>
      <c r="D103" s="1">
        <v>723</v>
      </c>
      <c r="E103" s="1">
        <v>426</v>
      </c>
      <c r="F103" s="1" t="s">
        <v>954</v>
      </c>
      <c r="G103" s="1" t="s">
        <v>951</v>
      </c>
      <c r="H103" s="1" t="s">
        <v>1539</v>
      </c>
      <c r="I103" s="4" t="s">
        <v>1631</v>
      </c>
    </row>
    <row r="104" spans="2:9" x14ac:dyDescent="0.3">
      <c r="B104" s="1" t="s">
        <v>1076</v>
      </c>
      <c r="C104" s="1">
        <v>9251</v>
      </c>
      <c r="D104" s="1">
        <v>438</v>
      </c>
      <c r="E104" s="1">
        <v>20238</v>
      </c>
      <c r="F104" s="1" t="s">
        <v>948</v>
      </c>
      <c r="G104" s="1" t="s">
        <v>951</v>
      </c>
      <c r="H104" s="1" t="s">
        <v>1583</v>
      </c>
      <c r="I104" s="4" t="s">
        <v>1631</v>
      </c>
    </row>
    <row r="105" spans="2:9" x14ac:dyDescent="0.3">
      <c r="B105" s="1" t="s">
        <v>1038</v>
      </c>
      <c r="C105" s="1">
        <v>6717</v>
      </c>
      <c r="D105" s="1">
        <v>162</v>
      </c>
      <c r="E105" s="1">
        <v>68331</v>
      </c>
      <c r="F105" s="1" t="s">
        <v>948</v>
      </c>
      <c r="G105" s="1" t="s">
        <v>949</v>
      </c>
      <c r="H105" s="1" t="s">
        <v>1584</v>
      </c>
      <c r="I105" s="4" t="s">
        <v>1630</v>
      </c>
    </row>
    <row r="106" spans="2:9" x14ac:dyDescent="0.3">
      <c r="B106" s="1" t="s">
        <v>1074</v>
      </c>
      <c r="C106" s="1">
        <v>3622</v>
      </c>
      <c r="D106" s="1">
        <v>246</v>
      </c>
      <c r="E106" s="1">
        <v>86132</v>
      </c>
      <c r="F106" s="1" t="s">
        <v>948</v>
      </c>
      <c r="G106" s="1" t="s">
        <v>949</v>
      </c>
      <c r="H106" s="1" t="s">
        <v>1585</v>
      </c>
      <c r="I106" s="4" t="s">
        <v>1630</v>
      </c>
    </row>
    <row r="107" spans="2:9" x14ac:dyDescent="0.3">
      <c r="B107" s="1" t="s">
        <v>1014</v>
      </c>
      <c r="C107" s="1">
        <v>8808</v>
      </c>
      <c r="D107" s="1">
        <v>105</v>
      </c>
      <c r="E107" s="1">
        <v>766</v>
      </c>
      <c r="F107" s="1" t="s">
        <v>954</v>
      </c>
      <c r="G107" s="1" t="s">
        <v>949</v>
      </c>
      <c r="H107" s="1" t="s">
        <v>1539</v>
      </c>
      <c r="I107" s="4" t="s">
        <v>1631</v>
      </c>
    </row>
    <row r="108" spans="2:9" x14ac:dyDescent="0.3">
      <c r="B108" s="1" t="s">
        <v>1079</v>
      </c>
      <c r="C108" s="1">
        <v>4920</v>
      </c>
      <c r="D108" s="1">
        <v>308</v>
      </c>
      <c r="E108" s="1">
        <v>13169</v>
      </c>
      <c r="F108" s="1" t="s">
        <v>954</v>
      </c>
      <c r="G108" s="1" t="s">
        <v>951</v>
      </c>
      <c r="H108" s="1" t="s">
        <v>1539</v>
      </c>
      <c r="I108" s="4" t="s">
        <v>1631</v>
      </c>
    </row>
    <row r="109" spans="2:9" x14ac:dyDescent="0.3">
      <c r="B109" s="1" t="s">
        <v>1046</v>
      </c>
      <c r="C109" s="1">
        <v>3140</v>
      </c>
      <c r="D109" s="1">
        <v>172</v>
      </c>
      <c r="E109" s="1">
        <v>48657</v>
      </c>
      <c r="F109" s="1" t="s">
        <v>948</v>
      </c>
      <c r="G109" s="1" t="s">
        <v>951</v>
      </c>
      <c r="H109" s="1" t="s">
        <v>1586</v>
      </c>
      <c r="I109" s="4" t="s">
        <v>1629</v>
      </c>
    </row>
    <row r="110" spans="2:9" x14ac:dyDescent="0.3">
      <c r="B110" s="1" t="s">
        <v>1080</v>
      </c>
      <c r="C110" s="1">
        <v>8104</v>
      </c>
      <c r="D110" s="1">
        <v>775</v>
      </c>
      <c r="E110" s="1">
        <v>88037</v>
      </c>
      <c r="F110" s="1" t="s">
        <v>954</v>
      </c>
      <c r="G110" s="1" t="s">
        <v>949</v>
      </c>
      <c r="H110" s="1" t="s">
        <v>1539</v>
      </c>
      <c r="I110" s="4" t="s">
        <v>1630</v>
      </c>
    </row>
    <row r="111" spans="2:9" x14ac:dyDescent="0.3">
      <c r="B111" s="1" t="s">
        <v>1082</v>
      </c>
      <c r="C111" s="1">
        <v>2208</v>
      </c>
      <c r="D111" s="1">
        <v>333</v>
      </c>
      <c r="E111" s="1">
        <v>21972</v>
      </c>
      <c r="F111" s="1" t="s">
        <v>948</v>
      </c>
      <c r="G111" s="1" t="s">
        <v>949</v>
      </c>
      <c r="H111" s="1" t="s">
        <v>1587</v>
      </c>
      <c r="I111" s="4" t="s">
        <v>1631</v>
      </c>
    </row>
    <row r="112" spans="2:9" x14ac:dyDescent="0.3">
      <c r="B112" s="1" t="s">
        <v>1084</v>
      </c>
      <c r="C112" s="1">
        <v>7043</v>
      </c>
      <c r="D112" s="1">
        <v>548</v>
      </c>
      <c r="E112" s="1">
        <v>87886</v>
      </c>
      <c r="F112" s="1" t="s">
        <v>954</v>
      </c>
      <c r="G112" s="1" t="s">
        <v>951</v>
      </c>
      <c r="H112" s="1" t="s">
        <v>1539</v>
      </c>
      <c r="I112" s="4" t="s">
        <v>1630</v>
      </c>
    </row>
    <row r="113" spans="2:9" x14ac:dyDescent="0.3">
      <c r="B113" s="1" t="s">
        <v>1085</v>
      </c>
      <c r="C113" s="1">
        <v>7485</v>
      </c>
      <c r="D113" s="1">
        <v>665</v>
      </c>
      <c r="E113" s="1">
        <v>3244</v>
      </c>
      <c r="F113" s="1" t="s">
        <v>948</v>
      </c>
      <c r="G113" s="1" t="s">
        <v>949</v>
      </c>
      <c r="H113" s="1" t="s">
        <v>1588</v>
      </c>
      <c r="I113" s="4" t="s">
        <v>1631</v>
      </c>
    </row>
    <row r="114" spans="2:9" x14ac:dyDescent="0.3">
      <c r="B114" s="1" t="s">
        <v>1086</v>
      </c>
      <c r="C114" s="1">
        <v>1748</v>
      </c>
      <c r="D114" s="1">
        <v>305</v>
      </c>
      <c r="E114" s="1">
        <v>32031</v>
      </c>
      <c r="F114" s="1" t="s">
        <v>948</v>
      </c>
      <c r="G114" s="1" t="s">
        <v>951</v>
      </c>
      <c r="H114" s="1" t="s">
        <v>1589</v>
      </c>
      <c r="I114" s="4" t="s">
        <v>1631</v>
      </c>
    </row>
    <row r="115" spans="2:9" x14ac:dyDescent="0.3">
      <c r="B115" s="1" t="s">
        <v>1087</v>
      </c>
      <c r="C115" s="1">
        <v>9968</v>
      </c>
      <c r="D115" s="1">
        <v>938</v>
      </c>
      <c r="E115" s="1">
        <v>51284</v>
      </c>
      <c r="F115" s="1" t="s">
        <v>954</v>
      </c>
      <c r="G115" s="1" t="s">
        <v>949</v>
      </c>
      <c r="H115" s="1" t="s">
        <v>1539</v>
      </c>
      <c r="I115" s="4" t="s">
        <v>1629</v>
      </c>
    </row>
    <row r="116" spans="2:9" x14ac:dyDescent="0.3">
      <c r="B116" s="1" t="s">
        <v>1089</v>
      </c>
      <c r="C116" s="1">
        <v>5330</v>
      </c>
      <c r="D116" s="1">
        <v>714</v>
      </c>
      <c r="E116" s="1">
        <v>23055</v>
      </c>
      <c r="F116" s="1" t="s">
        <v>948</v>
      </c>
      <c r="G116" s="1" t="s">
        <v>949</v>
      </c>
      <c r="H116" s="1" t="s">
        <v>1590</v>
      </c>
      <c r="I116" s="4" t="s">
        <v>1631</v>
      </c>
    </row>
    <row r="117" spans="2:9" x14ac:dyDescent="0.3">
      <c r="B117" s="1" t="s">
        <v>1077</v>
      </c>
      <c r="C117" s="1">
        <v>2183</v>
      </c>
      <c r="D117" s="1">
        <v>251</v>
      </c>
      <c r="E117" s="1">
        <v>94926</v>
      </c>
      <c r="F117" s="1" t="s">
        <v>948</v>
      </c>
      <c r="G117" s="1" t="s">
        <v>949</v>
      </c>
      <c r="H117" s="1" t="s">
        <v>1591</v>
      </c>
      <c r="I117" s="4" t="s">
        <v>1630</v>
      </c>
    </row>
    <row r="118" spans="2:9" x14ac:dyDescent="0.3">
      <c r="B118" s="1" t="s">
        <v>1090</v>
      </c>
      <c r="C118" s="1">
        <v>2182</v>
      </c>
      <c r="D118" s="1">
        <v>330</v>
      </c>
      <c r="E118" s="1">
        <v>312</v>
      </c>
      <c r="F118" s="1" t="s">
        <v>954</v>
      </c>
      <c r="G118" s="1" t="s">
        <v>951</v>
      </c>
      <c r="H118" s="1" t="s">
        <v>1539</v>
      </c>
      <c r="I118" s="4" t="s">
        <v>1631</v>
      </c>
    </row>
    <row r="119" spans="2:9" x14ac:dyDescent="0.3">
      <c r="B119" s="1" t="s">
        <v>996</v>
      </c>
      <c r="C119" s="1">
        <v>1087</v>
      </c>
      <c r="D119" s="1">
        <v>69</v>
      </c>
      <c r="E119" s="1">
        <v>45852</v>
      </c>
      <c r="F119" s="1" t="s">
        <v>948</v>
      </c>
      <c r="G119" s="1" t="s">
        <v>951</v>
      </c>
      <c r="H119" s="1" t="s">
        <v>1592</v>
      </c>
      <c r="I119" s="4" t="s">
        <v>1629</v>
      </c>
    </row>
    <row r="120" spans="2:9" x14ac:dyDescent="0.3">
      <c r="B120" s="1" t="s">
        <v>1092</v>
      </c>
      <c r="C120" s="1">
        <v>4296</v>
      </c>
      <c r="D120" s="1">
        <v>969</v>
      </c>
      <c r="E120" s="1">
        <v>77063</v>
      </c>
      <c r="F120" s="1" t="s">
        <v>948</v>
      </c>
      <c r="G120" s="1" t="s">
        <v>949</v>
      </c>
      <c r="H120" s="1" t="s">
        <v>1593</v>
      </c>
      <c r="I120" s="4" t="s">
        <v>1630</v>
      </c>
    </row>
    <row r="121" spans="2:9" x14ac:dyDescent="0.3">
      <c r="B121" s="1" t="s">
        <v>1093</v>
      </c>
      <c r="C121" s="1">
        <v>9784</v>
      </c>
      <c r="D121" s="1">
        <v>974</v>
      </c>
      <c r="E121" s="1">
        <v>44299</v>
      </c>
      <c r="F121" s="1" t="s">
        <v>948</v>
      </c>
      <c r="G121" s="1" t="s">
        <v>951</v>
      </c>
      <c r="H121" s="1" t="s">
        <v>1594</v>
      </c>
      <c r="I121" s="4" t="s">
        <v>1629</v>
      </c>
    </row>
    <row r="122" spans="2:9" x14ac:dyDescent="0.3">
      <c r="B122" s="1" t="s">
        <v>1094</v>
      </c>
      <c r="C122" s="1">
        <v>6210</v>
      </c>
      <c r="D122" s="1">
        <v>526</v>
      </c>
      <c r="E122" s="1">
        <v>67123</v>
      </c>
      <c r="F122" s="1" t="s">
        <v>948</v>
      </c>
      <c r="G122" s="1" t="s">
        <v>951</v>
      </c>
      <c r="H122" s="1" t="s">
        <v>1595</v>
      </c>
      <c r="I122" s="4" t="s">
        <v>1630</v>
      </c>
    </row>
    <row r="123" spans="2:9" x14ac:dyDescent="0.3">
      <c r="B123" s="1" t="s">
        <v>1096</v>
      </c>
      <c r="C123" s="1">
        <v>5781</v>
      </c>
      <c r="D123" s="1">
        <v>510</v>
      </c>
      <c r="E123" s="1">
        <v>51104</v>
      </c>
      <c r="F123" s="1" t="s">
        <v>954</v>
      </c>
      <c r="G123" s="1" t="s">
        <v>951</v>
      </c>
      <c r="H123" s="1" t="s">
        <v>1539</v>
      </c>
      <c r="I123" s="4" t="s">
        <v>1629</v>
      </c>
    </row>
    <row r="124" spans="2:9" x14ac:dyDescent="0.3">
      <c r="B124" s="1" t="s">
        <v>1097</v>
      </c>
      <c r="C124" s="1">
        <v>8306</v>
      </c>
      <c r="D124" s="1">
        <v>444</v>
      </c>
      <c r="E124" s="1">
        <v>35369</v>
      </c>
      <c r="F124" s="1" t="s">
        <v>954</v>
      </c>
      <c r="G124" s="1" t="s">
        <v>949</v>
      </c>
      <c r="H124" s="1" t="s">
        <v>1539</v>
      </c>
      <c r="I124" s="4" t="s">
        <v>1629</v>
      </c>
    </row>
    <row r="125" spans="2:9" x14ac:dyDescent="0.3">
      <c r="B125" s="1" t="s">
        <v>1098</v>
      </c>
      <c r="C125" s="1">
        <v>3270</v>
      </c>
      <c r="D125" s="1">
        <v>503</v>
      </c>
      <c r="E125" s="1">
        <v>559</v>
      </c>
      <c r="F125" s="1" t="s">
        <v>948</v>
      </c>
      <c r="G125" s="1" t="s">
        <v>949</v>
      </c>
      <c r="H125" s="1" t="s">
        <v>1596</v>
      </c>
      <c r="I125" s="4" t="s">
        <v>1631</v>
      </c>
    </row>
    <row r="126" spans="2:9" x14ac:dyDescent="0.3">
      <c r="B126" s="1" t="s">
        <v>1016</v>
      </c>
      <c r="C126" s="1">
        <v>6787</v>
      </c>
      <c r="D126" s="1">
        <v>109</v>
      </c>
      <c r="E126" s="1">
        <v>13394</v>
      </c>
      <c r="F126" s="1" t="s">
        <v>954</v>
      </c>
      <c r="G126" s="1" t="s">
        <v>949</v>
      </c>
      <c r="H126" s="1" t="s">
        <v>1539</v>
      </c>
      <c r="I126" s="4" t="s">
        <v>1631</v>
      </c>
    </row>
    <row r="127" spans="2:9" x14ac:dyDescent="0.3">
      <c r="B127" s="1" t="s">
        <v>1099</v>
      </c>
      <c r="C127" s="1">
        <v>3733</v>
      </c>
      <c r="D127" s="1">
        <v>823</v>
      </c>
      <c r="E127" s="1">
        <v>51472</v>
      </c>
      <c r="F127" s="1" t="s">
        <v>948</v>
      </c>
      <c r="G127" s="1" t="s">
        <v>949</v>
      </c>
      <c r="H127" s="1" t="s">
        <v>1597</v>
      </c>
      <c r="I127" s="4" t="s">
        <v>1629</v>
      </c>
    </row>
    <row r="128" spans="2:9" x14ac:dyDescent="0.3">
      <c r="B128" s="1" t="s">
        <v>1035</v>
      </c>
      <c r="C128" s="1">
        <v>207</v>
      </c>
      <c r="D128" s="1">
        <v>147</v>
      </c>
      <c r="E128" s="1">
        <v>99367</v>
      </c>
      <c r="F128" s="1" t="s">
        <v>948</v>
      </c>
      <c r="G128" s="1" t="s">
        <v>951</v>
      </c>
      <c r="H128" s="1" t="s">
        <v>1548</v>
      </c>
      <c r="I128" s="4" t="s">
        <v>1630</v>
      </c>
    </row>
    <row r="129" spans="2:9" x14ac:dyDescent="0.3">
      <c r="B129" s="1" t="s">
        <v>1101</v>
      </c>
      <c r="C129" s="1">
        <v>3</v>
      </c>
      <c r="D129" s="1">
        <v>625</v>
      </c>
      <c r="E129" s="1">
        <v>98982</v>
      </c>
      <c r="F129" s="1" t="s">
        <v>954</v>
      </c>
      <c r="G129" s="1" t="s">
        <v>949</v>
      </c>
      <c r="H129" s="1" t="s">
        <v>1539</v>
      </c>
      <c r="I129" s="4" t="s">
        <v>1630</v>
      </c>
    </row>
    <row r="130" spans="2:9" x14ac:dyDescent="0.3">
      <c r="B130" s="1" t="s">
        <v>1102</v>
      </c>
      <c r="C130" s="1">
        <v>1896</v>
      </c>
      <c r="D130" s="1">
        <v>695</v>
      </c>
      <c r="E130" s="1">
        <v>47111</v>
      </c>
      <c r="F130" s="1" t="s">
        <v>954</v>
      </c>
      <c r="G130" s="1" t="s">
        <v>951</v>
      </c>
      <c r="H130" s="1" t="s">
        <v>1539</v>
      </c>
      <c r="I130" s="4" t="s">
        <v>1629</v>
      </c>
    </row>
    <row r="131" spans="2:9" x14ac:dyDescent="0.3">
      <c r="B131" s="1" t="s">
        <v>1104</v>
      </c>
      <c r="C131" s="1">
        <v>9631</v>
      </c>
      <c r="D131" s="1">
        <v>983</v>
      </c>
      <c r="E131" s="1">
        <v>87420</v>
      </c>
      <c r="F131" s="1" t="s">
        <v>954</v>
      </c>
      <c r="G131" s="1" t="s">
        <v>951</v>
      </c>
      <c r="H131" s="1" t="s">
        <v>1539</v>
      </c>
      <c r="I131" s="4" t="s">
        <v>1630</v>
      </c>
    </row>
    <row r="132" spans="2:9" x14ac:dyDescent="0.3">
      <c r="B132" s="1" t="s">
        <v>1005</v>
      </c>
      <c r="C132" s="1">
        <v>3132</v>
      </c>
      <c r="D132" s="1">
        <v>82</v>
      </c>
      <c r="E132" s="1">
        <v>59376</v>
      </c>
      <c r="F132" s="1" t="s">
        <v>954</v>
      </c>
      <c r="G132" s="1" t="s">
        <v>951</v>
      </c>
      <c r="H132" s="1" t="s">
        <v>1539</v>
      </c>
      <c r="I132" s="4" t="s">
        <v>1629</v>
      </c>
    </row>
    <row r="133" spans="2:9" x14ac:dyDescent="0.3">
      <c r="B133" s="1" t="s">
        <v>1105</v>
      </c>
      <c r="C133" s="1">
        <v>1202</v>
      </c>
      <c r="D133" s="1">
        <v>397</v>
      </c>
      <c r="E133" s="1">
        <v>41003</v>
      </c>
      <c r="F133" s="1" t="s">
        <v>954</v>
      </c>
      <c r="G133" s="1" t="s">
        <v>949</v>
      </c>
      <c r="H133" s="1" t="s">
        <v>1539</v>
      </c>
      <c r="I133" s="4" t="s">
        <v>1629</v>
      </c>
    </row>
    <row r="134" spans="2:9" x14ac:dyDescent="0.3">
      <c r="B134" s="1" t="s">
        <v>1106</v>
      </c>
      <c r="C134" s="1">
        <v>8834</v>
      </c>
      <c r="D134" s="1">
        <v>599</v>
      </c>
      <c r="E134" s="1">
        <v>58511</v>
      </c>
      <c r="F134" s="1" t="s">
        <v>954</v>
      </c>
      <c r="G134" s="1" t="s">
        <v>949</v>
      </c>
      <c r="H134" s="1" t="s">
        <v>1539</v>
      </c>
      <c r="I134" s="4" t="s">
        <v>1629</v>
      </c>
    </row>
    <row r="135" spans="2:9" x14ac:dyDescent="0.3">
      <c r="B135" s="1" t="s">
        <v>1088</v>
      </c>
      <c r="C135" s="1">
        <v>1201</v>
      </c>
      <c r="D135" s="1">
        <v>306</v>
      </c>
      <c r="E135" s="1">
        <v>52868</v>
      </c>
      <c r="F135" s="1" t="s">
        <v>948</v>
      </c>
      <c r="G135" s="1" t="s">
        <v>951</v>
      </c>
      <c r="H135" s="1" t="s">
        <v>1598</v>
      </c>
      <c r="I135" s="4" t="s">
        <v>1629</v>
      </c>
    </row>
    <row r="136" spans="2:9" x14ac:dyDescent="0.3">
      <c r="B136" s="1" t="s">
        <v>1107</v>
      </c>
      <c r="C136" s="1">
        <v>2573</v>
      </c>
      <c r="D136" s="1">
        <v>536</v>
      </c>
      <c r="E136" s="1">
        <v>8206</v>
      </c>
      <c r="F136" s="1" t="s">
        <v>948</v>
      </c>
      <c r="G136" s="1" t="s">
        <v>949</v>
      </c>
      <c r="H136" s="1" t="s">
        <v>1599</v>
      </c>
      <c r="I136" s="4" t="s">
        <v>1631</v>
      </c>
    </row>
    <row r="137" spans="2:9" x14ac:dyDescent="0.3">
      <c r="B137" s="1" t="s">
        <v>961</v>
      </c>
      <c r="C137" s="1">
        <v>6759</v>
      </c>
      <c r="D137" s="1">
        <v>20</v>
      </c>
      <c r="E137" s="1">
        <v>48873</v>
      </c>
      <c r="F137" s="1" t="s">
        <v>954</v>
      </c>
      <c r="G137" s="1" t="s">
        <v>949</v>
      </c>
      <c r="H137" s="1" t="s">
        <v>1539</v>
      </c>
      <c r="I137" s="4" t="s">
        <v>1629</v>
      </c>
    </row>
    <row r="138" spans="2:9" x14ac:dyDescent="0.3">
      <c r="B138" s="1" t="s">
        <v>1108</v>
      </c>
      <c r="C138" s="1">
        <v>2601</v>
      </c>
      <c r="D138" s="1">
        <v>515</v>
      </c>
      <c r="E138" s="1">
        <v>22214</v>
      </c>
      <c r="F138" s="1" t="s">
        <v>954</v>
      </c>
      <c r="G138" s="1" t="s">
        <v>949</v>
      </c>
      <c r="H138" s="1" t="s">
        <v>1539</v>
      </c>
      <c r="I138" s="4" t="s">
        <v>1631</v>
      </c>
    </row>
    <row r="139" spans="2:9" x14ac:dyDescent="0.3">
      <c r="B139" s="1" t="s">
        <v>1095</v>
      </c>
      <c r="C139" s="1">
        <v>2656</v>
      </c>
      <c r="D139" s="1">
        <v>332</v>
      </c>
      <c r="E139" s="1">
        <v>806</v>
      </c>
      <c r="F139" s="1" t="s">
        <v>954</v>
      </c>
      <c r="G139" s="1" t="s">
        <v>951</v>
      </c>
      <c r="H139" s="1" t="s">
        <v>1539</v>
      </c>
      <c r="I139" s="4" t="s">
        <v>1631</v>
      </c>
    </row>
    <row r="140" spans="2:9" x14ac:dyDescent="0.3">
      <c r="B140" s="1" t="s">
        <v>1019</v>
      </c>
      <c r="C140" s="1">
        <v>9645</v>
      </c>
      <c r="D140" s="1">
        <v>127</v>
      </c>
      <c r="E140" s="1">
        <v>27590</v>
      </c>
      <c r="F140" s="1" t="s">
        <v>948</v>
      </c>
      <c r="G140" s="1" t="s">
        <v>949</v>
      </c>
      <c r="H140" s="1" t="s">
        <v>1600</v>
      </c>
      <c r="I140" s="4" t="s">
        <v>1631</v>
      </c>
    </row>
    <row r="141" spans="2:9" x14ac:dyDescent="0.3">
      <c r="B141" s="1" t="s">
        <v>1109</v>
      </c>
      <c r="C141" s="1">
        <v>584</v>
      </c>
      <c r="D141" s="1">
        <v>958</v>
      </c>
      <c r="E141" s="1">
        <v>5769</v>
      </c>
      <c r="F141" s="1" t="s">
        <v>954</v>
      </c>
      <c r="G141" s="1" t="s">
        <v>949</v>
      </c>
      <c r="H141" s="1" t="s">
        <v>1539</v>
      </c>
      <c r="I141" s="4" t="s">
        <v>1631</v>
      </c>
    </row>
    <row r="142" spans="2:9" x14ac:dyDescent="0.3">
      <c r="B142" s="1" t="s">
        <v>979</v>
      </c>
      <c r="C142" s="1">
        <v>2121</v>
      </c>
      <c r="D142" s="1">
        <v>42</v>
      </c>
      <c r="E142" s="1">
        <v>38290</v>
      </c>
      <c r="F142" s="1" t="s">
        <v>948</v>
      </c>
      <c r="G142" s="1" t="s">
        <v>951</v>
      </c>
      <c r="H142" s="1" t="s">
        <v>1601</v>
      </c>
      <c r="I142" s="4" t="s">
        <v>1629</v>
      </c>
    </row>
    <row r="143" spans="2:9" x14ac:dyDescent="0.3">
      <c r="B143" s="1" t="s">
        <v>1111</v>
      </c>
      <c r="C143" s="1">
        <v>2142</v>
      </c>
      <c r="D143" s="1">
        <v>977</v>
      </c>
      <c r="E143" s="1">
        <v>44807</v>
      </c>
      <c r="F143" s="1" t="s">
        <v>948</v>
      </c>
      <c r="G143" s="1" t="s">
        <v>949</v>
      </c>
      <c r="H143" s="1" t="s">
        <v>1554</v>
      </c>
      <c r="I143" s="4" t="s">
        <v>1629</v>
      </c>
    </row>
    <row r="144" spans="2:9" x14ac:dyDescent="0.3">
      <c r="B144" s="1" t="s">
        <v>1112</v>
      </c>
      <c r="C144" s="1">
        <v>2396</v>
      </c>
      <c r="D144" s="1">
        <v>460</v>
      </c>
      <c r="E144" s="1">
        <v>11223</v>
      </c>
      <c r="F144" s="1" t="s">
        <v>948</v>
      </c>
      <c r="G144" s="1" t="s">
        <v>951</v>
      </c>
      <c r="H144" s="1" t="s">
        <v>1548</v>
      </c>
      <c r="I144" s="4" t="s">
        <v>1631</v>
      </c>
    </row>
    <row r="145" spans="2:9" x14ac:dyDescent="0.3">
      <c r="B145" s="1" t="s">
        <v>1113</v>
      </c>
      <c r="C145" s="1">
        <v>8747</v>
      </c>
      <c r="D145" s="1">
        <v>659</v>
      </c>
      <c r="E145" s="1">
        <v>85889</v>
      </c>
      <c r="F145" s="1" t="s">
        <v>948</v>
      </c>
      <c r="G145" s="1" t="s">
        <v>951</v>
      </c>
      <c r="H145" s="1" t="s">
        <v>1602</v>
      </c>
      <c r="I145" s="4" t="s">
        <v>1630</v>
      </c>
    </row>
    <row r="146" spans="2:9" x14ac:dyDescent="0.3">
      <c r="B146" s="1" t="s">
        <v>1057</v>
      </c>
      <c r="C146" s="1">
        <v>4142</v>
      </c>
      <c r="D146" s="1">
        <v>197</v>
      </c>
      <c r="E146" s="1">
        <v>57138</v>
      </c>
      <c r="F146" s="1" t="s">
        <v>948</v>
      </c>
      <c r="G146" s="1" t="s">
        <v>951</v>
      </c>
      <c r="H146" s="1" t="s">
        <v>1603</v>
      </c>
      <c r="I146" s="4" t="s">
        <v>1629</v>
      </c>
    </row>
    <row r="147" spans="2:9" x14ac:dyDescent="0.3">
      <c r="B147" s="1" t="s">
        <v>1115</v>
      </c>
      <c r="C147" s="1">
        <v>9770</v>
      </c>
      <c r="D147" s="1">
        <v>540</v>
      </c>
      <c r="E147" s="1">
        <v>987</v>
      </c>
      <c r="F147" s="1" t="s">
        <v>948</v>
      </c>
      <c r="G147" s="1" t="s">
        <v>951</v>
      </c>
      <c r="H147" s="1" t="s">
        <v>1547</v>
      </c>
      <c r="I147" s="4" t="s">
        <v>1631</v>
      </c>
    </row>
    <row r="148" spans="2:9" x14ac:dyDescent="0.3">
      <c r="B148" s="1" t="s">
        <v>1049</v>
      </c>
      <c r="C148" s="1">
        <v>2593</v>
      </c>
      <c r="D148" s="1">
        <v>178</v>
      </c>
      <c r="E148" s="1">
        <v>80179</v>
      </c>
      <c r="F148" s="1" t="s">
        <v>948</v>
      </c>
      <c r="G148" s="1" t="s">
        <v>951</v>
      </c>
      <c r="H148" s="1" t="s">
        <v>1604</v>
      </c>
      <c r="I148" s="4" t="s">
        <v>1630</v>
      </c>
    </row>
    <row r="149" spans="2:9" x14ac:dyDescent="0.3">
      <c r="B149" s="1" t="s">
        <v>1059</v>
      </c>
      <c r="C149" s="1">
        <v>9807</v>
      </c>
      <c r="D149" s="1">
        <v>202</v>
      </c>
      <c r="E149" s="1">
        <v>63810</v>
      </c>
      <c r="F149" s="1" t="s">
        <v>948</v>
      </c>
      <c r="G149" s="1" t="s">
        <v>949</v>
      </c>
      <c r="H149" s="1" t="s">
        <v>1605</v>
      </c>
      <c r="I149" s="4" t="s">
        <v>1629</v>
      </c>
    </row>
    <row r="150" spans="2:9" x14ac:dyDescent="0.3">
      <c r="B150" s="1" t="s">
        <v>1118</v>
      </c>
      <c r="C150" s="1">
        <v>2525</v>
      </c>
      <c r="D150" s="1">
        <v>632</v>
      </c>
      <c r="E150" s="1">
        <v>22261</v>
      </c>
      <c r="F150" s="1" t="s">
        <v>948</v>
      </c>
      <c r="G150" s="1" t="s">
        <v>949</v>
      </c>
      <c r="H150" s="1" t="s">
        <v>1606</v>
      </c>
      <c r="I150" s="4" t="s">
        <v>1631</v>
      </c>
    </row>
    <row r="151" spans="2:9" x14ac:dyDescent="0.3">
      <c r="B151" s="1" t="s">
        <v>964</v>
      </c>
      <c r="C151" s="1">
        <v>1724</v>
      </c>
      <c r="D151" s="1">
        <v>25</v>
      </c>
      <c r="E151" s="1">
        <v>37286</v>
      </c>
      <c r="F151" s="1" t="s">
        <v>948</v>
      </c>
      <c r="G151" s="1" t="s">
        <v>949</v>
      </c>
      <c r="H151" s="1" t="s">
        <v>1607</v>
      </c>
      <c r="I151" s="4" t="s">
        <v>1629</v>
      </c>
    </row>
    <row r="152" spans="2:9" x14ac:dyDescent="0.3">
      <c r="B152" s="1" t="s">
        <v>1119</v>
      </c>
      <c r="C152" s="1">
        <v>7146</v>
      </c>
      <c r="D152" s="1">
        <v>990</v>
      </c>
      <c r="E152" s="1">
        <v>73874</v>
      </c>
      <c r="F152" s="1" t="s">
        <v>948</v>
      </c>
      <c r="G152" s="1" t="s">
        <v>949</v>
      </c>
      <c r="H152" s="1" t="s">
        <v>1608</v>
      </c>
      <c r="I152" s="4" t="s">
        <v>1630</v>
      </c>
    </row>
    <row r="153" spans="2:9" x14ac:dyDescent="0.3">
      <c r="B153" s="1" t="s">
        <v>1121</v>
      </c>
      <c r="C153" s="1">
        <v>563</v>
      </c>
      <c r="D153" s="1">
        <v>913</v>
      </c>
      <c r="E153" s="1">
        <v>20187</v>
      </c>
      <c r="F153" s="1" t="s">
        <v>954</v>
      </c>
      <c r="G153" s="1" t="s">
        <v>951</v>
      </c>
      <c r="H153" s="1" t="s">
        <v>1539</v>
      </c>
      <c r="I153" s="4" t="s">
        <v>1631</v>
      </c>
    </row>
    <row r="154" spans="2:9" x14ac:dyDescent="0.3">
      <c r="B154" s="1" t="s">
        <v>1103</v>
      </c>
      <c r="C154" s="1">
        <v>7771</v>
      </c>
      <c r="D154" s="1">
        <v>371</v>
      </c>
      <c r="E154" s="1">
        <v>51038</v>
      </c>
      <c r="F154" s="1" t="s">
        <v>954</v>
      </c>
      <c r="G154" s="1" t="s">
        <v>951</v>
      </c>
      <c r="H154" s="1" t="s">
        <v>1539</v>
      </c>
      <c r="I154" s="4" t="s">
        <v>1629</v>
      </c>
    </row>
    <row r="155" spans="2:9" x14ac:dyDescent="0.3">
      <c r="B155" s="1" t="s">
        <v>1120</v>
      </c>
      <c r="C155" s="1">
        <v>4789</v>
      </c>
      <c r="D155" s="1">
        <v>514</v>
      </c>
      <c r="E155" s="1">
        <v>89846</v>
      </c>
      <c r="F155" s="1" t="s">
        <v>954</v>
      </c>
      <c r="G155" s="1" t="s">
        <v>951</v>
      </c>
      <c r="H155" s="1" t="s">
        <v>1539</v>
      </c>
      <c r="I155" s="4" t="s">
        <v>1630</v>
      </c>
    </row>
    <row r="156" spans="2:9" x14ac:dyDescent="0.3">
      <c r="B156" s="1" t="s">
        <v>1122</v>
      </c>
      <c r="C156" s="1">
        <v>3221</v>
      </c>
      <c r="D156" s="1">
        <v>707</v>
      </c>
      <c r="E156" s="1">
        <v>59967</v>
      </c>
      <c r="F156" s="1" t="s">
        <v>954</v>
      </c>
      <c r="G156" s="1" t="s">
        <v>949</v>
      </c>
      <c r="H156" s="1" t="s">
        <v>1539</v>
      </c>
      <c r="I156" s="4" t="s">
        <v>1629</v>
      </c>
    </row>
    <row r="157" spans="2:9" x14ac:dyDescent="0.3">
      <c r="B157" s="1" t="s">
        <v>1114</v>
      </c>
      <c r="C157" s="1">
        <v>5197</v>
      </c>
      <c r="D157" s="1">
        <v>473</v>
      </c>
      <c r="E157" s="1">
        <v>59474</v>
      </c>
      <c r="F157" s="1" t="s">
        <v>948</v>
      </c>
      <c r="G157" s="1" t="s">
        <v>951</v>
      </c>
      <c r="H157" s="1" t="s">
        <v>1609</v>
      </c>
      <c r="I157" s="4" t="s">
        <v>1629</v>
      </c>
    </row>
    <row r="158" spans="2:9" x14ac:dyDescent="0.3">
      <c r="B158" s="1" t="s">
        <v>1123</v>
      </c>
      <c r="C158" s="1">
        <v>8183</v>
      </c>
      <c r="D158" s="1">
        <v>847</v>
      </c>
      <c r="E158" s="1">
        <v>77342</v>
      </c>
      <c r="F158" s="1" t="s">
        <v>954</v>
      </c>
      <c r="G158" s="1" t="s">
        <v>951</v>
      </c>
      <c r="H158" s="1" t="s">
        <v>1539</v>
      </c>
      <c r="I158" s="4" t="s">
        <v>1630</v>
      </c>
    </row>
    <row r="159" spans="2:9" x14ac:dyDescent="0.3">
      <c r="B159" s="1" t="s">
        <v>1124</v>
      </c>
      <c r="C159" s="1">
        <v>1126</v>
      </c>
      <c r="D159" s="1">
        <v>815</v>
      </c>
      <c r="E159" s="1">
        <v>57460</v>
      </c>
      <c r="F159" s="1" t="s">
        <v>948</v>
      </c>
      <c r="G159" s="1" t="s">
        <v>951</v>
      </c>
      <c r="H159" s="1" t="s">
        <v>1610</v>
      </c>
      <c r="I159" s="4" t="s">
        <v>1629</v>
      </c>
    </row>
    <row r="160" spans="2:9" x14ac:dyDescent="0.3">
      <c r="B160" s="1" t="s">
        <v>1126</v>
      </c>
      <c r="C160" s="1">
        <v>4899</v>
      </c>
      <c r="D160" s="1">
        <v>928</v>
      </c>
      <c r="E160" s="1">
        <v>74930</v>
      </c>
      <c r="F160" s="1" t="s">
        <v>954</v>
      </c>
      <c r="G160" s="1" t="s">
        <v>951</v>
      </c>
      <c r="H160" s="1" t="s">
        <v>1539</v>
      </c>
      <c r="I160" s="4" t="s">
        <v>1630</v>
      </c>
    </row>
    <row r="161" spans="2:9" x14ac:dyDescent="0.3">
      <c r="B161" s="1" t="s">
        <v>1065</v>
      </c>
      <c r="C161" s="1">
        <v>4732</v>
      </c>
      <c r="D161" s="1">
        <v>210</v>
      </c>
      <c r="E161" s="1">
        <v>89389</v>
      </c>
      <c r="F161" s="1" t="s">
        <v>954</v>
      </c>
      <c r="G161" s="1" t="s">
        <v>951</v>
      </c>
      <c r="H161" s="1" t="s">
        <v>1539</v>
      </c>
      <c r="I161" s="4" t="s">
        <v>1630</v>
      </c>
    </row>
    <row r="162" spans="2:9" x14ac:dyDescent="0.3">
      <c r="B162" s="1" t="s">
        <v>1127</v>
      </c>
      <c r="C162" s="1">
        <v>4103</v>
      </c>
      <c r="D162" s="1">
        <v>793</v>
      </c>
      <c r="E162" s="1">
        <v>86767</v>
      </c>
      <c r="F162" s="1" t="s">
        <v>954</v>
      </c>
      <c r="G162" s="1" t="s">
        <v>951</v>
      </c>
      <c r="H162" s="1" t="s">
        <v>1539</v>
      </c>
      <c r="I162" s="4" t="s">
        <v>1630</v>
      </c>
    </row>
    <row r="163" spans="2:9" x14ac:dyDescent="0.3">
      <c r="B163" s="1" t="s">
        <v>1128</v>
      </c>
      <c r="C163" s="1">
        <v>7861</v>
      </c>
      <c r="D163" s="1">
        <v>872</v>
      </c>
      <c r="E163" s="1">
        <v>42257</v>
      </c>
      <c r="F163" s="1" t="s">
        <v>948</v>
      </c>
      <c r="G163" s="1" t="s">
        <v>951</v>
      </c>
      <c r="H163" s="1" t="s">
        <v>1611</v>
      </c>
      <c r="I163" s="4" t="s">
        <v>1629</v>
      </c>
    </row>
    <row r="164" spans="2:9" x14ac:dyDescent="0.3">
      <c r="B164" s="1" t="s">
        <v>1081</v>
      </c>
      <c r="C164" s="1">
        <v>7764</v>
      </c>
      <c r="D164" s="1">
        <v>298</v>
      </c>
      <c r="E164" s="1">
        <v>28987</v>
      </c>
      <c r="F164" s="1" t="s">
        <v>954</v>
      </c>
      <c r="G164" s="1" t="s">
        <v>951</v>
      </c>
      <c r="H164" s="1" t="s">
        <v>1539</v>
      </c>
      <c r="I164" s="4" t="s">
        <v>1631</v>
      </c>
    </row>
    <row r="165" spans="2:9" x14ac:dyDescent="0.3">
      <c r="B165" s="1" t="s">
        <v>1130</v>
      </c>
      <c r="C165" s="1">
        <v>5345</v>
      </c>
      <c r="D165" s="1">
        <v>941</v>
      </c>
      <c r="E165" s="1">
        <v>38952</v>
      </c>
      <c r="F165" s="1" t="s">
        <v>948</v>
      </c>
      <c r="G165" s="1" t="s">
        <v>951</v>
      </c>
      <c r="H165" s="1" t="s">
        <v>1612</v>
      </c>
      <c r="I165" s="4" t="s">
        <v>1629</v>
      </c>
    </row>
    <row r="166" spans="2:9" x14ac:dyDescent="0.3">
      <c r="B166" s="1" t="s">
        <v>1131</v>
      </c>
      <c r="C166" s="1">
        <v>6191</v>
      </c>
      <c r="D166" s="1">
        <v>731</v>
      </c>
      <c r="E166" s="1">
        <v>50635</v>
      </c>
      <c r="F166" s="1" t="s">
        <v>954</v>
      </c>
      <c r="G166" s="1" t="s">
        <v>951</v>
      </c>
      <c r="H166" s="1" t="s">
        <v>1539</v>
      </c>
      <c r="I166" s="4" t="s">
        <v>1629</v>
      </c>
    </row>
    <row r="167" spans="2:9" x14ac:dyDescent="0.3">
      <c r="B167" s="1" t="s">
        <v>1117</v>
      </c>
      <c r="C167" s="1">
        <v>310</v>
      </c>
      <c r="D167" s="1">
        <v>500</v>
      </c>
      <c r="E167" s="1">
        <v>32800</v>
      </c>
      <c r="F167" s="1" t="s">
        <v>954</v>
      </c>
      <c r="G167" s="1" t="s">
        <v>951</v>
      </c>
      <c r="H167" s="1" t="s">
        <v>1539</v>
      </c>
      <c r="I167" s="4" t="s">
        <v>1631</v>
      </c>
    </row>
    <row r="168" spans="2:9" x14ac:dyDescent="0.3">
      <c r="B168" s="1" t="s">
        <v>1032</v>
      </c>
      <c r="C168" s="1">
        <v>3095</v>
      </c>
      <c r="D168" s="1">
        <v>142</v>
      </c>
      <c r="E168" s="1">
        <v>67478</v>
      </c>
      <c r="F168" s="1" t="s">
        <v>954</v>
      </c>
      <c r="G168" s="1" t="s">
        <v>949</v>
      </c>
      <c r="H168" s="1" t="s">
        <v>1539</v>
      </c>
      <c r="I168" s="4" t="s">
        <v>1630</v>
      </c>
    </row>
    <row r="169" spans="2:9" x14ac:dyDescent="0.3">
      <c r="B169" s="1" t="s">
        <v>1134</v>
      </c>
      <c r="C169" s="1">
        <v>2159</v>
      </c>
      <c r="D169" s="1">
        <v>787</v>
      </c>
      <c r="E169" s="1">
        <v>24449</v>
      </c>
      <c r="F169" s="1" t="s">
        <v>948</v>
      </c>
      <c r="G169" s="1" t="s">
        <v>951</v>
      </c>
      <c r="H169" s="1" t="s">
        <v>1613</v>
      </c>
      <c r="I169" s="4" t="s">
        <v>1631</v>
      </c>
    </row>
    <row r="170" spans="2:9" x14ac:dyDescent="0.3">
      <c r="B170" s="1" t="s">
        <v>1135</v>
      </c>
      <c r="C170" s="1">
        <v>3569</v>
      </c>
      <c r="D170" s="1">
        <v>749</v>
      </c>
      <c r="E170" s="1">
        <v>3119</v>
      </c>
      <c r="F170" s="1" t="s">
        <v>948</v>
      </c>
      <c r="G170" s="1" t="s">
        <v>949</v>
      </c>
      <c r="H170" s="1" t="s">
        <v>1614</v>
      </c>
      <c r="I170" s="4" t="s">
        <v>1631</v>
      </c>
    </row>
    <row r="171" spans="2:9" x14ac:dyDescent="0.3">
      <c r="B171" s="1" t="s">
        <v>1083</v>
      </c>
      <c r="C171" s="1">
        <v>5958</v>
      </c>
      <c r="D171" s="1">
        <v>304</v>
      </c>
      <c r="E171" s="1">
        <v>13693</v>
      </c>
      <c r="F171" s="1" t="s">
        <v>948</v>
      </c>
      <c r="G171" s="1" t="s">
        <v>951</v>
      </c>
      <c r="H171" s="1" t="s">
        <v>1572</v>
      </c>
      <c r="I171" s="4" t="s">
        <v>1631</v>
      </c>
    </row>
    <row r="172" spans="2:9" x14ac:dyDescent="0.3">
      <c r="B172" s="1" t="s">
        <v>967</v>
      </c>
      <c r="C172" s="1">
        <v>1275</v>
      </c>
      <c r="D172" s="1">
        <v>30</v>
      </c>
      <c r="E172" s="1">
        <v>80796</v>
      </c>
      <c r="F172" s="1" t="s">
        <v>948</v>
      </c>
      <c r="G172" s="1" t="s">
        <v>951</v>
      </c>
      <c r="H172" s="1" t="s">
        <v>1615</v>
      </c>
      <c r="I172" s="4" t="s">
        <v>1630</v>
      </c>
    </row>
    <row r="173" spans="2:9" x14ac:dyDescent="0.3">
      <c r="B173" s="1" t="s">
        <v>1116</v>
      </c>
      <c r="C173" s="1">
        <v>6357</v>
      </c>
      <c r="D173" s="1">
        <v>477</v>
      </c>
      <c r="E173" s="1">
        <v>19804</v>
      </c>
      <c r="F173" s="1" t="s">
        <v>954</v>
      </c>
      <c r="G173" s="1" t="s">
        <v>951</v>
      </c>
      <c r="H173" s="1" t="s">
        <v>1539</v>
      </c>
      <c r="I173" s="4" t="s">
        <v>1631</v>
      </c>
    </row>
    <row r="174" spans="2:9" x14ac:dyDescent="0.3">
      <c r="B174" s="1" t="s">
        <v>984</v>
      </c>
      <c r="C174" s="1">
        <v>4551</v>
      </c>
      <c r="D174" s="1">
        <v>52</v>
      </c>
      <c r="E174" s="1">
        <v>75766</v>
      </c>
      <c r="F174" s="1" t="s">
        <v>954</v>
      </c>
      <c r="G174" s="1" t="s">
        <v>949</v>
      </c>
      <c r="H174" s="1" t="s">
        <v>1539</v>
      </c>
      <c r="I174" s="4" t="s">
        <v>1630</v>
      </c>
    </row>
    <row r="175" spans="2:9" x14ac:dyDescent="0.3">
      <c r="B175" s="1" t="s">
        <v>999</v>
      </c>
      <c r="C175" s="1">
        <v>4252</v>
      </c>
      <c r="D175" s="1">
        <v>73</v>
      </c>
      <c r="E175" s="1">
        <v>74338</v>
      </c>
      <c r="F175" s="1" t="s">
        <v>954</v>
      </c>
      <c r="G175" s="1" t="s">
        <v>951</v>
      </c>
      <c r="H175" s="1" t="s">
        <v>1539</v>
      </c>
      <c r="I175" s="4" t="s">
        <v>1630</v>
      </c>
    </row>
    <row r="176" spans="2:9" x14ac:dyDescent="0.3">
      <c r="B176" s="1" t="s">
        <v>1137</v>
      </c>
      <c r="C176" s="1">
        <v>2096</v>
      </c>
      <c r="D176" s="1">
        <v>691</v>
      </c>
      <c r="E176" s="1">
        <v>73423</v>
      </c>
      <c r="F176" s="1" t="s">
        <v>948</v>
      </c>
      <c r="G176" s="1" t="s">
        <v>949</v>
      </c>
      <c r="H176" s="1" t="s">
        <v>1616</v>
      </c>
      <c r="I176" s="4" t="s">
        <v>1630</v>
      </c>
    </row>
    <row r="177" spans="2:9" x14ac:dyDescent="0.3">
      <c r="B177" s="1" t="s">
        <v>1139</v>
      </c>
      <c r="C177" s="1">
        <v>5209</v>
      </c>
      <c r="D177" s="1">
        <v>786</v>
      </c>
      <c r="E177" s="1">
        <v>91842</v>
      </c>
      <c r="F177" s="1" t="s">
        <v>948</v>
      </c>
      <c r="G177" s="1" t="s">
        <v>951</v>
      </c>
      <c r="H177" s="1" t="s">
        <v>1617</v>
      </c>
      <c r="I177" s="4" t="s">
        <v>1630</v>
      </c>
    </row>
    <row r="178" spans="2:9" x14ac:dyDescent="0.3">
      <c r="B178" s="1" t="s">
        <v>993</v>
      </c>
      <c r="C178" s="1">
        <v>9271</v>
      </c>
      <c r="D178" s="1">
        <v>68</v>
      </c>
      <c r="E178" s="1">
        <v>81148</v>
      </c>
      <c r="F178" s="1" t="s">
        <v>954</v>
      </c>
      <c r="G178" s="1" t="s">
        <v>951</v>
      </c>
      <c r="H178" s="1" t="s">
        <v>1539</v>
      </c>
      <c r="I178" s="4" t="s">
        <v>1630</v>
      </c>
    </row>
    <row r="179" spans="2:9" x14ac:dyDescent="0.3">
      <c r="B179" s="1" t="s">
        <v>1136</v>
      </c>
      <c r="C179" s="1">
        <v>6772</v>
      </c>
      <c r="D179" s="1">
        <v>630</v>
      </c>
      <c r="E179" s="1">
        <v>96963</v>
      </c>
      <c r="F179" s="1" t="s">
        <v>948</v>
      </c>
      <c r="G179" s="1" t="s">
        <v>951</v>
      </c>
      <c r="H179" s="1" t="s">
        <v>1618</v>
      </c>
      <c r="I179" s="4" t="s">
        <v>1630</v>
      </c>
    </row>
    <row r="180" spans="2:9" x14ac:dyDescent="0.3">
      <c r="B180" s="1" t="s">
        <v>1100</v>
      </c>
      <c r="C180" s="1">
        <v>4628</v>
      </c>
      <c r="D180" s="1">
        <v>357</v>
      </c>
      <c r="E180" s="1">
        <v>88092</v>
      </c>
      <c r="F180" s="1" t="s">
        <v>954</v>
      </c>
      <c r="G180" s="1" t="s">
        <v>951</v>
      </c>
      <c r="H180" s="1" t="s">
        <v>1539</v>
      </c>
      <c r="I180" s="4" t="s">
        <v>1630</v>
      </c>
    </row>
    <row r="181" spans="2:9" x14ac:dyDescent="0.3">
      <c r="B181" s="1" t="s">
        <v>1110</v>
      </c>
      <c r="C181" s="1">
        <v>3853</v>
      </c>
      <c r="D181" s="1">
        <v>455</v>
      </c>
      <c r="E181" s="1">
        <v>66397</v>
      </c>
      <c r="F181" s="1" t="s">
        <v>954</v>
      </c>
      <c r="G181" s="1" t="s">
        <v>949</v>
      </c>
      <c r="H181" s="1" t="s">
        <v>1539</v>
      </c>
      <c r="I181" s="4" t="s">
        <v>1630</v>
      </c>
    </row>
    <row r="182" spans="2:9" x14ac:dyDescent="0.3">
      <c r="B182" s="1" t="s">
        <v>1141</v>
      </c>
      <c r="C182" s="1">
        <v>515</v>
      </c>
      <c r="D182" s="1">
        <v>947</v>
      </c>
      <c r="E182" s="1">
        <v>1714</v>
      </c>
      <c r="F182" s="1" t="s">
        <v>948</v>
      </c>
      <c r="G182" s="1" t="s">
        <v>949</v>
      </c>
      <c r="H182" s="1" t="s">
        <v>1619</v>
      </c>
      <c r="I182" s="4" t="s">
        <v>1631</v>
      </c>
    </row>
    <row r="183" spans="2:9" x14ac:dyDescent="0.3">
      <c r="B183" s="1" t="s">
        <v>1133</v>
      </c>
      <c r="C183" s="1">
        <v>7513</v>
      </c>
      <c r="D183" s="1">
        <v>589</v>
      </c>
      <c r="E183" s="1">
        <v>5059</v>
      </c>
      <c r="F183" s="1" t="s">
        <v>954</v>
      </c>
      <c r="G183" s="1" t="s">
        <v>949</v>
      </c>
      <c r="H183" s="1" t="s">
        <v>1539</v>
      </c>
      <c r="I183" s="4" t="s">
        <v>1631</v>
      </c>
    </row>
    <row r="184" spans="2:9" x14ac:dyDescent="0.3">
      <c r="B184" s="1" t="s">
        <v>1142</v>
      </c>
      <c r="C184" s="1">
        <v>9030</v>
      </c>
      <c r="D184" s="1">
        <v>863</v>
      </c>
      <c r="E184" s="1">
        <v>66582</v>
      </c>
      <c r="F184" s="1" t="s">
        <v>954</v>
      </c>
      <c r="G184" s="1" t="s">
        <v>949</v>
      </c>
      <c r="H184" s="1" t="s">
        <v>1539</v>
      </c>
      <c r="I184" s="4" t="s">
        <v>1630</v>
      </c>
    </row>
    <row r="185" spans="2:9" x14ac:dyDescent="0.3">
      <c r="B185" s="1" t="s">
        <v>1138</v>
      </c>
      <c r="C185" s="1">
        <v>2378</v>
      </c>
      <c r="D185" s="1">
        <v>668</v>
      </c>
      <c r="E185" s="1">
        <v>42143</v>
      </c>
      <c r="F185" s="1" t="s">
        <v>948</v>
      </c>
      <c r="G185" s="1" t="s">
        <v>949</v>
      </c>
      <c r="H185" s="1" t="s">
        <v>1620</v>
      </c>
      <c r="I185" s="4" t="s">
        <v>1629</v>
      </c>
    </row>
    <row r="186" spans="2:9" x14ac:dyDescent="0.3">
      <c r="B186" s="1" t="s">
        <v>1062</v>
      </c>
      <c r="C186" s="1">
        <v>5894</v>
      </c>
      <c r="D186" s="1">
        <v>206</v>
      </c>
      <c r="E186" s="1">
        <v>27741</v>
      </c>
      <c r="F186" s="1" t="s">
        <v>954</v>
      </c>
      <c r="G186" s="1" t="s">
        <v>951</v>
      </c>
      <c r="H186" s="1" t="s">
        <v>1539</v>
      </c>
      <c r="I186" s="4" t="s">
        <v>1631</v>
      </c>
    </row>
    <row r="187" spans="2:9" x14ac:dyDescent="0.3">
      <c r="B187" s="1" t="s">
        <v>1144</v>
      </c>
      <c r="C187" s="1">
        <v>7587</v>
      </c>
      <c r="D187" s="1">
        <v>835</v>
      </c>
      <c r="E187" s="1">
        <v>696</v>
      </c>
      <c r="F187" s="1" t="s">
        <v>954</v>
      </c>
      <c r="G187" s="1" t="s">
        <v>949</v>
      </c>
      <c r="H187" s="1" t="s">
        <v>1539</v>
      </c>
      <c r="I187" s="4" t="s">
        <v>1631</v>
      </c>
    </row>
    <row r="188" spans="2:9" x14ac:dyDescent="0.3">
      <c r="B188" s="1" t="s">
        <v>1091</v>
      </c>
      <c r="C188" s="1">
        <v>1424</v>
      </c>
      <c r="D188" s="1">
        <v>315</v>
      </c>
      <c r="E188" s="1">
        <v>37660</v>
      </c>
      <c r="F188" s="1" t="s">
        <v>954</v>
      </c>
      <c r="G188" s="1" t="s">
        <v>949</v>
      </c>
      <c r="H188" s="1" t="s">
        <v>1539</v>
      </c>
      <c r="I188" s="4" t="s">
        <v>1629</v>
      </c>
    </row>
    <row r="189" spans="2:9" x14ac:dyDescent="0.3">
      <c r="B189" s="1" t="s">
        <v>1129</v>
      </c>
      <c r="C189" s="1">
        <v>5214</v>
      </c>
      <c r="D189" s="1">
        <v>553</v>
      </c>
      <c r="E189" s="1">
        <v>16299</v>
      </c>
      <c r="F189" s="1" t="s">
        <v>954</v>
      </c>
      <c r="G189" s="1" t="s">
        <v>949</v>
      </c>
      <c r="H189" s="1" t="s">
        <v>1539</v>
      </c>
      <c r="I189" s="4" t="s">
        <v>1631</v>
      </c>
    </row>
    <row r="190" spans="2:9" x14ac:dyDescent="0.3">
      <c r="B190" s="1" t="s">
        <v>1145</v>
      </c>
      <c r="C190" s="1">
        <v>8249</v>
      </c>
      <c r="D190" s="1">
        <v>861</v>
      </c>
      <c r="E190" s="1">
        <v>16690</v>
      </c>
      <c r="F190" s="1" t="s">
        <v>948</v>
      </c>
      <c r="G190" s="1" t="s">
        <v>949</v>
      </c>
      <c r="H190" s="1" t="s">
        <v>1621</v>
      </c>
      <c r="I190" s="4" t="s">
        <v>1631</v>
      </c>
    </row>
    <row r="191" spans="2:9" x14ac:dyDescent="0.3">
      <c r="B191" s="1" t="s">
        <v>1078</v>
      </c>
      <c r="C191" s="1">
        <v>3172</v>
      </c>
      <c r="D191" s="1">
        <v>279</v>
      </c>
      <c r="E191" s="1">
        <v>21003</v>
      </c>
      <c r="F191" s="1" t="s">
        <v>954</v>
      </c>
      <c r="G191" s="1" t="s">
        <v>949</v>
      </c>
      <c r="H191" s="1" t="s">
        <v>1539</v>
      </c>
      <c r="I191" s="4" t="s">
        <v>1631</v>
      </c>
    </row>
    <row r="192" spans="2:9" x14ac:dyDescent="0.3">
      <c r="B192" s="1" t="s">
        <v>1002</v>
      </c>
      <c r="C192" s="1">
        <v>5489</v>
      </c>
      <c r="D192" s="1">
        <v>75</v>
      </c>
      <c r="E192" s="1">
        <v>93642</v>
      </c>
      <c r="F192" s="1" t="s">
        <v>948</v>
      </c>
      <c r="G192" s="1" t="s">
        <v>951</v>
      </c>
      <c r="H192" s="1" t="s">
        <v>1622</v>
      </c>
      <c r="I192" s="4" t="s">
        <v>1630</v>
      </c>
    </row>
    <row r="193" spans="2:9" x14ac:dyDescent="0.3">
      <c r="B193" s="1" t="s">
        <v>1146</v>
      </c>
      <c r="C193" s="1">
        <v>2037</v>
      </c>
      <c r="D193" s="1">
        <v>895</v>
      </c>
      <c r="E193" s="1">
        <v>34832</v>
      </c>
      <c r="F193" s="1" t="s">
        <v>954</v>
      </c>
      <c r="G193" s="1" t="s">
        <v>951</v>
      </c>
      <c r="H193" s="1" t="s">
        <v>1539</v>
      </c>
      <c r="I193" s="4" t="s">
        <v>1629</v>
      </c>
    </row>
    <row r="194" spans="2:9" x14ac:dyDescent="0.3">
      <c r="B194" s="1" t="s">
        <v>1147</v>
      </c>
      <c r="C194" s="1">
        <v>2401</v>
      </c>
      <c r="D194" s="1">
        <v>866</v>
      </c>
      <c r="E194" s="1">
        <v>59176</v>
      </c>
      <c r="F194" s="1" t="s">
        <v>948</v>
      </c>
      <c r="G194" s="1" t="s">
        <v>951</v>
      </c>
      <c r="H194" s="1" t="s">
        <v>1623</v>
      </c>
      <c r="I194" s="4" t="s">
        <v>1629</v>
      </c>
    </row>
    <row r="195" spans="2:9" x14ac:dyDescent="0.3">
      <c r="B195" s="1" t="s">
        <v>1148</v>
      </c>
      <c r="C195" s="1">
        <v>1303</v>
      </c>
      <c r="D195" s="1">
        <v>792</v>
      </c>
      <c r="E195" s="1">
        <v>3846</v>
      </c>
      <c r="F195" s="1" t="s">
        <v>954</v>
      </c>
      <c r="G195" s="1" t="s">
        <v>951</v>
      </c>
      <c r="H195" s="1" t="s">
        <v>1539</v>
      </c>
      <c r="I195" s="4" t="s">
        <v>1631</v>
      </c>
    </row>
    <row r="196" spans="2:9" x14ac:dyDescent="0.3">
      <c r="B196" s="1" t="s">
        <v>1054</v>
      </c>
      <c r="C196" s="1">
        <v>6798</v>
      </c>
      <c r="D196" s="1">
        <v>191</v>
      </c>
      <c r="E196" s="1">
        <v>17651</v>
      </c>
      <c r="F196" s="1" t="s">
        <v>948</v>
      </c>
      <c r="G196" s="1" t="s">
        <v>949</v>
      </c>
      <c r="H196" s="1" t="s">
        <v>1577</v>
      </c>
      <c r="I196" s="4" t="s">
        <v>1631</v>
      </c>
    </row>
    <row r="197" spans="2:9" x14ac:dyDescent="0.3">
      <c r="B197" s="1" t="s">
        <v>990</v>
      </c>
      <c r="C197" s="1">
        <v>9917</v>
      </c>
      <c r="D197" s="1">
        <v>59</v>
      </c>
      <c r="E197" s="1">
        <v>2282</v>
      </c>
      <c r="F197" s="1" t="s">
        <v>954</v>
      </c>
      <c r="G197" s="1" t="s">
        <v>949</v>
      </c>
      <c r="H197" s="1" t="s">
        <v>1539</v>
      </c>
      <c r="I197" s="4" t="s">
        <v>1631</v>
      </c>
    </row>
    <row r="198" spans="2:9" x14ac:dyDescent="0.3">
      <c r="B198" s="1" t="s">
        <v>1143</v>
      </c>
      <c r="C198" s="1">
        <v>2969</v>
      </c>
      <c r="D198" s="1">
        <v>748</v>
      </c>
      <c r="E198" s="1">
        <v>49908</v>
      </c>
      <c r="F198" s="1" t="s">
        <v>954</v>
      </c>
      <c r="G198" s="1" t="s">
        <v>949</v>
      </c>
      <c r="H198" s="1" t="s">
        <v>1539</v>
      </c>
      <c r="I198" s="4" t="s">
        <v>1629</v>
      </c>
    </row>
    <row r="199" spans="2:9" x14ac:dyDescent="0.3">
      <c r="B199" s="1" t="s">
        <v>1140</v>
      </c>
      <c r="C199" s="1">
        <v>8737</v>
      </c>
      <c r="D199" s="1">
        <v>693</v>
      </c>
      <c r="E199" s="1">
        <v>68886</v>
      </c>
      <c r="F199" s="1" t="s">
        <v>954</v>
      </c>
      <c r="G199" s="1" t="s">
        <v>951</v>
      </c>
      <c r="H199" s="1" t="s">
        <v>1539</v>
      </c>
      <c r="I199" s="4" t="s">
        <v>1630</v>
      </c>
    </row>
    <row r="200" spans="2:9" x14ac:dyDescent="0.3">
      <c r="B200" s="1" t="s">
        <v>1149</v>
      </c>
      <c r="C200" s="1">
        <v>2104</v>
      </c>
      <c r="D200" s="1">
        <v>955</v>
      </c>
      <c r="E200" s="1">
        <v>41456</v>
      </c>
      <c r="F200" s="1" t="s">
        <v>948</v>
      </c>
      <c r="G200" s="1" t="s">
        <v>949</v>
      </c>
      <c r="H200" s="1" t="s">
        <v>1624</v>
      </c>
      <c r="I200" s="4" t="s">
        <v>1629</v>
      </c>
    </row>
    <row r="201" spans="2:9" x14ac:dyDescent="0.3">
      <c r="B201" s="1" t="s">
        <v>1125</v>
      </c>
      <c r="C201" s="1">
        <v>1702</v>
      </c>
      <c r="D201" s="1">
        <v>538</v>
      </c>
      <c r="E201" s="1">
        <v>39488</v>
      </c>
      <c r="F201" s="1" t="s">
        <v>954</v>
      </c>
      <c r="G201" s="1" t="s">
        <v>951</v>
      </c>
      <c r="H201" s="1" t="s">
        <v>1539</v>
      </c>
      <c r="I201" s="4" t="s">
        <v>1629</v>
      </c>
    </row>
    <row r="202" spans="2:9" x14ac:dyDescent="0.3">
      <c r="B202" s="1" t="s">
        <v>1044</v>
      </c>
      <c r="C202" s="1">
        <v>8933</v>
      </c>
      <c r="D202" s="1">
        <v>169</v>
      </c>
      <c r="E202" s="1">
        <v>75362</v>
      </c>
      <c r="F202" s="1" t="s">
        <v>948</v>
      </c>
      <c r="G202" s="1" t="s">
        <v>951</v>
      </c>
      <c r="H202" s="1" t="s">
        <v>1625</v>
      </c>
      <c r="I202" s="4" t="s">
        <v>1630</v>
      </c>
    </row>
    <row r="203" spans="2:9" x14ac:dyDescent="0.3">
      <c r="B203" s="1" t="s">
        <v>1150</v>
      </c>
      <c r="C203" s="1">
        <v>3624</v>
      </c>
      <c r="D203" s="1">
        <v>924</v>
      </c>
      <c r="E203" s="1">
        <v>73137</v>
      </c>
      <c r="F203" s="1" t="s">
        <v>948</v>
      </c>
      <c r="G203" s="1" t="s">
        <v>949</v>
      </c>
      <c r="H203" s="1" t="s">
        <v>1626</v>
      </c>
      <c r="I203" s="4" t="s">
        <v>1630</v>
      </c>
    </row>
    <row r="204" spans="2:9" x14ac:dyDescent="0.3">
      <c r="B204" s="1" t="s">
        <v>1132</v>
      </c>
      <c r="C204" s="1">
        <v>4892</v>
      </c>
      <c r="D204" s="1">
        <v>579</v>
      </c>
      <c r="E204" s="1">
        <v>77570</v>
      </c>
      <c r="F204" s="1" t="s">
        <v>954</v>
      </c>
      <c r="G204" s="1" t="s">
        <v>949</v>
      </c>
      <c r="H204" s="1" t="s">
        <v>1539</v>
      </c>
      <c r="I204" s="4" t="s">
        <v>1630</v>
      </c>
    </row>
    <row r="206" spans="2:9" x14ac:dyDescent="0.3">
      <c r="C206" s="36" t="s">
        <v>1632</v>
      </c>
      <c r="D206" s="36"/>
      <c r="E206" s="1">
        <f>MIN(E5:E204)</f>
        <v>312</v>
      </c>
    </row>
    <row r="207" spans="2:9" x14ac:dyDescent="0.3">
      <c r="C207" s="36" t="s">
        <v>1633</v>
      </c>
      <c r="D207" s="36"/>
      <c r="E207" s="1">
        <f xml:space="preserve"> MAX(E5:E204)</f>
        <v>99604</v>
      </c>
    </row>
  </sheetData>
  <mergeCells count="3">
    <mergeCell ref="B2:H2"/>
    <mergeCell ref="C206:D206"/>
    <mergeCell ref="C207:D207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E5B2-75D2-42DE-94ED-19741964ADB0}">
  <dimension ref="A1:J202"/>
  <sheetViews>
    <sheetView workbookViewId="0">
      <selection activeCell="H16" sqref="H16"/>
    </sheetView>
  </sheetViews>
  <sheetFormatPr defaultRowHeight="14.4" x14ac:dyDescent="0.3"/>
  <cols>
    <col min="1" max="1" width="11.5546875" style="1" customWidth="1"/>
    <col min="2" max="2" width="16.6640625" style="1" customWidth="1"/>
    <col min="3" max="3" width="14.88671875" style="1" customWidth="1"/>
    <col min="4" max="4" width="18.109375" style="1" customWidth="1"/>
    <col min="5" max="5" width="21" style="19" customWidth="1"/>
    <col min="6" max="6" width="11.5546875" style="1" customWidth="1"/>
    <col min="7" max="7" width="12.44140625" style="1" customWidth="1"/>
    <col min="8" max="8" width="14.44140625" style="1" customWidth="1"/>
    <col min="9" max="9" width="12.109375" style="1" customWidth="1"/>
    <col min="10" max="10" width="10.6640625" style="1" customWidth="1"/>
  </cols>
  <sheetData>
    <row r="1" spans="2:10" x14ac:dyDescent="0.3">
      <c r="C1"/>
      <c r="F1"/>
      <c r="G1"/>
      <c r="H1"/>
      <c r="I1"/>
      <c r="J1"/>
    </row>
    <row r="2" spans="2:10" x14ac:dyDescent="0.3">
      <c r="C2"/>
      <c r="F2"/>
      <c r="G2"/>
      <c r="H2"/>
      <c r="I2"/>
      <c r="J2"/>
    </row>
    <row r="3" spans="2:10" ht="15.6" x14ac:dyDescent="0.3">
      <c r="B3" s="35" t="s">
        <v>1637</v>
      </c>
      <c r="C3" s="35"/>
      <c r="D3" s="35"/>
      <c r="E3" s="35"/>
      <c r="F3" s="35"/>
      <c r="G3" s="35"/>
      <c r="H3" s="35"/>
      <c r="I3"/>
      <c r="J3"/>
    </row>
    <row r="4" spans="2:10" ht="15.6" x14ac:dyDescent="0.3">
      <c r="B4" s="36" t="s">
        <v>1638</v>
      </c>
      <c r="C4" s="35"/>
      <c r="D4" s="35"/>
      <c r="E4" s="35"/>
      <c r="F4" s="35"/>
      <c r="G4" s="35"/>
      <c r="H4" s="35"/>
      <c r="I4"/>
      <c r="J4"/>
    </row>
    <row r="5" spans="2:10" x14ac:dyDescent="0.3">
      <c r="C5"/>
      <c r="F5"/>
      <c r="G5"/>
      <c r="H5"/>
      <c r="I5"/>
      <c r="J5"/>
    </row>
    <row r="6" spans="2:10" x14ac:dyDescent="0.3">
      <c r="D6" s="1" t="s">
        <v>579</v>
      </c>
      <c r="E6" s="19" t="s">
        <v>1634</v>
      </c>
      <c r="F6"/>
      <c r="G6"/>
      <c r="H6"/>
      <c r="I6"/>
      <c r="J6"/>
    </row>
    <row r="7" spans="2:10" x14ac:dyDescent="0.3">
      <c r="D7" s="1" t="s">
        <v>596</v>
      </c>
      <c r="E7" s="19">
        <v>472.64285714285711</v>
      </c>
      <c r="F7"/>
      <c r="G7"/>
      <c r="H7"/>
      <c r="I7"/>
      <c r="J7"/>
    </row>
    <row r="8" spans="2:10" x14ac:dyDescent="0.3">
      <c r="D8" s="1" t="s">
        <v>589</v>
      </c>
      <c r="E8" s="19">
        <v>569.45098039215691</v>
      </c>
      <c r="F8"/>
      <c r="G8"/>
      <c r="H8"/>
      <c r="I8"/>
      <c r="J8"/>
    </row>
    <row r="9" spans="2:10" x14ac:dyDescent="0.3">
      <c r="C9"/>
      <c r="F9"/>
      <c r="G9"/>
      <c r="H9"/>
      <c r="I9"/>
      <c r="J9"/>
    </row>
    <row r="10" spans="2:10" x14ac:dyDescent="0.3">
      <c r="C10"/>
      <c r="F10"/>
      <c r="G10"/>
      <c r="H10"/>
      <c r="I10"/>
      <c r="J10"/>
    </row>
    <row r="11" spans="2:10" x14ac:dyDescent="0.3">
      <c r="C11"/>
      <c r="F11"/>
      <c r="G11"/>
      <c r="H11"/>
      <c r="I11"/>
      <c r="J11"/>
    </row>
    <row r="12" spans="2:10" x14ac:dyDescent="0.3">
      <c r="C12"/>
      <c r="F12"/>
      <c r="G12"/>
      <c r="H12"/>
      <c r="I12"/>
      <c r="J12"/>
    </row>
    <row r="13" spans="2:10" x14ac:dyDescent="0.3">
      <c r="C13"/>
      <c r="F13"/>
      <c r="G13"/>
      <c r="H13"/>
      <c r="I13"/>
      <c r="J13"/>
    </row>
    <row r="14" spans="2:10" x14ac:dyDescent="0.3">
      <c r="C14"/>
      <c r="F14"/>
      <c r="G14"/>
      <c r="H14"/>
      <c r="I14"/>
      <c r="J14"/>
    </row>
    <row r="15" spans="2:10" x14ac:dyDescent="0.3">
      <c r="C15"/>
      <c r="F15"/>
      <c r="G15"/>
      <c r="H15"/>
      <c r="I15"/>
      <c r="J15"/>
    </row>
    <row r="16" spans="2:10" x14ac:dyDescent="0.3">
      <c r="C16"/>
      <c r="F16"/>
      <c r="G16"/>
      <c r="H16"/>
      <c r="I16"/>
      <c r="J16"/>
    </row>
    <row r="17" spans="3:10" x14ac:dyDescent="0.3">
      <c r="C17"/>
      <c r="F17"/>
      <c r="G17"/>
      <c r="H17"/>
      <c r="I17"/>
      <c r="J17"/>
    </row>
    <row r="18" spans="3:10" x14ac:dyDescent="0.3">
      <c r="C18"/>
      <c r="F18"/>
      <c r="G18"/>
      <c r="H18"/>
      <c r="I18"/>
      <c r="J18"/>
    </row>
    <row r="19" spans="3:10" x14ac:dyDescent="0.3">
      <c r="C19"/>
      <c r="F19"/>
      <c r="G19"/>
      <c r="H19"/>
      <c r="I19"/>
      <c r="J19"/>
    </row>
    <row r="20" spans="3:10" x14ac:dyDescent="0.3">
      <c r="C20"/>
      <c r="F20"/>
      <c r="G20"/>
      <c r="H20"/>
      <c r="I20"/>
      <c r="J20"/>
    </row>
    <row r="21" spans="3:10" x14ac:dyDescent="0.3">
      <c r="C21"/>
      <c r="F21"/>
      <c r="G21"/>
      <c r="H21"/>
      <c r="I21"/>
      <c r="J21"/>
    </row>
    <row r="22" spans="3:10" x14ac:dyDescent="0.3">
      <c r="C22"/>
      <c r="F22"/>
      <c r="G22"/>
      <c r="H22"/>
      <c r="I22"/>
      <c r="J22"/>
    </row>
    <row r="23" spans="3:10" x14ac:dyDescent="0.3">
      <c r="C23"/>
      <c r="F23"/>
      <c r="G23"/>
      <c r="H23"/>
      <c r="I23"/>
      <c r="J23"/>
    </row>
    <row r="24" spans="3:10" x14ac:dyDescent="0.3">
      <c r="C24"/>
      <c r="F24"/>
      <c r="G24"/>
      <c r="H24"/>
      <c r="I24"/>
      <c r="J24"/>
    </row>
    <row r="25" spans="3:10" x14ac:dyDescent="0.3">
      <c r="C25"/>
      <c r="F25"/>
      <c r="G25"/>
      <c r="H25"/>
      <c r="I25"/>
      <c r="J25"/>
    </row>
    <row r="26" spans="3:10" x14ac:dyDescent="0.3">
      <c r="C26"/>
      <c r="F26"/>
      <c r="G26"/>
      <c r="H26"/>
      <c r="I26"/>
      <c r="J26"/>
    </row>
    <row r="27" spans="3:10" x14ac:dyDescent="0.3">
      <c r="C27"/>
      <c r="F27"/>
      <c r="G27"/>
      <c r="H27"/>
      <c r="I27"/>
      <c r="J27"/>
    </row>
    <row r="28" spans="3:10" x14ac:dyDescent="0.3">
      <c r="C28"/>
      <c r="F28"/>
      <c r="G28"/>
      <c r="H28"/>
      <c r="I28"/>
      <c r="J28"/>
    </row>
    <row r="29" spans="3:10" x14ac:dyDescent="0.3">
      <c r="C29"/>
      <c r="F29"/>
      <c r="G29"/>
      <c r="H29"/>
      <c r="I29"/>
      <c r="J29"/>
    </row>
    <row r="30" spans="3:10" x14ac:dyDescent="0.3">
      <c r="C30"/>
      <c r="F30"/>
      <c r="G30"/>
      <c r="H30"/>
      <c r="I30"/>
      <c r="J30"/>
    </row>
    <row r="31" spans="3:10" x14ac:dyDescent="0.3">
      <c r="C31"/>
      <c r="F31"/>
      <c r="G31"/>
      <c r="H31"/>
      <c r="I31"/>
      <c r="J31"/>
    </row>
    <row r="32" spans="3:10" x14ac:dyDescent="0.3">
      <c r="C32"/>
      <c r="F32"/>
      <c r="G32"/>
      <c r="H32"/>
      <c r="I32"/>
      <c r="J32"/>
    </row>
    <row r="33" spans="3:10" x14ac:dyDescent="0.3">
      <c r="C33"/>
      <c r="F33"/>
      <c r="G33"/>
      <c r="H33"/>
      <c r="I33"/>
      <c r="J33"/>
    </row>
    <row r="34" spans="3:10" x14ac:dyDescent="0.3">
      <c r="C34"/>
      <c r="F34"/>
      <c r="G34"/>
      <c r="H34"/>
      <c r="I34"/>
      <c r="J34"/>
    </row>
    <row r="35" spans="3:10" x14ac:dyDescent="0.3">
      <c r="C35"/>
      <c r="F35"/>
      <c r="G35"/>
      <c r="H35"/>
      <c r="I35"/>
      <c r="J35"/>
    </row>
    <row r="36" spans="3:10" x14ac:dyDescent="0.3">
      <c r="C36"/>
      <c r="F36"/>
      <c r="G36"/>
      <c r="H36"/>
      <c r="I36"/>
      <c r="J36"/>
    </row>
    <row r="37" spans="3:10" x14ac:dyDescent="0.3">
      <c r="C37"/>
      <c r="F37"/>
      <c r="G37"/>
      <c r="H37"/>
      <c r="I37"/>
      <c r="J37"/>
    </row>
    <row r="38" spans="3:10" x14ac:dyDescent="0.3">
      <c r="C38"/>
      <c r="F38"/>
      <c r="G38"/>
      <c r="H38"/>
      <c r="I38"/>
      <c r="J38"/>
    </row>
    <row r="39" spans="3:10" x14ac:dyDescent="0.3">
      <c r="C39"/>
      <c r="F39"/>
      <c r="G39"/>
      <c r="H39"/>
      <c r="I39"/>
      <c r="J39"/>
    </row>
    <row r="40" spans="3:10" x14ac:dyDescent="0.3">
      <c r="C40"/>
      <c r="F40"/>
      <c r="G40"/>
      <c r="H40"/>
      <c r="I40"/>
      <c r="J40"/>
    </row>
    <row r="41" spans="3:10" x14ac:dyDescent="0.3">
      <c r="C41"/>
      <c r="F41"/>
      <c r="G41"/>
      <c r="H41"/>
      <c r="I41"/>
      <c r="J41"/>
    </row>
    <row r="42" spans="3:10" x14ac:dyDescent="0.3">
      <c r="C42"/>
      <c r="F42"/>
      <c r="G42"/>
      <c r="H42"/>
      <c r="I42"/>
      <c r="J42"/>
    </row>
    <row r="43" spans="3:10" x14ac:dyDescent="0.3">
      <c r="C43"/>
      <c r="F43"/>
      <c r="G43"/>
      <c r="H43"/>
      <c r="I43"/>
      <c r="J43"/>
    </row>
    <row r="44" spans="3:10" x14ac:dyDescent="0.3">
      <c r="C44"/>
      <c r="F44"/>
      <c r="G44"/>
      <c r="H44"/>
      <c r="I44"/>
      <c r="J44"/>
    </row>
    <row r="45" spans="3:10" x14ac:dyDescent="0.3">
      <c r="C45"/>
      <c r="F45"/>
      <c r="G45"/>
      <c r="H45"/>
      <c r="I45"/>
      <c r="J45"/>
    </row>
    <row r="46" spans="3:10" x14ac:dyDescent="0.3">
      <c r="C46"/>
      <c r="F46"/>
      <c r="G46"/>
      <c r="H46"/>
      <c r="I46"/>
      <c r="J46"/>
    </row>
    <row r="47" spans="3:10" x14ac:dyDescent="0.3">
      <c r="C47"/>
      <c r="F47"/>
      <c r="G47"/>
      <c r="H47"/>
      <c r="I47"/>
      <c r="J47"/>
    </row>
    <row r="48" spans="3:10" x14ac:dyDescent="0.3">
      <c r="C48"/>
      <c r="F48"/>
      <c r="G48"/>
      <c r="H48"/>
      <c r="I48"/>
      <c r="J48"/>
    </row>
    <row r="49" spans="3:10" x14ac:dyDescent="0.3">
      <c r="C49"/>
      <c r="F49"/>
      <c r="G49"/>
      <c r="H49"/>
      <c r="I49"/>
      <c r="J49"/>
    </row>
    <row r="50" spans="3:10" x14ac:dyDescent="0.3">
      <c r="C50"/>
      <c r="F50"/>
      <c r="G50"/>
      <c r="H50"/>
      <c r="I50"/>
      <c r="J50"/>
    </row>
    <row r="51" spans="3:10" x14ac:dyDescent="0.3">
      <c r="C51"/>
      <c r="F51"/>
      <c r="G51"/>
      <c r="H51"/>
      <c r="I51"/>
      <c r="J51"/>
    </row>
    <row r="52" spans="3:10" x14ac:dyDescent="0.3">
      <c r="C52"/>
      <c r="F52"/>
      <c r="G52"/>
      <c r="H52"/>
      <c r="I52"/>
      <c r="J52"/>
    </row>
    <row r="53" spans="3:10" x14ac:dyDescent="0.3">
      <c r="C53"/>
      <c r="F53"/>
      <c r="G53"/>
      <c r="H53"/>
      <c r="I53"/>
      <c r="J53"/>
    </row>
    <row r="54" spans="3:10" x14ac:dyDescent="0.3">
      <c r="C54"/>
      <c r="F54"/>
      <c r="G54"/>
      <c r="H54"/>
      <c r="I54"/>
      <c r="J54"/>
    </row>
    <row r="55" spans="3:10" x14ac:dyDescent="0.3">
      <c r="C55"/>
      <c r="F55"/>
      <c r="G55"/>
      <c r="H55"/>
      <c r="I55"/>
      <c r="J55"/>
    </row>
    <row r="56" spans="3:10" x14ac:dyDescent="0.3">
      <c r="C56"/>
      <c r="F56"/>
      <c r="G56"/>
      <c r="H56"/>
      <c r="I56"/>
      <c r="J56"/>
    </row>
    <row r="57" spans="3:10" x14ac:dyDescent="0.3">
      <c r="C57"/>
      <c r="F57"/>
      <c r="G57"/>
      <c r="H57"/>
      <c r="I57"/>
      <c r="J57"/>
    </row>
    <row r="58" spans="3:10" x14ac:dyDescent="0.3">
      <c r="C58"/>
      <c r="F58"/>
      <c r="G58"/>
      <c r="H58"/>
      <c r="I58"/>
      <c r="J58"/>
    </row>
    <row r="59" spans="3:10" x14ac:dyDescent="0.3">
      <c r="C59"/>
      <c r="F59"/>
      <c r="G59"/>
      <c r="H59"/>
      <c r="I59"/>
      <c r="J59"/>
    </row>
    <row r="60" spans="3:10" x14ac:dyDescent="0.3">
      <c r="C60"/>
      <c r="F60"/>
      <c r="G60"/>
      <c r="H60"/>
      <c r="I60"/>
      <c r="J60"/>
    </row>
    <row r="61" spans="3:10" x14ac:dyDescent="0.3">
      <c r="C61"/>
      <c r="F61"/>
      <c r="G61"/>
      <c r="H61"/>
      <c r="I61"/>
      <c r="J61"/>
    </row>
    <row r="62" spans="3:10" x14ac:dyDescent="0.3">
      <c r="C62"/>
      <c r="F62"/>
      <c r="G62"/>
      <c r="H62"/>
      <c r="I62"/>
      <c r="J62"/>
    </row>
    <row r="63" spans="3:10" x14ac:dyDescent="0.3">
      <c r="C63"/>
      <c r="F63"/>
      <c r="G63"/>
      <c r="H63"/>
      <c r="I63"/>
      <c r="J63"/>
    </row>
    <row r="64" spans="3:10" x14ac:dyDescent="0.3">
      <c r="C64"/>
      <c r="F64"/>
      <c r="G64"/>
      <c r="H64"/>
      <c r="I64"/>
      <c r="J64"/>
    </row>
    <row r="65" spans="3:10" x14ac:dyDescent="0.3">
      <c r="C65"/>
      <c r="F65"/>
      <c r="G65"/>
      <c r="H65"/>
      <c r="I65"/>
      <c r="J65"/>
    </row>
    <row r="66" spans="3:10" x14ac:dyDescent="0.3">
      <c r="C66"/>
      <c r="F66"/>
      <c r="G66"/>
      <c r="H66"/>
      <c r="I66"/>
      <c r="J66"/>
    </row>
    <row r="67" spans="3:10" x14ac:dyDescent="0.3">
      <c r="C67"/>
      <c r="F67"/>
      <c r="G67"/>
      <c r="H67"/>
      <c r="I67"/>
      <c r="J67"/>
    </row>
    <row r="68" spans="3:10" x14ac:dyDescent="0.3">
      <c r="C68"/>
      <c r="F68"/>
      <c r="G68"/>
      <c r="H68"/>
      <c r="I68"/>
      <c r="J68"/>
    </row>
    <row r="69" spans="3:10" x14ac:dyDescent="0.3">
      <c r="C69"/>
      <c r="F69"/>
      <c r="G69"/>
      <c r="H69"/>
      <c r="I69"/>
      <c r="J69"/>
    </row>
    <row r="70" spans="3:10" x14ac:dyDescent="0.3">
      <c r="C70"/>
      <c r="F70"/>
      <c r="G70"/>
      <c r="H70"/>
      <c r="I70"/>
      <c r="J70"/>
    </row>
    <row r="71" spans="3:10" x14ac:dyDescent="0.3">
      <c r="C71"/>
      <c r="F71"/>
      <c r="G71"/>
      <c r="H71"/>
      <c r="I71"/>
      <c r="J71"/>
    </row>
    <row r="72" spans="3:10" x14ac:dyDescent="0.3">
      <c r="C72"/>
      <c r="F72"/>
      <c r="G72"/>
      <c r="H72"/>
      <c r="I72"/>
      <c r="J72"/>
    </row>
    <row r="73" spans="3:10" x14ac:dyDescent="0.3">
      <c r="C73"/>
      <c r="F73"/>
      <c r="G73"/>
      <c r="H73"/>
      <c r="I73"/>
      <c r="J73"/>
    </row>
    <row r="74" spans="3:10" x14ac:dyDescent="0.3">
      <c r="C74"/>
      <c r="F74"/>
      <c r="G74"/>
      <c r="H74"/>
      <c r="I74"/>
      <c r="J74"/>
    </row>
    <row r="75" spans="3:10" x14ac:dyDescent="0.3">
      <c r="C75"/>
      <c r="F75"/>
      <c r="G75"/>
      <c r="H75"/>
      <c r="I75"/>
      <c r="J75"/>
    </row>
    <row r="76" spans="3:10" x14ac:dyDescent="0.3">
      <c r="C76"/>
      <c r="F76"/>
      <c r="G76"/>
      <c r="H76"/>
      <c r="I76"/>
      <c r="J76"/>
    </row>
    <row r="77" spans="3:10" x14ac:dyDescent="0.3">
      <c r="C77"/>
      <c r="F77"/>
      <c r="G77"/>
      <c r="H77"/>
      <c r="I77"/>
      <c r="J77"/>
    </row>
    <row r="78" spans="3:10" x14ac:dyDescent="0.3">
      <c r="C78"/>
      <c r="F78"/>
      <c r="G78"/>
      <c r="H78"/>
      <c r="I78"/>
      <c r="J78"/>
    </row>
    <row r="79" spans="3:10" x14ac:dyDescent="0.3">
      <c r="C79"/>
      <c r="F79"/>
      <c r="G79"/>
      <c r="H79"/>
      <c r="I79"/>
      <c r="J79"/>
    </row>
    <row r="80" spans="3:10" x14ac:dyDescent="0.3">
      <c r="C80"/>
      <c r="F80"/>
      <c r="G80"/>
      <c r="H80"/>
      <c r="I80"/>
      <c r="J80"/>
    </row>
    <row r="81" spans="3:10" x14ac:dyDescent="0.3">
      <c r="C81"/>
      <c r="F81"/>
      <c r="G81"/>
      <c r="H81"/>
      <c r="I81"/>
      <c r="J81"/>
    </row>
    <row r="82" spans="3:10" x14ac:dyDescent="0.3">
      <c r="C82"/>
      <c r="F82"/>
      <c r="G82"/>
      <c r="H82"/>
      <c r="I82"/>
      <c r="J82"/>
    </row>
    <row r="83" spans="3:10" x14ac:dyDescent="0.3">
      <c r="C83"/>
      <c r="F83"/>
      <c r="G83"/>
      <c r="H83"/>
      <c r="I83"/>
      <c r="J83"/>
    </row>
    <row r="84" spans="3:10" x14ac:dyDescent="0.3">
      <c r="C84"/>
      <c r="F84"/>
      <c r="G84"/>
      <c r="H84"/>
      <c r="I84"/>
      <c r="J84"/>
    </row>
    <row r="85" spans="3:10" x14ac:dyDescent="0.3">
      <c r="C85"/>
      <c r="F85"/>
      <c r="G85"/>
      <c r="H85"/>
      <c r="I85"/>
      <c r="J85"/>
    </row>
    <row r="86" spans="3:10" x14ac:dyDescent="0.3">
      <c r="C86"/>
      <c r="F86"/>
      <c r="G86"/>
      <c r="H86"/>
      <c r="I86"/>
      <c r="J86"/>
    </row>
    <row r="87" spans="3:10" x14ac:dyDescent="0.3">
      <c r="C87"/>
      <c r="F87"/>
      <c r="G87"/>
      <c r="H87"/>
      <c r="I87"/>
      <c r="J87"/>
    </row>
    <row r="88" spans="3:10" x14ac:dyDescent="0.3">
      <c r="C88"/>
      <c r="F88"/>
      <c r="G88"/>
      <c r="H88"/>
      <c r="I88"/>
      <c r="J88"/>
    </row>
    <row r="89" spans="3:10" x14ac:dyDescent="0.3">
      <c r="C89"/>
      <c r="F89"/>
      <c r="G89"/>
      <c r="H89"/>
      <c r="I89"/>
      <c r="J89"/>
    </row>
    <row r="90" spans="3:10" x14ac:dyDescent="0.3">
      <c r="C90"/>
      <c r="F90"/>
      <c r="G90"/>
      <c r="H90"/>
      <c r="I90"/>
      <c r="J90"/>
    </row>
    <row r="91" spans="3:10" x14ac:dyDescent="0.3">
      <c r="C91"/>
      <c r="F91"/>
      <c r="G91"/>
      <c r="H91"/>
      <c r="I91"/>
      <c r="J91"/>
    </row>
    <row r="92" spans="3:10" x14ac:dyDescent="0.3">
      <c r="C92"/>
      <c r="F92"/>
      <c r="G92"/>
      <c r="H92"/>
      <c r="I92"/>
      <c r="J92"/>
    </row>
    <row r="93" spans="3:10" x14ac:dyDescent="0.3">
      <c r="C93"/>
      <c r="F93"/>
      <c r="G93"/>
      <c r="H93"/>
      <c r="I93"/>
      <c r="J93"/>
    </row>
    <row r="94" spans="3:10" x14ac:dyDescent="0.3">
      <c r="C94"/>
      <c r="F94"/>
      <c r="G94"/>
      <c r="H94"/>
      <c r="I94"/>
      <c r="J94"/>
    </row>
    <row r="95" spans="3:10" x14ac:dyDescent="0.3">
      <c r="C95"/>
      <c r="F95"/>
      <c r="G95"/>
      <c r="H95"/>
      <c r="I95"/>
      <c r="J95"/>
    </row>
    <row r="96" spans="3:10" x14ac:dyDescent="0.3">
      <c r="C96"/>
      <c r="F96"/>
      <c r="G96"/>
      <c r="H96"/>
      <c r="I96"/>
      <c r="J96"/>
    </row>
    <row r="97" spans="3:10" x14ac:dyDescent="0.3">
      <c r="C97"/>
      <c r="F97"/>
      <c r="G97"/>
      <c r="H97"/>
      <c r="I97"/>
      <c r="J97"/>
    </row>
    <row r="98" spans="3:10" x14ac:dyDescent="0.3">
      <c r="C98"/>
      <c r="F98"/>
      <c r="G98"/>
      <c r="H98"/>
      <c r="I98"/>
      <c r="J98"/>
    </row>
    <row r="99" spans="3:10" x14ac:dyDescent="0.3">
      <c r="C99"/>
      <c r="F99"/>
      <c r="G99"/>
      <c r="H99"/>
      <c r="I99"/>
      <c r="J99"/>
    </row>
    <row r="100" spans="3:10" x14ac:dyDescent="0.3">
      <c r="C100"/>
      <c r="F100"/>
      <c r="G100"/>
      <c r="H100"/>
      <c r="I100"/>
      <c r="J100"/>
    </row>
    <row r="101" spans="3:10" x14ac:dyDescent="0.3">
      <c r="C101"/>
      <c r="F101"/>
      <c r="G101"/>
      <c r="H101"/>
      <c r="I101"/>
      <c r="J101"/>
    </row>
    <row r="102" spans="3:10" x14ac:dyDescent="0.3">
      <c r="C102"/>
      <c r="F102"/>
      <c r="G102"/>
      <c r="H102"/>
      <c r="I102"/>
      <c r="J102"/>
    </row>
    <row r="103" spans="3:10" x14ac:dyDescent="0.3">
      <c r="C103"/>
      <c r="F103"/>
      <c r="G103"/>
      <c r="H103"/>
      <c r="I103"/>
      <c r="J103"/>
    </row>
    <row r="104" spans="3:10" x14ac:dyDescent="0.3">
      <c r="C104"/>
      <c r="F104"/>
      <c r="G104"/>
      <c r="H104"/>
      <c r="I104"/>
      <c r="J104"/>
    </row>
    <row r="105" spans="3:10" x14ac:dyDescent="0.3">
      <c r="C105"/>
      <c r="F105"/>
      <c r="G105"/>
      <c r="H105"/>
      <c r="I105"/>
      <c r="J105"/>
    </row>
    <row r="106" spans="3:10" x14ac:dyDescent="0.3">
      <c r="C106"/>
      <c r="F106"/>
      <c r="G106"/>
      <c r="H106"/>
      <c r="I106"/>
      <c r="J106"/>
    </row>
    <row r="107" spans="3:10" x14ac:dyDescent="0.3">
      <c r="C107"/>
      <c r="F107"/>
      <c r="G107"/>
      <c r="H107"/>
      <c r="I107"/>
      <c r="J107"/>
    </row>
    <row r="108" spans="3:10" x14ac:dyDescent="0.3">
      <c r="C108"/>
      <c r="F108"/>
      <c r="G108"/>
      <c r="H108"/>
      <c r="I108"/>
      <c r="J108"/>
    </row>
    <row r="109" spans="3:10" x14ac:dyDescent="0.3">
      <c r="C109"/>
      <c r="F109"/>
      <c r="G109"/>
      <c r="H109"/>
      <c r="I109"/>
      <c r="J109"/>
    </row>
    <row r="110" spans="3:10" x14ac:dyDescent="0.3">
      <c r="C110"/>
      <c r="F110"/>
      <c r="G110"/>
      <c r="H110"/>
      <c r="I110"/>
      <c r="J110"/>
    </row>
    <row r="111" spans="3:10" x14ac:dyDescent="0.3">
      <c r="C111"/>
      <c r="F111"/>
      <c r="G111"/>
      <c r="H111"/>
      <c r="I111"/>
      <c r="J111"/>
    </row>
    <row r="112" spans="3:10" x14ac:dyDescent="0.3">
      <c r="C112"/>
      <c r="F112"/>
      <c r="G112"/>
      <c r="H112"/>
      <c r="I112"/>
      <c r="J112"/>
    </row>
    <row r="113" spans="3:10" x14ac:dyDescent="0.3">
      <c r="C113"/>
      <c r="F113"/>
      <c r="G113"/>
      <c r="H113"/>
      <c r="I113"/>
      <c r="J113"/>
    </row>
    <row r="114" spans="3:10" x14ac:dyDescent="0.3">
      <c r="C114"/>
      <c r="F114"/>
      <c r="G114"/>
      <c r="H114"/>
      <c r="I114"/>
      <c r="J114"/>
    </row>
    <row r="115" spans="3:10" x14ac:dyDescent="0.3">
      <c r="C115"/>
      <c r="F115"/>
      <c r="G115"/>
      <c r="H115"/>
      <c r="I115"/>
      <c r="J115"/>
    </row>
    <row r="116" spans="3:10" x14ac:dyDescent="0.3">
      <c r="C116"/>
      <c r="F116"/>
      <c r="G116"/>
      <c r="H116"/>
      <c r="I116"/>
      <c r="J116"/>
    </row>
    <row r="117" spans="3:10" x14ac:dyDescent="0.3">
      <c r="C117"/>
      <c r="F117"/>
      <c r="G117"/>
      <c r="H117"/>
      <c r="I117"/>
      <c r="J117"/>
    </row>
    <row r="118" spans="3:10" x14ac:dyDescent="0.3">
      <c r="C118"/>
      <c r="F118"/>
      <c r="G118"/>
      <c r="H118"/>
      <c r="I118"/>
      <c r="J118"/>
    </row>
    <row r="119" spans="3:10" x14ac:dyDescent="0.3">
      <c r="C119"/>
      <c r="F119"/>
      <c r="G119"/>
      <c r="H119"/>
      <c r="I119"/>
      <c r="J119"/>
    </row>
    <row r="120" spans="3:10" x14ac:dyDescent="0.3">
      <c r="C120"/>
      <c r="F120"/>
      <c r="G120"/>
      <c r="H120"/>
      <c r="I120"/>
      <c r="J120"/>
    </row>
    <row r="121" spans="3:10" x14ac:dyDescent="0.3">
      <c r="C121"/>
      <c r="F121"/>
      <c r="G121"/>
      <c r="H121"/>
      <c r="I121"/>
      <c r="J121"/>
    </row>
    <row r="122" spans="3:10" x14ac:dyDescent="0.3">
      <c r="C122"/>
      <c r="F122"/>
      <c r="G122"/>
      <c r="H122"/>
      <c r="I122"/>
      <c r="J122"/>
    </row>
    <row r="123" spans="3:10" x14ac:dyDescent="0.3">
      <c r="C123"/>
      <c r="F123"/>
      <c r="G123"/>
      <c r="H123"/>
      <c r="I123"/>
      <c r="J123"/>
    </row>
    <row r="124" spans="3:10" x14ac:dyDescent="0.3">
      <c r="C124"/>
      <c r="F124"/>
      <c r="G124"/>
      <c r="H124"/>
      <c r="I124"/>
      <c r="J124"/>
    </row>
    <row r="125" spans="3:10" x14ac:dyDescent="0.3">
      <c r="C125"/>
      <c r="F125"/>
      <c r="G125"/>
      <c r="H125"/>
      <c r="I125"/>
      <c r="J125"/>
    </row>
    <row r="126" spans="3:10" x14ac:dyDescent="0.3">
      <c r="C126"/>
      <c r="F126"/>
      <c r="G126"/>
      <c r="H126"/>
      <c r="I126"/>
      <c r="J126"/>
    </row>
    <row r="127" spans="3:10" x14ac:dyDescent="0.3">
      <c r="C127"/>
      <c r="F127"/>
      <c r="G127"/>
      <c r="H127"/>
      <c r="I127"/>
      <c r="J127"/>
    </row>
    <row r="128" spans="3:10" x14ac:dyDescent="0.3">
      <c r="C128"/>
      <c r="F128"/>
      <c r="G128"/>
      <c r="H128"/>
      <c r="I128"/>
      <c r="J128"/>
    </row>
    <row r="129" spans="3:10" x14ac:dyDescent="0.3">
      <c r="C129"/>
      <c r="F129"/>
      <c r="G129"/>
      <c r="H129"/>
      <c r="I129"/>
      <c r="J129"/>
    </row>
    <row r="130" spans="3:10" x14ac:dyDescent="0.3">
      <c r="C130"/>
      <c r="F130"/>
      <c r="G130"/>
      <c r="H130"/>
      <c r="I130"/>
      <c r="J130"/>
    </row>
    <row r="131" spans="3:10" x14ac:dyDescent="0.3">
      <c r="C131"/>
      <c r="F131"/>
      <c r="G131"/>
      <c r="H131"/>
      <c r="I131"/>
      <c r="J131"/>
    </row>
    <row r="132" spans="3:10" x14ac:dyDescent="0.3">
      <c r="C132"/>
      <c r="F132"/>
      <c r="G132"/>
      <c r="H132"/>
      <c r="I132"/>
      <c r="J132"/>
    </row>
    <row r="133" spans="3:10" x14ac:dyDescent="0.3">
      <c r="C133"/>
      <c r="F133"/>
      <c r="G133"/>
      <c r="H133"/>
      <c r="I133"/>
      <c r="J133"/>
    </row>
    <row r="134" spans="3:10" x14ac:dyDescent="0.3">
      <c r="C134"/>
      <c r="F134"/>
      <c r="G134"/>
      <c r="H134"/>
      <c r="I134"/>
      <c r="J134"/>
    </row>
    <row r="135" spans="3:10" x14ac:dyDescent="0.3">
      <c r="C135"/>
      <c r="F135"/>
      <c r="G135"/>
      <c r="H135"/>
      <c r="I135"/>
      <c r="J135"/>
    </row>
    <row r="136" spans="3:10" x14ac:dyDescent="0.3">
      <c r="C136"/>
      <c r="F136"/>
      <c r="G136"/>
      <c r="H136"/>
      <c r="I136"/>
      <c r="J136"/>
    </row>
    <row r="137" spans="3:10" x14ac:dyDescent="0.3">
      <c r="C137"/>
      <c r="F137"/>
      <c r="G137"/>
      <c r="H137"/>
      <c r="I137"/>
      <c r="J137"/>
    </row>
    <row r="138" spans="3:10" x14ac:dyDescent="0.3">
      <c r="C138"/>
      <c r="F138"/>
      <c r="G138"/>
      <c r="H138"/>
      <c r="I138"/>
      <c r="J138"/>
    </row>
    <row r="139" spans="3:10" x14ac:dyDescent="0.3">
      <c r="C139"/>
      <c r="F139"/>
      <c r="G139"/>
      <c r="H139"/>
      <c r="I139"/>
      <c r="J139"/>
    </row>
    <row r="140" spans="3:10" x14ac:dyDescent="0.3">
      <c r="C140"/>
      <c r="F140"/>
      <c r="G140"/>
      <c r="H140"/>
      <c r="I140"/>
      <c r="J140"/>
    </row>
    <row r="141" spans="3:10" x14ac:dyDescent="0.3">
      <c r="C141"/>
      <c r="F141"/>
      <c r="G141"/>
      <c r="H141"/>
      <c r="I141"/>
      <c r="J141"/>
    </row>
    <row r="142" spans="3:10" x14ac:dyDescent="0.3">
      <c r="C142"/>
      <c r="F142"/>
      <c r="G142"/>
      <c r="H142"/>
      <c r="I142"/>
      <c r="J142"/>
    </row>
    <row r="143" spans="3:10" x14ac:dyDescent="0.3">
      <c r="C143"/>
      <c r="F143"/>
      <c r="G143"/>
      <c r="H143"/>
      <c r="I143"/>
      <c r="J143"/>
    </row>
    <row r="144" spans="3:10" x14ac:dyDescent="0.3">
      <c r="C144"/>
      <c r="F144"/>
      <c r="G144"/>
      <c r="H144"/>
      <c r="I144"/>
      <c r="J144"/>
    </row>
    <row r="145" spans="3:10" x14ac:dyDescent="0.3">
      <c r="C145"/>
      <c r="F145"/>
      <c r="G145"/>
      <c r="H145"/>
      <c r="I145"/>
      <c r="J145"/>
    </row>
    <row r="146" spans="3:10" x14ac:dyDescent="0.3">
      <c r="C146"/>
      <c r="F146"/>
      <c r="G146"/>
      <c r="H146"/>
      <c r="I146"/>
      <c r="J146"/>
    </row>
    <row r="147" spans="3:10" x14ac:dyDescent="0.3">
      <c r="C147"/>
      <c r="F147"/>
      <c r="G147"/>
      <c r="H147"/>
      <c r="I147"/>
      <c r="J147"/>
    </row>
    <row r="148" spans="3:10" x14ac:dyDescent="0.3">
      <c r="C148"/>
      <c r="F148"/>
      <c r="G148"/>
      <c r="H148"/>
      <c r="I148"/>
      <c r="J148"/>
    </row>
    <row r="149" spans="3:10" x14ac:dyDescent="0.3">
      <c r="C149"/>
      <c r="F149"/>
      <c r="G149"/>
      <c r="H149"/>
      <c r="I149"/>
      <c r="J149"/>
    </row>
    <row r="150" spans="3:10" x14ac:dyDescent="0.3">
      <c r="C150"/>
      <c r="F150"/>
      <c r="G150"/>
      <c r="H150"/>
      <c r="I150"/>
      <c r="J150"/>
    </row>
    <row r="151" spans="3:10" x14ac:dyDescent="0.3">
      <c r="C151"/>
      <c r="F151"/>
      <c r="G151"/>
      <c r="H151"/>
      <c r="I151"/>
      <c r="J151"/>
    </row>
    <row r="152" spans="3:10" x14ac:dyDescent="0.3">
      <c r="C152"/>
      <c r="F152"/>
      <c r="G152"/>
      <c r="H152"/>
      <c r="I152"/>
      <c r="J152"/>
    </row>
    <row r="153" spans="3:10" x14ac:dyDescent="0.3">
      <c r="C153"/>
      <c r="F153"/>
      <c r="G153"/>
      <c r="H153"/>
      <c r="I153"/>
      <c r="J153"/>
    </row>
    <row r="154" spans="3:10" x14ac:dyDescent="0.3">
      <c r="C154"/>
      <c r="F154"/>
      <c r="G154"/>
      <c r="H154"/>
      <c r="I154"/>
      <c r="J154"/>
    </row>
    <row r="155" spans="3:10" x14ac:dyDescent="0.3">
      <c r="C155"/>
      <c r="F155"/>
      <c r="G155"/>
      <c r="H155"/>
      <c r="I155"/>
      <c r="J155"/>
    </row>
    <row r="156" spans="3:10" x14ac:dyDescent="0.3">
      <c r="C156"/>
      <c r="F156"/>
      <c r="G156"/>
      <c r="H156"/>
      <c r="I156"/>
      <c r="J156"/>
    </row>
    <row r="157" spans="3:10" x14ac:dyDescent="0.3">
      <c r="C157"/>
      <c r="F157"/>
      <c r="G157"/>
      <c r="H157"/>
      <c r="I157"/>
      <c r="J157"/>
    </row>
    <row r="158" spans="3:10" x14ac:dyDescent="0.3">
      <c r="C158"/>
      <c r="F158"/>
      <c r="G158"/>
      <c r="H158"/>
      <c r="I158"/>
      <c r="J158"/>
    </row>
    <row r="159" spans="3:10" x14ac:dyDescent="0.3">
      <c r="C159"/>
      <c r="F159"/>
      <c r="G159"/>
      <c r="H159"/>
      <c r="I159"/>
      <c r="J159"/>
    </row>
    <row r="160" spans="3:10" x14ac:dyDescent="0.3">
      <c r="C160"/>
      <c r="F160"/>
      <c r="G160"/>
      <c r="H160"/>
      <c r="I160"/>
      <c r="J160"/>
    </row>
    <row r="161" spans="3:10" x14ac:dyDescent="0.3">
      <c r="C161"/>
      <c r="F161"/>
      <c r="G161"/>
      <c r="H161"/>
      <c r="I161"/>
      <c r="J161"/>
    </row>
    <row r="162" spans="3:10" x14ac:dyDescent="0.3">
      <c r="C162"/>
      <c r="F162"/>
      <c r="G162"/>
      <c r="H162"/>
      <c r="I162"/>
      <c r="J162"/>
    </row>
    <row r="163" spans="3:10" x14ac:dyDescent="0.3">
      <c r="C163"/>
      <c r="F163"/>
      <c r="G163"/>
      <c r="H163"/>
      <c r="I163"/>
      <c r="J163"/>
    </row>
    <row r="164" spans="3:10" x14ac:dyDescent="0.3">
      <c r="C164"/>
      <c r="F164"/>
      <c r="G164"/>
      <c r="H164"/>
      <c r="I164"/>
      <c r="J164"/>
    </row>
    <row r="165" spans="3:10" x14ac:dyDescent="0.3">
      <c r="C165"/>
      <c r="F165"/>
      <c r="G165"/>
      <c r="H165"/>
      <c r="I165"/>
      <c r="J165"/>
    </row>
    <row r="166" spans="3:10" x14ac:dyDescent="0.3">
      <c r="C166"/>
      <c r="F166"/>
      <c r="G166"/>
      <c r="H166"/>
      <c r="I166"/>
      <c r="J166"/>
    </row>
    <row r="167" spans="3:10" x14ac:dyDescent="0.3">
      <c r="C167"/>
      <c r="F167"/>
      <c r="G167"/>
      <c r="H167"/>
      <c r="I167"/>
      <c r="J167"/>
    </row>
    <row r="168" spans="3:10" x14ac:dyDescent="0.3">
      <c r="C168"/>
      <c r="F168"/>
      <c r="G168"/>
      <c r="H168"/>
      <c r="I168"/>
      <c r="J168"/>
    </row>
    <row r="169" spans="3:10" x14ac:dyDescent="0.3">
      <c r="C169"/>
      <c r="F169"/>
      <c r="G169"/>
      <c r="H169"/>
      <c r="I169"/>
      <c r="J169"/>
    </row>
    <row r="170" spans="3:10" x14ac:dyDescent="0.3">
      <c r="C170"/>
      <c r="F170"/>
      <c r="G170"/>
      <c r="H170"/>
      <c r="I170"/>
      <c r="J170"/>
    </row>
    <row r="171" spans="3:10" x14ac:dyDescent="0.3">
      <c r="C171"/>
      <c r="F171"/>
      <c r="G171"/>
      <c r="H171"/>
      <c r="I171"/>
      <c r="J171"/>
    </row>
    <row r="172" spans="3:10" x14ac:dyDescent="0.3">
      <c r="C172"/>
      <c r="F172"/>
      <c r="G172"/>
      <c r="H172"/>
      <c r="I172"/>
      <c r="J172"/>
    </row>
    <row r="173" spans="3:10" x14ac:dyDescent="0.3">
      <c r="C173"/>
      <c r="F173"/>
      <c r="G173"/>
      <c r="H173"/>
      <c r="I173"/>
      <c r="J173"/>
    </row>
    <row r="174" spans="3:10" x14ac:dyDescent="0.3">
      <c r="C174"/>
      <c r="F174"/>
      <c r="G174"/>
      <c r="H174"/>
      <c r="I174"/>
      <c r="J174"/>
    </row>
    <row r="175" spans="3:10" x14ac:dyDescent="0.3">
      <c r="C175"/>
      <c r="F175"/>
      <c r="G175"/>
      <c r="H175"/>
      <c r="I175"/>
      <c r="J175"/>
    </row>
    <row r="176" spans="3:10" x14ac:dyDescent="0.3">
      <c r="C176"/>
      <c r="F176"/>
      <c r="G176"/>
      <c r="H176"/>
      <c r="I176"/>
      <c r="J176"/>
    </row>
    <row r="177" spans="3:10" x14ac:dyDescent="0.3">
      <c r="C177"/>
      <c r="F177"/>
      <c r="G177"/>
      <c r="H177"/>
      <c r="I177"/>
      <c r="J177"/>
    </row>
    <row r="178" spans="3:10" x14ac:dyDescent="0.3">
      <c r="C178"/>
      <c r="F178"/>
      <c r="G178"/>
      <c r="H178"/>
      <c r="I178"/>
      <c r="J178"/>
    </row>
    <row r="179" spans="3:10" x14ac:dyDescent="0.3">
      <c r="C179"/>
      <c r="F179"/>
      <c r="G179"/>
      <c r="H179"/>
      <c r="I179"/>
      <c r="J179"/>
    </row>
    <row r="180" spans="3:10" x14ac:dyDescent="0.3">
      <c r="C180"/>
      <c r="F180"/>
      <c r="G180"/>
      <c r="H180"/>
      <c r="I180"/>
      <c r="J180"/>
    </row>
    <row r="181" spans="3:10" x14ac:dyDescent="0.3">
      <c r="C181"/>
      <c r="F181"/>
      <c r="G181"/>
      <c r="H181"/>
      <c r="I181"/>
      <c r="J181"/>
    </row>
    <row r="182" spans="3:10" x14ac:dyDescent="0.3">
      <c r="C182"/>
      <c r="F182"/>
      <c r="G182"/>
      <c r="H182"/>
      <c r="I182"/>
      <c r="J182"/>
    </row>
    <row r="183" spans="3:10" x14ac:dyDescent="0.3">
      <c r="C183"/>
      <c r="F183"/>
      <c r="G183"/>
      <c r="H183"/>
      <c r="I183"/>
      <c r="J183"/>
    </row>
    <row r="184" spans="3:10" x14ac:dyDescent="0.3">
      <c r="C184"/>
      <c r="F184"/>
      <c r="G184"/>
      <c r="H184"/>
      <c r="I184"/>
      <c r="J184"/>
    </row>
    <row r="185" spans="3:10" x14ac:dyDescent="0.3">
      <c r="C185"/>
      <c r="F185"/>
      <c r="G185"/>
      <c r="H185"/>
      <c r="I185"/>
      <c r="J185"/>
    </row>
    <row r="186" spans="3:10" x14ac:dyDescent="0.3">
      <c r="C186"/>
      <c r="F186"/>
      <c r="G186"/>
      <c r="H186"/>
      <c r="I186"/>
      <c r="J186"/>
    </row>
    <row r="187" spans="3:10" x14ac:dyDescent="0.3">
      <c r="C187"/>
      <c r="F187"/>
      <c r="G187"/>
      <c r="H187"/>
      <c r="I187"/>
      <c r="J187"/>
    </row>
    <row r="188" spans="3:10" x14ac:dyDescent="0.3">
      <c r="C188"/>
      <c r="F188"/>
      <c r="G188"/>
      <c r="H188"/>
      <c r="I188"/>
      <c r="J188"/>
    </row>
    <row r="189" spans="3:10" x14ac:dyDescent="0.3">
      <c r="C189"/>
      <c r="F189"/>
      <c r="G189"/>
      <c r="H189"/>
      <c r="I189"/>
      <c r="J189"/>
    </row>
    <row r="190" spans="3:10" x14ac:dyDescent="0.3">
      <c r="C190"/>
      <c r="F190"/>
      <c r="G190"/>
      <c r="H190"/>
      <c r="I190"/>
      <c r="J190"/>
    </row>
    <row r="191" spans="3:10" x14ac:dyDescent="0.3">
      <c r="C191"/>
      <c r="F191"/>
      <c r="G191"/>
      <c r="H191"/>
      <c r="I191"/>
      <c r="J191"/>
    </row>
    <row r="192" spans="3:10" x14ac:dyDescent="0.3">
      <c r="C192"/>
      <c r="F192"/>
      <c r="G192"/>
      <c r="H192"/>
      <c r="I192"/>
      <c r="J192"/>
    </row>
    <row r="193" spans="3:10" x14ac:dyDescent="0.3">
      <c r="C193"/>
      <c r="F193"/>
      <c r="G193"/>
      <c r="H193"/>
      <c r="I193"/>
      <c r="J193"/>
    </row>
    <row r="194" spans="3:10" x14ac:dyDescent="0.3">
      <c r="C194"/>
      <c r="F194"/>
      <c r="G194"/>
      <c r="H194"/>
      <c r="I194"/>
      <c r="J194"/>
    </row>
    <row r="195" spans="3:10" x14ac:dyDescent="0.3">
      <c r="C195"/>
      <c r="F195"/>
      <c r="G195"/>
      <c r="H195"/>
      <c r="I195"/>
      <c r="J195"/>
    </row>
    <row r="196" spans="3:10" x14ac:dyDescent="0.3">
      <c r="C196"/>
      <c r="F196"/>
      <c r="G196"/>
      <c r="H196"/>
      <c r="I196"/>
      <c r="J196"/>
    </row>
    <row r="197" spans="3:10" x14ac:dyDescent="0.3">
      <c r="C197"/>
      <c r="F197"/>
      <c r="G197"/>
      <c r="H197"/>
      <c r="I197"/>
      <c r="J197"/>
    </row>
    <row r="198" spans="3:10" x14ac:dyDescent="0.3">
      <c r="C198"/>
      <c r="F198"/>
      <c r="G198"/>
      <c r="H198"/>
      <c r="I198"/>
      <c r="J198"/>
    </row>
    <row r="199" spans="3:10" x14ac:dyDescent="0.3">
      <c r="C199"/>
      <c r="F199"/>
      <c r="G199"/>
      <c r="H199"/>
      <c r="I199"/>
      <c r="J199"/>
    </row>
    <row r="200" spans="3:10" x14ac:dyDescent="0.3">
      <c r="C200"/>
      <c r="F200"/>
      <c r="G200"/>
      <c r="H200"/>
      <c r="I200"/>
      <c r="J200"/>
    </row>
    <row r="201" spans="3:10" x14ac:dyDescent="0.3">
      <c r="C201"/>
      <c r="F201"/>
      <c r="G201"/>
      <c r="H201"/>
      <c r="I201"/>
      <c r="J201"/>
    </row>
    <row r="202" spans="3:10" x14ac:dyDescent="0.3">
      <c r="C202"/>
      <c r="F202"/>
      <c r="G202"/>
      <c r="H202"/>
      <c r="I202"/>
      <c r="J202"/>
    </row>
  </sheetData>
  <mergeCells count="2">
    <mergeCell ref="B3:H3"/>
    <mergeCell ref="B4:H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1AD-8E25-43B8-87E5-1234B636C423}">
  <dimension ref="B2:I205"/>
  <sheetViews>
    <sheetView workbookViewId="0">
      <selection activeCell="G6" sqref="G6"/>
    </sheetView>
  </sheetViews>
  <sheetFormatPr defaultRowHeight="14.4" x14ac:dyDescent="0.3"/>
  <cols>
    <col min="2" max="2" width="9.44140625" style="1" customWidth="1"/>
    <col min="3" max="3" width="10.33203125" style="1" customWidth="1"/>
    <col min="4" max="4" width="14.33203125" style="1" customWidth="1"/>
    <col min="5" max="5" width="17.44140625" style="1" customWidth="1"/>
    <col min="6" max="6" width="16.6640625" customWidth="1"/>
    <col min="7" max="7" width="32.44140625" customWidth="1"/>
  </cols>
  <sheetData>
    <row r="2" spans="2:9" ht="15.6" x14ac:dyDescent="0.3">
      <c r="C2" s="34" t="s">
        <v>1640</v>
      </c>
      <c r="D2" s="34"/>
      <c r="E2" s="34"/>
      <c r="F2" s="34"/>
      <c r="G2" s="34"/>
      <c r="H2" s="34"/>
      <c r="I2" s="7"/>
    </row>
    <row r="3" spans="2:9" x14ac:dyDescent="0.3">
      <c r="B3"/>
      <c r="C3" s="33" t="s">
        <v>1639</v>
      </c>
      <c r="D3" s="33"/>
      <c r="E3" s="33"/>
      <c r="F3" s="33"/>
      <c r="G3" s="33"/>
      <c r="H3" s="33"/>
    </row>
    <row r="4" spans="2:9" x14ac:dyDescent="0.3">
      <c r="B4"/>
      <c r="C4" s="4"/>
      <c r="D4" s="4"/>
      <c r="E4" s="4"/>
      <c r="F4" s="4"/>
      <c r="G4" s="4"/>
      <c r="H4" s="4"/>
    </row>
    <row r="5" spans="2:9" x14ac:dyDescent="0.3">
      <c r="D5" s="1" t="s">
        <v>1</v>
      </c>
      <c r="E5" s="1" t="s">
        <v>1641</v>
      </c>
      <c r="F5" s="1" t="s">
        <v>1642</v>
      </c>
      <c r="G5" s="1" t="s">
        <v>1643</v>
      </c>
    </row>
    <row r="6" spans="2:9" x14ac:dyDescent="0.3">
      <c r="D6" s="1">
        <v>0</v>
      </c>
      <c r="E6" s="3">
        <v>42368</v>
      </c>
      <c r="F6" s="3">
        <v>44088</v>
      </c>
      <c r="G6" s="6" t="str">
        <f t="shared" ref="G6:G37" si="0">DATEDIF(E6, F6, "y") &amp;" years, "&amp;DATEDIF(E6, F6, "ym") &amp;" months, " &amp;DATEDIF(E6, F6, "md") &amp;" days"</f>
        <v>4 years, 8 months, 15 days</v>
      </c>
    </row>
    <row r="7" spans="2:9" x14ac:dyDescent="0.3">
      <c r="D7" s="1">
        <v>10</v>
      </c>
      <c r="E7" s="3">
        <v>34702</v>
      </c>
      <c r="F7" s="3">
        <v>36802</v>
      </c>
      <c r="G7" s="3" t="str">
        <f t="shared" si="0"/>
        <v>5 years, 9 months, 0 days</v>
      </c>
    </row>
    <row r="8" spans="2:9" x14ac:dyDescent="0.3">
      <c r="D8" s="1">
        <v>17</v>
      </c>
      <c r="E8" s="3">
        <v>29072</v>
      </c>
      <c r="F8" s="3">
        <v>35280</v>
      </c>
      <c r="G8" s="3" t="str">
        <f t="shared" si="0"/>
        <v>16 years, 11 months, 29 days</v>
      </c>
    </row>
    <row r="9" spans="2:9" x14ac:dyDescent="0.3">
      <c r="D9" s="1">
        <v>19</v>
      </c>
      <c r="E9" s="3">
        <v>40529</v>
      </c>
      <c r="F9" s="3">
        <v>44199</v>
      </c>
      <c r="G9" s="3" t="str">
        <f t="shared" si="0"/>
        <v>10 years, 0 months, 17 days</v>
      </c>
    </row>
    <row r="10" spans="2:9" x14ac:dyDescent="0.3">
      <c r="D10" s="1">
        <v>20</v>
      </c>
      <c r="E10" s="3">
        <v>26261</v>
      </c>
      <c r="F10" s="3">
        <v>31010</v>
      </c>
      <c r="G10" s="3" t="str">
        <f t="shared" si="0"/>
        <v>13 years, 0 months, 0 days</v>
      </c>
    </row>
    <row r="11" spans="2:9" x14ac:dyDescent="0.3">
      <c r="D11" s="1">
        <v>30</v>
      </c>
      <c r="E11" s="3">
        <v>42701</v>
      </c>
      <c r="F11" s="3">
        <v>47289</v>
      </c>
      <c r="G11" s="3" t="str">
        <f t="shared" si="0"/>
        <v>12 years, 6 months, 24 days</v>
      </c>
    </row>
    <row r="12" spans="2:9" x14ac:dyDescent="0.3">
      <c r="D12" s="1">
        <v>31</v>
      </c>
      <c r="E12" s="3">
        <v>29164</v>
      </c>
      <c r="F12" s="3">
        <v>30452</v>
      </c>
      <c r="G12" s="3" t="str">
        <f t="shared" si="0"/>
        <v>3 years, 6 months, 11 days</v>
      </c>
    </row>
    <row r="13" spans="2:9" x14ac:dyDescent="0.3">
      <c r="D13" s="1">
        <v>33</v>
      </c>
      <c r="E13" s="3">
        <v>34491</v>
      </c>
      <c r="F13" s="3">
        <v>41061</v>
      </c>
      <c r="G13" s="3" t="str">
        <f t="shared" si="0"/>
        <v>17 years, 11 months, 26 days</v>
      </c>
    </row>
    <row r="14" spans="2:9" x14ac:dyDescent="0.3">
      <c r="D14" s="1">
        <v>37</v>
      </c>
      <c r="E14" s="3">
        <v>38247</v>
      </c>
      <c r="F14" s="3">
        <v>45446</v>
      </c>
      <c r="G14" s="3" t="str">
        <f t="shared" si="0"/>
        <v>19 years, 8 months, 17 days</v>
      </c>
    </row>
    <row r="15" spans="2:9" x14ac:dyDescent="0.3">
      <c r="D15" s="1">
        <v>39</v>
      </c>
      <c r="E15" s="3">
        <v>34893</v>
      </c>
      <c r="F15" s="3">
        <v>40036</v>
      </c>
      <c r="G15" s="3" t="str">
        <f t="shared" si="0"/>
        <v>14 years, 0 months, 29 days</v>
      </c>
    </row>
    <row r="16" spans="2:9" x14ac:dyDescent="0.3">
      <c r="D16" s="1">
        <v>43</v>
      </c>
      <c r="E16" s="3">
        <v>30200</v>
      </c>
      <c r="F16" s="3">
        <v>34861</v>
      </c>
      <c r="G16" s="3" t="str">
        <f t="shared" si="0"/>
        <v>12 years, 9 months, 5 days</v>
      </c>
    </row>
    <row r="17" spans="4:7" x14ac:dyDescent="0.3">
      <c r="D17" s="1">
        <v>48</v>
      </c>
      <c r="E17" s="3">
        <v>37783</v>
      </c>
      <c r="F17" s="3">
        <v>40253</v>
      </c>
      <c r="G17" s="3" t="str">
        <f t="shared" si="0"/>
        <v>6 years, 9 months, 5 days</v>
      </c>
    </row>
    <row r="18" spans="4:7" x14ac:dyDescent="0.3">
      <c r="D18" s="1">
        <v>52</v>
      </c>
      <c r="E18" s="3">
        <v>37574</v>
      </c>
      <c r="F18" s="3">
        <v>44918</v>
      </c>
      <c r="G18" s="3" t="str">
        <f t="shared" si="0"/>
        <v>20 years, 1 months, 9 days</v>
      </c>
    </row>
    <row r="19" spans="4:7" x14ac:dyDescent="0.3">
      <c r="D19" s="1">
        <v>69</v>
      </c>
      <c r="E19" s="3">
        <v>27616</v>
      </c>
      <c r="F19" s="3">
        <v>31593</v>
      </c>
      <c r="G19" s="3" t="str">
        <f t="shared" si="0"/>
        <v>10 years, 10 months, 20 days</v>
      </c>
    </row>
    <row r="20" spans="4:7" x14ac:dyDescent="0.3">
      <c r="D20" s="1">
        <v>74</v>
      </c>
      <c r="E20" s="3">
        <v>30200</v>
      </c>
      <c r="F20" s="3">
        <v>37114</v>
      </c>
      <c r="G20" s="3" t="str">
        <f t="shared" si="0"/>
        <v>18 years, 11 months, 5 days</v>
      </c>
    </row>
    <row r="21" spans="4:7" x14ac:dyDescent="0.3">
      <c r="D21" s="1">
        <v>77</v>
      </c>
      <c r="E21" s="3">
        <v>35387</v>
      </c>
      <c r="F21" s="3">
        <v>42482</v>
      </c>
      <c r="G21" s="3" t="str">
        <f t="shared" si="0"/>
        <v>19 years, 5 months, 4 days</v>
      </c>
    </row>
    <row r="22" spans="4:7" x14ac:dyDescent="0.3">
      <c r="D22" s="1">
        <v>80</v>
      </c>
      <c r="E22" s="3">
        <v>38436</v>
      </c>
      <c r="F22" s="3">
        <v>45198</v>
      </c>
      <c r="G22" s="3" t="str">
        <f t="shared" si="0"/>
        <v>18 years, 6 months, 4 days</v>
      </c>
    </row>
    <row r="23" spans="4:7" x14ac:dyDescent="0.3">
      <c r="D23" s="1">
        <v>81</v>
      </c>
      <c r="E23" s="3">
        <v>26021</v>
      </c>
      <c r="F23" s="3">
        <v>30403</v>
      </c>
      <c r="G23" s="3" t="str">
        <f t="shared" si="0"/>
        <v>11 years, 11 months, 27 days</v>
      </c>
    </row>
    <row r="24" spans="4:7" x14ac:dyDescent="0.3">
      <c r="D24" s="1">
        <v>85</v>
      </c>
      <c r="E24" s="3">
        <v>36058</v>
      </c>
      <c r="F24" s="3">
        <v>43402</v>
      </c>
      <c r="G24" s="3" t="str">
        <f t="shared" si="0"/>
        <v>20 years, 1 months, 9 days</v>
      </c>
    </row>
    <row r="25" spans="4:7" x14ac:dyDescent="0.3">
      <c r="D25" s="1">
        <v>106</v>
      </c>
      <c r="E25" s="3">
        <v>38948</v>
      </c>
      <c r="F25" s="3">
        <v>41281</v>
      </c>
      <c r="G25" s="3" t="str">
        <f t="shared" si="0"/>
        <v>6 years, 4 months, 19 days</v>
      </c>
    </row>
    <row r="26" spans="4:7" x14ac:dyDescent="0.3">
      <c r="D26" s="1">
        <v>110</v>
      </c>
      <c r="E26" s="3">
        <v>41589</v>
      </c>
      <c r="F26" s="3">
        <v>44773</v>
      </c>
      <c r="G26" s="3" t="str">
        <f t="shared" si="0"/>
        <v>8 years, 8 months, 20 days</v>
      </c>
    </row>
    <row r="27" spans="4:7" x14ac:dyDescent="0.3">
      <c r="D27" s="1">
        <v>112</v>
      </c>
      <c r="E27" s="3">
        <v>38334</v>
      </c>
      <c r="F27" s="3">
        <v>38932</v>
      </c>
      <c r="G27" s="3" t="str">
        <f t="shared" si="0"/>
        <v>1 years, 7 months, 21 days</v>
      </c>
    </row>
    <row r="28" spans="4:7" x14ac:dyDescent="0.3">
      <c r="D28" s="1">
        <v>115</v>
      </c>
      <c r="E28" s="3">
        <v>40345</v>
      </c>
      <c r="F28" s="3">
        <v>41183</v>
      </c>
      <c r="G28" s="3" t="str">
        <f t="shared" si="0"/>
        <v>2 years, 3 months, 15 days</v>
      </c>
    </row>
    <row r="29" spans="4:7" x14ac:dyDescent="0.3">
      <c r="D29" s="1">
        <v>121</v>
      </c>
      <c r="E29" s="3">
        <v>41167</v>
      </c>
      <c r="F29" s="3">
        <v>42238</v>
      </c>
      <c r="G29" s="3" t="str">
        <f t="shared" si="0"/>
        <v>2 years, 11 months, 7 days</v>
      </c>
    </row>
    <row r="30" spans="4:7" x14ac:dyDescent="0.3">
      <c r="D30" s="1">
        <v>130</v>
      </c>
      <c r="E30" s="3">
        <v>38640</v>
      </c>
      <c r="F30" s="3">
        <v>40002</v>
      </c>
      <c r="G30" s="3" t="str">
        <f t="shared" si="0"/>
        <v>3 years, 8 months, 23 days</v>
      </c>
    </row>
    <row r="31" spans="4:7" x14ac:dyDescent="0.3">
      <c r="D31" s="1">
        <v>135</v>
      </c>
      <c r="E31" s="3">
        <v>30298</v>
      </c>
      <c r="F31" s="3">
        <v>35154</v>
      </c>
      <c r="G31" s="3" t="str">
        <f t="shared" si="0"/>
        <v>13 years, 3 months, 17 days</v>
      </c>
    </row>
    <row r="32" spans="4:7" x14ac:dyDescent="0.3">
      <c r="D32" s="1">
        <v>136</v>
      </c>
      <c r="E32" s="3">
        <v>28365</v>
      </c>
      <c r="F32" s="3">
        <v>35317</v>
      </c>
      <c r="G32" s="3" t="str">
        <f t="shared" si="0"/>
        <v>19 years, 0 months, 12 days</v>
      </c>
    </row>
    <row r="33" spans="4:7" x14ac:dyDescent="0.3">
      <c r="D33" s="1">
        <v>138</v>
      </c>
      <c r="E33" s="3">
        <v>34411</v>
      </c>
      <c r="F33" s="3">
        <v>40164</v>
      </c>
      <c r="G33" s="3" t="str">
        <f t="shared" si="0"/>
        <v>15 years, 8 months, 29 days</v>
      </c>
    </row>
    <row r="34" spans="4:7" x14ac:dyDescent="0.3">
      <c r="D34" s="1">
        <v>142</v>
      </c>
      <c r="E34" s="3">
        <v>42858</v>
      </c>
      <c r="F34" s="3">
        <v>44812</v>
      </c>
      <c r="G34" s="3" t="str">
        <f t="shared" si="0"/>
        <v>5 years, 4 months, 5 days</v>
      </c>
    </row>
    <row r="35" spans="4:7" x14ac:dyDescent="0.3">
      <c r="D35" s="1">
        <v>146</v>
      </c>
      <c r="E35" s="3">
        <v>36613</v>
      </c>
      <c r="F35" s="3">
        <v>39002</v>
      </c>
      <c r="G35" s="3" t="str">
        <f t="shared" si="0"/>
        <v>6 years, 6 months, 14 days</v>
      </c>
    </row>
    <row r="36" spans="4:7" x14ac:dyDescent="0.3">
      <c r="D36" s="1">
        <v>164</v>
      </c>
      <c r="E36" s="3">
        <v>35569</v>
      </c>
      <c r="F36" s="3">
        <v>39460</v>
      </c>
      <c r="G36" s="3" t="str">
        <f t="shared" si="0"/>
        <v>10 years, 7 months, 25 days</v>
      </c>
    </row>
    <row r="37" spans="4:7" x14ac:dyDescent="0.3">
      <c r="D37" s="1">
        <v>169</v>
      </c>
      <c r="E37" s="3">
        <v>27971</v>
      </c>
      <c r="F37" s="3">
        <v>34846</v>
      </c>
      <c r="G37" s="3" t="str">
        <f t="shared" si="0"/>
        <v>18 years, 9 months, 27 days</v>
      </c>
    </row>
    <row r="38" spans="4:7" x14ac:dyDescent="0.3">
      <c r="D38" s="1">
        <v>174</v>
      </c>
      <c r="E38" s="3">
        <v>41896</v>
      </c>
      <c r="F38" s="3">
        <v>43760</v>
      </c>
      <c r="G38" s="3" t="str">
        <f t="shared" ref="G38:G69" si="1">DATEDIF(E38, F38, "y") &amp;" years, "&amp;DATEDIF(E38, F38, "ym") &amp;" months, " &amp;DATEDIF(E38, F38, "md") &amp;" days"</f>
        <v>5 years, 1 months, 8 days</v>
      </c>
    </row>
    <row r="39" spans="4:7" x14ac:dyDescent="0.3">
      <c r="D39" s="1">
        <v>186</v>
      </c>
      <c r="E39" s="3">
        <v>30612</v>
      </c>
      <c r="F39" s="3">
        <v>34471</v>
      </c>
      <c r="G39" s="3" t="str">
        <f t="shared" si="1"/>
        <v>10 years, 6 months, 24 days</v>
      </c>
    </row>
    <row r="40" spans="4:7" x14ac:dyDescent="0.3">
      <c r="D40" s="1">
        <v>195</v>
      </c>
      <c r="E40" s="3">
        <v>40882</v>
      </c>
      <c r="F40" s="3">
        <v>41117</v>
      </c>
      <c r="G40" s="3" t="str">
        <f t="shared" si="1"/>
        <v>0 years, 7 months, 22 days</v>
      </c>
    </row>
    <row r="41" spans="4:7" x14ac:dyDescent="0.3">
      <c r="D41" s="1">
        <v>198</v>
      </c>
      <c r="E41" s="3">
        <v>35922</v>
      </c>
      <c r="F41" s="3">
        <v>42733</v>
      </c>
      <c r="G41" s="3" t="str">
        <f t="shared" si="1"/>
        <v>18 years, 7 months, 22 days</v>
      </c>
    </row>
    <row r="42" spans="4:7" x14ac:dyDescent="0.3">
      <c r="D42" s="1">
        <v>205</v>
      </c>
      <c r="E42" s="3">
        <v>33918</v>
      </c>
      <c r="F42" s="3">
        <v>37102</v>
      </c>
      <c r="G42" s="3" t="str">
        <f t="shared" si="1"/>
        <v>8 years, 8 months, 20 days</v>
      </c>
    </row>
    <row r="43" spans="4:7" x14ac:dyDescent="0.3">
      <c r="D43" s="1">
        <v>209</v>
      </c>
      <c r="E43" s="3">
        <v>29908</v>
      </c>
      <c r="F43" s="3">
        <v>34324</v>
      </c>
      <c r="G43" s="3" t="str">
        <f t="shared" si="1"/>
        <v>12 years, 1 months, 3 days</v>
      </c>
    </row>
    <row r="44" spans="4:7" x14ac:dyDescent="0.3">
      <c r="D44" s="1">
        <v>221</v>
      </c>
      <c r="E44" s="3">
        <v>30316</v>
      </c>
      <c r="F44" s="3">
        <v>31268</v>
      </c>
      <c r="G44" s="3" t="str">
        <f t="shared" si="1"/>
        <v>2 years, 7 months, 9 days</v>
      </c>
    </row>
    <row r="45" spans="4:7" x14ac:dyDescent="0.3">
      <c r="D45" s="1">
        <v>222</v>
      </c>
      <c r="E45" s="3">
        <v>26370</v>
      </c>
      <c r="F45" s="3">
        <v>32839</v>
      </c>
      <c r="G45" s="3" t="str">
        <f t="shared" si="1"/>
        <v>17 years, 8 months, 15 days</v>
      </c>
    </row>
    <row r="46" spans="4:7" x14ac:dyDescent="0.3">
      <c r="D46" s="1">
        <v>226</v>
      </c>
      <c r="E46" s="3">
        <v>31375</v>
      </c>
      <c r="F46" s="3">
        <v>34598</v>
      </c>
      <c r="G46" s="3" t="str">
        <f t="shared" si="1"/>
        <v>8 years, 9 months, 28 days</v>
      </c>
    </row>
    <row r="47" spans="4:7" x14ac:dyDescent="0.3">
      <c r="D47" s="1">
        <v>233</v>
      </c>
      <c r="E47" s="3">
        <v>36315</v>
      </c>
      <c r="F47" s="3">
        <v>42362</v>
      </c>
      <c r="G47" s="3" t="str">
        <f t="shared" si="1"/>
        <v>16 years, 6 months, 20 days</v>
      </c>
    </row>
    <row r="48" spans="4:7" x14ac:dyDescent="0.3">
      <c r="D48" s="1">
        <v>245</v>
      </c>
      <c r="E48" s="3">
        <v>34702</v>
      </c>
      <c r="F48" s="3">
        <v>36783</v>
      </c>
      <c r="G48" s="3" t="str">
        <f t="shared" si="1"/>
        <v>5 years, 8 months, 11 days</v>
      </c>
    </row>
    <row r="49" spans="4:7" x14ac:dyDescent="0.3">
      <c r="D49" s="1">
        <v>247</v>
      </c>
      <c r="E49" s="3">
        <v>25935</v>
      </c>
      <c r="F49" s="3">
        <v>30207</v>
      </c>
      <c r="G49" s="3" t="str">
        <f t="shared" si="1"/>
        <v>11 years, 8 months, 11 days</v>
      </c>
    </row>
    <row r="50" spans="4:7" x14ac:dyDescent="0.3">
      <c r="D50" s="1">
        <v>248</v>
      </c>
      <c r="E50" s="3">
        <v>40345</v>
      </c>
      <c r="F50" s="3">
        <v>43963</v>
      </c>
      <c r="G50" s="3" t="str">
        <f t="shared" si="1"/>
        <v>9 years, 10 months, 26 days</v>
      </c>
    </row>
    <row r="51" spans="4:7" x14ac:dyDescent="0.3">
      <c r="D51" s="1">
        <v>249</v>
      </c>
      <c r="E51" s="3">
        <v>37119</v>
      </c>
      <c r="F51" s="3">
        <v>37384</v>
      </c>
      <c r="G51" s="3" t="str">
        <f t="shared" si="1"/>
        <v>0 years, 8 months, 22 days</v>
      </c>
    </row>
    <row r="52" spans="4:7" x14ac:dyDescent="0.3">
      <c r="D52" s="1">
        <v>250</v>
      </c>
      <c r="E52" s="3">
        <v>41746</v>
      </c>
      <c r="F52" s="3">
        <v>44742</v>
      </c>
      <c r="G52" s="3" t="str">
        <f t="shared" si="1"/>
        <v>8 years, 2 months, 13 days</v>
      </c>
    </row>
    <row r="53" spans="4:7" x14ac:dyDescent="0.3">
      <c r="D53" s="1">
        <v>262</v>
      </c>
      <c r="E53" s="3">
        <v>40299</v>
      </c>
      <c r="F53" s="3">
        <v>44142</v>
      </c>
      <c r="G53" s="3" t="str">
        <f t="shared" si="1"/>
        <v>10 years, 6 months, 6 days</v>
      </c>
    </row>
    <row r="54" spans="4:7" x14ac:dyDescent="0.3">
      <c r="D54" s="1">
        <v>271</v>
      </c>
      <c r="E54" s="3">
        <v>40353</v>
      </c>
      <c r="F54" s="3">
        <v>47425</v>
      </c>
      <c r="G54" s="3" t="str">
        <f t="shared" si="1"/>
        <v>19 years, 4 months, 10 days</v>
      </c>
    </row>
    <row r="55" spans="4:7" x14ac:dyDescent="0.3">
      <c r="D55" s="1">
        <v>275</v>
      </c>
      <c r="E55" s="3">
        <v>34426</v>
      </c>
      <c r="F55" s="3">
        <v>38002</v>
      </c>
      <c r="G55" s="3" t="str">
        <f t="shared" si="1"/>
        <v>9 years, 9 months, 14 days</v>
      </c>
    </row>
    <row r="56" spans="4:7" x14ac:dyDescent="0.3">
      <c r="D56" s="1">
        <v>277</v>
      </c>
      <c r="E56" s="3">
        <v>40312</v>
      </c>
      <c r="F56" s="3">
        <v>42939</v>
      </c>
      <c r="G56" s="3" t="str">
        <f t="shared" si="1"/>
        <v>7 years, 2 months, 9 days</v>
      </c>
    </row>
    <row r="57" spans="4:7" x14ac:dyDescent="0.3">
      <c r="D57" s="1">
        <v>278</v>
      </c>
      <c r="E57" s="3">
        <v>28397</v>
      </c>
      <c r="F57" s="3">
        <v>31787</v>
      </c>
      <c r="G57" s="3" t="str">
        <f t="shared" si="1"/>
        <v>9 years, 3 months, 12 days</v>
      </c>
    </row>
    <row r="58" spans="4:7" x14ac:dyDescent="0.3">
      <c r="D58" s="1">
        <v>279</v>
      </c>
      <c r="E58" s="3">
        <v>29908</v>
      </c>
      <c r="F58" s="3">
        <v>32618</v>
      </c>
      <c r="G58" s="3" t="str">
        <f t="shared" si="1"/>
        <v>7 years, 5 months, 2 days</v>
      </c>
    </row>
    <row r="59" spans="4:7" x14ac:dyDescent="0.3">
      <c r="D59" s="1">
        <v>301</v>
      </c>
      <c r="E59" s="3">
        <v>43183</v>
      </c>
      <c r="F59" s="3">
        <v>49672</v>
      </c>
      <c r="G59" s="3" t="str">
        <f t="shared" si="1"/>
        <v>17 years, 9 months, 5 days</v>
      </c>
    </row>
    <row r="60" spans="4:7" x14ac:dyDescent="0.3">
      <c r="D60" s="1">
        <v>310</v>
      </c>
      <c r="E60" s="3">
        <v>26413</v>
      </c>
      <c r="F60" s="3">
        <v>30022</v>
      </c>
      <c r="G60" s="3" t="str">
        <f t="shared" si="1"/>
        <v>9 years, 10 months, 16 days</v>
      </c>
    </row>
    <row r="61" spans="4:7" x14ac:dyDescent="0.3">
      <c r="D61" s="1">
        <v>311</v>
      </c>
      <c r="E61" s="3">
        <v>38436</v>
      </c>
      <c r="F61" s="3">
        <v>43732</v>
      </c>
      <c r="G61" s="3" t="str">
        <f t="shared" si="1"/>
        <v>14 years, 5 months, 30 days</v>
      </c>
    </row>
    <row r="62" spans="4:7" x14ac:dyDescent="0.3">
      <c r="D62" s="1">
        <v>316</v>
      </c>
      <c r="E62" s="3">
        <v>30104</v>
      </c>
      <c r="F62" s="3">
        <v>32121</v>
      </c>
      <c r="G62" s="3" t="str">
        <f t="shared" si="1"/>
        <v>5 years, 6 months, 8 days</v>
      </c>
    </row>
    <row r="63" spans="4:7" x14ac:dyDescent="0.3">
      <c r="D63" s="1">
        <v>318</v>
      </c>
      <c r="E63" s="3">
        <v>27180</v>
      </c>
      <c r="F63" s="3">
        <v>31970</v>
      </c>
      <c r="G63" s="3" t="str">
        <f t="shared" si="1"/>
        <v>13 years, 1 months, 11 days</v>
      </c>
    </row>
    <row r="64" spans="4:7" x14ac:dyDescent="0.3">
      <c r="D64" s="1">
        <v>327</v>
      </c>
      <c r="E64" s="3">
        <v>42960</v>
      </c>
      <c r="F64" s="3">
        <v>46401</v>
      </c>
      <c r="G64" s="3" t="str">
        <f t="shared" si="1"/>
        <v>9 years, 5 months, 1 days</v>
      </c>
    </row>
    <row r="65" spans="4:7" x14ac:dyDescent="0.3">
      <c r="D65" s="1">
        <v>330</v>
      </c>
      <c r="E65" s="3">
        <v>34590</v>
      </c>
      <c r="F65" s="3">
        <v>38534</v>
      </c>
      <c r="G65" s="3" t="str">
        <f t="shared" si="1"/>
        <v>10 years, 9 months, 18 days</v>
      </c>
    </row>
    <row r="66" spans="4:7" x14ac:dyDescent="0.3">
      <c r="D66" s="1">
        <v>335</v>
      </c>
      <c r="E66" s="3">
        <v>30974</v>
      </c>
      <c r="F66" s="3">
        <v>35261</v>
      </c>
      <c r="G66" s="3" t="str">
        <f t="shared" si="1"/>
        <v>11 years, 8 months, 26 days</v>
      </c>
    </row>
    <row r="67" spans="4:7" x14ac:dyDescent="0.3">
      <c r="D67" s="1">
        <v>349</v>
      </c>
      <c r="E67" s="3">
        <v>41049</v>
      </c>
      <c r="F67" s="3">
        <v>43066</v>
      </c>
      <c r="G67" s="3" t="str">
        <f t="shared" si="1"/>
        <v>5 years, 6 months, 7 days</v>
      </c>
    </row>
    <row r="68" spans="4:7" x14ac:dyDescent="0.3">
      <c r="D68" s="1">
        <v>351</v>
      </c>
      <c r="E68" s="3">
        <v>41589</v>
      </c>
      <c r="F68" s="3">
        <v>46347</v>
      </c>
      <c r="G68" s="3" t="str">
        <f t="shared" si="1"/>
        <v>13 years, 0 months, 10 days</v>
      </c>
    </row>
    <row r="69" spans="4:7" x14ac:dyDescent="0.3">
      <c r="D69" s="1">
        <v>353</v>
      </c>
      <c r="E69" s="3">
        <v>32419</v>
      </c>
      <c r="F69" s="3">
        <v>39518</v>
      </c>
      <c r="G69" s="3" t="str">
        <f t="shared" si="1"/>
        <v>19 years, 5 months, 8 days</v>
      </c>
    </row>
    <row r="70" spans="4:7" x14ac:dyDescent="0.3">
      <c r="D70" s="1">
        <v>356</v>
      </c>
      <c r="E70" s="3">
        <v>39964</v>
      </c>
      <c r="F70" s="3">
        <v>41914</v>
      </c>
      <c r="G70" s="3" t="str">
        <f t="shared" ref="G70:G101" si="2">DATEDIF(E70, F70, "y") &amp;" years, "&amp;DATEDIF(E70, F70, "ym") &amp;" months, " &amp;DATEDIF(E70, F70, "md") &amp;" days"</f>
        <v>5 years, 4 months, 1 days</v>
      </c>
    </row>
    <row r="71" spans="4:7" x14ac:dyDescent="0.3">
      <c r="D71" s="1">
        <v>357</v>
      </c>
      <c r="E71" s="3">
        <v>29105</v>
      </c>
      <c r="F71" s="3">
        <v>30098</v>
      </c>
      <c r="G71" s="3" t="str">
        <f t="shared" si="2"/>
        <v>2 years, 8 months, 20 days</v>
      </c>
    </row>
    <row r="72" spans="4:7" x14ac:dyDescent="0.3">
      <c r="D72" s="1">
        <v>360</v>
      </c>
      <c r="E72" s="3">
        <v>29113</v>
      </c>
      <c r="F72" s="3">
        <v>34515</v>
      </c>
      <c r="G72" s="3" t="str">
        <f t="shared" si="2"/>
        <v>14 years, 9 months, 15 days</v>
      </c>
    </row>
    <row r="73" spans="4:7" x14ac:dyDescent="0.3">
      <c r="D73" s="1">
        <v>364</v>
      </c>
      <c r="E73" s="3">
        <v>41589</v>
      </c>
      <c r="F73" s="3">
        <v>44826</v>
      </c>
      <c r="G73" s="3" t="str">
        <f t="shared" si="2"/>
        <v>8 years, 10 months, 11 days</v>
      </c>
    </row>
    <row r="74" spans="4:7" x14ac:dyDescent="0.3">
      <c r="D74" s="1">
        <v>366</v>
      </c>
      <c r="E74" s="3">
        <v>26107</v>
      </c>
      <c r="F74" s="3">
        <v>27549</v>
      </c>
      <c r="G74" s="3" t="str">
        <f t="shared" si="2"/>
        <v>3 years, 11 months, 12 days</v>
      </c>
    </row>
    <row r="75" spans="4:7" x14ac:dyDescent="0.3">
      <c r="D75" s="1">
        <v>370</v>
      </c>
      <c r="E75" s="3">
        <v>35960</v>
      </c>
      <c r="F75" s="3">
        <v>42486</v>
      </c>
      <c r="G75" s="3" t="str">
        <f t="shared" si="2"/>
        <v>17 years, 10 months, 12 days</v>
      </c>
    </row>
    <row r="76" spans="4:7" x14ac:dyDescent="0.3">
      <c r="D76" s="1">
        <v>379</v>
      </c>
      <c r="E76" s="3">
        <v>37813</v>
      </c>
      <c r="F76" s="3">
        <v>40733</v>
      </c>
      <c r="G76" s="3" t="str">
        <f t="shared" si="2"/>
        <v>7 years, 11 months, 28 days</v>
      </c>
    </row>
    <row r="77" spans="4:7" x14ac:dyDescent="0.3">
      <c r="D77" s="1">
        <v>384</v>
      </c>
      <c r="E77" s="3">
        <v>37462</v>
      </c>
      <c r="F77" s="3">
        <v>41946</v>
      </c>
      <c r="G77" s="3" t="str">
        <f t="shared" si="2"/>
        <v>12 years, 3 months, 9 days</v>
      </c>
    </row>
    <row r="78" spans="4:7" x14ac:dyDescent="0.3">
      <c r="D78" s="1">
        <v>390</v>
      </c>
      <c r="E78" s="3">
        <v>39331</v>
      </c>
      <c r="F78" s="3">
        <v>44555</v>
      </c>
      <c r="G78" s="3" t="str">
        <f t="shared" si="2"/>
        <v>14 years, 3 months, 19 days</v>
      </c>
    </row>
    <row r="79" spans="4:7" x14ac:dyDescent="0.3">
      <c r="D79" s="1">
        <v>392</v>
      </c>
      <c r="E79" s="3">
        <v>28109</v>
      </c>
      <c r="F79" s="3">
        <v>28839</v>
      </c>
      <c r="G79" s="3" t="str">
        <f t="shared" si="2"/>
        <v>2 years, 0 months, 0 days</v>
      </c>
    </row>
    <row r="80" spans="4:7" x14ac:dyDescent="0.3">
      <c r="D80" s="1">
        <v>396</v>
      </c>
      <c r="E80" s="3">
        <v>30071</v>
      </c>
      <c r="F80" s="3">
        <v>35395</v>
      </c>
      <c r="G80" s="3" t="str">
        <f t="shared" si="2"/>
        <v>14 years, 6 months, 27 days</v>
      </c>
    </row>
    <row r="81" spans="4:7" x14ac:dyDescent="0.3">
      <c r="D81" s="1">
        <v>400</v>
      </c>
      <c r="E81" s="3">
        <v>38732</v>
      </c>
      <c r="F81" s="3">
        <v>43894</v>
      </c>
      <c r="G81" s="3" t="str">
        <f t="shared" si="2"/>
        <v>14 years, 1 months, 18 days</v>
      </c>
    </row>
    <row r="82" spans="4:7" x14ac:dyDescent="0.3">
      <c r="D82" s="1">
        <v>401</v>
      </c>
      <c r="E82" s="3">
        <v>36906</v>
      </c>
      <c r="F82" s="3">
        <v>39080</v>
      </c>
      <c r="G82" s="3" t="str">
        <f t="shared" si="2"/>
        <v>5 years, 11 months, 14 days</v>
      </c>
    </row>
    <row r="83" spans="4:7" x14ac:dyDescent="0.3">
      <c r="D83" s="1">
        <v>406</v>
      </c>
      <c r="E83" s="3">
        <v>32359</v>
      </c>
      <c r="F83" s="3">
        <v>39222</v>
      </c>
      <c r="G83" s="3" t="str">
        <f t="shared" si="2"/>
        <v>18 years, 9 months, 16 days</v>
      </c>
    </row>
    <row r="84" spans="4:7" x14ac:dyDescent="0.3">
      <c r="D84" s="1">
        <v>407</v>
      </c>
      <c r="E84" s="3">
        <v>32729</v>
      </c>
      <c r="F84" s="3">
        <v>39308</v>
      </c>
      <c r="G84" s="3" t="str">
        <f t="shared" si="2"/>
        <v>18 years, 0 months, 5 days</v>
      </c>
    </row>
    <row r="85" spans="4:7" x14ac:dyDescent="0.3">
      <c r="D85" s="1">
        <v>410</v>
      </c>
      <c r="E85" s="3">
        <v>41343</v>
      </c>
      <c r="F85" s="3">
        <v>48407</v>
      </c>
      <c r="G85" s="3" t="str">
        <f t="shared" si="2"/>
        <v>19 years, 4 months, 2 days</v>
      </c>
    </row>
    <row r="86" spans="4:7" x14ac:dyDescent="0.3">
      <c r="D86" s="1">
        <v>416</v>
      </c>
      <c r="E86" s="3">
        <v>40802</v>
      </c>
      <c r="F86" s="3">
        <v>46010</v>
      </c>
      <c r="G86" s="3" t="str">
        <f t="shared" si="2"/>
        <v>14 years, 3 months, 3 days</v>
      </c>
    </row>
    <row r="87" spans="4:7" x14ac:dyDescent="0.3">
      <c r="D87" s="1">
        <v>417</v>
      </c>
      <c r="E87" s="3">
        <v>40081</v>
      </c>
      <c r="F87" s="3">
        <v>45001</v>
      </c>
      <c r="G87" s="3" t="str">
        <f t="shared" si="2"/>
        <v>13 years, 5 months, 19 days</v>
      </c>
    </row>
    <row r="88" spans="4:7" x14ac:dyDescent="0.3">
      <c r="D88" s="1">
        <v>421</v>
      </c>
      <c r="E88" s="3">
        <v>37431</v>
      </c>
      <c r="F88" s="3">
        <v>41643</v>
      </c>
      <c r="G88" s="3" t="str">
        <f t="shared" si="2"/>
        <v>11 years, 6 months, 11 days</v>
      </c>
    </row>
    <row r="89" spans="4:7" x14ac:dyDescent="0.3">
      <c r="D89" s="1">
        <v>425</v>
      </c>
      <c r="E89" s="3">
        <v>42890</v>
      </c>
      <c r="F89" s="3">
        <v>43808</v>
      </c>
      <c r="G89" s="3" t="str">
        <f t="shared" si="2"/>
        <v>2 years, 6 months, 5 days</v>
      </c>
    </row>
    <row r="90" spans="4:7" x14ac:dyDescent="0.3">
      <c r="D90" s="1">
        <v>426</v>
      </c>
      <c r="E90" s="3">
        <v>39390</v>
      </c>
      <c r="F90" s="3">
        <v>45663</v>
      </c>
      <c r="G90" s="3" t="str">
        <f t="shared" si="2"/>
        <v>17 years, 2 months, 2 days</v>
      </c>
    </row>
    <row r="91" spans="4:7" x14ac:dyDescent="0.3">
      <c r="D91" s="1">
        <v>435</v>
      </c>
      <c r="E91" s="3">
        <v>34857</v>
      </c>
      <c r="F91" s="3">
        <v>39999</v>
      </c>
      <c r="G91" s="3" t="str">
        <f t="shared" si="2"/>
        <v>14 years, 0 months, 28 days</v>
      </c>
    </row>
    <row r="92" spans="4:7" x14ac:dyDescent="0.3">
      <c r="D92" s="1">
        <v>446</v>
      </c>
      <c r="E92" s="3">
        <v>35806</v>
      </c>
      <c r="F92" s="3">
        <v>42557</v>
      </c>
      <c r="G92" s="3" t="str">
        <f t="shared" si="2"/>
        <v>18 years, 5 months, 25 days</v>
      </c>
    </row>
    <row r="93" spans="4:7" x14ac:dyDescent="0.3">
      <c r="D93" s="1">
        <v>450</v>
      </c>
      <c r="E93" s="3">
        <v>26914</v>
      </c>
      <c r="F93" s="3">
        <v>30324</v>
      </c>
      <c r="G93" s="3" t="str">
        <f t="shared" si="2"/>
        <v>9 years, 4 months, 1 days</v>
      </c>
    </row>
    <row r="94" spans="4:7" x14ac:dyDescent="0.3">
      <c r="D94" s="1">
        <v>455</v>
      </c>
      <c r="E94" s="3">
        <v>27310</v>
      </c>
      <c r="F94" s="3">
        <v>32333</v>
      </c>
      <c r="G94" s="3" t="str">
        <f t="shared" si="2"/>
        <v>13 years, 9 months, 1 days</v>
      </c>
    </row>
    <row r="95" spans="4:7" x14ac:dyDescent="0.3">
      <c r="D95" s="1">
        <v>456</v>
      </c>
      <c r="E95" s="3">
        <v>42368</v>
      </c>
      <c r="F95" s="3">
        <v>48934</v>
      </c>
      <c r="G95" s="3" t="str">
        <f t="shared" si="2"/>
        <v>17 years, 11 months, 21 days</v>
      </c>
    </row>
    <row r="96" spans="4:7" x14ac:dyDescent="0.3">
      <c r="D96" s="1">
        <v>457</v>
      </c>
      <c r="E96" s="3">
        <v>27186</v>
      </c>
      <c r="F96" s="3">
        <v>28042</v>
      </c>
      <c r="G96" s="3" t="str">
        <f t="shared" si="2"/>
        <v>2 years, 4 months, 3 days</v>
      </c>
    </row>
    <row r="97" spans="4:7" x14ac:dyDescent="0.3">
      <c r="D97" s="1">
        <v>461</v>
      </c>
      <c r="E97" s="3">
        <v>42926</v>
      </c>
      <c r="F97" s="3">
        <v>48907</v>
      </c>
      <c r="G97" s="3" t="str">
        <f t="shared" si="2"/>
        <v>16 years, 4 months, 14 days</v>
      </c>
    </row>
    <row r="98" spans="4:7" x14ac:dyDescent="0.3">
      <c r="D98" s="1">
        <v>467</v>
      </c>
      <c r="E98" s="3">
        <v>30178</v>
      </c>
      <c r="F98" s="3">
        <v>34084</v>
      </c>
      <c r="G98" s="3" t="str">
        <f t="shared" si="2"/>
        <v>10 years, 8 months, 10 days</v>
      </c>
    </row>
    <row r="99" spans="4:7" x14ac:dyDescent="0.3">
      <c r="D99" s="1">
        <v>473</v>
      </c>
      <c r="E99" s="3">
        <v>27879</v>
      </c>
      <c r="F99" s="3">
        <v>34520</v>
      </c>
      <c r="G99" s="3" t="str">
        <f t="shared" si="2"/>
        <v>18 years, 2 months, 6 days</v>
      </c>
    </row>
    <row r="100" spans="4:7" x14ac:dyDescent="0.3">
      <c r="D100" s="1">
        <v>491</v>
      </c>
      <c r="E100" s="3">
        <v>39557</v>
      </c>
      <c r="F100" s="3">
        <v>44427</v>
      </c>
      <c r="G100" s="3" t="str">
        <f t="shared" si="2"/>
        <v>13 years, 4 months, 0 days</v>
      </c>
    </row>
    <row r="101" spans="4:7" x14ac:dyDescent="0.3">
      <c r="D101" s="1">
        <v>495</v>
      </c>
      <c r="E101" s="3">
        <v>41908</v>
      </c>
      <c r="F101" s="3">
        <v>49045</v>
      </c>
      <c r="G101" s="3" t="str">
        <f t="shared" si="2"/>
        <v>19 years, 6 months, 16 days</v>
      </c>
    </row>
    <row r="102" spans="4:7" x14ac:dyDescent="0.3">
      <c r="D102" s="1">
        <v>500</v>
      </c>
      <c r="E102" s="3">
        <v>40312</v>
      </c>
      <c r="F102" s="3">
        <v>41125</v>
      </c>
      <c r="G102" s="3" t="str">
        <f t="shared" ref="G102:G133" si="3">DATEDIF(E102, F102, "y") &amp;" years, "&amp;DATEDIF(E102, F102, "ym") &amp;" months, " &amp;DATEDIF(E102, F102, "md") &amp;" days"</f>
        <v>2 years, 2 months, 21 days</v>
      </c>
    </row>
    <row r="103" spans="4:7" x14ac:dyDescent="0.3">
      <c r="D103" s="1">
        <v>503</v>
      </c>
      <c r="E103" s="3">
        <v>36013</v>
      </c>
      <c r="F103" s="3">
        <v>41934</v>
      </c>
      <c r="G103" s="3" t="str">
        <f t="shared" si="3"/>
        <v>16 years, 2 months, 16 days</v>
      </c>
    </row>
    <row r="104" spans="4:7" x14ac:dyDescent="0.3">
      <c r="D104" s="1">
        <v>504</v>
      </c>
      <c r="E104" s="3">
        <v>29175</v>
      </c>
      <c r="F104" s="3">
        <v>32461</v>
      </c>
      <c r="G104" s="3" t="str">
        <f t="shared" si="3"/>
        <v>8 years, 11 months, 29 days</v>
      </c>
    </row>
    <row r="105" spans="4:7" x14ac:dyDescent="0.3">
      <c r="D105" s="1">
        <v>516</v>
      </c>
      <c r="E105" s="3">
        <v>37813</v>
      </c>
      <c r="F105" s="3">
        <v>40269</v>
      </c>
      <c r="G105" s="3" t="str">
        <f t="shared" si="3"/>
        <v>6 years, 8 months, 21 days</v>
      </c>
    </row>
    <row r="106" spans="4:7" x14ac:dyDescent="0.3">
      <c r="D106" s="1">
        <v>527</v>
      </c>
      <c r="E106" s="3">
        <v>26995</v>
      </c>
      <c r="F106" s="3">
        <v>29875</v>
      </c>
      <c r="G106" s="3" t="str">
        <f t="shared" si="3"/>
        <v>7 years, 10 months, 19 days</v>
      </c>
    </row>
    <row r="107" spans="4:7" x14ac:dyDescent="0.3">
      <c r="D107" s="1">
        <v>529</v>
      </c>
      <c r="E107" s="3">
        <v>27557</v>
      </c>
      <c r="F107" s="3">
        <v>30326</v>
      </c>
      <c r="G107" s="3" t="str">
        <f t="shared" si="3"/>
        <v>7 years, 6 months, 29 days</v>
      </c>
    </row>
    <row r="108" spans="4:7" x14ac:dyDescent="0.3">
      <c r="D108" s="1">
        <v>531</v>
      </c>
      <c r="E108" s="3">
        <v>40143</v>
      </c>
      <c r="F108" s="3">
        <v>46708</v>
      </c>
      <c r="G108" s="3" t="str">
        <f t="shared" si="3"/>
        <v>17 years, 11 months, 22 days</v>
      </c>
    </row>
    <row r="109" spans="4:7" x14ac:dyDescent="0.3">
      <c r="D109" s="1">
        <v>536</v>
      </c>
      <c r="E109" s="3">
        <v>40030</v>
      </c>
      <c r="F109" s="3">
        <v>41940</v>
      </c>
      <c r="G109" s="3" t="str">
        <f t="shared" si="3"/>
        <v>5 years, 2 months, 23 days</v>
      </c>
    </row>
    <row r="110" spans="4:7" x14ac:dyDescent="0.3">
      <c r="D110" s="1">
        <v>544</v>
      </c>
      <c r="E110" s="3">
        <v>43375</v>
      </c>
      <c r="F110" s="3">
        <v>50746</v>
      </c>
      <c r="G110" s="3" t="str">
        <f t="shared" si="3"/>
        <v>20 years, 2 months, 5 days</v>
      </c>
    </row>
    <row r="111" spans="4:7" x14ac:dyDescent="0.3">
      <c r="D111" s="1">
        <v>547</v>
      </c>
      <c r="E111" s="3">
        <v>38948</v>
      </c>
      <c r="F111" s="3">
        <v>44564</v>
      </c>
      <c r="G111" s="3" t="str">
        <f t="shared" si="3"/>
        <v>15 years, 4 months, 15 days</v>
      </c>
    </row>
    <row r="112" spans="4:7" x14ac:dyDescent="0.3">
      <c r="D112" s="1">
        <v>549</v>
      </c>
      <c r="E112" s="3">
        <v>26598</v>
      </c>
      <c r="F112" s="3">
        <v>32864</v>
      </c>
      <c r="G112" s="3" t="str">
        <f t="shared" si="3"/>
        <v>17 years, 1 months, 26 days</v>
      </c>
    </row>
    <row r="113" spans="4:7" x14ac:dyDescent="0.3">
      <c r="D113" s="1">
        <v>568</v>
      </c>
      <c r="E113" s="3">
        <v>33031</v>
      </c>
      <c r="F113" s="3">
        <v>37004</v>
      </c>
      <c r="G113" s="3" t="str">
        <f t="shared" si="3"/>
        <v>10 years, 10 months, 16 days</v>
      </c>
    </row>
    <row r="114" spans="4:7" x14ac:dyDescent="0.3">
      <c r="D114" s="1">
        <v>574</v>
      </c>
      <c r="E114" s="3">
        <v>38631</v>
      </c>
      <c r="F114" s="3">
        <v>44297</v>
      </c>
      <c r="G114" s="3" t="str">
        <f t="shared" si="3"/>
        <v>15 years, 6 months, 5 days</v>
      </c>
    </row>
    <row r="115" spans="4:7" x14ac:dyDescent="0.3">
      <c r="D115" s="1">
        <v>576</v>
      </c>
      <c r="E115" s="3">
        <v>27763</v>
      </c>
      <c r="F115" s="3">
        <v>31305</v>
      </c>
      <c r="G115" s="3" t="str">
        <f t="shared" si="3"/>
        <v>9 years, 8 months, 11 days</v>
      </c>
    </row>
    <row r="116" spans="4:7" x14ac:dyDescent="0.3">
      <c r="D116" s="1">
        <v>590</v>
      </c>
      <c r="E116" s="3">
        <v>37462</v>
      </c>
      <c r="F116" s="3">
        <v>40524</v>
      </c>
      <c r="G116" s="3" t="str">
        <f t="shared" si="3"/>
        <v>8 years, 4 months, 17 days</v>
      </c>
    </row>
    <row r="117" spans="4:7" x14ac:dyDescent="0.3">
      <c r="D117" s="1">
        <v>595</v>
      </c>
      <c r="E117" s="3">
        <v>30820</v>
      </c>
      <c r="F117" s="3">
        <v>36600</v>
      </c>
      <c r="G117" s="3" t="str">
        <f t="shared" si="3"/>
        <v>15 years, 9 months, 26 days</v>
      </c>
    </row>
    <row r="118" spans="4:7" x14ac:dyDescent="0.3">
      <c r="D118" s="1">
        <v>596</v>
      </c>
      <c r="E118" s="3">
        <v>42003</v>
      </c>
      <c r="F118" s="3">
        <v>48009</v>
      </c>
      <c r="G118" s="3" t="str">
        <f t="shared" si="3"/>
        <v>16 years, 5 months, 11 days</v>
      </c>
    </row>
    <row r="119" spans="4:7" x14ac:dyDescent="0.3">
      <c r="D119" s="1">
        <v>597</v>
      </c>
      <c r="E119" s="3">
        <v>29072</v>
      </c>
      <c r="F119" s="3">
        <v>33197</v>
      </c>
      <c r="G119" s="3" t="str">
        <f t="shared" si="3"/>
        <v>11 years, 3 months, 15 days</v>
      </c>
    </row>
    <row r="120" spans="4:7" x14ac:dyDescent="0.3">
      <c r="D120" s="1">
        <v>598</v>
      </c>
      <c r="E120" s="3">
        <v>31583</v>
      </c>
      <c r="F120" s="3">
        <v>35172</v>
      </c>
      <c r="G120" s="3" t="str">
        <f t="shared" si="3"/>
        <v>9 years, 9 months, 28 days</v>
      </c>
    </row>
    <row r="121" spans="4:7" x14ac:dyDescent="0.3">
      <c r="D121" s="1">
        <v>609</v>
      </c>
      <c r="E121" s="3">
        <v>34249</v>
      </c>
      <c r="F121" s="3">
        <v>37326</v>
      </c>
      <c r="G121" s="3" t="str">
        <f t="shared" si="3"/>
        <v>8 years, 5 months, 4 days</v>
      </c>
    </row>
    <row r="122" spans="4:7" x14ac:dyDescent="0.3">
      <c r="D122" s="1">
        <v>614</v>
      </c>
      <c r="E122" s="3">
        <v>31441</v>
      </c>
      <c r="F122" s="3">
        <v>32606</v>
      </c>
      <c r="G122" s="3" t="str">
        <f t="shared" si="3"/>
        <v>3 years, 2 months, 10 days</v>
      </c>
    </row>
    <row r="123" spans="4:7" x14ac:dyDescent="0.3">
      <c r="D123" s="1">
        <v>617</v>
      </c>
      <c r="E123" s="3">
        <v>33099</v>
      </c>
      <c r="F123" s="3">
        <v>34310</v>
      </c>
      <c r="G123" s="3" t="str">
        <f t="shared" si="3"/>
        <v>3 years, 3 months, 23 days</v>
      </c>
    </row>
    <row r="124" spans="4:7" x14ac:dyDescent="0.3">
      <c r="D124" s="1">
        <v>623</v>
      </c>
      <c r="E124" s="3">
        <v>28109</v>
      </c>
      <c r="F124" s="3">
        <v>31210</v>
      </c>
      <c r="G124" s="3" t="str">
        <f t="shared" si="3"/>
        <v>8 years, 5 months, 28 days</v>
      </c>
    </row>
    <row r="125" spans="4:7" x14ac:dyDescent="0.3">
      <c r="D125" s="1">
        <v>634</v>
      </c>
      <c r="E125" s="3">
        <v>38125</v>
      </c>
      <c r="F125" s="3">
        <v>42624</v>
      </c>
      <c r="G125" s="3" t="str">
        <f t="shared" si="3"/>
        <v>12 years, 3 months, 24 days</v>
      </c>
    </row>
    <row r="126" spans="4:7" x14ac:dyDescent="0.3">
      <c r="D126" s="1">
        <v>635</v>
      </c>
      <c r="E126" s="3">
        <v>29348</v>
      </c>
      <c r="F126" s="3">
        <v>32068</v>
      </c>
      <c r="G126" s="3" t="str">
        <f t="shared" si="3"/>
        <v>7 years, 5 months, 11 days</v>
      </c>
    </row>
    <row r="127" spans="4:7" x14ac:dyDescent="0.3">
      <c r="D127" s="1">
        <v>636</v>
      </c>
      <c r="E127" s="3">
        <v>36289</v>
      </c>
      <c r="F127" s="3">
        <v>38504</v>
      </c>
      <c r="G127" s="3" t="str">
        <f t="shared" si="3"/>
        <v>6 years, 0 months, 23 days</v>
      </c>
    </row>
    <row r="128" spans="4:7" x14ac:dyDescent="0.3">
      <c r="D128" s="1">
        <v>638</v>
      </c>
      <c r="E128" s="3">
        <v>42876</v>
      </c>
      <c r="F128" s="3">
        <v>45275</v>
      </c>
      <c r="G128" s="3" t="str">
        <f t="shared" si="3"/>
        <v>6 years, 6 months, 24 days</v>
      </c>
    </row>
    <row r="129" spans="4:7" x14ac:dyDescent="0.3">
      <c r="D129" s="1">
        <v>640</v>
      </c>
      <c r="E129" s="3">
        <v>42654</v>
      </c>
      <c r="F129" s="3">
        <v>46610</v>
      </c>
      <c r="G129" s="3" t="str">
        <f t="shared" si="3"/>
        <v>10 years, 10 months, 0 days</v>
      </c>
    </row>
    <row r="130" spans="4:7" x14ac:dyDescent="0.3">
      <c r="D130" s="1">
        <v>646</v>
      </c>
      <c r="E130" s="3">
        <v>41348</v>
      </c>
      <c r="F130" s="3">
        <v>45448</v>
      </c>
      <c r="G130" s="3" t="str">
        <f t="shared" si="3"/>
        <v>11 years, 2 months, 21 days</v>
      </c>
    </row>
    <row r="131" spans="4:7" x14ac:dyDescent="0.3">
      <c r="D131" s="1">
        <v>650</v>
      </c>
      <c r="E131" s="3">
        <v>30958</v>
      </c>
      <c r="F131" s="3">
        <v>33313</v>
      </c>
      <c r="G131" s="3" t="str">
        <f t="shared" si="3"/>
        <v>6 years, 5 months, 13 days</v>
      </c>
    </row>
    <row r="132" spans="4:7" x14ac:dyDescent="0.3">
      <c r="D132" s="1">
        <v>654</v>
      </c>
      <c r="E132" s="3">
        <v>35927</v>
      </c>
      <c r="F132" s="3">
        <v>39342</v>
      </c>
      <c r="G132" s="3" t="str">
        <f t="shared" si="3"/>
        <v>9 years, 4 months, 5 days</v>
      </c>
    </row>
    <row r="133" spans="4:7" x14ac:dyDescent="0.3">
      <c r="D133" s="1">
        <v>656</v>
      </c>
      <c r="E133" s="3">
        <v>30479</v>
      </c>
      <c r="F133" s="3">
        <v>37219</v>
      </c>
      <c r="G133" s="3" t="str">
        <f t="shared" si="3"/>
        <v>18 years, 5 months, 12 days</v>
      </c>
    </row>
    <row r="134" spans="4:7" x14ac:dyDescent="0.3">
      <c r="D134" s="1">
        <v>657</v>
      </c>
      <c r="E134" s="3">
        <v>31583</v>
      </c>
      <c r="F134" s="3">
        <v>38920</v>
      </c>
      <c r="G134" s="3" t="str">
        <f t="shared" ref="G134:G165" si="4">DATEDIF(E134, F134, "y") &amp;" years, "&amp;DATEDIF(E134, F134, "ym") &amp;" months, " &amp;DATEDIF(E134, F134, "md") &amp;" days"</f>
        <v>20 years, 1 months, 2 days</v>
      </c>
    </row>
    <row r="135" spans="4:7" x14ac:dyDescent="0.3">
      <c r="D135" s="1">
        <v>666</v>
      </c>
      <c r="E135" s="3">
        <v>32166</v>
      </c>
      <c r="F135" s="3">
        <v>39254</v>
      </c>
      <c r="G135" s="3" t="str">
        <f t="shared" si="4"/>
        <v>19 years, 4 months, 28 days</v>
      </c>
    </row>
    <row r="136" spans="4:7" x14ac:dyDescent="0.3">
      <c r="D136" s="1">
        <v>671</v>
      </c>
      <c r="E136" s="3">
        <v>37775</v>
      </c>
      <c r="F136" s="3">
        <v>40119</v>
      </c>
      <c r="G136" s="3" t="str">
        <f t="shared" si="4"/>
        <v>6 years, 4 months, 30 days</v>
      </c>
    </row>
    <row r="137" spans="4:7" x14ac:dyDescent="0.3">
      <c r="D137" s="1">
        <v>681</v>
      </c>
      <c r="E137" s="3">
        <v>39826</v>
      </c>
      <c r="F137" s="3">
        <v>43852</v>
      </c>
      <c r="G137" s="3" t="str">
        <f t="shared" si="4"/>
        <v>11 years, 0 months, 9 days</v>
      </c>
    </row>
    <row r="138" spans="4:7" x14ac:dyDescent="0.3">
      <c r="D138" s="1">
        <v>683</v>
      </c>
      <c r="E138" s="3">
        <v>40408</v>
      </c>
      <c r="F138" s="3">
        <v>46382</v>
      </c>
      <c r="G138" s="3" t="str">
        <f t="shared" si="4"/>
        <v>16 years, 4 months, 8 days</v>
      </c>
    </row>
    <row r="139" spans="4:7" x14ac:dyDescent="0.3">
      <c r="D139" s="1">
        <v>685</v>
      </c>
      <c r="E139" s="3">
        <v>27099</v>
      </c>
      <c r="F139" s="3">
        <v>30644</v>
      </c>
      <c r="G139" s="3" t="str">
        <f t="shared" si="4"/>
        <v>9 years, 8 months, 13 days</v>
      </c>
    </row>
    <row r="140" spans="4:7" x14ac:dyDescent="0.3">
      <c r="D140" s="1">
        <v>690</v>
      </c>
      <c r="E140" s="3">
        <v>40486</v>
      </c>
      <c r="F140" s="3">
        <v>42090</v>
      </c>
      <c r="G140" s="3" t="str">
        <f t="shared" si="4"/>
        <v>4 years, 4 months, 23 days</v>
      </c>
    </row>
    <row r="141" spans="4:7" x14ac:dyDescent="0.3">
      <c r="D141" s="1">
        <v>694</v>
      </c>
      <c r="E141" s="3">
        <v>37775</v>
      </c>
      <c r="F141" s="3">
        <v>41767</v>
      </c>
      <c r="G141" s="3" t="str">
        <f t="shared" si="4"/>
        <v>10 years, 11 months, 5 days</v>
      </c>
    </row>
    <row r="142" spans="4:7" x14ac:dyDescent="0.3">
      <c r="D142" s="1">
        <v>696</v>
      </c>
      <c r="E142" s="3">
        <v>35026</v>
      </c>
      <c r="F142" s="3">
        <v>36681</v>
      </c>
      <c r="G142" s="3" t="str">
        <f t="shared" si="4"/>
        <v>4 years, 6 months, 12 days</v>
      </c>
    </row>
    <row r="143" spans="4:7" x14ac:dyDescent="0.3">
      <c r="D143" s="1">
        <v>703</v>
      </c>
      <c r="E143" s="3">
        <v>31441</v>
      </c>
      <c r="F143" s="3">
        <v>31780</v>
      </c>
      <c r="G143" s="3" t="str">
        <f t="shared" si="4"/>
        <v>0 years, 11 months, 5 days</v>
      </c>
    </row>
    <row r="144" spans="4:7" x14ac:dyDescent="0.3">
      <c r="D144" s="1">
        <v>704</v>
      </c>
      <c r="E144" s="3">
        <v>41603</v>
      </c>
      <c r="F144" s="3">
        <v>47401</v>
      </c>
      <c r="G144" s="3" t="str">
        <f t="shared" si="4"/>
        <v>15 years, 10 months, 15 days</v>
      </c>
    </row>
    <row r="145" spans="4:7" x14ac:dyDescent="0.3">
      <c r="D145" s="1">
        <v>705</v>
      </c>
      <c r="E145" s="3">
        <v>38692</v>
      </c>
      <c r="F145" s="3">
        <v>44323</v>
      </c>
      <c r="G145" s="3" t="str">
        <f t="shared" si="4"/>
        <v>15 years, 5 months, 1 days</v>
      </c>
    </row>
    <row r="146" spans="4:7" x14ac:dyDescent="0.3">
      <c r="D146" s="1">
        <v>713</v>
      </c>
      <c r="E146" s="3">
        <v>28068</v>
      </c>
      <c r="F146" s="3">
        <v>33221</v>
      </c>
      <c r="G146" s="3" t="str">
        <f t="shared" si="4"/>
        <v>14 years, 1 months, 10 days</v>
      </c>
    </row>
    <row r="147" spans="4:7" x14ac:dyDescent="0.3">
      <c r="D147" s="1">
        <v>722</v>
      </c>
      <c r="E147" s="3">
        <v>30033</v>
      </c>
      <c r="F147" s="3">
        <v>35533</v>
      </c>
      <c r="G147" s="3" t="str">
        <f t="shared" si="4"/>
        <v>15 years, 0 months, 21 days</v>
      </c>
    </row>
    <row r="148" spans="4:7" x14ac:dyDescent="0.3">
      <c r="D148" s="1">
        <v>731</v>
      </c>
      <c r="E148" s="3">
        <v>29331</v>
      </c>
      <c r="F148" s="3">
        <v>31520</v>
      </c>
      <c r="G148" s="3" t="str">
        <f t="shared" si="4"/>
        <v>5 years, 11 months, 29 days</v>
      </c>
    </row>
    <row r="149" spans="4:7" x14ac:dyDescent="0.3">
      <c r="D149" s="1">
        <v>735</v>
      </c>
      <c r="E149" s="3">
        <v>32245</v>
      </c>
      <c r="F149" s="3">
        <v>37459</v>
      </c>
      <c r="G149" s="3" t="str">
        <f t="shared" si="4"/>
        <v>14 years, 3 months, 10 days</v>
      </c>
    </row>
    <row r="150" spans="4:7" x14ac:dyDescent="0.3">
      <c r="D150" s="1">
        <v>740</v>
      </c>
      <c r="E150" s="3">
        <v>26189</v>
      </c>
      <c r="F150" s="3">
        <v>26840</v>
      </c>
      <c r="G150" s="3" t="str">
        <f t="shared" si="4"/>
        <v>1 years, 9 months, 12 days</v>
      </c>
    </row>
    <row r="151" spans="4:7" x14ac:dyDescent="0.3">
      <c r="D151" s="1">
        <v>751</v>
      </c>
      <c r="E151" s="3">
        <v>40353</v>
      </c>
      <c r="F151" s="3">
        <v>42443</v>
      </c>
      <c r="G151" s="3" t="str">
        <f t="shared" si="4"/>
        <v>5 years, 8 months, 19 days</v>
      </c>
    </row>
    <row r="152" spans="4:7" x14ac:dyDescent="0.3">
      <c r="D152" s="1">
        <v>752</v>
      </c>
      <c r="E152" s="3">
        <v>41782</v>
      </c>
      <c r="F152" s="3">
        <v>42648</v>
      </c>
      <c r="G152" s="3" t="str">
        <f t="shared" si="4"/>
        <v>2 years, 4 months, 12 days</v>
      </c>
    </row>
    <row r="153" spans="4:7" x14ac:dyDescent="0.3">
      <c r="D153" s="1">
        <v>754</v>
      </c>
      <c r="E153" s="3">
        <v>40312</v>
      </c>
      <c r="F153" s="3">
        <v>46709</v>
      </c>
      <c r="G153" s="3" t="str">
        <f t="shared" si="4"/>
        <v>17 years, 6 months, 4 days</v>
      </c>
    </row>
    <row r="154" spans="4:7" x14ac:dyDescent="0.3">
      <c r="D154" s="1">
        <v>761</v>
      </c>
      <c r="E154" s="3">
        <v>27099</v>
      </c>
      <c r="F154" s="3">
        <v>29521</v>
      </c>
      <c r="G154" s="3" t="str">
        <f t="shared" si="4"/>
        <v>6 years, 7 months, 16 days</v>
      </c>
    </row>
    <row r="155" spans="4:7" x14ac:dyDescent="0.3">
      <c r="D155" s="1">
        <v>762</v>
      </c>
      <c r="E155" s="3">
        <v>43729</v>
      </c>
      <c r="F155" s="3">
        <v>45888</v>
      </c>
      <c r="G155" s="3" t="str">
        <f t="shared" si="4"/>
        <v>5 years, 10 months, 29 days</v>
      </c>
    </row>
    <row r="156" spans="4:7" x14ac:dyDescent="0.3">
      <c r="D156" s="1">
        <v>767</v>
      </c>
      <c r="E156" s="3">
        <v>26914</v>
      </c>
      <c r="F156" s="3">
        <v>28047</v>
      </c>
      <c r="G156" s="3" t="str">
        <f t="shared" si="4"/>
        <v>3 years, 1 months, 7 days</v>
      </c>
    </row>
    <row r="157" spans="4:7" x14ac:dyDescent="0.3">
      <c r="D157" s="1">
        <v>776</v>
      </c>
      <c r="E157" s="3">
        <v>42858</v>
      </c>
      <c r="F157" s="3">
        <v>44214</v>
      </c>
      <c r="G157" s="3" t="str">
        <f t="shared" si="4"/>
        <v>3 years, 8 months, 15 days</v>
      </c>
    </row>
    <row r="158" spans="4:7" x14ac:dyDescent="0.3">
      <c r="D158" s="1">
        <v>782</v>
      </c>
      <c r="E158" s="3">
        <v>37161</v>
      </c>
      <c r="F158" s="3">
        <v>41937</v>
      </c>
      <c r="G158" s="3" t="str">
        <f t="shared" si="4"/>
        <v>13 years, 0 months, 28 days</v>
      </c>
    </row>
    <row r="159" spans="4:7" x14ac:dyDescent="0.3">
      <c r="D159" s="1">
        <v>784</v>
      </c>
      <c r="E159" s="3">
        <v>34491</v>
      </c>
      <c r="F159" s="3">
        <v>39592</v>
      </c>
      <c r="G159" s="3" t="str">
        <f t="shared" si="4"/>
        <v>13 years, 11 months, 18 days</v>
      </c>
    </row>
    <row r="160" spans="4:7" x14ac:dyDescent="0.3">
      <c r="D160" s="1">
        <v>788</v>
      </c>
      <c r="E160" s="3">
        <v>40677</v>
      </c>
      <c r="F160" s="3">
        <v>41528</v>
      </c>
      <c r="G160" s="3" t="str">
        <f t="shared" si="4"/>
        <v>2 years, 3 months, 28 days</v>
      </c>
    </row>
    <row r="161" spans="4:7" x14ac:dyDescent="0.3">
      <c r="D161" s="1">
        <v>792</v>
      </c>
      <c r="E161" s="3">
        <v>37044</v>
      </c>
      <c r="F161" s="3">
        <v>41647</v>
      </c>
      <c r="G161" s="3" t="str">
        <f t="shared" si="4"/>
        <v>12 years, 7 months, 6 days</v>
      </c>
    </row>
    <row r="162" spans="4:7" x14ac:dyDescent="0.3">
      <c r="D162" s="1">
        <v>795</v>
      </c>
      <c r="E162" s="3">
        <v>30612</v>
      </c>
      <c r="F162" s="3">
        <v>37450</v>
      </c>
      <c r="G162" s="3" t="str">
        <f t="shared" si="4"/>
        <v>18 years, 8 months, 20 days</v>
      </c>
    </row>
    <row r="163" spans="4:7" x14ac:dyDescent="0.3">
      <c r="D163" s="1">
        <v>800</v>
      </c>
      <c r="E163" s="3">
        <v>32842</v>
      </c>
      <c r="F163" s="3">
        <v>39978</v>
      </c>
      <c r="G163" s="3" t="str">
        <f t="shared" si="4"/>
        <v>19 years, 6 months, 15 days</v>
      </c>
    </row>
    <row r="164" spans="4:7" x14ac:dyDescent="0.3">
      <c r="D164" s="1">
        <v>804</v>
      </c>
      <c r="E164" s="3">
        <v>35666</v>
      </c>
      <c r="F164" s="3">
        <v>40366</v>
      </c>
      <c r="G164" s="3" t="str">
        <f t="shared" si="4"/>
        <v>12 years, 10 months, 13 days</v>
      </c>
    </row>
    <row r="165" spans="4:7" x14ac:dyDescent="0.3">
      <c r="D165" s="1">
        <v>805</v>
      </c>
      <c r="E165" s="3">
        <v>30618</v>
      </c>
      <c r="F165" s="3">
        <v>32019</v>
      </c>
      <c r="G165" s="3" t="str">
        <f t="shared" si="4"/>
        <v>3 years, 10 months, 1 days</v>
      </c>
    </row>
    <row r="166" spans="4:7" x14ac:dyDescent="0.3">
      <c r="D166" s="1">
        <v>808</v>
      </c>
      <c r="E166" s="3">
        <v>41746</v>
      </c>
      <c r="F166" s="3">
        <v>48917</v>
      </c>
      <c r="G166" s="3" t="str">
        <f t="shared" ref="G166:G197" si="5">DATEDIF(E166, F166, "y") &amp;" years, "&amp;DATEDIF(E166, F166, "ym") &amp;" months, " &amp;DATEDIF(E166, F166, "md") &amp;" days"</f>
        <v>19 years, 7 months, 17 days</v>
      </c>
    </row>
    <row r="167" spans="4:7" x14ac:dyDescent="0.3">
      <c r="D167" s="1">
        <v>817</v>
      </c>
      <c r="E167" s="3">
        <v>37522</v>
      </c>
      <c r="F167" s="3">
        <v>38801</v>
      </c>
      <c r="G167" s="3" t="str">
        <f t="shared" si="5"/>
        <v>3 years, 6 months, 2 days</v>
      </c>
    </row>
    <row r="168" spans="4:7" x14ac:dyDescent="0.3">
      <c r="D168" s="1">
        <v>820</v>
      </c>
      <c r="E168" s="3">
        <v>41028</v>
      </c>
      <c r="F168" s="3">
        <v>45546</v>
      </c>
      <c r="G168" s="3" t="str">
        <f t="shared" si="5"/>
        <v>12 years, 4 months, 13 days</v>
      </c>
    </row>
    <row r="169" spans="4:7" x14ac:dyDescent="0.3">
      <c r="D169" s="1">
        <v>826</v>
      </c>
      <c r="E169" s="3">
        <v>41487</v>
      </c>
      <c r="F169" s="3">
        <v>45451</v>
      </c>
      <c r="G169" s="3" t="str">
        <f t="shared" si="5"/>
        <v>10 years, 10 months, 7 days</v>
      </c>
    </row>
    <row r="170" spans="4:7" x14ac:dyDescent="0.3">
      <c r="D170" s="1">
        <v>830</v>
      </c>
      <c r="E170" s="3">
        <v>40353</v>
      </c>
      <c r="F170" s="3">
        <v>46345</v>
      </c>
      <c r="G170" s="3" t="str">
        <f t="shared" si="5"/>
        <v>16 years, 4 months, 26 days</v>
      </c>
    </row>
    <row r="171" spans="4:7" x14ac:dyDescent="0.3">
      <c r="D171" s="1">
        <v>833</v>
      </c>
      <c r="E171" s="3">
        <v>34590</v>
      </c>
      <c r="F171" s="3">
        <v>40297</v>
      </c>
      <c r="G171" s="3" t="str">
        <f t="shared" si="5"/>
        <v>15 years, 7 months, 16 days</v>
      </c>
    </row>
    <row r="172" spans="4:7" x14ac:dyDescent="0.3">
      <c r="D172" s="1">
        <v>834</v>
      </c>
      <c r="E172" s="3">
        <v>35575</v>
      </c>
      <c r="F172" s="3">
        <v>42548</v>
      </c>
      <c r="G172" s="3" t="str">
        <f t="shared" si="5"/>
        <v>19 years, 1 months, 2 days</v>
      </c>
    </row>
    <row r="173" spans="4:7" x14ac:dyDescent="0.3">
      <c r="D173" s="1">
        <v>844</v>
      </c>
      <c r="E173" s="3">
        <v>31375</v>
      </c>
      <c r="F173" s="3">
        <v>32024</v>
      </c>
      <c r="G173" s="3" t="str">
        <f t="shared" si="5"/>
        <v>1 years, 9 months, 11 days</v>
      </c>
    </row>
    <row r="174" spans="4:7" x14ac:dyDescent="0.3">
      <c r="D174" s="1">
        <v>847</v>
      </c>
      <c r="E174" s="3">
        <v>33752</v>
      </c>
      <c r="F174" s="3">
        <v>36913</v>
      </c>
      <c r="G174" s="3" t="str">
        <f t="shared" si="5"/>
        <v>8 years, 7 months, 25 days</v>
      </c>
    </row>
    <row r="175" spans="4:7" x14ac:dyDescent="0.3">
      <c r="D175" s="1">
        <v>863</v>
      </c>
      <c r="E175" s="3">
        <v>36850</v>
      </c>
      <c r="F175" s="3">
        <v>39795</v>
      </c>
      <c r="G175" s="3" t="str">
        <f t="shared" si="5"/>
        <v>8 years, 0 months, 23 days</v>
      </c>
    </row>
    <row r="176" spans="4:7" x14ac:dyDescent="0.3">
      <c r="D176" s="1">
        <v>867</v>
      </c>
      <c r="E176" s="3">
        <v>39674</v>
      </c>
      <c r="F176" s="3">
        <v>45603</v>
      </c>
      <c r="G176" s="3" t="str">
        <f t="shared" si="5"/>
        <v>16 years, 2 months, 24 days</v>
      </c>
    </row>
    <row r="177" spans="4:7" x14ac:dyDescent="0.3">
      <c r="D177" s="1">
        <v>872</v>
      </c>
      <c r="E177" s="3">
        <v>36589</v>
      </c>
      <c r="F177" s="3">
        <v>41980</v>
      </c>
      <c r="G177" s="3" t="str">
        <f t="shared" si="5"/>
        <v>14 years, 9 months, 3 days</v>
      </c>
    </row>
    <row r="178" spans="4:7" x14ac:dyDescent="0.3">
      <c r="D178" s="1">
        <v>877</v>
      </c>
      <c r="E178" s="3">
        <v>38732</v>
      </c>
      <c r="F178" s="3">
        <v>43959</v>
      </c>
      <c r="G178" s="3" t="str">
        <f t="shared" si="5"/>
        <v>14 years, 3 months, 23 days</v>
      </c>
    </row>
    <row r="179" spans="4:7" x14ac:dyDescent="0.3">
      <c r="D179" s="1">
        <v>882</v>
      </c>
      <c r="E179" s="3">
        <v>37044</v>
      </c>
      <c r="F179" s="3">
        <v>41846</v>
      </c>
      <c r="G179" s="3" t="str">
        <f t="shared" si="5"/>
        <v>13 years, 1 months, 24 days</v>
      </c>
    </row>
    <row r="180" spans="4:7" x14ac:dyDescent="0.3">
      <c r="D180" s="1">
        <v>884</v>
      </c>
      <c r="E180" s="3">
        <v>34882</v>
      </c>
      <c r="F180" s="3">
        <v>41522</v>
      </c>
      <c r="G180" s="3" t="str">
        <f t="shared" si="5"/>
        <v>18 years, 2 months, 3 days</v>
      </c>
    </row>
    <row r="181" spans="4:7" x14ac:dyDescent="0.3">
      <c r="D181" s="1">
        <v>888</v>
      </c>
      <c r="E181" s="3">
        <v>39669</v>
      </c>
      <c r="F181" s="3">
        <v>40341</v>
      </c>
      <c r="G181" s="3" t="str">
        <f t="shared" si="5"/>
        <v>1 years, 10 months, 3 days</v>
      </c>
    </row>
    <row r="182" spans="4:7" x14ac:dyDescent="0.3">
      <c r="D182" s="1">
        <v>896</v>
      </c>
      <c r="E182" s="3">
        <v>42675</v>
      </c>
      <c r="F182" s="3">
        <v>44395</v>
      </c>
      <c r="G182" s="3" t="str">
        <f t="shared" si="5"/>
        <v>4 years, 8 months, 17 days</v>
      </c>
    </row>
    <row r="183" spans="4:7" x14ac:dyDescent="0.3">
      <c r="D183" s="1">
        <v>897</v>
      </c>
      <c r="E183" s="3">
        <v>35922</v>
      </c>
      <c r="F183" s="3">
        <v>36252</v>
      </c>
      <c r="G183" s="3" t="str">
        <f t="shared" si="5"/>
        <v>0 years, 10 months, 26 days</v>
      </c>
    </row>
    <row r="184" spans="4:7" x14ac:dyDescent="0.3">
      <c r="D184" s="1">
        <v>898</v>
      </c>
      <c r="E184" s="3">
        <v>29175</v>
      </c>
      <c r="F184" s="3">
        <v>30472</v>
      </c>
      <c r="G184" s="3" t="str">
        <f t="shared" si="5"/>
        <v>3 years, 6 months, 20 days</v>
      </c>
    </row>
    <row r="185" spans="4:7" x14ac:dyDescent="0.3">
      <c r="D185" s="1">
        <v>899</v>
      </c>
      <c r="E185" s="3">
        <v>26367</v>
      </c>
      <c r="F185" s="3">
        <v>30146</v>
      </c>
      <c r="G185" s="3" t="str">
        <f t="shared" si="5"/>
        <v>10 years, 4 months, 5 days</v>
      </c>
    </row>
    <row r="186" spans="4:7" x14ac:dyDescent="0.3">
      <c r="D186" s="1">
        <v>903</v>
      </c>
      <c r="E186" s="3">
        <v>41603</v>
      </c>
      <c r="F186" s="3">
        <v>42856</v>
      </c>
      <c r="G186" s="3" t="str">
        <f t="shared" si="5"/>
        <v>3 years, 5 months, 6 days</v>
      </c>
    </row>
    <row r="187" spans="4:7" x14ac:dyDescent="0.3">
      <c r="D187" s="1">
        <v>906</v>
      </c>
      <c r="E187" s="3">
        <v>41028</v>
      </c>
      <c r="F187" s="3">
        <v>44948</v>
      </c>
      <c r="G187" s="3" t="str">
        <f t="shared" si="5"/>
        <v>10 years, 8 months, 24 days</v>
      </c>
    </row>
    <row r="188" spans="4:7" x14ac:dyDescent="0.3">
      <c r="D188" s="1">
        <v>908</v>
      </c>
      <c r="E188" s="3">
        <v>38732</v>
      </c>
      <c r="F188" s="3">
        <v>45501</v>
      </c>
      <c r="G188" s="3" t="str">
        <f t="shared" si="5"/>
        <v>18 years, 6 months, 13 days</v>
      </c>
    </row>
    <row r="189" spans="4:7" x14ac:dyDescent="0.3">
      <c r="D189" s="1">
        <v>912</v>
      </c>
      <c r="E189" s="3">
        <v>28370</v>
      </c>
      <c r="F189" s="3">
        <v>28932</v>
      </c>
      <c r="G189" s="3" t="str">
        <f t="shared" si="5"/>
        <v>1 years, 6 months, 16 days</v>
      </c>
    </row>
    <row r="190" spans="4:7" x14ac:dyDescent="0.3">
      <c r="D190" s="1">
        <v>914</v>
      </c>
      <c r="E190" s="3">
        <v>31368</v>
      </c>
      <c r="F190" s="3">
        <v>36107</v>
      </c>
      <c r="G190" s="3" t="str">
        <f t="shared" si="5"/>
        <v>12 years, 11 months, 22 days</v>
      </c>
    </row>
    <row r="191" spans="4:7" x14ac:dyDescent="0.3">
      <c r="D191" s="1">
        <v>916</v>
      </c>
      <c r="E191" s="3">
        <v>39964</v>
      </c>
      <c r="F191" s="3">
        <v>44504</v>
      </c>
      <c r="G191" s="3" t="str">
        <f t="shared" si="5"/>
        <v>12 years, 5 months, 4 days</v>
      </c>
    </row>
    <row r="192" spans="4:7" x14ac:dyDescent="0.3">
      <c r="D192" s="1">
        <v>932</v>
      </c>
      <c r="E192" s="3">
        <v>31145</v>
      </c>
      <c r="F192" s="3">
        <v>33985</v>
      </c>
      <c r="G192" s="3" t="str">
        <f t="shared" si="5"/>
        <v>7 years, 9 months, 8 days</v>
      </c>
    </row>
    <row r="193" spans="4:7" x14ac:dyDescent="0.3">
      <c r="D193" s="1">
        <v>944</v>
      </c>
      <c r="E193" s="3">
        <v>34590</v>
      </c>
      <c r="F193" s="3">
        <v>39192</v>
      </c>
      <c r="G193" s="3" t="str">
        <f t="shared" si="5"/>
        <v>12 years, 7 months, 7 days</v>
      </c>
    </row>
    <row r="194" spans="4:7" x14ac:dyDescent="0.3">
      <c r="D194" s="1">
        <v>945</v>
      </c>
      <c r="E194" s="3">
        <v>27616</v>
      </c>
      <c r="F194" s="3">
        <v>33380</v>
      </c>
      <c r="G194" s="3" t="str">
        <f t="shared" si="5"/>
        <v>15 years, 9 months, 12 days</v>
      </c>
    </row>
    <row r="195" spans="4:7" x14ac:dyDescent="0.3">
      <c r="D195" s="1">
        <v>948</v>
      </c>
      <c r="E195" s="3">
        <v>40565</v>
      </c>
      <c r="F195" s="3">
        <v>42654</v>
      </c>
      <c r="G195" s="3" t="str">
        <f t="shared" si="5"/>
        <v>5 years, 8 months, 19 days</v>
      </c>
    </row>
    <row r="196" spans="4:7" x14ac:dyDescent="0.3">
      <c r="D196" s="1">
        <v>953</v>
      </c>
      <c r="E196" s="3">
        <v>36589</v>
      </c>
      <c r="F196" s="3">
        <v>42397</v>
      </c>
      <c r="G196" s="3" t="str">
        <f t="shared" si="5"/>
        <v>15 years, 10 months, 24 days</v>
      </c>
    </row>
    <row r="197" spans="4:7" x14ac:dyDescent="0.3">
      <c r="D197" s="1">
        <v>955</v>
      </c>
      <c r="E197" s="3">
        <v>28397</v>
      </c>
      <c r="F197" s="3">
        <v>33803</v>
      </c>
      <c r="G197" s="3" t="str">
        <f t="shared" si="5"/>
        <v>14 years, 9 months, 19 days</v>
      </c>
    </row>
    <row r="198" spans="4:7" x14ac:dyDescent="0.3">
      <c r="D198" s="1">
        <v>969</v>
      </c>
      <c r="E198" s="3">
        <v>29901</v>
      </c>
      <c r="F198" s="3">
        <v>36594</v>
      </c>
      <c r="G198" s="3" t="str">
        <f t="shared" ref="G198:G205" si="6">DATEDIF(E198, F198, "y") &amp;" years, "&amp;DATEDIF(E198, F198, "ym") &amp;" months, " &amp;DATEDIF(E198, F198, "md") &amp;" days"</f>
        <v>18 years, 3 months, 27 days</v>
      </c>
    </row>
    <row r="199" spans="4:7" x14ac:dyDescent="0.3">
      <c r="D199" s="1">
        <v>972</v>
      </c>
      <c r="E199" s="3">
        <v>39964</v>
      </c>
      <c r="F199" s="3">
        <v>45194</v>
      </c>
      <c r="G199" s="3" t="str">
        <f t="shared" si="6"/>
        <v>14 years, 3 months, 25 days</v>
      </c>
    </row>
    <row r="200" spans="4:7" x14ac:dyDescent="0.3">
      <c r="D200" s="1">
        <v>973</v>
      </c>
      <c r="E200" s="3">
        <v>39784</v>
      </c>
      <c r="F200" s="3">
        <v>46105</v>
      </c>
      <c r="G200" s="3" t="str">
        <f t="shared" si="6"/>
        <v>17 years, 3 months, 22 days</v>
      </c>
    </row>
    <row r="201" spans="4:7" x14ac:dyDescent="0.3">
      <c r="D201" s="1">
        <v>976</v>
      </c>
      <c r="E201" s="3">
        <v>41343</v>
      </c>
      <c r="F201" s="3">
        <v>41645</v>
      </c>
      <c r="G201" s="3" t="str">
        <f t="shared" si="6"/>
        <v>0 years, 9 months, 27 days</v>
      </c>
    </row>
    <row r="202" spans="4:7" x14ac:dyDescent="0.3">
      <c r="D202" s="1">
        <v>978</v>
      </c>
      <c r="E202" s="3">
        <v>29419</v>
      </c>
      <c r="F202" s="3">
        <v>30070</v>
      </c>
      <c r="G202" s="3" t="str">
        <f t="shared" si="6"/>
        <v>1 years, 9 months, 12 days</v>
      </c>
    </row>
    <row r="203" spans="4:7" x14ac:dyDescent="0.3">
      <c r="D203" s="1">
        <v>980</v>
      </c>
      <c r="E203" s="3">
        <v>37525</v>
      </c>
      <c r="F203" s="3">
        <v>42541</v>
      </c>
      <c r="G203" s="3" t="str">
        <f t="shared" si="6"/>
        <v>13 years, 8 months, 25 days</v>
      </c>
    </row>
    <row r="204" spans="4:7" x14ac:dyDescent="0.3">
      <c r="D204" s="1">
        <v>981</v>
      </c>
      <c r="E204" s="3">
        <v>28204</v>
      </c>
      <c r="F204" s="3">
        <v>34784</v>
      </c>
      <c r="G204" s="3" t="str">
        <f t="shared" si="6"/>
        <v>18 years, 0 months, 6 days</v>
      </c>
    </row>
    <row r="205" spans="4:7" x14ac:dyDescent="0.3">
      <c r="D205" s="1">
        <v>988</v>
      </c>
      <c r="E205" s="3">
        <v>30950</v>
      </c>
      <c r="F205" s="3">
        <v>31610</v>
      </c>
      <c r="G205" s="3" t="str">
        <f t="shared" si="6"/>
        <v>1 years, 9 months, 22 days</v>
      </c>
    </row>
  </sheetData>
  <mergeCells count="2">
    <mergeCell ref="C2:H2"/>
    <mergeCell ref="C3:H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14E7-D1F5-402A-B611-B19B17E4D2B0}">
  <dimension ref="B3:I178"/>
  <sheetViews>
    <sheetView workbookViewId="0">
      <selection activeCell="N9" sqref="N9"/>
    </sheetView>
  </sheetViews>
  <sheetFormatPr defaultRowHeight="14.4" x14ac:dyDescent="0.3"/>
  <cols>
    <col min="1" max="1" width="9" customWidth="1"/>
    <col min="2" max="3" width="8.5546875" customWidth="1"/>
    <col min="4" max="4" width="8.88671875" style="1" customWidth="1"/>
    <col min="5" max="5" width="20" style="1" bestFit="1" customWidth="1"/>
    <col min="6" max="6" width="17.5546875" bestFit="1" customWidth="1"/>
  </cols>
  <sheetData>
    <row r="3" spans="2:9" ht="15" customHeight="1" x14ac:dyDescent="0.3">
      <c r="B3" s="35" t="s">
        <v>1645</v>
      </c>
      <c r="C3" s="35"/>
      <c r="D3" s="35"/>
      <c r="E3" s="35"/>
      <c r="F3" s="35"/>
      <c r="G3" s="35"/>
      <c r="H3" s="35"/>
      <c r="I3" s="35"/>
    </row>
    <row r="4" spans="2:9" x14ac:dyDescent="0.3">
      <c r="B4" s="36" t="s">
        <v>1646</v>
      </c>
      <c r="C4" s="36"/>
      <c r="D4" s="36"/>
      <c r="E4" s="36"/>
      <c r="F4" s="36"/>
      <c r="G4" s="36"/>
      <c r="H4" s="36"/>
      <c r="I4" s="36"/>
    </row>
    <row r="6" spans="2:9" x14ac:dyDescent="0.3">
      <c r="E6" s="8" t="s">
        <v>1647</v>
      </c>
      <c r="F6" s="1" t="s">
        <v>1644</v>
      </c>
    </row>
    <row r="7" spans="2:9" x14ac:dyDescent="0.3">
      <c r="E7" s="9" t="s">
        <v>22</v>
      </c>
      <c r="F7" s="9">
        <v>227910</v>
      </c>
    </row>
    <row r="8" spans="2:9" x14ac:dyDescent="0.3">
      <c r="E8" s="9" t="s">
        <v>244</v>
      </c>
      <c r="F8" s="9">
        <v>137966</v>
      </c>
    </row>
    <row r="9" spans="2:9" x14ac:dyDescent="0.3">
      <c r="E9" s="9" t="s">
        <v>112</v>
      </c>
      <c r="F9" s="9">
        <v>135685</v>
      </c>
    </row>
    <row r="10" spans="2:9" x14ac:dyDescent="0.3">
      <c r="E10" s="9" t="s">
        <v>96</v>
      </c>
      <c r="F10" s="9">
        <v>129325</v>
      </c>
    </row>
    <row r="11" spans="2:9" x14ac:dyDescent="0.3">
      <c r="E11" s="9" t="s">
        <v>86</v>
      </c>
      <c r="F11" s="9">
        <v>131564</v>
      </c>
    </row>
    <row r="12" spans="2:9" x14ac:dyDescent="0.3">
      <c r="E12" s="9" t="s">
        <v>104</v>
      </c>
      <c r="F12" s="9">
        <v>174415</v>
      </c>
    </row>
    <row r="13" spans="2:9" x14ac:dyDescent="0.3">
      <c r="E13" s="9" t="s">
        <v>124</v>
      </c>
      <c r="F13" s="9">
        <v>135129</v>
      </c>
    </row>
    <row r="14" spans="2:9" x14ac:dyDescent="0.3">
      <c r="E14" s="9" t="s">
        <v>35</v>
      </c>
      <c r="F14" s="9">
        <v>146752</v>
      </c>
    </row>
    <row r="15" spans="2:9" x14ac:dyDescent="0.3">
      <c r="E15" s="9" t="s">
        <v>102</v>
      </c>
      <c r="F15" s="9">
        <v>147150</v>
      </c>
    </row>
    <row r="16" spans="2:9" x14ac:dyDescent="0.3">
      <c r="E16" s="9" t="s">
        <v>42</v>
      </c>
      <c r="F16" s="9">
        <v>120071</v>
      </c>
    </row>
    <row r="17" spans="5:5" x14ac:dyDescent="0.3">
      <c r="E17"/>
    </row>
    <row r="18" spans="5:5" x14ac:dyDescent="0.3">
      <c r="E18"/>
    </row>
    <row r="19" spans="5:5" x14ac:dyDescent="0.3">
      <c r="E19"/>
    </row>
    <row r="20" spans="5:5" x14ac:dyDescent="0.3">
      <c r="E20"/>
    </row>
    <row r="21" spans="5:5" x14ac:dyDescent="0.3">
      <c r="E21"/>
    </row>
    <row r="22" spans="5:5" x14ac:dyDescent="0.3">
      <c r="E22"/>
    </row>
    <row r="23" spans="5:5" x14ac:dyDescent="0.3">
      <c r="E23"/>
    </row>
    <row r="24" spans="5:5" x14ac:dyDescent="0.3">
      <c r="E24"/>
    </row>
    <row r="25" spans="5:5" x14ac:dyDescent="0.3">
      <c r="E25"/>
    </row>
    <row r="26" spans="5:5" x14ac:dyDescent="0.3">
      <c r="E26"/>
    </row>
    <row r="27" spans="5:5" x14ac:dyDescent="0.3">
      <c r="E27"/>
    </row>
    <row r="28" spans="5:5" x14ac:dyDescent="0.3">
      <c r="E28"/>
    </row>
    <row r="29" spans="5:5" x14ac:dyDescent="0.3">
      <c r="E29"/>
    </row>
    <row r="30" spans="5:5" x14ac:dyDescent="0.3">
      <c r="E30"/>
    </row>
    <row r="31" spans="5:5" x14ac:dyDescent="0.3">
      <c r="E31"/>
    </row>
    <row r="32" spans="5:5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  <row r="40" spans="5:5" x14ac:dyDescent="0.3">
      <c r="E40"/>
    </row>
    <row r="41" spans="5:5" x14ac:dyDescent="0.3">
      <c r="E41"/>
    </row>
    <row r="42" spans="5:5" x14ac:dyDescent="0.3">
      <c r="E42"/>
    </row>
    <row r="43" spans="5:5" x14ac:dyDescent="0.3">
      <c r="E43"/>
    </row>
    <row r="44" spans="5:5" x14ac:dyDescent="0.3">
      <c r="E44"/>
    </row>
    <row r="45" spans="5:5" x14ac:dyDescent="0.3">
      <c r="E45"/>
    </row>
    <row r="46" spans="5:5" x14ac:dyDescent="0.3">
      <c r="E46"/>
    </row>
    <row r="47" spans="5:5" x14ac:dyDescent="0.3">
      <c r="E47"/>
    </row>
    <row r="48" spans="5:5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  <row r="52" spans="5:5" x14ac:dyDescent="0.3">
      <c r="E52"/>
    </row>
    <row r="53" spans="5:5" x14ac:dyDescent="0.3">
      <c r="E53"/>
    </row>
    <row r="54" spans="5:5" x14ac:dyDescent="0.3">
      <c r="E54"/>
    </row>
    <row r="55" spans="5:5" x14ac:dyDescent="0.3">
      <c r="E55"/>
    </row>
    <row r="56" spans="5:5" x14ac:dyDescent="0.3">
      <c r="E56"/>
    </row>
    <row r="57" spans="5:5" x14ac:dyDescent="0.3">
      <c r="E57"/>
    </row>
    <row r="58" spans="5:5" x14ac:dyDescent="0.3">
      <c r="E58"/>
    </row>
    <row r="59" spans="5:5" x14ac:dyDescent="0.3">
      <c r="E59"/>
    </row>
    <row r="60" spans="5:5" x14ac:dyDescent="0.3">
      <c r="E60"/>
    </row>
    <row r="61" spans="5:5" x14ac:dyDescent="0.3">
      <c r="E61"/>
    </row>
    <row r="62" spans="5:5" x14ac:dyDescent="0.3">
      <c r="E62"/>
    </row>
    <row r="63" spans="5:5" x14ac:dyDescent="0.3">
      <c r="E63"/>
    </row>
    <row r="64" spans="5:5" x14ac:dyDescent="0.3">
      <c r="E64"/>
    </row>
    <row r="65" spans="5:5" x14ac:dyDescent="0.3">
      <c r="E65"/>
    </row>
    <row r="66" spans="5:5" x14ac:dyDescent="0.3">
      <c r="E66"/>
    </row>
    <row r="67" spans="5:5" x14ac:dyDescent="0.3">
      <c r="E67"/>
    </row>
    <row r="68" spans="5:5" x14ac:dyDescent="0.3">
      <c r="E68"/>
    </row>
    <row r="69" spans="5:5" x14ac:dyDescent="0.3">
      <c r="E69"/>
    </row>
    <row r="70" spans="5:5" x14ac:dyDescent="0.3">
      <c r="E70"/>
    </row>
    <row r="71" spans="5:5" x14ac:dyDescent="0.3">
      <c r="E71"/>
    </row>
    <row r="72" spans="5:5" x14ac:dyDescent="0.3">
      <c r="E72"/>
    </row>
    <row r="73" spans="5:5" x14ac:dyDescent="0.3">
      <c r="E73"/>
    </row>
    <row r="74" spans="5:5" x14ac:dyDescent="0.3">
      <c r="E74"/>
    </row>
    <row r="75" spans="5:5" x14ac:dyDescent="0.3">
      <c r="E75"/>
    </row>
    <row r="76" spans="5:5" x14ac:dyDescent="0.3">
      <c r="E76"/>
    </row>
    <row r="77" spans="5:5" x14ac:dyDescent="0.3">
      <c r="E77"/>
    </row>
    <row r="78" spans="5:5" x14ac:dyDescent="0.3">
      <c r="E78"/>
    </row>
    <row r="79" spans="5:5" x14ac:dyDescent="0.3">
      <c r="E79"/>
    </row>
    <row r="80" spans="5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</sheetData>
  <mergeCells count="2">
    <mergeCell ref="B3:I3"/>
    <mergeCell ref="B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1860-EC7F-4026-A03B-5069D4A803A7}">
  <dimension ref="B2:E11"/>
  <sheetViews>
    <sheetView workbookViewId="0">
      <selection activeCell="E8" sqref="E8"/>
    </sheetView>
  </sheetViews>
  <sheetFormatPr defaultRowHeight="14.4" x14ac:dyDescent="0.3"/>
  <cols>
    <col min="1" max="1" width="9.109375" customWidth="1"/>
    <col min="2" max="2" width="13.5546875" customWidth="1"/>
    <col min="3" max="3" width="15.44140625" style="1" bestFit="1" customWidth="1"/>
    <col min="4" max="4" width="17.5546875" style="1" bestFit="1" customWidth="1"/>
    <col min="5" max="5" width="14.5546875" customWidth="1"/>
  </cols>
  <sheetData>
    <row r="2" spans="2:5" ht="15.6" x14ac:dyDescent="0.3">
      <c r="B2" s="34" t="s">
        <v>1648</v>
      </c>
      <c r="C2" s="33"/>
      <c r="D2" s="33"/>
      <c r="E2" s="33"/>
    </row>
    <row r="3" spans="2:5" x14ac:dyDescent="0.3">
      <c r="B3" s="33" t="s">
        <v>1649</v>
      </c>
      <c r="C3" s="33"/>
      <c r="D3" s="33"/>
      <c r="E3" s="33"/>
    </row>
    <row r="5" spans="2:5" x14ac:dyDescent="0.3">
      <c r="C5" s="8" t="s">
        <v>1635</v>
      </c>
      <c r="D5" s="1" t="s">
        <v>1644</v>
      </c>
    </row>
    <row r="6" spans="2:5" x14ac:dyDescent="0.3">
      <c r="C6" s="1" t="s">
        <v>22</v>
      </c>
      <c r="D6" s="1">
        <v>227910</v>
      </c>
    </row>
    <row r="7" spans="2:5" x14ac:dyDescent="0.3">
      <c r="C7" s="1" t="s">
        <v>244</v>
      </c>
      <c r="D7" s="1">
        <v>137966</v>
      </c>
    </row>
    <row r="8" spans="2:5" x14ac:dyDescent="0.3">
      <c r="C8" s="1" t="s">
        <v>104</v>
      </c>
      <c r="D8" s="1">
        <v>174415</v>
      </c>
    </row>
    <row r="9" spans="2:5" x14ac:dyDescent="0.3">
      <c r="C9" s="1" t="s">
        <v>35</v>
      </c>
      <c r="D9" s="1">
        <v>146752</v>
      </c>
    </row>
    <row r="10" spans="2:5" x14ac:dyDescent="0.3">
      <c r="C10" s="1" t="s">
        <v>102</v>
      </c>
      <c r="D10" s="1">
        <v>147150</v>
      </c>
    </row>
    <row r="11" spans="2:5" x14ac:dyDescent="0.3">
      <c r="C11" s="1" t="s">
        <v>1636</v>
      </c>
      <c r="D11" s="1">
        <v>834193</v>
      </c>
    </row>
  </sheetData>
  <mergeCells count="2">
    <mergeCell ref="B2:E2"/>
    <mergeCell ref="B3:E3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EDD6-6BA0-415D-968B-75FBCA157635}">
  <dimension ref="B2:E9"/>
  <sheetViews>
    <sheetView workbookViewId="0">
      <selection activeCell="G10" sqref="G10"/>
    </sheetView>
  </sheetViews>
  <sheetFormatPr defaultRowHeight="14.4" x14ac:dyDescent="0.3"/>
  <cols>
    <col min="1" max="1" width="7.5546875" customWidth="1"/>
    <col min="2" max="2" width="15" customWidth="1"/>
    <col min="3" max="3" width="15.44140625" style="1" bestFit="1" customWidth="1"/>
    <col min="4" max="4" width="16.44140625" style="1" bestFit="1" customWidth="1"/>
    <col min="5" max="5" width="16.5546875" customWidth="1"/>
  </cols>
  <sheetData>
    <row r="2" spans="2:5" ht="15.6" x14ac:dyDescent="0.3">
      <c r="B2" s="34" t="s">
        <v>1651</v>
      </c>
      <c r="C2" s="34"/>
      <c r="D2" s="34"/>
      <c r="E2" s="34"/>
    </row>
    <row r="3" spans="2:5" x14ac:dyDescent="0.3">
      <c r="B3" s="37" t="s">
        <v>1652</v>
      </c>
      <c r="C3" s="37"/>
      <c r="D3" s="37"/>
      <c r="E3" s="37"/>
    </row>
    <row r="4" spans="2:5" x14ac:dyDescent="0.3">
      <c r="B4" s="37"/>
      <c r="C4" s="37"/>
      <c r="D4" s="37"/>
      <c r="E4" s="37"/>
    </row>
    <row r="6" spans="2:5" x14ac:dyDescent="0.3">
      <c r="C6" s="8" t="s">
        <v>1635</v>
      </c>
      <c r="D6" s="1" t="s">
        <v>1650</v>
      </c>
    </row>
    <row r="7" spans="2:5" x14ac:dyDescent="0.3">
      <c r="C7" s="1" t="s">
        <v>595</v>
      </c>
      <c r="D7" s="1">
        <v>109</v>
      </c>
    </row>
    <row r="8" spans="2:5" x14ac:dyDescent="0.3">
      <c r="C8" s="1" t="s">
        <v>588</v>
      </c>
      <c r="D8" s="1">
        <v>91</v>
      </c>
    </row>
    <row r="9" spans="2:5" x14ac:dyDescent="0.3">
      <c r="C9"/>
      <c r="D9"/>
    </row>
  </sheetData>
  <mergeCells count="2">
    <mergeCell ref="B2:E2"/>
    <mergeCell ref="B3:E4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25F-AF9B-4FD6-8970-1D2DDF2CD9EE}">
  <dimension ref="B2:H205"/>
  <sheetViews>
    <sheetView workbookViewId="0">
      <selection activeCell="G8" sqref="G8"/>
    </sheetView>
  </sheetViews>
  <sheetFormatPr defaultRowHeight="14.4" x14ac:dyDescent="0.3"/>
  <cols>
    <col min="1" max="1" width="8.44140625" bestFit="1" customWidth="1"/>
    <col min="2" max="2" width="13" style="1" customWidth="1"/>
    <col min="3" max="3" width="12.44140625" style="1" customWidth="1"/>
    <col min="4" max="4" width="25.6640625" style="1" customWidth="1"/>
    <col min="5" max="5" width="20.109375" style="1" customWidth="1"/>
    <col min="6" max="6" width="14.88671875" style="1" customWidth="1"/>
    <col min="7" max="7" width="16.109375" style="1" customWidth="1"/>
    <col min="8" max="8" width="18.33203125" style="1" customWidth="1"/>
    <col min="9" max="9" width="11.33203125" customWidth="1"/>
  </cols>
  <sheetData>
    <row r="2" spans="2:8" ht="15.6" x14ac:dyDescent="0.3">
      <c r="B2" s="35" t="s">
        <v>1653</v>
      </c>
      <c r="C2" s="36"/>
      <c r="D2" s="36"/>
      <c r="E2" s="36"/>
      <c r="F2" s="36"/>
      <c r="G2" s="36"/>
      <c r="H2" s="36"/>
    </row>
    <row r="3" spans="2:8" x14ac:dyDescent="0.3">
      <c r="B3" s="36" t="s">
        <v>1654</v>
      </c>
      <c r="C3" s="36"/>
      <c r="D3" s="36"/>
      <c r="E3" s="36"/>
      <c r="F3" s="36"/>
      <c r="G3" s="36"/>
      <c r="H3" s="36"/>
    </row>
    <row r="5" spans="2:8" x14ac:dyDescent="0.3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581</v>
      </c>
    </row>
    <row r="6" spans="2:8" x14ac:dyDescent="0.3">
      <c r="B6" s="1">
        <v>690</v>
      </c>
      <c r="C6" s="1">
        <v>230</v>
      </c>
      <c r="D6" s="1" t="s">
        <v>616</v>
      </c>
      <c r="E6" s="1" t="s">
        <v>595</v>
      </c>
      <c r="F6" s="1" t="s">
        <v>596</v>
      </c>
      <c r="G6" s="1">
        <v>553</v>
      </c>
      <c r="H6" s="1">
        <v>1210</v>
      </c>
    </row>
    <row r="7" spans="2:8" x14ac:dyDescent="0.3">
      <c r="B7" s="1">
        <v>933</v>
      </c>
      <c r="C7" s="1">
        <v>3189</v>
      </c>
      <c r="D7" s="1" t="s">
        <v>616</v>
      </c>
      <c r="E7" s="1" t="s">
        <v>588</v>
      </c>
      <c r="F7" s="1" t="s">
        <v>589</v>
      </c>
      <c r="G7" s="1">
        <v>810</v>
      </c>
      <c r="H7" s="1">
        <v>1114</v>
      </c>
    </row>
    <row r="8" spans="2:8" x14ac:dyDescent="0.3">
      <c r="B8" s="1">
        <v>261</v>
      </c>
      <c r="C8" s="1">
        <v>2216</v>
      </c>
      <c r="D8" s="1" t="s">
        <v>632</v>
      </c>
      <c r="E8" s="1" t="s">
        <v>595</v>
      </c>
      <c r="F8" s="1" t="s">
        <v>589</v>
      </c>
      <c r="G8" s="1">
        <v>994</v>
      </c>
      <c r="H8" s="1">
        <v>1020</v>
      </c>
    </row>
    <row r="9" spans="2:8" x14ac:dyDescent="0.3">
      <c r="B9" s="1">
        <v>445</v>
      </c>
      <c r="C9" s="1">
        <v>1904</v>
      </c>
      <c r="D9" s="1" t="s">
        <v>602</v>
      </c>
      <c r="E9" s="1" t="s">
        <v>595</v>
      </c>
      <c r="F9" s="1" t="s">
        <v>589</v>
      </c>
      <c r="G9" s="1">
        <v>598</v>
      </c>
      <c r="H9" s="1">
        <v>1351</v>
      </c>
    </row>
    <row r="10" spans="2:8" x14ac:dyDescent="0.3">
      <c r="B10" s="1">
        <v>722</v>
      </c>
      <c r="C10" s="1">
        <v>7342</v>
      </c>
      <c r="D10" s="1" t="s">
        <v>635</v>
      </c>
      <c r="E10" s="1" t="s">
        <v>588</v>
      </c>
      <c r="F10" s="1" t="s">
        <v>589</v>
      </c>
      <c r="G10" s="1">
        <v>412</v>
      </c>
      <c r="H10" s="1">
        <v>566</v>
      </c>
    </row>
    <row r="11" spans="2:8" x14ac:dyDescent="0.3">
      <c r="B11" s="1">
        <v>129</v>
      </c>
      <c r="C11" s="1">
        <v>7633</v>
      </c>
      <c r="D11" s="1" t="s">
        <v>646</v>
      </c>
      <c r="E11" s="1" t="s">
        <v>595</v>
      </c>
      <c r="F11" s="1" t="s">
        <v>596</v>
      </c>
      <c r="G11" s="1">
        <v>379</v>
      </c>
      <c r="H11" s="1">
        <v>590</v>
      </c>
    </row>
    <row r="12" spans="2:8" x14ac:dyDescent="0.3">
      <c r="B12" s="1">
        <v>489</v>
      </c>
      <c r="C12" s="1">
        <v>2154</v>
      </c>
      <c r="D12" s="1" t="s">
        <v>605</v>
      </c>
      <c r="E12" s="1" t="s">
        <v>595</v>
      </c>
      <c r="F12" s="1" t="s">
        <v>596</v>
      </c>
      <c r="G12" s="1">
        <v>892</v>
      </c>
      <c r="H12" s="1">
        <v>1407</v>
      </c>
    </row>
    <row r="13" spans="2:8" x14ac:dyDescent="0.3">
      <c r="B13" s="1">
        <v>165</v>
      </c>
      <c r="C13" s="1">
        <v>5543</v>
      </c>
      <c r="D13" s="1" t="s">
        <v>609</v>
      </c>
      <c r="E13" s="1" t="s">
        <v>595</v>
      </c>
      <c r="F13" s="1" t="s">
        <v>596</v>
      </c>
      <c r="G13" s="1">
        <v>347</v>
      </c>
      <c r="H13" s="1">
        <v>786</v>
      </c>
    </row>
    <row r="14" spans="2:8" x14ac:dyDescent="0.3">
      <c r="B14" s="1">
        <v>164</v>
      </c>
      <c r="C14" s="1">
        <v>2332</v>
      </c>
      <c r="D14" s="1" t="s">
        <v>619</v>
      </c>
      <c r="E14" s="1" t="s">
        <v>588</v>
      </c>
      <c r="F14" s="1" t="s">
        <v>589</v>
      </c>
      <c r="G14" s="1">
        <v>457</v>
      </c>
      <c r="H14" s="1">
        <v>855</v>
      </c>
    </row>
    <row r="15" spans="2:8" x14ac:dyDescent="0.3">
      <c r="B15" s="1">
        <v>364</v>
      </c>
      <c r="C15" s="1">
        <v>4094</v>
      </c>
      <c r="D15" s="1" t="s">
        <v>695</v>
      </c>
      <c r="E15" s="1" t="s">
        <v>588</v>
      </c>
      <c r="F15" s="1" t="s">
        <v>589</v>
      </c>
      <c r="G15" s="1">
        <v>957</v>
      </c>
      <c r="H15" s="1">
        <v>1182</v>
      </c>
    </row>
    <row r="16" spans="2:8" x14ac:dyDescent="0.3">
      <c r="B16" s="1">
        <v>469</v>
      </c>
      <c r="C16" s="1">
        <v>3042</v>
      </c>
      <c r="D16" s="1" t="s">
        <v>635</v>
      </c>
      <c r="E16" s="1" t="s">
        <v>588</v>
      </c>
      <c r="F16" s="1" t="s">
        <v>596</v>
      </c>
      <c r="G16" s="1">
        <v>23</v>
      </c>
      <c r="H16" s="1">
        <v>25</v>
      </c>
    </row>
    <row r="17" spans="2:8" x14ac:dyDescent="0.3">
      <c r="B17" s="1">
        <v>158</v>
      </c>
      <c r="C17" s="1">
        <v>2220</v>
      </c>
      <c r="D17" s="1" t="s">
        <v>616</v>
      </c>
      <c r="E17" s="1" t="s">
        <v>595</v>
      </c>
      <c r="F17" s="1" t="s">
        <v>589</v>
      </c>
      <c r="G17" s="1">
        <v>479</v>
      </c>
      <c r="H17" s="1">
        <v>861</v>
      </c>
    </row>
    <row r="18" spans="2:8" x14ac:dyDescent="0.3">
      <c r="B18" s="1">
        <v>337</v>
      </c>
      <c r="C18" s="1">
        <v>4988</v>
      </c>
      <c r="D18" s="1" t="s">
        <v>635</v>
      </c>
      <c r="E18" s="1" t="s">
        <v>595</v>
      </c>
      <c r="F18" s="1" t="s">
        <v>589</v>
      </c>
      <c r="G18" s="1">
        <v>305</v>
      </c>
      <c r="H18" s="1">
        <v>834</v>
      </c>
    </row>
    <row r="19" spans="2:8" x14ac:dyDescent="0.3">
      <c r="B19" s="1">
        <v>634</v>
      </c>
      <c r="C19" s="1">
        <v>175</v>
      </c>
      <c r="D19" s="1" t="s">
        <v>616</v>
      </c>
      <c r="E19" s="1" t="s">
        <v>588</v>
      </c>
      <c r="F19" s="1" t="s">
        <v>589</v>
      </c>
      <c r="G19" s="1">
        <v>939</v>
      </c>
      <c r="H19" s="1">
        <v>1446</v>
      </c>
    </row>
    <row r="20" spans="2:8" x14ac:dyDescent="0.3">
      <c r="B20" s="1">
        <v>577</v>
      </c>
      <c r="C20" s="1">
        <v>4233</v>
      </c>
      <c r="D20" s="1" t="s">
        <v>605</v>
      </c>
      <c r="E20" s="1" t="s">
        <v>595</v>
      </c>
      <c r="F20" s="1" t="s">
        <v>596</v>
      </c>
      <c r="G20" s="1">
        <v>679</v>
      </c>
      <c r="H20" s="1">
        <v>1455</v>
      </c>
    </row>
    <row r="21" spans="2:8" x14ac:dyDescent="0.3">
      <c r="B21" s="1">
        <v>907</v>
      </c>
      <c r="C21" s="1">
        <v>4351</v>
      </c>
      <c r="D21" s="1" t="s">
        <v>635</v>
      </c>
      <c r="E21" s="1" t="s">
        <v>588</v>
      </c>
      <c r="F21" s="1" t="s">
        <v>589</v>
      </c>
      <c r="G21" s="1">
        <v>803</v>
      </c>
      <c r="H21" s="1">
        <v>1020</v>
      </c>
    </row>
    <row r="22" spans="2:8" x14ac:dyDescent="0.3">
      <c r="B22" s="1">
        <v>870</v>
      </c>
      <c r="C22" s="1">
        <v>5578</v>
      </c>
      <c r="D22" s="1" t="s">
        <v>594</v>
      </c>
      <c r="E22" s="1" t="s">
        <v>595</v>
      </c>
      <c r="F22" s="1" t="s">
        <v>596</v>
      </c>
      <c r="G22" s="1">
        <v>783</v>
      </c>
      <c r="H22" s="1">
        <v>1042</v>
      </c>
    </row>
    <row r="23" spans="2:8" x14ac:dyDescent="0.3">
      <c r="B23" s="1">
        <v>982</v>
      </c>
      <c r="C23" s="1">
        <v>4523</v>
      </c>
      <c r="D23" s="1" t="s">
        <v>609</v>
      </c>
      <c r="E23" s="1" t="s">
        <v>595</v>
      </c>
      <c r="F23" s="1" t="s">
        <v>596</v>
      </c>
      <c r="G23" s="1">
        <v>432</v>
      </c>
      <c r="H23" s="1">
        <v>915</v>
      </c>
    </row>
    <row r="24" spans="2:8" x14ac:dyDescent="0.3">
      <c r="B24" s="1">
        <v>351</v>
      </c>
      <c r="C24" s="1">
        <v>2972</v>
      </c>
      <c r="D24" s="1" t="s">
        <v>609</v>
      </c>
      <c r="E24" s="1" t="s">
        <v>595</v>
      </c>
      <c r="F24" s="1" t="s">
        <v>596</v>
      </c>
      <c r="G24" s="1">
        <v>776</v>
      </c>
      <c r="H24" s="1">
        <v>1053</v>
      </c>
    </row>
    <row r="25" spans="2:8" x14ac:dyDescent="0.3">
      <c r="B25" s="1">
        <v>328</v>
      </c>
      <c r="C25" s="1">
        <v>6153</v>
      </c>
      <c r="D25" s="1" t="s">
        <v>616</v>
      </c>
      <c r="E25" s="1" t="s">
        <v>595</v>
      </c>
      <c r="F25" s="1" t="s">
        <v>589</v>
      </c>
      <c r="G25" s="1">
        <v>710</v>
      </c>
      <c r="H25" s="1">
        <v>1066</v>
      </c>
    </row>
    <row r="26" spans="2:8" x14ac:dyDescent="0.3">
      <c r="B26" s="1">
        <v>242</v>
      </c>
      <c r="C26" s="1">
        <v>4852</v>
      </c>
      <c r="D26" s="1" t="s">
        <v>594</v>
      </c>
      <c r="E26" s="1" t="s">
        <v>595</v>
      </c>
      <c r="F26" s="1" t="s">
        <v>596</v>
      </c>
      <c r="G26" s="1">
        <v>959</v>
      </c>
      <c r="H26" s="1">
        <v>1253</v>
      </c>
    </row>
    <row r="27" spans="2:8" x14ac:dyDescent="0.3">
      <c r="B27" s="1">
        <v>421</v>
      </c>
      <c r="C27" s="1">
        <v>8106</v>
      </c>
      <c r="D27" s="1" t="s">
        <v>695</v>
      </c>
      <c r="E27" s="1" t="s">
        <v>588</v>
      </c>
      <c r="F27" s="1" t="s">
        <v>596</v>
      </c>
      <c r="G27" s="1">
        <v>147</v>
      </c>
      <c r="H27" s="1">
        <v>535</v>
      </c>
    </row>
    <row r="28" spans="2:8" x14ac:dyDescent="0.3">
      <c r="B28" s="1">
        <v>6</v>
      </c>
      <c r="C28" s="1">
        <v>3917</v>
      </c>
      <c r="D28" s="1" t="s">
        <v>587</v>
      </c>
      <c r="E28" s="1" t="s">
        <v>588</v>
      </c>
      <c r="F28" s="1" t="s">
        <v>589</v>
      </c>
      <c r="G28" s="1">
        <v>613</v>
      </c>
      <c r="H28" s="1">
        <v>1256</v>
      </c>
    </row>
    <row r="29" spans="2:8" x14ac:dyDescent="0.3">
      <c r="B29" s="1">
        <v>384</v>
      </c>
      <c r="C29" s="1">
        <v>9377</v>
      </c>
      <c r="D29" s="1" t="s">
        <v>632</v>
      </c>
      <c r="E29" s="1" t="s">
        <v>595</v>
      </c>
      <c r="F29" s="1" t="s">
        <v>596</v>
      </c>
      <c r="G29" s="1">
        <v>590</v>
      </c>
      <c r="H29" s="1">
        <v>1033</v>
      </c>
    </row>
    <row r="30" spans="2:8" x14ac:dyDescent="0.3">
      <c r="B30" s="1">
        <v>286</v>
      </c>
      <c r="C30" s="1">
        <v>5387</v>
      </c>
      <c r="D30" s="1" t="s">
        <v>635</v>
      </c>
      <c r="E30" s="1" t="s">
        <v>595</v>
      </c>
      <c r="F30" s="1" t="s">
        <v>596</v>
      </c>
      <c r="G30" s="1">
        <v>193</v>
      </c>
      <c r="H30" s="1">
        <v>817</v>
      </c>
    </row>
    <row r="31" spans="2:8" x14ac:dyDescent="0.3">
      <c r="B31" s="1">
        <v>892</v>
      </c>
      <c r="C31" s="1">
        <v>6513</v>
      </c>
      <c r="D31" s="1" t="s">
        <v>632</v>
      </c>
      <c r="E31" s="1" t="s">
        <v>595</v>
      </c>
      <c r="F31" s="1" t="s">
        <v>596</v>
      </c>
      <c r="G31" s="1">
        <v>879</v>
      </c>
      <c r="H31" s="1">
        <v>1037</v>
      </c>
    </row>
    <row r="32" spans="2:8" x14ac:dyDescent="0.3">
      <c r="B32" s="1">
        <v>558</v>
      </c>
      <c r="C32" s="1">
        <v>3965</v>
      </c>
      <c r="D32" s="1" t="s">
        <v>609</v>
      </c>
      <c r="E32" s="1" t="s">
        <v>595</v>
      </c>
      <c r="F32" s="1" t="s">
        <v>596</v>
      </c>
      <c r="G32" s="1">
        <v>275</v>
      </c>
      <c r="H32" s="1">
        <v>951</v>
      </c>
    </row>
    <row r="33" spans="2:8" x14ac:dyDescent="0.3">
      <c r="B33" s="1">
        <v>481</v>
      </c>
      <c r="C33" s="1">
        <v>8893</v>
      </c>
      <c r="D33" s="1" t="s">
        <v>594</v>
      </c>
      <c r="E33" s="1" t="s">
        <v>588</v>
      </c>
      <c r="F33" s="1" t="s">
        <v>596</v>
      </c>
      <c r="G33" s="1">
        <v>319</v>
      </c>
      <c r="H33" s="1">
        <v>770</v>
      </c>
    </row>
    <row r="34" spans="2:8" x14ac:dyDescent="0.3">
      <c r="B34" s="1">
        <v>155</v>
      </c>
      <c r="C34" s="1">
        <v>1897</v>
      </c>
      <c r="D34" s="1" t="s">
        <v>619</v>
      </c>
      <c r="E34" s="1" t="s">
        <v>595</v>
      </c>
      <c r="F34" s="1" t="s">
        <v>589</v>
      </c>
      <c r="G34" s="1">
        <v>52</v>
      </c>
      <c r="H34" s="1">
        <v>293</v>
      </c>
    </row>
    <row r="35" spans="2:8" x14ac:dyDescent="0.3">
      <c r="B35" s="1">
        <v>771</v>
      </c>
      <c r="C35" s="1">
        <v>390</v>
      </c>
      <c r="D35" s="1" t="s">
        <v>635</v>
      </c>
      <c r="E35" s="1" t="s">
        <v>595</v>
      </c>
      <c r="F35" s="1" t="s">
        <v>596</v>
      </c>
      <c r="G35" s="1">
        <v>702</v>
      </c>
      <c r="H35" s="1">
        <v>1414</v>
      </c>
    </row>
    <row r="36" spans="2:8" x14ac:dyDescent="0.3">
      <c r="B36" s="1">
        <v>945</v>
      </c>
      <c r="C36" s="1">
        <v>3633</v>
      </c>
      <c r="D36" s="1" t="s">
        <v>616</v>
      </c>
      <c r="E36" s="1" t="s">
        <v>595</v>
      </c>
      <c r="F36" s="1" t="s">
        <v>589</v>
      </c>
      <c r="G36" s="1">
        <v>299</v>
      </c>
      <c r="H36" s="1">
        <v>524</v>
      </c>
    </row>
    <row r="37" spans="2:8" x14ac:dyDescent="0.3">
      <c r="B37" s="1">
        <v>719</v>
      </c>
      <c r="C37" s="1">
        <v>7828</v>
      </c>
      <c r="D37" s="1" t="s">
        <v>587</v>
      </c>
      <c r="E37" s="1" t="s">
        <v>595</v>
      </c>
      <c r="F37" s="1" t="s">
        <v>596</v>
      </c>
      <c r="G37" s="1">
        <v>930</v>
      </c>
      <c r="H37" s="1">
        <v>1183</v>
      </c>
    </row>
    <row r="38" spans="2:8" x14ac:dyDescent="0.3">
      <c r="B38" s="1">
        <v>493</v>
      </c>
      <c r="C38" s="1">
        <v>2241</v>
      </c>
      <c r="D38" s="1" t="s">
        <v>602</v>
      </c>
      <c r="E38" s="1" t="s">
        <v>595</v>
      </c>
      <c r="F38" s="1" t="s">
        <v>596</v>
      </c>
      <c r="G38" s="1">
        <v>314</v>
      </c>
      <c r="H38" s="1">
        <v>566</v>
      </c>
    </row>
    <row r="39" spans="2:8" x14ac:dyDescent="0.3">
      <c r="B39" s="1">
        <v>998</v>
      </c>
      <c r="C39" s="1">
        <v>896</v>
      </c>
      <c r="D39" s="1" t="s">
        <v>619</v>
      </c>
      <c r="E39" s="1" t="s">
        <v>588</v>
      </c>
      <c r="F39" s="1" t="s">
        <v>589</v>
      </c>
      <c r="G39" s="1">
        <v>109</v>
      </c>
      <c r="H39" s="1">
        <v>961</v>
      </c>
    </row>
    <row r="40" spans="2:8" x14ac:dyDescent="0.3">
      <c r="B40" s="1">
        <v>968</v>
      </c>
      <c r="C40" s="1">
        <v>6361</v>
      </c>
      <c r="D40" s="1" t="s">
        <v>646</v>
      </c>
      <c r="E40" s="1" t="s">
        <v>595</v>
      </c>
      <c r="F40" s="1" t="s">
        <v>596</v>
      </c>
      <c r="G40" s="1">
        <v>24</v>
      </c>
      <c r="H40" s="1">
        <v>54</v>
      </c>
    </row>
    <row r="41" spans="2:8" x14ac:dyDescent="0.3">
      <c r="B41" s="1">
        <v>738</v>
      </c>
      <c r="C41" s="1">
        <v>6713</v>
      </c>
      <c r="D41" s="1" t="s">
        <v>635</v>
      </c>
      <c r="E41" s="1" t="s">
        <v>595</v>
      </c>
      <c r="F41" s="1" t="s">
        <v>589</v>
      </c>
      <c r="G41" s="1">
        <v>545</v>
      </c>
      <c r="H41" s="1">
        <v>1044</v>
      </c>
    </row>
    <row r="42" spans="2:8" x14ac:dyDescent="0.3">
      <c r="B42" s="1">
        <v>912</v>
      </c>
      <c r="C42" s="1">
        <v>4283</v>
      </c>
      <c r="D42" s="1" t="s">
        <v>605</v>
      </c>
      <c r="E42" s="1" t="s">
        <v>588</v>
      </c>
      <c r="F42" s="1" t="s">
        <v>596</v>
      </c>
      <c r="G42" s="1">
        <v>505</v>
      </c>
      <c r="H42" s="1">
        <v>1082</v>
      </c>
    </row>
    <row r="43" spans="2:8" x14ac:dyDescent="0.3">
      <c r="B43" s="1">
        <v>782</v>
      </c>
      <c r="C43" s="1">
        <v>9486</v>
      </c>
      <c r="D43" s="1" t="s">
        <v>635</v>
      </c>
      <c r="E43" s="1" t="s">
        <v>588</v>
      </c>
      <c r="F43" s="1" t="s">
        <v>596</v>
      </c>
      <c r="G43" s="1">
        <v>182</v>
      </c>
      <c r="H43" s="1">
        <v>871</v>
      </c>
    </row>
    <row r="44" spans="2:8" x14ac:dyDescent="0.3">
      <c r="B44" s="1">
        <v>140</v>
      </c>
      <c r="C44" s="1">
        <v>308</v>
      </c>
      <c r="D44" s="1" t="s">
        <v>632</v>
      </c>
      <c r="E44" s="1" t="s">
        <v>588</v>
      </c>
      <c r="F44" s="1" t="s">
        <v>596</v>
      </c>
      <c r="G44" s="1">
        <v>226</v>
      </c>
      <c r="H44" s="1">
        <v>970</v>
      </c>
    </row>
    <row r="45" spans="2:8" x14ac:dyDescent="0.3">
      <c r="B45" s="1">
        <v>702</v>
      </c>
      <c r="C45" s="1">
        <v>8927</v>
      </c>
      <c r="D45" s="1" t="s">
        <v>602</v>
      </c>
      <c r="E45" s="1" t="s">
        <v>588</v>
      </c>
      <c r="F45" s="1" t="s">
        <v>596</v>
      </c>
      <c r="G45" s="1">
        <v>111</v>
      </c>
      <c r="H45" s="1">
        <v>617</v>
      </c>
    </row>
    <row r="46" spans="2:8" x14ac:dyDescent="0.3">
      <c r="B46" s="1">
        <v>284</v>
      </c>
      <c r="C46" s="1">
        <v>249</v>
      </c>
      <c r="D46" s="1" t="s">
        <v>619</v>
      </c>
      <c r="E46" s="1" t="s">
        <v>588</v>
      </c>
      <c r="F46" s="1" t="s">
        <v>589</v>
      </c>
      <c r="G46" s="1">
        <v>145</v>
      </c>
      <c r="H46" s="1">
        <v>814</v>
      </c>
    </row>
    <row r="47" spans="2:8" x14ac:dyDescent="0.3">
      <c r="B47" s="1">
        <v>199</v>
      </c>
      <c r="C47" s="1">
        <v>2620</v>
      </c>
      <c r="D47" s="1" t="s">
        <v>635</v>
      </c>
      <c r="E47" s="1" t="s">
        <v>595</v>
      </c>
      <c r="F47" s="1" t="s">
        <v>596</v>
      </c>
      <c r="G47" s="1">
        <v>829</v>
      </c>
      <c r="H47" s="1">
        <v>1145</v>
      </c>
    </row>
    <row r="48" spans="2:8" x14ac:dyDescent="0.3">
      <c r="B48" s="1">
        <v>228</v>
      </c>
      <c r="C48" s="1">
        <v>1164</v>
      </c>
      <c r="D48" s="1" t="s">
        <v>635</v>
      </c>
      <c r="E48" s="1" t="s">
        <v>595</v>
      </c>
      <c r="F48" s="1" t="s">
        <v>596</v>
      </c>
      <c r="G48" s="1">
        <v>269</v>
      </c>
      <c r="H48" s="1">
        <v>902</v>
      </c>
    </row>
    <row r="49" spans="2:8" x14ac:dyDescent="0.3">
      <c r="B49" s="1">
        <v>908</v>
      </c>
      <c r="C49" s="1">
        <v>4711</v>
      </c>
      <c r="D49" s="1" t="s">
        <v>619</v>
      </c>
      <c r="E49" s="1" t="s">
        <v>588</v>
      </c>
      <c r="F49" s="1" t="s">
        <v>596</v>
      </c>
      <c r="G49" s="1">
        <v>660</v>
      </c>
      <c r="H49" s="1">
        <v>1470</v>
      </c>
    </row>
    <row r="50" spans="2:8" x14ac:dyDescent="0.3">
      <c r="B50" s="1">
        <v>594</v>
      </c>
      <c r="C50" s="1">
        <v>4053</v>
      </c>
      <c r="D50" s="1" t="s">
        <v>602</v>
      </c>
      <c r="E50" s="1" t="s">
        <v>595</v>
      </c>
      <c r="F50" s="1" t="s">
        <v>596</v>
      </c>
      <c r="G50" s="1">
        <v>484</v>
      </c>
      <c r="H50" s="1">
        <v>568</v>
      </c>
    </row>
    <row r="51" spans="2:8" x14ac:dyDescent="0.3">
      <c r="B51" s="1">
        <v>542</v>
      </c>
      <c r="C51" s="1">
        <v>4272</v>
      </c>
      <c r="D51" s="1" t="s">
        <v>646</v>
      </c>
      <c r="E51" s="1" t="s">
        <v>588</v>
      </c>
      <c r="F51" s="1" t="s">
        <v>596</v>
      </c>
      <c r="G51" s="1">
        <v>100</v>
      </c>
      <c r="H51" s="1">
        <v>487</v>
      </c>
    </row>
    <row r="52" spans="2:8" x14ac:dyDescent="0.3">
      <c r="B52" s="1">
        <v>586</v>
      </c>
      <c r="C52" s="1">
        <v>7005</v>
      </c>
      <c r="D52" s="1" t="s">
        <v>594</v>
      </c>
      <c r="E52" s="1" t="s">
        <v>595</v>
      </c>
      <c r="F52" s="1" t="s">
        <v>589</v>
      </c>
      <c r="G52" s="1">
        <v>711</v>
      </c>
      <c r="H52" s="1">
        <v>1197</v>
      </c>
    </row>
    <row r="53" spans="2:8" x14ac:dyDescent="0.3">
      <c r="B53" s="1">
        <v>636</v>
      </c>
      <c r="C53" s="1">
        <v>2308</v>
      </c>
      <c r="D53" s="1" t="s">
        <v>602</v>
      </c>
      <c r="E53" s="1" t="s">
        <v>588</v>
      </c>
      <c r="F53" s="1" t="s">
        <v>596</v>
      </c>
      <c r="G53" s="1">
        <v>325</v>
      </c>
      <c r="H53" s="1">
        <v>994</v>
      </c>
    </row>
    <row r="54" spans="2:8" x14ac:dyDescent="0.3">
      <c r="B54" s="1">
        <v>581</v>
      </c>
      <c r="C54" s="1">
        <v>5150</v>
      </c>
      <c r="D54" s="1" t="s">
        <v>695</v>
      </c>
      <c r="E54" s="1" t="s">
        <v>595</v>
      </c>
      <c r="F54" s="1" t="s">
        <v>596</v>
      </c>
      <c r="G54" s="1">
        <v>209</v>
      </c>
      <c r="H54" s="1">
        <v>933</v>
      </c>
    </row>
    <row r="55" spans="2:8" x14ac:dyDescent="0.3">
      <c r="B55" s="1">
        <v>336</v>
      </c>
      <c r="C55" s="1">
        <v>693</v>
      </c>
      <c r="D55" s="1" t="s">
        <v>594</v>
      </c>
      <c r="E55" s="1" t="s">
        <v>588</v>
      </c>
      <c r="F55" s="1" t="s">
        <v>589</v>
      </c>
      <c r="G55" s="1">
        <v>996</v>
      </c>
      <c r="H55" s="1">
        <v>1168</v>
      </c>
    </row>
    <row r="56" spans="2:8" x14ac:dyDescent="0.3">
      <c r="B56" s="1">
        <v>504</v>
      </c>
      <c r="C56" s="1">
        <v>9598</v>
      </c>
      <c r="D56" s="1" t="s">
        <v>632</v>
      </c>
      <c r="E56" s="1" t="s">
        <v>588</v>
      </c>
      <c r="F56" s="1" t="s">
        <v>596</v>
      </c>
      <c r="G56" s="1">
        <v>420</v>
      </c>
      <c r="H56" s="1">
        <v>561</v>
      </c>
    </row>
    <row r="57" spans="2:8" x14ac:dyDescent="0.3">
      <c r="B57" s="1">
        <v>346</v>
      </c>
      <c r="C57" s="1">
        <v>8103</v>
      </c>
      <c r="D57" s="1" t="s">
        <v>609</v>
      </c>
      <c r="E57" s="1" t="s">
        <v>588</v>
      </c>
      <c r="F57" s="1" t="s">
        <v>589</v>
      </c>
      <c r="G57" s="1">
        <v>182</v>
      </c>
      <c r="H57" s="1">
        <v>850</v>
      </c>
    </row>
    <row r="58" spans="2:8" x14ac:dyDescent="0.3">
      <c r="B58" s="1">
        <v>135</v>
      </c>
      <c r="C58" s="1">
        <v>8894</v>
      </c>
      <c r="D58" s="1" t="s">
        <v>594</v>
      </c>
      <c r="E58" s="1" t="s">
        <v>595</v>
      </c>
      <c r="F58" s="1" t="s">
        <v>589</v>
      </c>
      <c r="G58" s="1">
        <v>901</v>
      </c>
      <c r="H58" s="1">
        <v>1393</v>
      </c>
    </row>
    <row r="59" spans="2:8" x14ac:dyDescent="0.3">
      <c r="B59" s="1">
        <v>822</v>
      </c>
      <c r="C59" s="1">
        <v>114</v>
      </c>
      <c r="D59" s="1" t="s">
        <v>594</v>
      </c>
      <c r="E59" s="1" t="s">
        <v>588</v>
      </c>
      <c r="F59" s="1" t="s">
        <v>596</v>
      </c>
      <c r="G59" s="1">
        <v>88</v>
      </c>
      <c r="H59" s="1">
        <v>426</v>
      </c>
    </row>
    <row r="60" spans="2:8" x14ac:dyDescent="0.3">
      <c r="B60" s="1">
        <v>95</v>
      </c>
      <c r="C60" s="1">
        <v>6546</v>
      </c>
      <c r="D60" s="1" t="s">
        <v>635</v>
      </c>
      <c r="E60" s="1" t="s">
        <v>595</v>
      </c>
      <c r="F60" s="1" t="s">
        <v>596</v>
      </c>
      <c r="G60" s="1">
        <v>660</v>
      </c>
      <c r="H60" s="1">
        <v>1208</v>
      </c>
    </row>
    <row r="61" spans="2:8" x14ac:dyDescent="0.3">
      <c r="B61" s="1">
        <v>597</v>
      </c>
      <c r="C61" s="1">
        <v>3571</v>
      </c>
      <c r="D61" s="1" t="s">
        <v>632</v>
      </c>
      <c r="E61" s="1" t="s">
        <v>595</v>
      </c>
      <c r="F61" s="1" t="s">
        <v>596</v>
      </c>
      <c r="G61" s="1">
        <v>267</v>
      </c>
      <c r="H61" s="1">
        <v>925</v>
      </c>
    </row>
    <row r="62" spans="2:8" x14ac:dyDescent="0.3">
      <c r="B62" s="1">
        <v>340</v>
      </c>
      <c r="C62" s="1">
        <v>7316</v>
      </c>
      <c r="D62" s="1" t="s">
        <v>605</v>
      </c>
      <c r="E62" s="1" t="s">
        <v>588</v>
      </c>
      <c r="F62" s="1" t="s">
        <v>589</v>
      </c>
      <c r="G62" s="1">
        <v>905</v>
      </c>
      <c r="H62" s="1">
        <v>1392</v>
      </c>
    </row>
    <row r="63" spans="2:8" x14ac:dyDescent="0.3">
      <c r="B63" s="1">
        <v>905</v>
      </c>
      <c r="C63" s="1">
        <v>2478</v>
      </c>
      <c r="D63" s="1" t="s">
        <v>632</v>
      </c>
      <c r="E63" s="1" t="s">
        <v>595</v>
      </c>
      <c r="F63" s="1" t="s">
        <v>589</v>
      </c>
      <c r="G63" s="1">
        <v>799</v>
      </c>
      <c r="H63" s="1">
        <v>1425</v>
      </c>
    </row>
    <row r="64" spans="2:8" x14ac:dyDescent="0.3">
      <c r="B64" s="1">
        <v>250</v>
      </c>
      <c r="C64" s="1">
        <v>1215</v>
      </c>
      <c r="D64" s="1" t="s">
        <v>594</v>
      </c>
      <c r="E64" s="1" t="s">
        <v>588</v>
      </c>
      <c r="F64" s="1" t="s">
        <v>589</v>
      </c>
      <c r="G64" s="1">
        <v>773</v>
      </c>
      <c r="H64" s="1">
        <v>1225</v>
      </c>
    </row>
    <row r="65" spans="2:8" x14ac:dyDescent="0.3">
      <c r="B65" s="1">
        <v>400</v>
      </c>
      <c r="C65" s="1">
        <v>5402</v>
      </c>
      <c r="D65" s="1" t="s">
        <v>632</v>
      </c>
      <c r="E65" s="1" t="s">
        <v>595</v>
      </c>
      <c r="F65" s="1" t="s">
        <v>589</v>
      </c>
      <c r="G65" s="1">
        <v>78</v>
      </c>
      <c r="H65" s="1">
        <v>403</v>
      </c>
    </row>
    <row r="66" spans="2:8" x14ac:dyDescent="0.3">
      <c r="B66" s="1">
        <v>877</v>
      </c>
      <c r="C66" s="1">
        <v>1647</v>
      </c>
      <c r="D66" s="1" t="s">
        <v>609</v>
      </c>
      <c r="E66" s="1" t="s">
        <v>595</v>
      </c>
      <c r="F66" s="1" t="s">
        <v>589</v>
      </c>
      <c r="G66" s="1">
        <v>791</v>
      </c>
      <c r="H66" s="1">
        <v>1169</v>
      </c>
    </row>
    <row r="67" spans="2:8" x14ac:dyDescent="0.3">
      <c r="B67" s="1">
        <v>97</v>
      </c>
      <c r="C67" s="1">
        <v>9423</v>
      </c>
      <c r="D67" s="1" t="s">
        <v>594</v>
      </c>
      <c r="E67" s="1" t="s">
        <v>595</v>
      </c>
      <c r="F67" s="1" t="s">
        <v>589</v>
      </c>
      <c r="G67" s="1">
        <v>603</v>
      </c>
      <c r="H67" s="1">
        <v>1167</v>
      </c>
    </row>
    <row r="68" spans="2:8" x14ac:dyDescent="0.3">
      <c r="B68" s="1">
        <v>12</v>
      </c>
      <c r="C68" s="1">
        <v>6404</v>
      </c>
      <c r="D68" s="1" t="s">
        <v>594</v>
      </c>
      <c r="E68" s="1" t="s">
        <v>595</v>
      </c>
      <c r="F68" s="1" t="s">
        <v>596</v>
      </c>
      <c r="G68" s="1">
        <v>360</v>
      </c>
      <c r="H68" s="1">
        <v>565</v>
      </c>
    </row>
    <row r="69" spans="2:8" x14ac:dyDescent="0.3">
      <c r="B69" s="1">
        <v>353</v>
      </c>
      <c r="C69" s="1">
        <v>6767</v>
      </c>
      <c r="D69" s="1" t="s">
        <v>605</v>
      </c>
      <c r="E69" s="1" t="s">
        <v>595</v>
      </c>
      <c r="F69" s="1" t="s">
        <v>589</v>
      </c>
      <c r="G69" s="1">
        <v>84</v>
      </c>
      <c r="H69" s="1">
        <v>354</v>
      </c>
    </row>
    <row r="70" spans="2:8" x14ac:dyDescent="0.3">
      <c r="B70" s="1">
        <v>856</v>
      </c>
      <c r="C70" s="1">
        <v>1278</v>
      </c>
      <c r="D70" s="1" t="s">
        <v>695</v>
      </c>
      <c r="E70" s="1" t="s">
        <v>595</v>
      </c>
      <c r="F70" s="1" t="s">
        <v>596</v>
      </c>
      <c r="G70" s="1">
        <v>880</v>
      </c>
      <c r="H70" s="1">
        <v>1178</v>
      </c>
    </row>
    <row r="71" spans="2:8" x14ac:dyDescent="0.3">
      <c r="B71" s="1">
        <v>1</v>
      </c>
      <c r="C71" s="1">
        <v>1334</v>
      </c>
      <c r="D71" s="1" t="s">
        <v>587</v>
      </c>
      <c r="E71" s="1" t="s">
        <v>588</v>
      </c>
      <c r="F71" s="1" t="s">
        <v>589</v>
      </c>
      <c r="G71" s="1">
        <v>947</v>
      </c>
      <c r="H71" s="1">
        <v>1385</v>
      </c>
    </row>
    <row r="72" spans="2:8" x14ac:dyDescent="0.3">
      <c r="B72" s="1">
        <v>390</v>
      </c>
      <c r="C72" s="1">
        <v>8887</v>
      </c>
      <c r="D72" s="1" t="s">
        <v>695</v>
      </c>
      <c r="E72" s="1" t="s">
        <v>595</v>
      </c>
      <c r="F72" s="1" t="s">
        <v>596</v>
      </c>
      <c r="G72" s="1">
        <v>234</v>
      </c>
      <c r="H72" s="1">
        <v>780</v>
      </c>
    </row>
    <row r="73" spans="2:8" x14ac:dyDescent="0.3">
      <c r="B73" s="1">
        <v>446</v>
      </c>
      <c r="C73" s="1">
        <v>9858</v>
      </c>
      <c r="D73" s="1" t="s">
        <v>646</v>
      </c>
      <c r="E73" s="1" t="s">
        <v>595</v>
      </c>
      <c r="F73" s="1" t="s">
        <v>589</v>
      </c>
      <c r="G73" s="1">
        <v>931</v>
      </c>
      <c r="H73" s="1">
        <v>1247</v>
      </c>
    </row>
    <row r="74" spans="2:8" x14ac:dyDescent="0.3">
      <c r="B74" s="1">
        <v>32</v>
      </c>
      <c r="C74" s="1">
        <v>9636</v>
      </c>
      <c r="D74" s="1" t="s">
        <v>587</v>
      </c>
      <c r="E74" s="1" t="s">
        <v>595</v>
      </c>
      <c r="F74" s="1" t="s">
        <v>589</v>
      </c>
      <c r="G74" s="1">
        <v>478</v>
      </c>
      <c r="H74" s="1">
        <v>705</v>
      </c>
    </row>
    <row r="75" spans="2:8" x14ac:dyDescent="0.3">
      <c r="B75" s="1">
        <v>420</v>
      </c>
      <c r="C75" s="1">
        <v>9943</v>
      </c>
      <c r="D75" s="1" t="s">
        <v>609</v>
      </c>
      <c r="E75" s="1" t="s">
        <v>595</v>
      </c>
      <c r="F75" s="1" t="s">
        <v>589</v>
      </c>
      <c r="G75" s="1">
        <v>638</v>
      </c>
      <c r="H75" s="1">
        <v>1130</v>
      </c>
    </row>
    <row r="76" spans="2:8" x14ac:dyDescent="0.3">
      <c r="B76" s="1">
        <v>708</v>
      </c>
      <c r="C76" s="1">
        <v>1246</v>
      </c>
      <c r="D76" s="1" t="s">
        <v>609</v>
      </c>
      <c r="E76" s="1" t="s">
        <v>595</v>
      </c>
      <c r="F76" s="1" t="s">
        <v>589</v>
      </c>
      <c r="G76" s="1">
        <v>50</v>
      </c>
      <c r="H76" s="1">
        <v>72</v>
      </c>
    </row>
    <row r="77" spans="2:8" x14ac:dyDescent="0.3">
      <c r="B77" s="1">
        <v>227</v>
      </c>
      <c r="C77" s="1">
        <v>4527</v>
      </c>
      <c r="D77" s="1" t="s">
        <v>609</v>
      </c>
      <c r="E77" s="1" t="s">
        <v>588</v>
      </c>
      <c r="F77" s="1" t="s">
        <v>596</v>
      </c>
      <c r="G77" s="1">
        <v>477</v>
      </c>
      <c r="H77" s="1">
        <v>564</v>
      </c>
    </row>
    <row r="78" spans="2:8" x14ac:dyDescent="0.3">
      <c r="B78" s="1">
        <v>595</v>
      </c>
      <c r="C78" s="1">
        <v>3782</v>
      </c>
      <c r="D78" s="1" t="s">
        <v>605</v>
      </c>
      <c r="E78" s="1" t="s">
        <v>588</v>
      </c>
      <c r="F78" s="1" t="s">
        <v>596</v>
      </c>
      <c r="G78" s="1">
        <v>879</v>
      </c>
      <c r="H78" s="1">
        <v>1040</v>
      </c>
    </row>
    <row r="79" spans="2:8" x14ac:dyDescent="0.3">
      <c r="B79" s="1">
        <v>211</v>
      </c>
      <c r="C79" s="1">
        <v>6225</v>
      </c>
      <c r="D79" s="1" t="s">
        <v>635</v>
      </c>
      <c r="E79" s="1" t="s">
        <v>595</v>
      </c>
      <c r="F79" s="1" t="s">
        <v>589</v>
      </c>
      <c r="G79" s="1">
        <v>912</v>
      </c>
      <c r="H79" s="1">
        <v>1220</v>
      </c>
    </row>
    <row r="80" spans="2:8" x14ac:dyDescent="0.3">
      <c r="B80" s="1">
        <v>650</v>
      </c>
      <c r="C80" s="1">
        <v>2257</v>
      </c>
      <c r="D80" s="1" t="s">
        <v>646</v>
      </c>
      <c r="E80" s="1" t="s">
        <v>588</v>
      </c>
      <c r="F80" s="1" t="s">
        <v>596</v>
      </c>
      <c r="G80" s="1">
        <v>868</v>
      </c>
      <c r="H80" s="1">
        <v>1141</v>
      </c>
    </row>
    <row r="81" spans="2:8" x14ac:dyDescent="0.3">
      <c r="B81" s="1">
        <v>45</v>
      </c>
      <c r="C81" s="1">
        <v>9177</v>
      </c>
      <c r="D81" s="1" t="s">
        <v>616</v>
      </c>
      <c r="E81" s="1" t="s">
        <v>595</v>
      </c>
      <c r="F81" s="1" t="s">
        <v>589</v>
      </c>
      <c r="G81" s="1">
        <v>889</v>
      </c>
      <c r="H81" s="1">
        <v>1050</v>
      </c>
    </row>
    <row r="82" spans="2:8" x14ac:dyDescent="0.3">
      <c r="B82" s="1">
        <v>201</v>
      </c>
      <c r="C82" s="1">
        <v>8703</v>
      </c>
      <c r="D82" s="1" t="s">
        <v>602</v>
      </c>
      <c r="E82" s="1" t="s">
        <v>595</v>
      </c>
      <c r="F82" s="1" t="s">
        <v>596</v>
      </c>
      <c r="G82" s="1">
        <v>482</v>
      </c>
      <c r="H82" s="1">
        <v>850</v>
      </c>
    </row>
    <row r="83" spans="2:8" x14ac:dyDescent="0.3">
      <c r="B83" s="1">
        <v>564</v>
      </c>
      <c r="C83" s="1">
        <v>3514</v>
      </c>
      <c r="D83" s="1" t="s">
        <v>616</v>
      </c>
      <c r="E83" s="1" t="s">
        <v>588</v>
      </c>
      <c r="F83" s="1" t="s">
        <v>589</v>
      </c>
      <c r="G83" s="1">
        <v>683</v>
      </c>
      <c r="H83" s="1">
        <v>1275</v>
      </c>
    </row>
    <row r="84" spans="2:8" x14ac:dyDescent="0.3">
      <c r="B84" s="1">
        <v>138</v>
      </c>
      <c r="C84" s="1">
        <v>3089</v>
      </c>
      <c r="D84" s="1" t="s">
        <v>602</v>
      </c>
      <c r="E84" s="1" t="s">
        <v>595</v>
      </c>
      <c r="F84" s="1" t="s">
        <v>596</v>
      </c>
      <c r="G84" s="1">
        <v>382</v>
      </c>
      <c r="H84" s="1">
        <v>714</v>
      </c>
    </row>
    <row r="85" spans="2:8" x14ac:dyDescent="0.3">
      <c r="B85" s="1">
        <v>57</v>
      </c>
      <c r="C85" s="1">
        <v>7253</v>
      </c>
      <c r="D85" s="1" t="s">
        <v>594</v>
      </c>
      <c r="E85" s="1" t="s">
        <v>595</v>
      </c>
      <c r="F85" s="1" t="s">
        <v>596</v>
      </c>
      <c r="G85" s="1">
        <v>753</v>
      </c>
      <c r="H85" s="1">
        <v>1027</v>
      </c>
    </row>
    <row r="86" spans="2:8" x14ac:dyDescent="0.3">
      <c r="B86" s="1">
        <v>128</v>
      </c>
      <c r="C86" s="1">
        <v>8786</v>
      </c>
      <c r="D86" s="1" t="s">
        <v>587</v>
      </c>
      <c r="E86" s="1" t="s">
        <v>588</v>
      </c>
      <c r="F86" s="1" t="s">
        <v>589</v>
      </c>
      <c r="G86" s="1">
        <v>718</v>
      </c>
      <c r="H86" s="1">
        <v>1486</v>
      </c>
    </row>
    <row r="87" spans="2:8" x14ac:dyDescent="0.3">
      <c r="B87" s="1">
        <v>33</v>
      </c>
      <c r="C87" s="1">
        <v>1211</v>
      </c>
      <c r="D87" s="1" t="s">
        <v>609</v>
      </c>
      <c r="E87" s="1" t="s">
        <v>595</v>
      </c>
      <c r="F87" s="1" t="s">
        <v>589</v>
      </c>
      <c r="G87" s="1">
        <v>577</v>
      </c>
      <c r="H87" s="1">
        <v>1312</v>
      </c>
    </row>
    <row r="88" spans="2:8" x14ac:dyDescent="0.3">
      <c r="B88" s="1">
        <v>936</v>
      </c>
      <c r="C88" s="1">
        <v>359</v>
      </c>
      <c r="D88" s="1" t="s">
        <v>635</v>
      </c>
      <c r="E88" s="1" t="s">
        <v>588</v>
      </c>
      <c r="F88" s="1" t="s">
        <v>589</v>
      </c>
      <c r="G88" s="1">
        <v>607</v>
      </c>
      <c r="H88" s="1">
        <v>1007</v>
      </c>
    </row>
    <row r="89" spans="2:8" x14ac:dyDescent="0.3">
      <c r="B89" s="1">
        <v>762</v>
      </c>
      <c r="C89" s="1">
        <v>2066</v>
      </c>
      <c r="D89" s="1" t="s">
        <v>695</v>
      </c>
      <c r="E89" s="1" t="s">
        <v>588</v>
      </c>
      <c r="F89" s="1" t="s">
        <v>596</v>
      </c>
      <c r="G89" s="1">
        <v>242</v>
      </c>
      <c r="H89" s="1">
        <v>926</v>
      </c>
    </row>
    <row r="90" spans="2:8" x14ac:dyDescent="0.3">
      <c r="B90" s="1">
        <v>838</v>
      </c>
      <c r="C90" s="1">
        <v>4322</v>
      </c>
      <c r="D90" s="1" t="s">
        <v>609</v>
      </c>
      <c r="E90" s="1" t="s">
        <v>588</v>
      </c>
      <c r="F90" s="1" t="s">
        <v>589</v>
      </c>
      <c r="G90" s="1">
        <v>593</v>
      </c>
      <c r="H90" s="1">
        <v>1036</v>
      </c>
    </row>
    <row r="91" spans="2:8" x14ac:dyDescent="0.3">
      <c r="B91" s="1">
        <v>215</v>
      </c>
      <c r="C91" s="1">
        <v>7773</v>
      </c>
      <c r="D91" s="1" t="s">
        <v>635</v>
      </c>
      <c r="E91" s="1" t="s">
        <v>595</v>
      </c>
      <c r="F91" s="1" t="s">
        <v>589</v>
      </c>
      <c r="G91" s="1">
        <v>812</v>
      </c>
      <c r="H91" s="1">
        <v>1161</v>
      </c>
    </row>
    <row r="92" spans="2:8" x14ac:dyDescent="0.3">
      <c r="B92" s="1">
        <v>818</v>
      </c>
      <c r="C92" s="1">
        <v>6746</v>
      </c>
      <c r="D92" s="1" t="s">
        <v>619</v>
      </c>
      <c r="E92" s="1" t="s">
        <v>595</v>
      </c>
      <c r="F92" s="1" t="s">
        <v>589</v>
      </c>
      <c r="G92" s="1">
        <v>833</v>
      </c>
      <c r="H92" s="1">
        <v>1016</v>
      </c>
    </row>
    <row r="93" spans="2:8" x14ac:dyDescent="0.3">
      <c r="B93" s="1">
        <v>780</v>
      </c>
      <c r="C93" s="1">
        <v>6732</v>
      </c>
      <c r="D93" s="1" t="s">
        <v>616</v>
      </c>
      <c r="E93" s="1" t="s">
        <v>588</v>
      </c>
      <c r="F93" s="1" t="s">
        <v>589</v>
      </c>
      <c r="G93" s="1">
        <v>872</v>
      </c>
      <c r="H93" s="1">
        <v>1058</v>
      </c>
    </row>
    <row r="94" spans="2:8" x14ac:dyDescent="0.3">
      <c r="B94" s="1">
        <v>40</v>
      </c>
      <c r="C94" s="1">
        <v>805</v>
      </c>
      <c r="D94" s="1" t="s">
        <v>587</v>
      </c>
      <c r="E94" s="1" t="s">
        <v>595</v>
      </c>
      <c r="F94" s="1" t="s">
        <v>596</v>
      </c>
      <c r="G94" s="1">
        <v>483</v>
      </c>
      <c r="H94" s="1">
        <v>648</v>
      </c>
    </row>
    <row r="95" spans="2:8" x14ac:dyDescent="0.3">
      <c r="B95" s="1">
        <v>366</v>
      </c>
      <c r="C95" s="1">
        <v>7540</v>
      </c>
      <c r="D95" s="1" t="s">
        <v>605</v>
      </c>
      <c r="E95" s="1" t="s">
        <v>588</v>
      </c>
      <c r="F95" s="1" t="s">
        <v>596</v>
      </c>
      <c r="G95" s="1">
        <v>679</v>
      </c>
      <c r="H95" s="1">
        <v>1015</v>
      </c>
    </row>
    <row r="96" spans="2:8" x14ac:dyDescent="0.3">
      <c r="B96" s="1">
        <v>678</v>
      </c>
      <c r="C96" s="1">
        <v>5269</v>
      </c>
      <c r="D96" s="1" t="s">
        <v>619</v>
      </c>
      <c r="E96" s="1" t="s">
        <v>588</v>
      </c>
      <c r="F96" s="1" t="s">
        <v>589</v>
      </c>
      <c r="G96" s="1">
        <v>318</v>
      </c>
      <c r="H96" s="1">
        <v>938</v>
      </c>
    </row>
    <row r="97" spans="2:8" x14ac:dyDescent="0.3">
      <c r="B97" s="1">
        <v>703</v>
      </c>
      <c r="C97" s="1">
        <v>8404</v>
      </c>
      <c r="D97" s="1" t="s">
        <v>602</v>
      </c>
      <c r="E97" s="1" t="s">
        <v>595</v>
      </c>
      <c r="F97" s="1" t="s">
        <v>589</v>
      </c>
      <c r="G97" s="1">
        <v>329</v>
      </c>
      <c r="H97" s="1">
        <v>597</v>
      </c>
    </row>
    <row r="98" spans="2:8" x14ac:dyDescent="0.3">
      <c r="B98" s="1">
        <v>180</v>
      </c>
      <c r="C98" s="1">
        <v>519</v>
      </c>
      <c r="D98" s="1" t="s">
        <v>632</v>
      </c>
      <c r="E98" s="1" t="s">
        <v>595</v>
      </c>
      <c r="F98" s="1" t="s">
        <v>596</v>
      </c>
      <c r="G98" s="1">
        <v>588</v>
      </c>
      <c r="H98" s="1">
        <v>1182</v>
      </c>
    </row>
    <row r="99" spans="2:8" x14ac:dyDescent="0.3">
      <c r="B99" s="1">
        <v>214</v>
      </c>
      <c r="C99" s="1">
        <v>4060</v>
      </c>
      <c r="D99" s="1" t="s">
        <v>646</v>
      </c>
      <c r="E99" s="1" t="s">
        <v>588</v>
      </c>
      <c r="F99" s="1" t="s">
        <v>596</v>
      </c>
      <c r="G99" s="1">
        <v>442</v>
      </c>
      <c r="H99" s="1">
        <v>713</v>
      </c>
    </row>
    <row r="100" spans="2:8" x14ac:dyDescent="0.3">
      <c r="B100" s="1">
        <v>408</v>
      </c>
      <c r="C100" s="1">
        <v>8860</v>
      </c>
      <c r="D100" s="1" t="s">
        <v>619</v>
      </c>
      <c r="E100" s="1" t="s">
        <v>595</v>
      </c>
      <c r="F100" s="1" t="s">
        <v>589</v>
      </c>
      <c r="G100" s="1">
        <v>216</v>
      </c>
      <c r="H100" s="1">
        <v>939</v>
      </c>
    </row>
    <row r="101" spans="2:8" x14ac:dyDescent="0.3">
      <c r="B101" s="1">
        <v>902</v>
      </c>
      <c r="C101" s="1">
        <v>7164</v>
      </c>
      <c r="D101" s="1" t="s">
        <v>594</v>
      </c>
      <c r="E101" s="1" t="s">
        <v>595</v>
      </c>
      <c r="F101" s="1" t="s">
        <v>589</v>
      </c>
      <c r="G101" s="1">
        <v>946</v>
      </c>
      <c r="H101" s="1">
        <v>1082</v>
      </c>
    </row>
    <row r="102" spans="2:8" x14ac:dyDescent="0.3">
      <c r="B102" s="1">
        <v>763</v>
      </c>
      <c r="C102" s="1">
        <v>9792</v>
      </c>
      <c r="D102" s="1" t="s">
        <v>632</v>
      </c>
      <c r="E102" s="1" t="s">
        <v>588</v>
      </c>
      <c r="F102" s="1" t="s">
        <v>589</v>
      </c>
      <c r="G102" s="1">
        <v>796</v>
      </c>
      <c r="H102" s="1">
        <v>1347</v>
      </c>
    </row>
    <row r="103" spans="2:8" x14ac:dyDescent="0.3">
      <c r="B103" s="1">
        <v>168</v>
      </c>
      <c r="C103" s="1">
        <v>9934</v>
      </c>
      <c r="D103" s="1" t="s">
        <v>587</v>
      </c>
      <c r="E103" s="1" t="s">
        <v>595</v>
      </c>
      <c r="F103" s="1" t="s">
        <v>596</v>
      </c>
      <c r="G103" s="1">
        <v>26</v>
      </c>
      <c r="H103" s="1">
        <v>47</v>
      </c>
    </row>
    <row r="104" spans="2:8" x14ac:dyDescent="0.3">
      <c r="B104" s="1">
        <v>723</v>
      </c>
      <c r="C104" s="1">
        <v>1980</v>
      </c>
      <c r="D104" s="1" t="s">
        <v>695</v>
      </c>
      <c r="E104" s="1" t="s">
        <v>595</v>
      </c>
      <c r="F104" s="1" t="s">
        <v>589</v>
      </c>
      <c r="G104" s="1">
        <v>490</v>
      </c>
      <c r="H104" s="1">
        <v>762</v>
      </c>
    </row>
    <row r="105" spans="2:8" x14ac:dyDescent="0.3">
      <c r="B105" s="1">
        <v>438</v>
      </c>
      <c r="C105" s="1">
        <v>9251</v>
      </c>
      <c r="D105" s="1" t="s">
        <v>602</v>
      </c>
      <c r="E105" s="1" t="s">
        <v>595</v>
      </c>
      <c r="F105" s="1" t="s">
        <v>596</v>
      </c>
      <c r="G105" s="1">
        <v>430</v>
      </c>
      <c r="H105" s="1">
        <v>642</v>
      </c>
    </row>
    <row r="106" spans="2:8" x14ac:dyDescent="0.3">
      <c r="B106" s="1">
        <v>162</v>
      </c>
      <c r="C106" s="1">
        <v>6717</v>
      </c>
      <c r="D106" s="1" t="s">
        <v>587</v>
      </c>
      <c r="E106" s="1" t="s">
        <v>595</v>
      </c>
      <c r="F106" s="1" t="s">
        <v>589</v>
      </c>
      <c r="G106" s="1">
        <v>209</v>
      </c>
      <c r="H106" s="1">
        <v>665</v>
      </c>
    </row>
    <row r="107" spans="2:8" x14ac:dyDescent="0.3">
      <c r="B107" s="1">
        <v>246</v>
      </c>
      <c r="C107" s="1">
        <v>3622</v>
      </c>
      <c r="D107" s="1" t="s">
        <v>695</v>
      </c>
      <c r="E107" s="1" t="s">
        <v>588</v>
      </c>
      <c r="F107" s="1" t="s">
        <v>589</v>
      </c>
      <c r="G107" s="1">
        <v>379</v>
      </c>
      <c r="H107" s="1">
        <v>963</v>
      </c>
    </row>
    <row r="108" spans="2:8" x14ac:dyDescent="0.3">
      <c r="B108" s="1">
        <v>105</v>
      </c>
      <c r="C108" s="1">
        <v>8808</v>
      </c>
      <c r="D108" s="1" t="s">
        <v>609</v>
      </c>
      <c r="E108" s="1" t="s">
        <v>595</v>
      </c>
      <c r="F108" s="1" t="s">
        <v>596</v>
      </c>
      <c r="G108" s="1">
        <v>949</v>
      </c>
      <c r="H108" s="1">
        <v>1419</v>
      </c>
    </row>
    <row r="109" spans="2:8" x14ac:dyDescent="0.3">
      <c r="B109" s="1">
        <v>308</v>
      </c>
      <c r="C109" s="1">
        <v>4920</v>
      </c>
      <c r="D109" s="1" t="s">
        <v>635</v>
      </c>
      <c r="E109" s="1" t="s">
        <v>595</v>
      </c>
      <c r="F109" s="1" t="s">
        <v>589</v>
      </c>
      <c r="G109" s="1">
        <v>438</v>
      </c>
      <c r="H109" s="1">
        <v>656</v>
      </c>
    </row>
    <row r="110" spans="2:8" x14ac:dyDescent="0.3">
      <c r="B110" s="1">
        <v>172</v>
      </c>
      <c r="C110" s="1">
        <v>3140</v>
      </c>
      <c r="D110" s="1" t="s">
        <v>646</v>
      </c>
      <c r="E110" s="1" t="s">
        <v>588</v>
      </c>
      <c r="F110" s="1" t="s">
        <v>589</v>
      </c>
      <c r="G110" s="1">
        <v>726</v>
      </c>
      <c r="H110" s="1">
        <v>1381</v>
      </c>
    </row>
    <row r="111" spans="2:8" x14ac:dyDescent="0.3">
      <c r="B111" s="1">
        <v>775</v>
      </c>
      <c r="C111" s="1">
        <v>8104</v>
      </c>
      <c r="D111" s="1" t="s">
        <v>602</v>
      </c>
      <c r="E111" s="1" t="s">
        <v>595</v>
      </c>
      <c r="F111" s="1" t="s">
        <v>589</v>
      </c>
      <c r="G111" s="1">
        <v>451</v>
      </c>
      <c r="H111" s="1">
        <v>713</v>
      </c>
    </row>
    <row r="112" spans="2:8" x14ac:dyDescent="0.3">
      <c r="B112" s="1">
        <v>333</v>
      </c>
      <c r="C112" s="1">
        <v>2208</v>
      </c>
      <c r="D112" s="1" t="s">
        <v>632</v>
      </c>
      <c r="E112" s="1" t="s">
        <v>595</v>
      </c>
      <c r="F112" s="1" t="s">
        <v>596</v>
      </c>
      <c r="G112" s="1">
        <v>812</v>
      </c>
      <c r="H112" s="1">
        <v>1104</v>
      </c>
    </row>
    <row r="113" spans="2:8" x14ac:dyDescent="0.3">
      <c r="B113" s="1">
        <v>548</v>
      </c>
      <c r="C113" s="1">
        <v>7043</v>
      </c>
      <c r="D113" s="1" t="s">
        <v>616</v>
      </c>
      <c r="E113" s="1" t="s">
        <v>588</v>
      </c>
      <c r="F113" s="1" t="s">
        <v>596</v>
      </c>
      <c r="G113" s="1">
        <v>240</v>
      </c>
      <c r="H113" s="1">
        <v>571</v>
      </c>
    </row>
    <row r="114" spans="2:8" x14ac:dyDescent="0.3">
      <c r="B114" s="1">
        <v>665</v>
      </c>
      <c r="C114" s="1">
        <v>7485</v>
      </c>
      <c r="D114" s="1" t="s">
        <v>587</v>
      </c>
      <c r="E114" s="1" t="s">
        <v>595</v>
      </c>
      <c r="F114" s="1" t="s">
        <v>596</v>
      </c>
      <c r="G114" s="1">
        <v>982</v>
      </c>
      <c r="H114" s="1">
        <v>1405</v>
      </c>
    </row>
    <row r="115" spans="2:8" x14ac:dyDescent="0.3">
      <c r="B115" s="1">
        <v>305</v>
      </c>
      <c r="C115" s="1">
        <v>1748</v>
      </c>
      <c r="D115" s="1" t="s">
        <v>695</v>
      </c>
      <c r="E115" s="1" t="s">
        <v>595</v>
      </c>
      <c r="F115" s="1" t="s">
        <v>589</v>
      </c>
      <c r="G115" s="1">
        <v>954</v>
      </c>
      <c r="H115" s="1">
        <v>1473</v>
      </c>
    </row>
    <row r="116" spans="2:8" x14ac:dyDescent="0.3">
      <c r="B116" s="1">
        <v>938</v>
      </c>
      <c r="C116" s="1">
        <v>9968</v>
      </c>
      <c r="D116" s="1" t="s">
        <v>619</v>
      </c>
      <c r="E116" s="1" t="s">
        <v>595</v>
      </c>
      <c r="F116" s="1" t="s">
        <v>596</v>
      </c>
      <c r="G116" s="1">
        <v>35</v>
      </c>
      <c r="H116" s="1">
        <v>20</v>
      </c>
    </row>
    <row r="117" spans="2:8" x14ac:dyDescent="0.3">
      <c r="B117" s="1">
        <v>714</v>
      </c>
      <c r="C117" s="1">
        <v>5330</v>
      </c>
      <c r="D117" s="1" t="s">
        <v>635</v>
      </c>
      <c r="E117" s="1" t="s">
        <v>595</v>
      </c>
      <c r="F117" s="1" t="s">
        <v>589</v>
      </c>
      <c r="G117" s="1">
        <v>148</v>
      </c>
      <c r="H117" s="1">
        <v>835</v>
      </c>
    </row>
    <row r="118" spans="2:8" x14ac:dyDescent="0.3">
      <c r="B118" s="1">
        <v>251</v>
      </c>
      <c r="C118" s="1">
        <v>2183</v>
      </c>
      <c r="D118" s="1" t="s">
        <v>646</v>
      </c>
      <c r="E118" s="1" t="s">
        <v>588</v>
      </c>
      <c r="F118" s="1" t="s">
        <v>596</v>
      </c>
      <c r="G118" s="1">
        <v>422</v>
      </c>
      <c r="H118" s="1">
        <v>651</v>
      </c>
    </row>
    <row r="119" spans="2:8" x14ac:dyDescent="0.3">
      <c r="B119" s="1">
        <v>330</v>
      </c>
      <c r="C119" s="1">
        <v>2182</v>
      </c>
      <c r="D119" s="1" t="s">
        <v>602</v>
      </c>
      <c r="E119" s="1" t="s">
        <v>595</v>
      </c>
      <c r="F119" s="1" t="s">
        <v>589</v>
      </c>
      <c r="G119" s="1">
        <v>275</v>
      </c>
      <c r="H119" s="1">
        <v>653</v>
      </c>
    </row>
    <row r="120" spans="2:8" x14ac:dyDescent="0.3">
      <c r="B120" s="1">
        <v>69</v>
      </c>
      <c r="C120" s="1">
        <v>1087</v>
      </c>
      <c r="D120" s="1" t="s">
        <v>616</v>
      </c>
      <c r="E120" s="1" t="s">
        <v>595</v>
      </c>
      <c r="F120" s="1" t="s">
        <v>596</v>
      </c>
      <c r="G120" s="1">
        <v>367</v>
      </c>
      <c r="H120" s="1">
        <v>740</v>
      </c>
    </row>
    <row r="121" spans="2:8" x14ac:dyDescent="0.3">
      <c r="B121" s="1">
        <v>969</v>
      </c>
      <c r="C121" s="1">
        <v>4296</v>
      </c>
      <c r="D121" s="1" t="s">
        <v>609</v>
      </c>
      <c r="E121" s="1" t="s">
        <v>588</v>
      </c>
      <c r="F121" s="1" t="s">
        <v>589</v>
      </c>
      <c r="G121" s="1">
        <v>507</v>
      </c>
      <c r="H121" s="1">
        <v>1334</v>
      </c>
    </row>
    <row r="122" spans="2:8" x14ac:dyDescent="0.3">
      <c r="B122" s="1">
        <v>974</v>
      </c>
      <c r="C122" s="1">
        <v>9784</v>
      </c>
      <c r="D122" s="1" t="s">
        <v>695</v>
      </c>
      <c r="E122" s="1" t="s">
        <v>588</v>
      </c>
      <c r="F122" s="1" t="s">
        <v>596</v>
      </c>
      <c r="G122" s="1">
        <v>442</v>
      </c>
      <c r="H122" s="1">
        <v>770</v>
      </c>
    </row>
    <row r="123" spans="2:8" x14ac:dyDescent="0.3">
      <c r="B123" s="1">
        <v>526</v>
      </c>
      <c r="C123" s="1">
        <v>6210</v>
      </c>
      <c r="D123" s="1" t="s">
        <v>587</v>
      </c>
      <c r="E123" s="1" t="s">
        <v>588</v>
      </c>
      <c r="F123" s="1" t="s">
        <v>596</v>
      </c>
      <c r="G123" s="1">
        <v>510</v>
      </c>
      <c r="H123" s="1">
        <v>1205</v>
      </c>
    </row>
    <row r="124" spans="2:8" x14ac:dyDescent="0.3">
      <c r="B124" s="1">
        <v>510</v>
      </c>
      <c r="C124" s="1">
        <v>5781</v>
      </c>
      <c r="D124" s="1" t="s">
        <v>605</v>
      </c>
      <c r="E124" s="1" t="s">
        <v>588</v>
      </c>
      <c r="F124" s="1" t="s">
        <v>596</v>
      </c>
      <c r="G124" s="1">
        <v>117</v>
      </c>
      <c r="H124" s="1">
        <v>716</v>
      </c>
    </row>
    <row r="125" spans="2:8" x14ac:dyDescent="0.3">
      <c r="B125" s="1">
        <v>444</v>
      </c>
      <c r="C125" s="1">
        <v>8306</v>
      </c>
      <c r="D125" s="1" t="s">
        <v>594</v>
      </c>
      <c r="E125" s="1" t="s">
        <v>595</v>
      </c>
      <c r="F125" s="1" t="s">
        <v>589</v>
      </c>
      <c r="G125" s="1">
        <v>973</v>
      </c>
      <c r="H125" s="1">
        <v>1250</v>
      </c>
    </row>
    <row r="126" spans="2:8" x14ac:dyDescent="0.3">
      <c r="B126" s="1">
        <v>503</v>
      </c>
      <c r="C126" s="1">
        <v>3270</v>
      </c>
      <c r="D126" s="1" t="s">
        <v>646</v>
      </c>
      <c r="E126" s="1" t="s">
        <v>595</v>
      </c>
      <c r="F126" s="1" t="s">
        <v>596</v>
      </c>
      <c r="G126" s="1">
        <v>243</v>
      </c>
      <c r="H126" s="1">
        <v>935</v>
      </c>
    </row>
    <row r="127" spans="2:8" x14ac:dyDescent="0.3">
      <c r="B127" s="1">
        <v>109</v>
      </c>
      <c r="C127" s="1">
        <v>6787</v>
      </c>
      <c r="D127" s="1" t="s">
        <v>632</v>
      </c>
      <c r="E127" s="1" t="s">
        <v>595</v>
      </c>
      <c r="F127" s="1" t="s">
        <v>589</v>
      </c>
      <c r="G127" s="1">
        <v>715</v>
      </c>
      <c r="H127" s="1">
        <v>1185</v>
      </c>
    </row>
    <row r="128" spans="2:8" x14ac:dyDescent="0.3">
      <c r="B128" s="1">
        <v>823</v>
      </c>
      <c r="C128" s="1">
        <v>3733</v>
      </c>
      <c r="D128" s="1" t="s">
        <v>616</v>
      </c>
      <c r="E128" s="1" t="s">
        <v>595</v>
      </c>
      <c r="F128" s="1" t="s">
        <v>589</v>
      </c>
      <c r="G128" s="1">
        <v>571</v>
      </c>
      <c r="H128" s="1">
        <v>1031</v>
      </c>
    </row>
    <row r="129" spans="2:8" x14ac:dyDescent="0.3">
      <c r="B129" s="1">
        <v>147</v>
      </c>
      <c r="C129" s="1">
        <v>207</v>
      </c>
      <c r="D129" s="1" t="s">
        <v>609</v>
      </c>
      <c r="E129" s="1" t="s">
        <v>595</v>
      </c>
      <c r="F129" s="1" t="s">
        <v>589</v>
      </c>
      <c r="G129" s="1">
        <v>369</v>
      </c>
      <c r="H129" s="1">
        <v>646</v>
      </c>
    </row>
    <row r="130" spans="2:8" x14ac:dyDescent="0.3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>
        <v>980</v>
      </c>
    </row>
    <row r="131" spans="2:8" x14ac:dyDescent="0.3">
      <c r="B131" s="1">
        <v>695</v>
      </c>
      <c r="C131" s="1">
        <v>1896</v>
      </c>
      <c r="D131" s="1" t="s">
        <v>646</v>
      </c>
      <c r="E131" s="1" t="s">
        <v>595</v>
      </c>
      <c r="F131" s="1" t="s">
        <v>596</v>
      </c>
      <c r="G131" s="1">
        <v>266</v>
      </c>
      <c r="H131" s="1">
        <v>833</v>
      </c>
    </row>
    <row r="132" spans="2:8" x14ac:dyDescent="0.3">
      <c r="B132" s="1">
        <v>983</v>
      </c>
      <c r="C132" s="1">
        <v>9631</v>
      </c>
      <c r="D132" s="1" t="s">
        <v>602</v>
      </c>
      <c r="E132" s="1" t="s">
        <v>588</v>
      </c>
      <c r="F132" s="1" t="s">
        <v>596</v>
      </c>
      <c r="G132" s="1">
        <v>60</v>
      </c>
      <c r="H132" s="1">
        <v>166</v>
      </c>
    </row>
    <row r="133" spans="2:8" x14ac:dyDescent="0.3">
      <c r="B133" s="1">
        <v>82</v>
      </c>
      <c r="C133" s="1">
        <v>3132</v>
      </c>
      <c r="D133" s="1" t="s">
        <v>632</v>
      </c>
      <c r="E133" s="1" t="s">
        <v>588</v>
      </c>
      <c r="F133" s="1" t="s">
        <v>589</v>
      </c>
      <c r="G133" s="1">
        <v>121</v>
      </c>
      <c r="H133" s="1">
        <v>557</v>
      </c>
    </row>
    <row r="134" spans="2:8" x14ac:dyDescent="0.3">
      <c r="B134" s="1">
        <v>397</v>
      </c>
      <c r="C134" s="1">
        <v>1202</v>
      </c>
      <c r="D134" s="1" t="s">
        <v>695</v>
      </c>
      <c r="E134" s="1" t="s">
        <v>588</v>
      </c>
      <c r="F134" s="1" t="s">
        <v>589</v>
      </c>
      <c r="G134" s="1">
        <v>876</v>
      </c>
      <c r="H134" s="1">
        <v>1045</v>
      </c>
    </row>
    <row r="135" spans="2:8" x14ac:dyDescent="0.3">
      <c r="B135" s="1">
        <v>599</v>
      </c>
      <c r="C135" s="1">
        <v>8834</v>
      </c>
      <c r="D135" s="1" t="s">
        <v>609</v>
      </c>
      <c r="E135" s="1" t="s">
        <v>595</v>
      </c>
      <c r="F135" s="1" t="s">
        <v>596</v>
      </c>
      <c r="G135" s="1">
        <v>946</v>
      </c>
      <c r="H135" s="1">
        <v>1100</v>
      </c>
    </row>
    <row r="136" spans="2:8" x14ac:dyDescent="0.3">
      <c r="B136" s="1">
        <v>306</v>
      </c>
      <c r="C136" s="1">
        <v>1201</v>
      </c>
      <c r="D136" s="1" t="s">
        <v>619</v>
      </c>
      <c r="E136" s="1" t="s">
        <v>595</v>
      </c>
      <c r="F136" s="1" t="s">
        <v>596</v>
      </c>
      <c r="G136" s="1">
        <v>654</v>
      </c>
      <c r="H136" s="1">
        <v>1150</v>
      </c>
    </row>
    <row r="137" spans="2:8" x14ac:dyDescent="0.3">
      <c r="B137" s="1">
        <v>536</v>
      </c>
      <c r="C137" s="1">
        <v>2573</v>
      </c>
      <c r="D137" s="1" t="s">
        <v>594</v>
      </c>
      <c r="E137" s="1" t="s">
        <v>595</v>
      </c>
      <c r="F137" s="1" t="s">
        <v>589</v>
      </c>
      <c r="G137" s="1">
        <v>74</v>
      </c>
      <c r="H137" s="1">
        <v>281</v>
      </c>
    </row>
    <row r="138" spans="2:8" x14ac:dyDescent="0.3">
      <c r="B138" s="1">
        <v>20</v>
      </c>
      <c r="C138" s="1">
        <v>6759</v>
      </c>
      <c r="D138" s="1" t="s">
        <v>594</v>
      </c>
      <c r="E138" s="1" t="s">
        <v>595</v>
      </c>
      <c r="F138" s="1" t="s">
        <v>596</v>
      </c>
      <c r="G138" s="1">
        <v>630</v>
      </c>
      <c r="H138" s="1">
        <v>1062</v>
      </c>
    </row>
    <row r="139" spans="2:8" x14ac:dyDescent="0.3">
      <c r="B139" s="1">
        <v>515</v>
      </c>
      <c r="C139" s="1">
        <v>2601</v>
      </c>
      <c r="D139" s="1" t="s">
        <v>616</v>
      </c>
      <c r="E139" s="1" t="s">
        <v>595</v>
      </c>
      <c r="F139" s="1" t="s">
        <v>589</v>
      </c>
      <c r="G139" s="1">
        <v>782</v>
      </c>
      <c r="H139" s="1">
        <v>1425</v>
      </c>
    </row>
    <row r="140" spans="2:8" x14ac:dyDescent="0.3">
      <c r="B140" s="1">
        <v>332</v>
      </c>
      <c r="C140" s="1">
        <v>2656</v>
      </c>
      <c r="D140" s="1" t="s">
        <v>632</v>
      </c>
      <c r="E140" s="1" t="s">
        <v>588</v>
      </c>
      <c r="F140" s="1" t="s">
        <v>596</v>
      </c>
      <c r="G140" s="1">
        <v>45</v>
      </c>
      <c r="H140" s="1">
        <v>39</v>
      </c>
    </row>
    <row r="141" spans="2:8" x14ac:dyDescent="0.3">
      <c r="B141" s="1">
        <v>127</v>
      </c>
      <c r="C141" s="1">
        <v>9645</v>
      </c>
      <c r="D141" s="1" t="s">
        <v>632</v>
      </c>
      <c r="E141" s="1" t="s">
        <v>588</v>
      </c>
      <c r="F141" s="1" t="s">
        <v>589</v>
      </c>
      <c r="G141" s="1">
        <v>916</v>
      </c>
      <c r="H141" s="1">
        <v>1143</v>
      </c>
    </row>
    <row r="142" spans="2:8" x14ac:dyDescent="0.3">
      <c r="B142" s="1">
        <v>958</v>
      </c>
      <c r="C142" s="1">
        <v>584</v>
      </c>
      <c r="D142" s="1" t="s">
        <v>619</v>
      </c>
      <c r="E142" s="1" t="s">
        <v>588</v>
      </c>
      <c r="F142" s="1" t="s">
        <v>589</v>
      </c>
      <c r="G142" s="1">
        <v>274</v>
      </c>
      <c r="H142" s="1">
        <v>669</v>
      </c>
    </row>
    <row r="143" spans="2:8" x14ac:dyDescent="0.3">
      <c r="B143" s="1">
        <v>42</v>
      </c>
      <c r="C143" s="1">
        <v>2121</v>
      </c>
      <c r="D143" s="1" t="s">
        <v>587</v>
      </c>
      <c r="E143" s="1" t="s">
        <v>595</v>
      </c>
      <c r="F143" s="1" t="s">
        <v>596</v>
      </c>
      <c r="G143" s="1">
        <v>987</v>
      </c>
      <c r="H143" s="1">
        <v>1134</v>
      </c>
    </row>
    <row r="144" spans="2:8" x14ac:dyDescent="0.3">
      <c r="B144" s="1">
        <v>977</v>
      </c>
      <c r="C144" s="1">
        <v>2142</v>
      </c>
      <c r="D144" s="1" t="s">
        <v>587</v>
      </c>
      <c r="E144" s="1" t="s">
        <v>588</v>
      </c>
      <c r="F144" s="1" t="s">
        <v>596</v>
      </c>
      <c r="G144" s="1">
        <v>434</v>
      </c>
      <c r="H144" s="1">
        <v>558</v>
      </c>
    </row>
    <row r="145" spans="2:8" x14ac:dyDescent="0.3">
      <c r="B145" s="1">
        <v>460</v>
      </c>
      <c r="C145" s="1">
        <v>2396</v>
      </c>
      <c r="D145" s="1" t="s">
        <v>635</v>
      </c>
      <c r="E145" s="1" t="s">
        <v>588</v>
      </c>
      <c r="F145" s="1" t="s">
        <v>589</v>
      </c>
      <c r="G145" s="1">
        <v>897</v>
      </c>
      <c r="H145" s="1">
        <v>1313</v>
      </c>
    </row>
    <row r="146" spans="2:8" x14ac:dyDescent="0.3">
      <c r="B146" s="1">
        <v>659</v>
      </c>
      <c r="C146" s="1">
        <v>8747</v>
      </c>
      <c r="D146" s="1" t="s">
        <v>695</v>
      </c>
      <c r="E146" s="1" t="s">
        <v>588</v>
      </c>
      <c r="F146" s="1" t="s">
        <v>596</v>
      </c>
      <c r="G146" s="1">
        <v>442</v>
      </c>
      <c r="H146" s="1">
        <v>595</v>
      </c>
    </row>
    <row r="147" spans="2:8" x14ac:dyDescent="0.3">
      <c r="B147" s="1">
        <v>197</v>
      </c>
      <c r="C147" s="1">
        <v>4142</v>
      </c>
      <c r="D147" s="1" t="s">
        <v>646</v>
      </c>
      <c r="E147" s="1" t="s">
        <v>595</v>
      </c>
      <c r="F147" s="1" t="s">
        <v>589</v>
      </c>
      <c r="G147" s="1">
        <v>98</v>
      </c>
      <c r="H147" s="1">
        <v>360</v>
      </c>
    </row>
    <row r="148" spans="2:8" x14ac:dyDescent="0.3">
      <c r="B148" s="1">
        <v>540</v>
      </c>
      <c r="C148" s="1">
        <v>9770</v>
      </c>
      <c r="D148" s="1" t="s">
        <v>632</v>
      </c>
      <c r="E148" s="1" t="s">
        <v>588</v>
      </c>
      <c r="F148" s="1" t="s">
        <v>589</v>
      </c>
      <c r="G148" s="1">
        <v>431</v>
      </c>
      <c r="H148" s="1">
        <v>934</v>
      </c>
    </row>
    <row r="149" spans="2:8" x14ac:dyDescent="0.3">
      <c r="B149" s="1">
        <v>178</v>
      </c>
      <c r="C149" s="1">
        <v>2593</v>
      </c>
      <c r="D149" s="1" t="s">
        <v>594</v>
      </c>
      <c r="E149" s="1" t="s">
        <v>588</v>
      </c>
      <c r="F149" s="1" t="s">
        <v>589</v>
      </c>
      <c r="G149" s="1">
        <v>745</v>
      </c>
      <c r="H149" s="1">
        <v>1383</v>
      </c>
    </row>
    <row r="150" spans="2:8" x14ac:dyDescent="0.3">
      <c r="B150" s="1">
        <v>202</v>
      </c>
      <c r="C150" s="1">
        <v>9807</v>
      </c>
      <c r="D150" s="1" t="s">
        <v>602</v>
      </c>
      <c r="E150" s="1" t="s">
        <v>588</v>
      </c>
      <c r="F150" s="1" t="s">
        <v>589</v>
      </c>
      <c r="G150" s="1">
        <v>871</v>
      </c>
      <c r="H150" s="1">
        <v>1274</v>
      </c>
    </row>
    <row r="151" spans="2:8" x14ac:dyDescent="0.3">
      <c r="B151" s="1">
        <v>632</v>
      </c>
      <c r="C151" s="1">
        <v>2525</v>
      </c>
      <c r="D151" s="1" t="s">
        <v>609</v>
      </c>
      <c r="E151" s="1" t="s">
        <v>595</v>
      </c>
      <c r="F151" s="1" t="s">
        <v>596</v>
      </c>
      <c r="G151" s="1">
        <v>67</v>
      </c>
      <c r="H151" s="1">
        <v>193</v>
      </c>
    </row>
    <row r="152" spans="2:8" x14ac:dyDescent="0.3">
      <c r="B152" s="1">
        <v>25</v>
      </c>
      <c r="C152" s="1">
        <v>1724</v>
      </c>
      <c r="D152" s="1" t="s">
        <v>602</v>
      </c>
      <c r="E152" s="1" t="s">
        <v>595</v>
      </c>
      <c r="F152" s="1" t="s">
        <v>589</v>
      </c>
      <c r="G152" s="1">
        <v>431</v>
      </c>
      <c r="H152" s="1">
        <v>702</v>
      </c>
    </row>
    <row r="153" spans="2:8" x14ac:dyDescent="0.3">
      <c r="B153" s="1">
        <v>990</v>
      </c>
      <c r="C153" s="1">
        <v>7146</v>
      </c>
      <c r="D153" s="1" t="s">
        <v>594</v>
      </c>
      <c r="E153" s="1" t="s">
        <v>588</v>
      </c>
      <c r="F153" s="1" t="s">
        <v>596</v>
      </c>
      <c r="G153" s="1">
        <v>178</v>
      </c>
      <c r="H153" s="1">
        <v>646</v>
      </c>
    </row>
    <row r="154" spans="2:8" x14ac:dyDescent="0.3">
      <c r="B154" s="1">
        <v>913</v>
      </c>
      <c r="C154" s="1">
        <v>563</v>
      </c>
      <c r="D154" s="1" t="s">
        <v>602</v>
      </c>
      <c r="E154" s="1" t="s">
        <v>595</v>
      </c>
      <c r="F154" s="1" t="s">
        <v>589</v>
      </c>
      <c r="G154" s="1">
        <v>180</v>
      </c>
      <c r="H154" s="1">
        <v>755</v>
      </c>
    </row>
    <row r="155" spans="2:8" x14ac:dyDescent="0.3">
      <c r="B155" s="1">
        <v>371</v>
      </c>
      <c r="C155" s="1">
        <v>7771</v>
      </c>
      <c r="D155" s="1" t="s">
        <v>587</v>
      </c>
      <c r="E155" s="1" t="s">
        <v>595</v>
      </c>
      <c r="F155" s="1" t="s">
        <v>589</v>
      </c>
      <c r="G155" s="1">
        <v>280</v>
      </c>
      <c r="H155" s="1">
        <v>990</v>
      </c>
    </row>
    <row r="156" spans="2:8" x14ac:dyDescent="0.3">
      <c r="B156" s="1">
        <v>514</v>
      </c>
      <c r="C156" s="1">
        <v>4789</v>
      </c>
      <c r="D156" s="1" t="s">
        <v>619</v>
      </c>
      <c r="E156" s="1" t="s">
        <v>595</v>
      </c>
      <c r="F156" s="1" t="s">
        <v>589</v>
      </c>
      <c r="G156" s="1">
        <v>263</v>
      </c>
      <c r="H156" s="1">
        <v>965</v>
      </c>
    </row>
    <row r="157" spans="2:8" x14ac:dyDescent="0.3">
      <c r="B157" s="1">
        <v>707</v>
      </c>
      <c r="C157" s="1">
        <v>3221</v>
      </c>
      <c r="D157" s="1" t="s">
        <v>695</v>
      </c>
      <c r="E157" s="1" t="s">
        <v>595</v>
      </c>
      <c r="F157" s="1" t="s">
        <v>596</v>
      </c>
      <c r="G157" s="1">
        <v>187</v>
      </c>
      <c r="H157" s="1">
        <v>931</v>
      </c>
    </row>
    <row r="158" spans="2:8" x14ac:dyDescent="0.3">
      <c r="B158" s="1">
        <v>473</v>
      </c>
      <c r="C158" s="1">
        <v>5197</v>
      </c>
      <c r="D158" s="1" t="s">
        <v>587</v>
      </c>
      <c r="E158" s="1" t="s">
        <v>588</v>
      </c>
      <c r="F158" s="1" t="s">
        <v>596</v>
      </c>
      <c r="G158" s="1">
        <v>94</v>
      </c>
      <c r="H158" s="1">
        <v>361</v>
      </c>
    </row>
    <row r="159" spans="2:8" x14ac:dyDescent="0.3">
      <c r="B159" s="1">
        <v>847</v>
      </c>
      <c r="C159" s="1">
        <v>8183</v>
      </c>
      <c r="D159" s="1" t="s">
        <v>605</v>
      </c>
      <c r="E159" s="1" t="s">
        <v>588</v>
      </c>
      <c r="F159" s="1" t="s">
        <v>589</v>
      </c>
      <c r="G159" s="1">
        <v>906</v>
      </c>
      <c r="H159" s="1">
        <v>1297</v>
      </c>
    </row>
    <row r="160" spans="2:8" x14ac:dyDescent="0.3">
      <c r="B160" s="1">
        <v>815</v>
      </c>
      <c r="C160" s="1">
        <v>1126</v>
      </c>
      <c r="D160" s="1" t="s">
        <v>616</v>
      </c>
      <c r="E160" s="1" t="s">
        <v>588</v>
      </c>
      <c r="F160" s="1" t="s">
        <v>596</v>
      </c>
      <c r="G160" s="1">
        <v>71</v>
      </c>
      <c r="H160" s="1">
        <v>130</v>
      </c>
    </row>
    <row r="161" spans="2:8" x14ac:dyDescent="0.3">
      <c r="B161" s="1">
        <v>928</v>
      </c>
      <c r="C161" s="1">
        <v>4899</v>
      </c>
      <c r="D161" s="1" t="s">
        <v>619</v>
      </c>
      <c r="E161" s="1" t="s">
        <v>588</v>
      </c>
      <c r="F161" s="1" t="s">
        <v>589</v>
      </c>
      <c r="G161" s="1">
        <v>253</v>
      </c>
      <c r="H161" s="1">
        <v>904</v>
      </c>
    </row>
    <row r="162" spans="2:8" x14ac:dyDescent="0.3">
      <c r="B162" s="1">
        <v>210</v>
      </c>
      <c r="C162" s="1">
        <v>4732</v>
      </c>
      <c r="D162" s="1" t="s">
        <v>602</v>
      </c>
      <c r="E162" s="1" t="s">
        <v>588</v>
      </c>
      <c r="F162" s="1" t="s">
        <v>589</v>
      </c>
      <c r="G162" s="1">
        <v>591</v>
      </c>
      <c r="H162" s="1">
        <v>1433</v>
      </c>
    </row>
    <row r="163" spans="2:8" x14ac:dyDescent="0.3">
      <c r="B163" s="1">
        <v>793</v>
      </c>
      <c r="C163" s="1">
        <v>4103</v>
      </c>
      <c r="D163" s="1" t="s">
        <v>695</v>
      </c>
      <c r="E163" s="1" t="s">
        <v>595</v>
      </c>
      <c r="F163" s="1" t="s">
        <v>596</v>
      </c>
      <c r="G163" s="1">
        <v>399</v>
      </c>
      <c r="H163" s="1">
        <v>835</v>
      </c>
    </row>
    <row r="164" spans="2:8" x14ac:dyDescent="0.3">
      <c r="B164" s="1">
        <v>872</v>
      </c>
      <c r="C164" s="1">
        <v>7861</v>
      </c>
      <c r="D164" s="1" t="s">
        <v>695</v>
      </c>
      <c r="E164" s="1" t="s">
        <v>588</v>
      </c>
      <c r="F164" s="1" t="s">
        <v>589</v>
      </c>
      <c r="G164" s="1">
        <v>91</v>
      </c>
      <c r="H164" s="1">
        <v>242</v>
      </c>
    </row>
    <row r="165" spans="2:8" x14ac:dyDescent="0.3">
      <c r="B165" s="1">
        <v>298</v>
      </c>
      <c r="C165" s="1">
        <v>7764</v>
      </c>
      <c r="D165" s="1" t="s">
        <v>619</v>
      </c>
      <c r="E165" s="1" t="s">
        <v>588</v>
      </c>
      <c r="F165" s="1" t="s">
        <v>596</v>
      </c>
      <c r="G165" s="1">
        <v>717</v>
      </c>
      <c r="H165" s="1">
        <v>1297</v>
      </c>
    </row>
    <row r="166" spans="2:8" x14ac:dyDescent="0.3">
      <c r="B166" s="1">
        <v>941</v>
      </c>
      <c r="C166" s="1">
        <v>5345</v>
      </c>
      <c r="D166" s="1" t="s">
        <v>646</v>
      </c>
      <c r="E166" s="1" t="s">
        <v>588</v>
      </c>
      <c r="F166" s="1" t="s">
        <v>596</v>
      </c>
      <c r="G166" s="1">
        <v>735</v>
      </c>
      <c r="H166" s="1">
        <v>1181</v>
      </c>
    </row>
    <row r="167" spans="2:8" x14ac:dyDescent="0.3">
      <c r="B167" s="1">
        <v>731</v>
      </c>
      <c r="C167" s="1">
        <v>6191</v>
      </c>
      <c r="D167" s="1" t="s">
        <v>619</v>
      </c>
      <c r="E167" s="1" t="s">
        <v>595</v>
      </c>
      <c r="F167" s="1" t="s">
        <v>589</v>
      </c>
      <c r="G167" s="1">
        <v>970</v>
      </c>
      <c r="H167" s="1">
        <v>1242</v>
      </c>
    </row>
    <row r="168" spans="2:8" x14ac:dyDescent="0.3">
      <c r="B168" s="1">
        <v>500</v>
      </c>
      <c r="C168" s="1">
        <v>310</v>
      </c>
      <c r="D168" s="1" t="s">
        <v>587</v>
      </c>
      <c r="E168" s="1" t="s">
        <v>595</v>
      </c>
      <c r="F168" s="1" t="s">
        <v>596</v>
      </c>
      <c r="G168" s="1">
        <v>80</v>
      </c>
      <c r="H168" s="1">
        <v>236</v>
      </c>
    </row>
    <row r="169" spans="2:8" x14ac:dyDescent="0.3">
      <c r="B169" s="1">
        <v>142</v>
      </c>
      <c r="C169" s="1">
        <v>3095</v>
      </c>
      <c r="D169" s="1" t="s">
        <v>587</v>
      </c>
      <c r="E169" s="1" t="s">
        <v>595</v>
      </c>
      <c r="F169" s="1" t="s">
        <v>589</v>
      </c>
      <c r="G169" s="1">
        <v>550</v>
      </c>
      <c r="H169" s="1">
        <v>1171</v>
      </c>
    </row>
    <row r="170" spans="2:8" x14ac:dyDescent="0.3">
      <c r="B170" s="1">
        <v>787</v>
      </c>
      <c r="C170" s="1">
        <v>2159</v>
      </c>
      <c r="D170" s="1" t="s">
        <v>587</v>
      </c>
      <c r="E170" s="1" t="s">
        <v>588</v>
      </c>
      <c r="F170" s="1" t="s">
        <v>589</v>
      </c>
      <c r="G170" s="1">
        <v>187</v>
      </c>
      <c r="H170" s="1">
        <v>864</v>
      </c>
    </row>
    <row r="171" spans="2:8" x14ac:dyDescent="0.3">
      <c r="B171" s="1">
        <v>749</v>
      </c>
      <c r="C171" s="1">
        <v>3569</v>
      </c>
      <c r="D171" s="1" t="s">
        <v>695</v>
      </c>
      <c r="E171" s="1" t="s">
        <v>588</v>
      </c>
      <c r="F171" s="1" t="s">
        <v>589</v>
      </c>
      <c r="G171" s="1">
        <v>262</v>
      </c>
      <c r="H171" s="1">
        <v>875</v>
      </c>
    </row>
    <row r="172" spans="2:8" x14ac:dyDescent="0.3">
      <c r="B172" s="1">
        <v>304</v>
      </c>
      <c r="C172" s="1">
        <v>5958</v>
      </c>
      <c r="D172" s="1" t="s">
        <v>646</v>
      </c>
      <c r="E172" s="1" t="s">
        <v>595</v>
      </c>
      <c r="F172" s="1" t="s">
        <v>596</v>
      </c>
      <c r="G172" s="1">
        <v>540</v>
      </c>
      <c r="H172" s="1">
        <v>1172</v>
      </c>
    </row>
    <row r="173" spans="2:8" x14ac:dyDescent="0.3">
      <c r="B173" s="1">
        <v>30</v>
      </c>
      <c r="C173" s="1">
        <v>1275</v>
      </c>
      <c r="D173" s="1" t="s">
        <v>605</v>
      </c>
      <c r="E173" s="1" t="s">
        <v>595</v>
      </c>
      <c r="F173" s="1" t="s">
        <v>596</v>
      </c>
      <c r="G173" s="1">
        <v>581</v>
      </c>
      <c r="H173" s="1">
        <v>1422</v>
      </c>
    </row>
    <row r="174" spans="2:8" x14ac:dyDescent="0.3">
      <c r="B174" s="1">
        <v>477</v>
      </c>
      <c r="C174" s="1">
        <v>6357</v>
      </c>
      <c r="D174" s="1" t="s">
        <v>605</v>
      </c>
      <c r="E174" s="1" t="s">
        <v>588</v>
      </c>
      <c r="F174" s="1" t="s">
        <v>596</v>
      </c>
      <c r="G174" s="1">
        <v>840</v>
      </c>
      <c r="H174" s="1">
        <v>1061</v>
      </c>
    </row>
    <row r="175" spans="2:8" x14ac:dyDescent="0.3">
      <c r="B175" s="1">
        <v>52</v>
      </c>
      <c r="C175" s="1">
        <v>4551</v>
      </c>
      <c r="D175" s="1" t="s">
        <v>619</v>
      </c>
      <c r="E175" s="1" t="s">
        <v>595</v>
      </c>
      <c r="F175" s="1" t="s">
        <v>589</v>
      </c>
      <c r="G175" s="1">
        <v>873</v>
      </c>
      <c r="H175" s="1">
        <v>1199</v>
      </c>
    </row>
    <row r="176" spans="2:8" x14ac:dyDescent="0.3">
      <c r="B176" s="1">
        <v>73</v>
      </c>
      <c r="C176" s="1">
        <v>4252</v>
      </c>
      <c r="D176" s="1" t="s">
        <v>602</v>
      </c>
      <c r="E176" s="1" t="s">
        <v>595</v>
      </c>
      <c r="F176" s="1" t="s">
        <v>589</v>
      </c>
      <c r="G176" s="1">
        <v>315</v>
      </c>
      <c r="H176" s="1">
        <v>937</v>
      </c>
    </row>
    <row r="177" spans="2:8" x14ac:dyDescent="0.3">
      <c r="B177" s="1">
        <v>691</v>
      </c>
      <c r="C177" s="1">
        <v>2096</v>
      </c>
      <c r="D177" s="1" t="s">
        <v>609</v>
      </c>
      <c r="E177" s="1" t="s">
        <v>595</v>
      </c>
      <c r="F177" s="1" t="s">
        <v>596</v>
      </c>
      <c r="G177" s="1">
        <v>955</v>
      </c>
      <c r="H177" s="1">
        <v>1369</v>
      </c>
    </row>
    <row r="178" spans="2:8" x14ac:dyDescent="0.3">
      <c r="B178" s="1">
        <v>786</v>
      </c>
      <c r="C178" s="1">
        <v>5209</v>
      </c>
      <c r="D178" s="1" t="s">
        <v>616</v>
      </c>
      <c r="E178" s="1" t="s">
        <v>588</v>
      </c>
      <c r="F178" s="1" t="s">
        <v>589</v>
      </c>
      <c r="G178" s="1">
        <v>372</v>
      </c>
      <c r="H178" s="1">
        <v>679</v>
      </c>
    </row>
    <row r="179" spans="2:8" x14ac:dyDescent="0.3">
      <c r="B179" s="1">
        <v>68</v>
      </c>
      <c r="C179" s="1">
        <v>9271</v>
      </c>
      <c r="D179" s="1" t="s">
        <v>587</v>
      </c>
      <c r="E179" s="1" t="s">
        <v>595</v>
      </c>
      <c r="F179" s="1" t="s">
        <v>589</v>
      </c>
      <c r="G179" s="1">
        <v>182</v>
      </c>
      <c r="H179" s="1">
        <v>726</v>
      </c>
    </row>
    <row r="180" spans="2:8" x14ac:dyDescent="0.3">
      <c r="B180" s="1">
        <v>630</v>
      </c>
      <c r="C180" s="1">
        <v>6772</v>
      </c>
      <c r="D180" s="1" t="s">
        <v>619</v>
      </c>
      <c r="E180" s="1" t="s">
        <v>595</v>
      </c>
      <c r="F180" s="1" t="s">
        <v>596</v>
      </c>
      <c r="G180" s="1">
        <v>868</v>
      </c>
      <c r="H180" s="1">
        <v>1320</v>
      </c>
    </row>
    <row r="181" spans="2:8" x14ac:dyDescent="0.3">
      <c r="B181" s="1">
        <v>357</v>
      </c>
      <c r="C181" s="1">
        <v>4628</v>
      </c>
      <c r="D181" s="1" t="s">
        <v>616</v>
      </c>
      <c r="E181" s="1" t="s">
        <v>588</v>
      </c>
      <c r="F181" s="1" t="s">
        <v>589</v>
      </c>
      <c r="G181" s="1">
        <v>777</v>
      </c>
      <c r="H181" s="1">
        <v>1113</v>
      </c>
    </row>
    <row r="182" spans="2:8" x14ac:dyDescent="0.3">
      <c r="B182" s="1">
        <v>455</v>
      </c>
      <c r="C182" s="1">
        <v>3853</v>
      </c>
      <c r="D182" s="1" t="s">
        <v>594</v>
      </c>
      <c r="E182" s="1" t="s">
        <v>588</v>
      </c>
      <c r="F182" s="1" t="s">
        <v>596</v>
      </c>
      <c r="G182" s="1">
        <v>172</v>
      </c>
      <c r="H182" s="1">
        <v>580</v>
      </c>
    </row>
    <row r="183" spans="2:8" x14ac:dyDescent="0.3">
      <c r="B183" s="1">
        <v>947</v>
      </c>
      <c r="C183" s="1">
        <v>515</v>
      </c>
      <c r="D183" s="1" t="s">
        <v>605</v>
      </c>
      <c r="E183" s="1" t="s">
        <v>588</v>
      </c>
      <c r="F183" s="1" t="s">
        <v>589</v>
      </c>
      <c r="G183" s="1">
        <v>665</v>
      </c>
      <c r="H183" s="1">
        <v>1257</v>
      </c>
    </row>
    <row r="184" spans="2:8" x14ac:dyDescent="0.3">
      <c r="B184" s="1">
        <v>589</v>
      </c>
      <c r="C184" s="1">
        <v>7513</v>
      </c>
      <c r="D184" s="1" t="s">
        <v>587</v>
      </c>
      <c r="E184" s="1" t="s">
        <v>588</v>
      </c>
      <c r="F184" s="1" t="s">
        <v>589</v>
      </c>
      <c r="G184" s="1">
        <v>516</v>
      </c>
      <c r="H184" s="1">
        <v>1084</v>
      </c>
    </row>
    <row r="185" spans="2:8" x14ac:dyDescent="0.3">
      <c r="B185" s="1">
        <v>863</v>
      </c>
      <c r="C185" s="1">
        <v>9030</v>
      </c>
      <c r="D185" s="1" t="s">
        <v>695</v>
      </c>
      <c r="E185" s="1" t="s">
        <v>588</v>
      </c>
      <c r="F185" s="1" t="s">
        <v>596</v>
      </c>
      <c r="G185" s="1">
        <v>412</v>
      </c>
      <c r="H185" s="1">
        <v>872</v>
      </c>
    </row>
    <row r="186" spans="2:8" x14ac:dyDescent="0.3">
      <c r="B186" s="1">
        <v>668</v>
      </c>
      <c r="C186" s="1">
        <v>2378</v>
      </c>
      <c r="D186" s="1" t="s">
        <v>632</v>
      </c>
      <c r="E186" s="1" t="s">
        <v>595</v>
      </c>
      <c r="F186" s="1" t="s">
        <v>589</v>
      </c>
      <c r="G186" s="1">
        <v>938</v>
      </c>
      <c r="H186" s="1">
        <v>1067</v>
      </c>
    </row>
    <row r="187" spans="2:8" x14ac:dyDescent="0.3">
      <c r="B187" s="1">
        <v>206</v>
      </c>
      <c r="C187" s="1">
        <v>5894</v>
      </c>
      <c r="D187" s="1" t="s">
        <v>632</v>
      </c>
      <c r="E187" s="1" t="s">
        <v>588</v>
      </c>
      <c r="F187" s="1" t="s">
        <v>589</v>
      </c>
      <c r="G187" s="1">
        <v>854</v>
      </c>
      <c r="H187" s="1">
        <v>1251</v>
      </c>
    </row>
    <row r="188" spans="2:8" x14ac:dyDescent="0.3">
      <c r="B188" s="1">
        <v>835</v>
      </c>
      <c r="C188" s="1">
        <v>7587</v>
      </c>
      <c r="D188" s="1" t="s">
        <v>632</v>
      </c>
      <c r="E188" s="1" t="s">
        <v>588</v>
      </c>
      <c r="F188" s="1" t="s">
        <v>596</v>
      </c>
      <c r="G188" s="1">
        <v>638</v>
      </c>
      <c r="H188" s="1">
        <v>1314</v>
      </c>
    </row>
    <row r="189" spans="2:8" x14ac:dyDescent="0.3">
      <c r="B189" s="1">
        <v>315</v>
      </c>
      <c r="C189" s="1">
        <v>1424</v>
      </c>
      <c r="D189" s="1" t="s">
        <v>646</v>
      </c>
      <c r="E189" s="1" t="s">
        <v>595</v>
      </c>
      <c r="F189" s="1" t="s">
        <v>589</v>
      </c>
      <c r="G189" s="1">
        <v>230</v>
      </c>
      <c r="H189" s="1">
        <v>638</v>
      </c>
    </row>
    <row r="190" spans="2:8" x14ac:dyDescent="0.3">
      <c r="B190" s="1">
        <v>553</v>
      </c>
      <c r="C190" s="1">
        <v>5214</v>
      </c>
      <c r="D190" s="1" t="s">
        <v>587</v>
      </c>
      <c r="E190" s="1" t="s">
        <v>595</v>
      </c>
      <c r="F190" s="1" t="s">
        <v>596</v>
      </c>
      <c r="G190" s="1">
        <v>245</v>
      </c>
      <c r="H190" s="1">
        <v>611</v>
      </c>
    </row>
    <row r="191" spans="2:8" x14ac:dyDescent="0.3">
      <c r="B191" s="1">
        <v>861</v>
      </c>
      <c r="C191" s="1">
        <v>8249</v>
      </c>
      <c r="D191" s="1" t="s">
        <v>632</v>
      </c>
      <c r="E191" s="1" t="s">
        <v>588</v>
      </c>
      <c r="F191" s="1" t="s">
        <v>596</v>
      </c>
      <c r="G191" s="1">
        <v>916</v>
      </c>
      <c r="H191" s="1">
        <v>1255</v>
      </c>
    </row>
    <row r="192" spans="2:8" x14ac:dyDescent="0.3">
      <c r="B192" s="1">
        <v>279</v>
      </c>
      <c r="C192" s="1">
        <v>3172</v>
      </c>
      <c r="D192" s="1" t="s">
        <v>594</v>
      </c>
      <c r="E192" s="1" t="s">
        <v>588</v>
      </c>
      <c r="F192" s="1" t="s">
        <v>596</v>
      </c>
      <c r="G192" s="1">
        <v>84</v>
      </c>
      <c r="H192" s="1">
        <v>464</v>
      </c>
    </row>
    <row r="193" spans="2:8" x14ac:dyDescent="0.3">
      <c r="B193" s="1">
        <v>75</v>
      </c>
      <c r="C193" s="1">
        <v>5489</v>
      </c>
      <c r="D193" s="1" t="s">
        <v>605</v>
      </c>
      <c r="E193" s="1" t="s">
        <v>595</v>
      </c>
      <c r="F193" s="1" t="s">
        <v>596</v>
      </c>
      <c r="G193" s="1">
        <v>869</v>
      </c>
      <c r="H193" s="1">
        <v>1317</v>
      </c>
    </row>
    <row r="194" spans="2:8" x14ac:dyDescent="0.3">
      <c r="B194" s="1">
        <v>895</v>
      </c>
      <c r="C194" s="1">
        <v>2037</v>
      </c>
      <c r="D194" s="1" t="s">
        <v>587</v>
      </c>
      <c r="E194" s="1" t="s">
        <v>588</v>
      </c>
      <c r="F194" s="1" t="s">
        <v>589</v>
      </c>
      <c r="G194" s="1">
        <v>271</v>
      </c>
      <c r="H194" s="1">
        <v>704</v>
      </c>
    </row>
    <row r="195" spans="2:8" x14ac:dyDescent="0.3">
      <c r="B195" s="1">
        <v>866</v>
      </c>
      <c r="C195" s="1">
        <v>2401</v>
      </c>
      <c r="D195" s="1" t="s">
        <v>632</v>
      </c>
      <c r="E195" s="1" t="s">
        <v>588</v>
      </c>
      <c r="F195" s="1" t="s">
        <v>596</v>
      </c>
      <c r="G195" s="1">
        <v>691</v>
      </c>
      <c r="H195" s="1">
        <v>1260</v>
      </c>
    </row>
    <row r="196" spans="2:8" x14ac:dyDescent="0.3">
      <c r="B196" s="1">
        <v>792</v>
      </c>
      <c r="C196" s="1">
        <v>1303</v>
      </c>
      <c r="D196" s="1" t="s">
        <v>587</v>
      </c>
      <c r="E196" s="1" t="s">
        <v>595</v>
      </c>
      <c r="F196" s="1" t="s">
        <v>596</v>
      </c>
      <c r="G196" s="1">
        <v>808</v>
      </c>
      <c r="H196" s="1">
        <v>1257</v>
      </c>
    </row>
    <row r="197" spans="2:8" x14ac:dyDescent="0.3">
      <c r="B197" s="1">
        <v>191</v>
      </c>
      <c r="C197" s="1">
        <v>6798</v>
      </c>
      <c r="D197" s="1" t="s">
        <v>602</v>
      </c>
      <c r="E197" s="1" t="s">
        <v>588</v>
      </c>
      <c r="F197" s="1" t="s">
        <v>589</v>
      </c>
      <c r="G197" s="1">
        <v>997</v>
      </c>
      <c r="H197" s="1">
        <v>1382</v>
      </c>
    </row>
    <row r="198" spans="2:8" x14ac:dyDescent="0.3">
      <c r="B198" s="1">
        <v>59</v>
      </c>
      <c r="C198" s="1">
        <v>9917</v>
      </c>
      <c r="D198" s="1" t="s">
        <v>594</v>
      </c>
      <c r="E198" s="1" t="s">
        <v>588</v>
      </c>
      <c r="F198" s="1" t="s">
        <v>596</v>
      </c>
      <c r="G198" s="1">
        <v>329</v>
      </c>
      <c r="H198" s="1">
        <v>977</v>
      </c>
    </row>
    <row r="199" spans="2:8" x14ac:dyDescent="0.3">
      <c r="B199" s="1">
        <v>748</v>
      </c>
      <c r="C199" s="1">
        <v>2969</v>
      </c>
      <c r="D199" s="1" t="s">
        <v>602</v>
      </c>
      <c r="E199" s="1" t="s">
        <v>595</v>
      </c>
      <c r="F199" s="1" t="s">
        <v>596</v>
      </c>
      <c r="G199" s="1">
        <v>600</v>
      </c>
      <c r="H199" s="1">
        <v>1048</v>
      </c>
    </row>
    <row r="200" spans="2:8" x14ac:dyDescent="0.3">
      <c r="B200" s="1">
        <v>693</v>
      </c>
      <c r="C200" s="1">
        <v>8737</v>
      </c>
      <c r="D200" s="1" t="s">
        <v>602</v>
      </c>
      <c r="E200" s="1" t="s">
        <v>588</v>
      </c>
      <c r="F200" s="1" t="s">
        <v>589</v>
      </c>
      <c r="G200" s="1">
        <v>715</v>
      </c>
      <c r="H200" s="1">
        <v>1271</v>
      </c>
    </row>
    <row r="201" spans="2:8" x14ac:dyDescent="0.3">
      <c r="B201" s="1">
        <v>955</v>
      </c>
      <c r="C201" s="1">
        <v>2104</v>
      </c>
      <c r="D201" s="1" t="s">
        <v>602</v>
      </c>
      <c r="E201" s="1" t="s">
        <v>588</v>
      </c>
      <c r="F201" s="1" t="s">
        <v>589</v>
      </c>
      <c r="G201" s="1">
        <v>957</v>
      </c>
      <c r="H201" s="1">
        <v>1007</v>
      </c>
    </row>
    <row r="202" spans="2:8" x14ac:dyDescent="0.3">
      <c r="B202" s="1">
        <v>538</v>
      </c>
      <c r="C202" s="1">
        <v>1702</v>
      </c>
      <c r="D202" s="1" t="s">
        <v>609</v>
      </c>
      <c r="E202" s="1" t="s">
        <v>588</v>
      </c>
      <c r="F202" s="1" t="s">
        <v>589</v>
      </c>
      <c r="G202" s="1">
        <v>484</v>
      </c>
      <c r="H202" s="1">
        <v>863</v>
      </c>
    </row>
    <row r="203" spans="2:8" x14ac:dyDescent="0.3">
      <c r="B203" s="1">
        <v>169</v>
      </c>
      <c r="C203" s="1">
        <v>8933</v>
      </c>
      <c r="D203" s="1" t="s">
        <v>635</v>
      </c>
      <c r="E203" s="1" t="s">
        <v>588</v>
      </c>
      <c r="F203" s="1" t="s">
        <v>589</v>
      </c>
      <c r="G203" s="1">
        <v>576</v>
      </c>
      <c r="H203" s="1">
        <v>1077</v>
      </c>
    </row>
    <row r="204" spans="2:8" x14ac:dyDescent="0.3">
      <c r="B204" s="1">
        <v>924</v>
      </c>
      <c r="C204" s="1">
        <v>3624</v>
      </c>
      <c r="D204" s="1" t="s">
        <v>594</v>
      </c>
      <c r="E204" s="1" t="s">
        <v>588</v>
      </c>
      <c r="F204" s="1" t="s">
        <v>596</v>
      </c>
      <c r="G204" s="1">
        <v>606</v>
      </c>
      <c r="H204" s="1">
        <v>1021</v>
      </c>
    </row>
    <row r="205" spans="2:8" x14ac:dyDescent="0.3">
      <c r="B205" s="1">
        <v>579</v>
      </c>
      <c r="C205" s="1">
        <v>4892</v>
      </c>
      <c r="D205" s="1" t="s">
        <v>602</v>
      </c>
      <c r="E205" s="1" t="s">
        <v>595</v>
      </c>
      <c r="F205" s="1" t="s">
        <v>589</v>
      </c>
      <c r="G205" s="1">
        <v>913</v>
      </c>
      <c r="H205" s="1">
        <v>1385</v>
      </c>
    </row>
  </sheetData>
  <mergeCells count="2">
    <mergeCell ref="B2:H2"/>
    <mergeCell ref="B3:H3"/>
  </mergeCells>
  <conditionalFormatting sqref="G6:G205">
    <cfRule type="cellIs" dxfId="0" priority="1" operator="greaterThan">
      <formula>500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DCF2-302E-476C-94BB-F643AF36EC21}">
  <dimension ref="C2:P205"/>
  <sheetViews>
    <sheetView topLeftCell="D1" workbookViewId="0">
      <selection activeCell="M14" sqref="M14"/>
    </sheetView>
  </sheetViews>
  <sheetFormatPr defaultRowHeight="14.4" x14ac:dyDescent="0.3"/>
  <cols>
    <col min="1" max="1" width="8.5546875" customWidth="1"/>
    <col min="2" max="2" width="9" customWidth="1"/>
    <col min="3" max="3" width="9.44140625" style="1" bestFit="1" customWidth="1"/>
    <col min="4" max="4" width="13.109375" style="1" bestFit="1" customWidth="1"/>
    <col min="5" max="5" width="31.44140625" style="1" bestFit="1" customWidth="1"/>
    <col min="6" max="6" width="39.88671875" style="1" bestFit="1" customWidth="1"/>
    <col min="7" max="7" width="15" style="1" bestFit="1" customWidth="1"/>
    <col min="8" max="8" width="16.44140625" style="1" customWidth="1"/>
    <col min="9" max="9" width="16.33203125" bestFit="1" customWidth="1"/>
    <col min="10" max="10" width="16.33203125" style="1" bestFit="1" customWidth="1"/>
    <col min="11" max="11" width="19.33203125" style="1" bestFit="1" customWidth="1"/>
    <col min="12" max="12" width="16.33203125" style="1" bestFit="1" customWidth="1"/>
    <col min="13" max="13" width="18.33203125" style="1" customWidth="1"/>
    <col min="14" max="199" width="16.33203125" bestFit="1" customWidth="1"/>
    <col min="200" max="200" width="11.33203125" bestFit="1" customWidth="1"/>
  </cols>
  <sheetData>
    <row r="2" spans="3:16" ht="15" customHeight="1" x14ac:dyDescent="0.3">
      <c r="C2" s="35" t="s">
        <v>1661</v>
      </c>
      <c r="D2" s="35"/>
      <c r="E2" s="35"/>
      <c r="F2" s="35"/>
      <c r="G2" s="35"/>
      <c r="H2" s="35"/>
    </row>
    <row r="3" spans="3:16" x14ac:dyDescent="0.3">
      <c r="C3" s="36" t="s">
        <v>1662</v>
      </c>
      <c r="D3" s="36"/>
      <c r="E3" s="36"/>
      <c r="F3" s="36"/>
      <c r="G3" s="36"/>
      <c r="H3" s="36"/>
    </row>
    <row r="5" spans="3:16" x14ac:dyDescent="0.3">
      <c r="C5" s="1" t="s">
        <v>1655</v>
      </c>
      <c r="D5" s="1" t="s">
        <v>1656</v>
      </c>
      <c r="E5" s="1" t="s">
        <v>1657</v>
      </c>
      <c r="F5" s="1" t="s">
        <v>1658</v>
      </c>
      <c r="G5" s="1" t="s">
        <v>1659</v>
      </c>
      <c r="H5" s="1" t="s">
        <v>1660</v>
      </c>
    </row>
    <row r="6" spans="3:16" x14ac:dyDescent="0.3">
      <c r="C6" s="1">
        <v>582</v>
      </c>
      <c r="D6" s="1" t="s">
        <v>1157</v>
      </c>
      <c r="E6" s="1" t="s">
        <v>1158</v>
      </c>
      <c r="F6" s="1" t="s">
        <v>1159</v>
      </c>
      <c r="G6" s="1" t="s">
        <v>1160</v>
      </c>
      <c r="H6" s="1">
        <v>2754220306</v>
      </c>
    </row>
    <row r="7" spans="3:16" x14ac:dyDescent="0.3">
      <c r="C7" s="1">
        <v>396</v>
      </c>
      <c r="D7" s="1" t="s">
        <v>50</v>
      </c>
      <c r="E7" s="1" t="s">
        <v>1164</v>
      </c>
      <c r="F7" s="1" t="s">
        <v>781</v>
      </c>
      <c r="G7" s="1" t="s">
        <v>1165</v>
      </c>
      <c r="H7" s="1">
        <v>4171197971</v>
      </c>
    </row>
    <row r="8" spans="3:16" x14ac:dyDescent="0.3">
      <c r="C8" s="1">
        <v>545</v>
      </c>
      <c r="D8" s="1" t="s">
        <v>1166</v>
      </c>
      <c r="E8" s="1" t="s">
        <v>1167</v>
      </c>
      <c r="F8" s="1" t="s">
        <v>17</v>
      </c>
      <c r="G8" s="1" t="s">
        <v>1168</v>
      </c>
      <c r="H8" s="1">
        <v>8354987185</v>
      </c>
    </row>
    <row r="9" spans="3:16" ht="15.6" x14ac:dyDescent="0.3">
      <c r="C9" s="1">
        <v>770</v>
      </c>
      <c r="D9" s="1" t="s">
        <v>277</v>
      </c>
      <c r="E9" s="1" t="s">
        <v>1169</v>
      </c>
      <c r="F9" s="1" t="s">
        <v>1170</v>
      </c>
      <c r="G9" s="1" t="s">
        <v>1171</v>
      </c>
      <c r="H9" s="1">
        <v>6348759218</v>
      </c>
      <c r="K9" s="35" t="s">
        <v>1667</v>
      </c>
      <c r="L9" s="35"/>
    </row>
    <row r="10" spans="3:16" x14ac:dyDescent="0.3">
      <c r="C10" s="1">
        <v>991</v>
      </c>
      <c r="D10" s="1" t="s">
        <v>1172</v>
      </c>
      <c r="E10" s="1" t="s">
        <v>1173</v>
      </c>
      <c r="F10" s="1" t="s">
        <v>1174</v>
      </c>
      <c r="G10" s="1" t="s">
        <v>1175</v>
      </c>
      <c r="H10" s="1">
        <v>5096424869</v>
      </c>
    </row>
    <row r="11" spans="3:16" x14ac:dyDescent="0.3">
      <c r="C11" s="1">
        <v>437</v>
      </c>
      <c r="D11" s="1" t="s">
        <v>1179</v>
      </c>
      <c r="E11" s="1" t="s">
        <v>1180</v>
      </c>
      <c r="F11" s="1" t="s">
        <v>1181</v>
      </c>
      <c r="G11" s="1" t="s">
        <v>1182</v>
      </c>
      <c r="H11" s="1">
        <v>2378946703</v>
      </c>
      <c r="J11" s="1" t="s">
        <v>1712</v>
      </c>
      <c r="K11" s="1" t="s">
        <v>1713</v>
      </c>
      <c r="L11" s="1" t="s">
        <v>1714</v>
      </c>
      <c r="M11" s="1" t="s">
        <v>1715</v>
      </c>
    </row>
    <row r="12" spans="3:16" x14ac:dyDescent="0.3">
      <c r="C12" s="1">
        <v>805</v>
      </c>
      <c r="D12" s="1" t="s">
        <v>72</v>
      </c>
      <c r="E12" s="1" t="s">
        <v>1183</v>
      </c>
      <c r="F12" s="1" t="s">
        <v>1184</v>
      </c>
      <c r="G12" s="1" t="s">
        <v>1185</v>
      </c>
      <c r="H12" s="1">
        <v>8374022176</v>
      </c>
      <c r="J12" s="1" t="s">
        <v>277</v>
      </c>
      <c r="K12" s="1" t="str">
        <f>VLOOKUP(J12,Employee_Details[[E_NAME]:[E_CONT_NO]],2,FALSE)</f>
        <v>Warehouse manager</v>
      </c>
      <c r="L12" s="1" t="str">
        <f>VLOOKUP(J12,Employee_Details[[E_NAME]:[E_CONT_NO]],4,FALSE)</f>
        <v>UT</v>
      </c>
      <c r="M12" s="1">
        <f>VLOOKUP(J12,Employee_Details[[E_NAME]:[E_CONT_NO]],5,FALSE)</f>
        <v>6348759218</v>
      </c>
    </row>
    <row r="13" spans="3:16" x14ac:dyDescent="0.3">
      <c r="C13" s="1">
        <v>803</v>
      </c>
      <c r="D13" s="1" t="s">
        <v>1186</v>
      </c>
      <c r="E13" s="1" t="s">
        <v>1187</v>
      </c>
      <c r="F13" s="1" t="s">
        <v>1188</v>
      </c>
      <c r="G13" s="1" t="s">
        <v>1171</v>
      </c>
      <c r="H13" s="1">
        <v>5698225463</v>
      </c>
    </row>
    <row r="14" spans="3:16" x14ac:dyDescent="0.3">
      <c r="C14" s="1">
        <v>295</v>
      </c>
      <c r="D14" s="1" t="s">
        <v>1189</v>
      </c>
      <c r="E14" s="1" t="s">
        <v>1190</v>
      </c>
      <c r="F14" s="1" t="s">
        <v>1191</v>
      </c>
      <c r="G14" s="1" t="s">
        <v>1175</v>
      </c>
      <c r="H14" s="1">
        <v>1948808609</v>
      </c>
      <c r="N14" s="1"/>
      <c r="O14" s="1"/>
      <c r="P14" s="1"/>
    </row>
    <row r="15" spans="3:16" x14ac:dyDescent="0.3">
      <c r="C15" s="1">
        <v>804</v>
      </c>
      <c r="D15" s="1" t="s">
        <v>1195</v>
      </c>
      <c r="E15" s="1" t="s">
        <v>1158</v>
      </c>
      <c r="F15" s="1" t="s">
        <v>39</v>
      </c>
      <c r="G15" s="1" t="s">
        <v>1196</v>
      </c>
      <c r="H15" s="1">
        <v>5155277679</v>
      </c>
      <c r="N15" s="1"/>
      <c r="O15" s="1"/>
      <c r="P15" s="1"/>
    </row>
    <row r="16" spans="3:16" x14ac:dyDescent="0.3">
      <c r="C16" s="1">
        <v>54</v>
      </c>
      <c r="D16" s="1" t="s">
        <v>1197</v>
      </c>
      <c r="E16" s="1" t="s">
        <v>1198</v>
      </c>
      <c r="F16" s="1" t="s">
        <v>1199</v>
      </c>
      <c r="G16" s="1" t="s">
        <v>1200</v>
      </c>
      <c r="H16" s="1">
        <v>8682770474</v>
      </c>
    </row>
    <row r="17" spans="3:8" x14ac:dyDescent="0.3">
      <c r="C17" s="1">
        <v>853</v>
      </c>
      <c r="D17" s="1" t="s">
        <v>1201</v>
      </c>
      <c r="E17" s="1" t="s">
        <v>1202</v>
      </c>
      <c r="F17" s="1" t="s">
        <v>1203</v>
      </c>
      <c r="G17" s="1" t="s">
        <v>1204</v>
      </c>
      <c r="H17" s="1">
        <v>9334728554</v>
      </c>
    </row>
    <row r="18" spans="3:8" x14ac:dyDescent="0.3">
      <c r="C18" s="1">
        <v>902</v>
      </c>
      <c r="D18" s="1" t="s">
        <v>1205</v>
      </c>
      <c r="E18" s="1" t="s">
        <v>1206</v>
      </c>
      <c r="F18" s="1" t="s">
        <v>1207</v>
      </c>
      <c r="G18" s="1" t="s">
        <v>1208</v>
      </c>
      <c r="H18" s="1">
        <v>8568849220</v>
      </c>
    </row>
    <row r="19" spans="3:8" x14ac:dyDescent="0.3">
      <c r="C19" s="1">
        <v>163</v>
      </c>
      <c r="D19" s="1" t="s">
        <v>1212</v>
      </c>
      <c r="E19" s="1" t="s">
        <v>1213</v>
      </c>
      <c r="F19" s="1" t="s">
        <v>1214</v>
      </c>
      <c r="G19" s="1" t="s">
        <v>1215</v>
      </c>
      <c r="H19" s="1">
        <v>6993831591</v>
      </c>
    </row>
    <row r="20" spans="3:8" x14ac:dyDescent="0.3">
      <c r="C20" s="1">
        <v>993</v>
      </c>
      <c r="D20" s="1" t="s">
        <v>1216</v>
      </c>
      <c r="E20" s="1" t="s">
        <v>1173</v>
      </c>
      <c r="F20" s="1" t="s">
        <v>1217</v>
      </c>
      <c r="G20" s="1" t="s">
        <v>1160</v>
      </c>
      <c r="H20" s="1">
        <v>3028920870</v>
      </c>
    </row>
    <row r="21" spans="3:8" x14ac:dyDescent="0.3">
      <c r="C21" s="1">
        <v>891</v>
      </c>
      <c r="D21" s="1" t="s">
        <v>1218</v>
      </c>
      <c r="E21" s="1" t="s">
        <v>1219</v>
      </c>
      <c r="F21" s="1" t="s">
        <v>1220</v>
      </c>
      <c r="G21" s="1" t="s">
        <v>1221</v>
      </c>
      <c r="H21" s="1">
        <v>8786356477</v>
      </c>
    </row>
    <row r="22" spans="3:8" x14ac:dyDescent="0.3">
      <c r="C22" s="1">
        <v>950</v>
      </c>
      <c r="D22" s="1" t="s">
        <v>1222</v>
      </c>
      <c r="E22" s="1" t="s">
        <v>1223</v>
      </c>
      <c r="F22" s="1" t="s">
        <v>1224</v>
      </c>
      <c r="G22" s="1" t="s">
        <v>1175</v>
      </c>
      <c r="H22" s="1">
        <v>5614057152</v>
      </c>
    </row>
    <row r="23" spans="3:8" x14ac:dyDescent="0.3">
      <c r="C23" s="1">
        <v>292</v>
      </c>
      <c r="D23" s="1" t="s">
        <v>1227</v>
      </c>
      <c r="E23" s="1" t="s">
        <v>1198</v>
      </c>
      <c r="F23" s="1" t="s">
        <v>593</v>
      </c>
      <c r="G23" s="1" t="s">
        <v>1175</v>
      </c>
      <c r="H23" s="1">
        <v>7483616892</v>
      </c>
    </row>
    <row r="24" spans="3:8" x14ac:dyDescent="0.3">
      <c r="C24" s="1">
        <v>90</v>
      </c>
      <c r="D24" s="1" t="s">
        <v>1228</v>
      </c>
      <c r="E24" s="1" t="s">
        <v>1229</v>
      </c>
      <c r="F24" s="1" t="s">
        <v>1230</v>
      </c>
      <c r="G24" s="1" t="s">
        <v>1231</v>
      </c>
      <c r="H24" s="1">
        <v>2812376384</v>
      </c>
    </row>
    <row r="25" spans="3:8" x14ac:dyDescent="0.3">
      <c r="C25" s="1">
        <v>49</v>
      </c>
      <c r="D25" s="1" t="s">
        <v>1232</v>
      </c>
      <c r="E25" s="1" t="s">
        <v>1164</v>
      </c>
      <c r="F25" s="1" t="s">
        <v>1233</v>
      </c>
      <c r="G25" s="1" t="s">
        <v>1165</v>
      </c>
      <c r="H25" s="1">
        <v>5956508519</v>
      </c>
    </row>
    <row r="26" spans="3:8" x14ac:dyDescent="0.3">
      <c r="C26" s="1">
        <v>100</v>
      </c>
      <c r="D26" s="1" t="s">
        <v>1234</v>
      </c>
      <c r="E26" s="1" t="s">
        <v>1187</v>
      </c>
      <c r="F26" s="1" t="s">
        <v>1235</v>
      </c>
      <c r="G26" s="1" t="s">
        <v>1236</v>
      </c>
      <c r="H26" s="1">
        <v>5847136625</v>
      </c>
    </row>
    <row r="27" spans="3:8" x14ac:dyDescent="0.3">
      <c r="C27" s="1">
        <v>405</v>
      </c>
      <c r="D27" s="1" t="s">
        <v>1239</v>
      </c>
      <c r="E27" s="1" t="s">
        <v>1219</v>
      </c>
      <c r="F27" s="1" t="s">
        <v>1240</v>
      </c>
      <c r="G27" s="1" t="s">
        <v>1241</v>
      </c>
      <c r="H27" s="1">
        <v>4048218701</v>
      </c>
    </row>
    <row r="28" spans="3:8" x14ac:dyDescent="0.3">
      <c r="C28" s="1">
        <v>584</v>
      </c>
      <c r="D28" s="1" t="s">
        <v>1176</v>
      </c>
      <c r="E28" s="1" t="s">
        <v>1177</v>
      </c>
      <c r="F28" s="1" t="s">
        <v>789</v>
      </c>
      <c r="G28" s="1" t="s">
        <v>1178</v>
      </c>
      <c r="H28" s="1">
        <v>1646327916</v>
      </c>
    </row>
    <row r="29" spans="3:8" x14ac:dyDescent="0.3">
      <c r="C29" s="1">
        <v>326</v>
      </c>
      <c r="D29" s="1" t="s">
        <v>1228</v>
      </c>
      <c r="E29" s="1" t="s">
        <v>1242</v>
      </c>
      <c r="F29" s="1" t="s">
        <v>276</v>
      </c>
      <c r="G29" s="1" t="s">
        <v>1163</v>
      </c>
      <c r="H29" s="1">
        <v>2898450180</v>
      </c>
    </row>
    <row r="30" spans="3:8" x14ac:dyDescent="0.3">
      <c r="C30" s="1">
        <v>95</v>
      </c>
      <c r="D30" s="1" t="s">
        <v>1243</v>
      </c>
      <c r="E30" s="1" t="s">
        <v>1198</v>
      </c>
      <c r="F30" s="1" t="s">
        <v>1244</v>
      </c>
      <c r="G30" s="1" t="s">
        <v>1175</v>
      </c>
      <c r="H30" s="1">
        <v>1977102732</v>
      </c>
    </row>
    <row r="31" spans="3:8" x14ac:dyDescent="0.3">
      <c r="C31" s="1">
        <v>600</v>
      </c>
      <c r="D31" s="1" t="s">
        <v>1247</v>
      </c>
      <c r="E31" s="1" t="s">
        <v>1192</v>
      </c>
      <c r="F31" s="1" t="s">
        <v>1248</v>
      </c>
      <c r="G31" s="1" t="s">
        <v>1249</v>
      </c>
      <c r="H31" s="1">
        <v>1551452510</v>
      </c>
    </row>
    <row r="32" spans="3:8" x14ac:dyDescent="0.3">
      <c r="C32" s="1">
        <v>26</v>
      </c>
      <c r="D32" s="1" t="s">
        <v>1250</v>
      </c>
      <c r="E32" s="1" t="s">
        <v>1190</v>
      </c>
      <c r="F32" s="1" t="s">
        <v>1251</v>
      </c>
      <c r="G32" s="1" t="s">
        <v>1252</v>
      </c>
      <c r="H32" s="1">
        <v>5544881818</v>
      </c>
    </row>
    <row r="33" spans="3:8" x14ac:dyDescent="0.3">
      <c r="C33" s="1">
        <v>515</v>
      </c>
      <c r="D33" s="1" t="s">
        <v>1253</v>
      </c>
      <c r="E33" s="1" t="s">
        <v>1254</v>
      </c>
      <c r="F33" s="1" t="s">
        <v>1255</v>
      </c>
      <c r="G33" s="1" t="s">
        <v>1182</v>
      </c>
      <c r="H33" s="1">
        <v>6808482203</v>
      </c>
    </row>
    <row r="34" spans="3:8" x14ac:dyDescent="0.3">
      <c r="C34" s="1">
        <v>876</v>
      </c>
      <c r="D34" s="1" t="s">
        <v>1256</v>
      </c>
      <c r="E34" s="1" t="s">
        <v>1173</v>
      </c>
      <c r="F34" s="1" t="s">
        <v>1257</v>
      </c>
      <c r="G34" s="1" t="s">
        <v>1163</v>
      </c>
      <c r="H34" s="1">
        <v>6818183906</v>
      </c>
    </row>
    <row r="35" spans="3:8" x14ac:dyDescent="0.3">
      <c r="C35" s="1">
        <v>691</v>
      </c>
      <c r="D35" s="1" t="s">
        <v>1157</v>
      </c>
      <c r="E35" s="1" t="s">
        <v>1190</v>
      </c>
      <c r="F35" s="1" t="s">
        <v>1260</v>
      </c>
      <c r="G35" s="1" t="s">
        <v>1200</v>
      </c>
      <c r="H35" s="1">
        <v>1052447026</v>
      </c>
    </row>
    <row r="36" spans="3:8" x14ac:dyDescent="0.3">
      <c r="C36" s="1">
        <v>605</v>
      </c>
      <c r="D36" s="1" t="s">
        <v>1261</v>
      </c>
      <c r="E36" s="1" t="s">
        <v>1262</v>
      </c>
      <c r="F36" s="1" t="s">
        <v>1263</v>
      </c>
      <c r="G36" s="1" t="s">
        <v>1264</v>
      </c>
      <c r="H36" s="1">
        <v>1926409080</v>
      </c>
    </row>
    <row r="37" spans="3:8" x14ac:dyDescent="0.3">
      <c r="C37" s="1">
        <v>864</v>
      </c>
      <c r="D37" s="1" t="s">
        <v>74</v>
      </c>
      <c r="E37" s="1" t="s">
        <v>1265</v>
      </c>
      <c r="F37" s="1" t="s">
        <v>762</v>
      </c>
      <c r="G37" s="1" t="s">
        <v>1196</v>
      </c>
      <c r="H37" s="1">
        <v>7332778584</v>
      </c>
    </row>
    <row r="38" spans="3:8" x14ac:dyDescent="0.3">
      <c r="C38" s="1">
        <v>886</v>
      </c>
      <c r="D38" s="1" t="s">
        <v>1267</v>
      </c>
      <c r="E38" s="1" t="s">
        <v>1164</v>
      </c>
      <c r="F38" s="1" t="s">
        <v>1268</v>
      </c>
      <c r="G38" s="1" t="s">
        <v>1182</v>
      </c>
      <c r="H38" s="1">
        <v>1374706667</v>
      </c>
    </row>
    <row r="39" spans="3:8" x14ac:dyDescent="0.3">
      <c r="C39" s="1">
        <v>365</v>
      </c>
      <c r="D39" s="1" t="s">
        <v>381</v>
      </c>
      <c r="E39" s="1" t="s">
        <v>1192</v>
      </c>
      <c r="F39" s="1" t="s">
        <v>168</v>
      </c>
      <c r="G39" s="1" t="s">
        <v>1269</v>
      </c>
      <c r="H39" s="1">
        <v>2176301525</v>
      </c>
    </row>
    <row r="40" spans="3:8" x14ac:dyDescent="0.3">
      <c r="C40" s="1">
        <v>946</v>
      </c>
      <c r="D40" s="1" t="s">
        <v>1228</v>
      </c>
      <c r="E40" s="1" t="s">
        <v>1270</v>
      </c>
      <c r="F40" s="1" t="s">
        <v>1271</v>
      </c>
      <c r="G40" s="1" t="s">
        <v>1221</v>
      </c>
      <c r="H40" s="1">
        <v>1590827102</v>
      </c>
    </row>
    <row r="41" spans="3:8" x14ac:dyDescent="0.3">
      <c r="C41" s="1">
        <v>152</v>
      </c>
      <c r="D41" s="1" t="s">
        <v>1272</v>
      </c>
      <c r="E41" s="1" t="s">
        <v>1254</v>
      </c>
      <c r="F41" s="1" t="s">
        <v>1273</v>
      </c>
      <c r="G41" s="1" t="s">
        <v>1163</v>
      </c>
      <c r="H41" s="1">
        <v>1705805447</v>
      </c>
    </row>
    <row r="42" spans="3:8" x14ac:dyDescent="0.3">
      <c r="C42" s="1">
        <v>789</v>
      </c>
      <c r="D42" s="1" t="s">
        <v>1275</v>
      </c>
      <c r="E42" s="1" t="s">
        <v>1180</v>
      </c>
      <c r="F42" s="1" t="s">
        <v>1276</v>
      </c>
      <c r="G42" s="1" t="s">
        <v>1171</v>
      </c>
      <c r="H42" s="1">
        <v>7412005788</v>
      </c>
    </row>
    <row r="43" spans="3:8" x14ac:dyDescent="0.3">
      <c r="C43" s="1">
        <v>148</v>
      </c>
      <c r="D43" s="1" t="s">
        <v>1277</v>
      </c>
      <c r="E43" s="1" t="s">
        <v>1169</v>
      </c>
      <c r="F43" s="1" t="s">
        <v>858</v>
      </c>
      <c r="G43" s="1" t="s">
        <v>1241</v>
      </c>
      <c r="H43" s="1">
        <v>4924177596</v>
      </c>
    </row>
    <row r="44" spans="3:8" x14ac:dyDescent="0.3">
      <c r="C44" s="1">
        <v>7</v>
      </c>
      <c r="D44" s="1" t="s">
        <v>1278</v>
      </c>
      <c r="E44" s="1" t="s">
        <v>1167</v>
      </c>
      <c r="F44" s="1" t="s">
        <v>1279</v>
      </c>
      <c r="G44" s="1" t="s">
        <v>1280</v>
      </c>
      <c r="H44" s="1">
        <v>9744154055</v>
      </c>
    </row>
    <row r="45" spans="3:8" x14ac:dyDescent="0.3">
      <c r="C45" s="1">
        <v>982</v>
      </c>
      <c r="D45" s="1" t="s">
        <v>1281</v>
      </c>
      <c r="E45" s="1" t="s">
        <v>1177</v>
      </c>
      <c r="F45" s="1" t="s">
        <v>1282</v>
      </c>
      <c r="G45" s="1" t="s">
        <v>1165</v>
      </c>
      <c r="H45" s="1">
        <v>5862720266</v>
      </c>
    </row>
    <row r="46" spans="3:8" x14ac:dyDescent="0.3">
      <c r="C46" s="1">
        <v>249</v>
      </c>
      <c r="D46" s="1" t="s">
        <v>1285</v>
      </c>
      <c r="E46" s="1" t="s">
        <v>1229</v>
      </c>
      <c r="F46" s="1" t="s">
        <v>1286</v>
      </c>
      <c r="G46" s="1" t="s">
        <v>1160</v>
      </c>
      <c r="H46" s="1">
        <v>6264685114</v>
      </c>
    </row>
    <row r="47" spans="3:8" x14ac:dyDescent="0.3">
      <c r="C47" s="1">
        <v>273</v>
      </c>
      <c r="D47" s="1" t="s">
        <v>357</v>
      </c>
      <c r="E47" s="1" t="s">
        <v>1173</v>
      </c>
      <c r="F47" s="1" t="s">
        <v>1287</v>
      </c>
      <c r="G47" s="1" t="s">
        <v>1163</v>
      </c>
      <c r="H47" s="1">
        <v>6650624462</v>
      </c>
    </row>
    <row r="48" spans="3:8" x14ac:dyDescent="0.3">
      <c r="C48" s="1">
        <v>172</v>
      </c>
      <c r="D48" s="1" t="s">
        <v>1288</v>
      </c>
      <c r="E48" s="1" t="s">
        <v>1187</v>
      </c>
      <c r="F48" s="1" t="s">
        <v>1289</v>
      </c>
      <c r="G48" s="1" t="s">
        <v>1160</v>
      </c>
      <c r="H48" s="1">
        <v>7889923764</v>
      </c>
    </row>
    <row r="49" spans="3:8" x14ac:dyDescent="0.3">
      <c r="C49" s="1">
        <v>234</v>
      </c>
      <c r="D49" s="1" t="s">
        <v>1291</v>
      </c>
      <c r="E49" s="1" t="s">
        <v>1180</v>
      </c>
      <c r="F49" s="1" t="s">
        <v>1292</v>
      </c>
      <c r="G49" s="1" t="s">
        <v>1231</v>
      </c>
      <c r="H49" s="1">
        <v>4666975381</v>
      </c>
    </row>
    <row r="50" spans="3:8" x14ac:dyDescent="0.3">
      <c r="C50" s="1">
        <v>844</v>
      </c>
      <c r="D50" s="1" t="s">
        <v>1293</v>
      </c>
      <c r="E50" s="1" t="s">
        <v>1265</v>
      </c>
      <c r="F50" s="1" t="s">
        <v>1294</v>
      </c>
      <c r="G50" s="1" t="s">
        <v>1215</v>
      </c>
      <c r="H50" s="1">
        <v>1860620006</v>
      </c>
    </row>
    <row r="51" spans="3:8" x14ac:dyDescent="0.3">
      <c r="C51" s="1">
        <v>368</v>
      </c>
      <c r="D51" s="1" t="s">
        <v>1295</v>
      </c>
      <c r="E51" s="1" t="s">
        <v>1187</v>
      </c>
      <c r="F51" s="1" t="s">
        <v>1296</v>
      </c>
      <c r="G51" s="1" t="s">
        <v>1160</v>
      </c>
      <c r="H51" s="1">
        <v>1015130737</v>
      </c>
    </row>
    <row r="52" spans="3:8" x14ac:dyDescent="0.3">
      <c r="C52" s="1">
        <v>372</v>
      </c>
      <c r="D52" s="1" t="s">
        <v>44</v>
      </c>
      <c r="E52" s="1" t="s">
        <v>1167</v>
      </c>
      <c r="F52" s="1" t="s">
        <v>1297</v>
      </c>
      <c r="G52" s="1" t="s">
        <v>1165</v>
      </c>
      <c r="H52" s="1">
        <v>3355369287</v>
      </c>
    </row>
    <row r="53" spans="3:8" x14ac:dyDescent="0.3">
      <c r="C53" s="1">
        <v>82</v>
      </c>
      <c r="D53" s="1" t="s">
        <v>1300</v>
      </c>
      <c r="E53" s="1" t="s">
        <v>1242</v>
      </c>
      <c r="F53" s="1" t="s">
        <v>789</v>
      </c>
      <c r="G53" s="1" t="s">
        <v>1301</v>
      </c>
      <c r="H53" s="1">
        <v>7381630742</v>
      </c>
    </row>
    <row r="54" spans="3:8" x14ac:dyDescent="0.3">
      <c r="C54" s="1">
        <v>528</v>
      </c>
      <c r="D54" s="1" t="s">
        <v>1302</v>
      </c>
      <c r="E54" s="1" t="s">
        <v>1158</v>
      </c>
      <c r="F54" s="1" t="s">
        <v>290</v>
      </c>
      <c r="G54" s="1" t="s">
        <v>1280</v>
      </c>
      <c r="H54" s="1">
        <v>3343867513</v>
      </c>
    </row>
    <row r="55" spans="3:8" x14ac:dyDescent="0.3">
      <c r="C55" s="1">
        <v>143</v>
      </c>
      <c r="D55" s="1" t="s">
        <v>271</v>
      </c>
      <c r="E55" s="1" t="s">
        <v>1219</v>
      </c>
      <c r="F55" s="1" t="s">
        <v>1303</v>
      </c>
      <c r="G55" s="1" t="s">
        <v>1168</v>
      </c>
      <c r="H55" s="1">
        <v>1484052991</v>
      </c>
    </row>
    <row r="56" spans="3:8" x14ac:dyDescent="0.3">
      <c r="C56" s="1">
        <v>429</v>
      </c>
      <c r="D56" s="1" t="s">
        <v>1304</v>
      </c>
      <c r="E56" s="1" t="s">
        <v>1169</v>
      </c>
      <c r="F56" s="1" t="s">
        <v>1305</v>
      </c>
      <c r="G56" s="1" t="s">
        <v>1200</v>
      </c>
      <c r="H56" s="1">
        <v>5158272401</v>
      </c>
    </row>
    <row r="57" spans="3:8" x14ac:dyDescent="0.3">
      <c r="C57" s="1">
        <v>47</v>
      </c>
      <c r="D57" s="1" t="s">
        <v>79</v>
      </c>
      <c r="E57" s="1" t="s">
        <v>1164</v>
      </c>
      <c r="F57" s="1" t="s">
        <v>704</v>
      </c>
      <c r="G57" s="1" t="s">
        <v>1211</v>
      </c>
      <c r="H57" s="1">
        <v>6223189308</v>
      </c>
    </row>
    <row r="58" spans="3:8" x14ac:dyDescent="0.3">
      <c r="C58" s="1">
        <v>790</v>
      </c>
      <c r="D58" s="1" t="s">
        <v>363</v>
      </c>
      <c r="E58" s="1" t="s">
        <v>1270</v>
      </c>
      <c r="F58" s="1" t="s">
        <v>1308</v>
      </c>
      <c r="G58" s="1" t="s">
        <v>1165</v>
      </c>
      <c r="H58" s="1">
        <v>1246424250</v>
      </c>
    </row>
    <row r="59" spans="3:8" x14ac:dyDescent="0.3">
      <c r="C59" s="1">
        <v>427</v>
      </c>
      <c r="D59" s="1" t="s">
        <v>1309</v>
      </c>
      <c r="E59" s="1" t="s">
        <v>1173</v>
      </c>
      <c r="F59" s="1" t="s">
        <v>1310</v>
      </c>
      <c r="G59" s="1" t="s">
        <v>1231</v>
      </c>
      <c r="H59" s="1">
        <v>4239981168</v>
      </c>
    </row>
    <row r="60" spans="3:8" x14ac:dyDescent="0.3">
      <c r="C60" s="1">
        <v>906</v>
      </c>
      <c r="D60" s="1" t="s">
        <v>1311</v>
      </c>
      <c r="E60" s="1" t="s">
        <v>1262</v>
      </c>
      <c r="F60" s="1" t="s">
        <v>593</v>
      </c>
      <c r="G60" s="1" t="s">
        <v>1312</v>
      </c>
      <c r="H60" s="1">
        <v>3882423236</v>
      </c>
    </row>
    <row r="61" spans="3:8" x14ac:dyDescent="0.3">
      <c r="C61" s="1">
        <v>750</v>
      </c>
      <c r="D61" s="1" t="s">
        <v>1315</v>
      </c>
      <c r="E61" s="1" t="s">
        <v>1192</v>
      </c>
      <c r="F61" s="1" t="s">
        <v>1316</v>
      </c>
      <c r="G61" s="1" t="s">
        <v>1317</v>
      </c>
      <c r="H61" s="1">
        <v>9166200177</v>
      </c>
    </row>
    <row r="62" spans="3:8" x14ac:dyDescent="0.3">
      <c r="C62" s="1">
        <v>913</v>
      </c>
      <c r="D62" s="1" t="s">
        <v>1318</v>
      </c>
      <c r="E62" s="1" t="s">
        <v>1319</v>
      </c>
      <c r="F62" s="1" t="s">
        <v>1320</v>
      </c>
      <c r="G62" s="1" t="s">
        <v>1175</v>
      </c>
      <c r="H62" s="1">
        <v>5137511014</v>
      </c>
    </row>
    <row r="63" spans="3:8" x14ac:dyDescent="0.3">
      <c r="C63" s="1">
        <v>31</v>
      </c>
      <c r="D63" s="1" t="s">
        <v>1321</v>
      </c>
      <c r="E63" s="1" t="s">
        <v>1262</v>
      </c>
      <c r="F63" s="1" t="s">
        <v>1322</v>
      </c>
      <c r="G63" s="1" t="s">
        <v>1323</v>
      </c>
      <c r="H63" s="1">
        <v>9741124956</v>
      </c>
    </row>
    <row r="64" spans="3:8" x14ac:dyDescent="0.3">
      <c r="C64" s="1">
        <v>733</v>
      </c>
      <c r="D64" s="1" t="s">
        <v>1324</v>
      </c>
      <c r="E64" s="1" t="s">
        <v>1177</v>
      </c>
      <c r="F64" s="1" t="s">
        <v>1325</v>
      </c>
      <c r="G64" s="1" t="s">
        <v>1226</v>
      </c>
      <c r="H64" s="1">
        <v>1055293942</v>
      </c>
    </row>
    <row r="65" spans="3:8" x14ac:dyDescent="0.3">
      <c r="C65" s="1">
        <v>624</v>
      </c>
      <c r="D65" s="1" t="s">
        <v>337</v>
      </c>
      <c r="E65" s="1" t="s">
        <v>1265</v>
      </c>
      <c r="F65" s="1" t="s">
        <v>1327</v>
      </c>
      <c r="G65" s="1" t="s">
        <v>1231</v>
      </c>
      <c r="H65" s="1">
        <v>2774587967</v>
      </c>
    </row>
    <row r="66" spans="3:8" x14ac:dyDescent="0.3">
      <c r="C66" s="1">
        <v>199</v>
      </c>
      <c r="D66" s="1" t="s">
        <v>244</v>
      </c>
      <c r="E66" s="1" t="s">
        <v>1254</v>
      </c>
      <c r="F66" s="1" t="s">
        <v>1328</v>
      </c>
      <c r="G66" s="1" t="s">
        <v>1290</v>
      </c>
      <c r="H66" s="1">
        <v>6383939014</v>
      </c>
    </row>
    <row r="67" spans="3:8" x14ac:dyDescent="0.3">
      <c r="C67" s="1">
        <v>112</v>
      </c>
      <c r="D67" s="1" t="s">
        <v>1329</v>
      </c>
      <c r="E67" s="1" t="s">
        <v>1190</v>
      </c>
      <c r="F67" s="1" t="s">
        <v>207</v>
      </c>
      <c r="G67" s="1" t="s">
        <v>1168</v>
      </c>
      <c r="H67" s="1">
        <v>8157564947</v>
      </c>
    </row>
    <row r="68" spans="3:8" x14ac:dyDescent="0.3">
      <c r="C68" s="1">
        <v>256</v>
      </c>
      <c r="D68" s="1" t="s">
        <v>60</v>
      </c>
      <c r="E68" s="1" t="s">
        <v>1192</v>
      </c>
      <c r="F68" s="1" t="s">
        <v>1193</v>
      </c>
      <c r="G68" s="1" t="s">
        <v>1194</v>
      </c>
      <c r="H68" s="1">
        <v>2513725051</v>
      </c>
    </row>
    <row r="69" spans="3:8" x14ac:dyDescent="0.3">
      <c r="C69" s="1">
        <v>848</v>
      </c>
      <c r="D69" s="1" t="s">
        <v>1332</v>
      </c>
      <c r="E69" s="1" t="s">
        <v>1254</v>
      </c>
      <c r="F69" s="1" t="s">
        <v>1333</v>
      </c>
      <c r="G69" s="1" t="s">
        <v>1269</v>
      </c>
      <c r="H69" s="1">
        <v>6829482368</v>
      </c>
    </row>
    <row r="70" spans="3:8" x14ac:dyDescent="0.3">
      <c r="C70" s="1">
        <v>102</v>
      </c>
      <c r="D70" s="1" t="s">
        <v>72</v>
      </c>
      <c r="E70" s="1" t="s">
        <v>1254</v>
      </c>
      <c r="F70" s="1" t="s">
        <v>1334</v>
      </c>
      <c r="G70" s="1" t="s">
        <v>1215</v>
      </c>
      <c r="H70" s="1">
        <v>3746956671</v>
      </c>
    </row>
    <row r="71" spans="3:8" x14ac:dyDescent="0.3">
      <c r="C71" s="1">
        <v>361</v>
      </c>
      <c r="D71" s="1" t="s">
        <v>1161</v>
      </c>
      <c r="E71" s="1" t="s">
        <v>1158</v>
      </c>
      <c r="F71" s="1" t="s">
        <v>1162</v>
      </c>
      <c r="G71" s="1" t="s">
        <v>1163</v>
      </c>
      <c r="H71" s="1">
        <v>3968979172</v>
      </c>
    </row>
    <row r="72" spans="3:8" x14ac:dyDescent="0.3">
      <c r="C72" s="1">
        <v>962</v>
      </c>
      <c r="D72" s="1" t="s">
        <v>1335</v>
      </c>
      <c r="E72" s="1" t="s">
        <v>1206</v>
      </c>
      <c r="F72" s="1" t="s">
        <v>1336</v>
      </c>
      <c r="G72" s="1" t="s">
        <v>1196</v>
      </c>
      <c r="H72" s="1">
        <v>3932448384</v>
      </c>
    </row>
    <row r="73" spans="3:8" x14ac:dyDescent="0.3">
      <c r="C73" s="1">
        <v>443</v>
      </c>
      <c r="D73" s="1" t="s">
        <v>1338</v>
      </c>
      <c r="E73" s="1" t="s">
        <v>1202</v>
      </c>
      <c r="F73" s="1" t="s">
        <v>699</v>
      </c>
      <c r="G73" s="1" t="s">
        <v>1208</v>
      </c>
      <c r="H73" s="1">
        <v>2852248623</v>
      </c>
    </row>
    <row r="74" spans="3:8" x14ac:dyDescent="0.3">
      <c r="C74" s="1">
        <v>977</v>
      </c>
      <c r="D74" s="1" t="s">
        <v>1245</v>
      </c>
      <c r="E74" s="1" t="s">
        <v>1246</v>
      </c>
      <c r="F74" s="1" t="s">
        <v>704</v>
      </c>
      <c r="G74" s="1" t="s">
        <v>1178</v>
      </c>
      <c r="H74" s="1">
        <v>2448301670</v>
      </c>
    </row>
    <row r="75" spans="3:8" x14ac:dyDescent="0.3">
      <c r="C75" s="1">
        <v>936</v>
      </c>
      <c r="D75" s="1" t="s">
        <v>210</v>
      </c>
      <c r="E75" s="1" t="s">
        <v>1158</v>
      </c>
      <c r="F75" s="1" t="s">
        <v>1339</v>
      </c>
      <c r="G75" s="1" t="s">
        <v>1340</v>
      </c>
      <c r="H75" s="1">
        <v>3017545245</v>
      </c>
    </row>
    <row r="76" spans="3:8" x14ac:dyDescent="0.3">
      <c r="C76" s="1">
        <v>395</v>
      </c>
      <c r="D76" s="1" t="s">
        <v>1341</v>
      </c>
      <c r="E76" s="1" t="s">
        <v>1219</v>
      </c>
      <c r="F76" s="1" t="s">
        <v>1342</v>
      </c>
      <c r="G76" s="1" t="s">
        <v>1160</v>
      </c>
      <c r="H76" s="1">
        <v>3061127061</v>
      </c>
    </row>
    <row r="77" spans="3:8" x14ac:dyDescent="0.3">
      <c r="C77" s="1">
        <v>344</v>
      </c>
      <c r="D77" s="1" t="s">
        <v>96</v>
      </c>
      <c r="E77" s="1" t="s">
        <v>1258</v>
      </c>
      <c r="F77" s="1" t="s">
        <v>1345</v>
      </c>
      <c r="G77" s="1" t="s">
        <v>1346</v>
      </c>
      <c r="H77" s="1">
        <v>6894953031</v>
      </c>
    </row>
    <row r="78" spans="3:8" x14ac:dyDescent="0.3">
      <c r="C78" s="1">
        <v>48</v>
      </c>
      <c r="D78" s="1" t="s">
        <v>1347</v>
      </c>
      <c r="E78" s="1" t="s">
        <v>1223</v>
      </c>
      <c r="F78" s="1" t="s">
        <v>1348</v>
      </c>
      <c r="G78" s="1" t="s">
        <v>1269</v>
      </c>
      <c r="H78" s="1">
        <v>3072705157</v>
      </c>
    </row>
    <row r="79" spans="3:8" x14ac:dyDescent="0.3">
      <c r="C79" s="1">
        <v>362</v>
      </c>
      <c r="D79" s="1" t="s">
        <v>1349</v>
      </c>
      <c r="E79" s="1" t="s">
        <v>1164</v>
      </c>
      <c r="F79" s="1" t="s">
        <v>1350</v>
      </c>
      <c r="G79" s="1" t="s">
        <v>1182</v>
      </c>
      <c r="H79" s="1">
        <v>7245809798</v>
      </c>
    </row>
    <row r="80" spans="3:8" x14ac:dyDescent="0.3">
      <c r="C80" s="1">
        <v>88</v>
      </c>
      <c r="D80" s="1" t="s">
        <v>1351</v>
      </c>
      <c r="E80" s="1" t="s">
        <v>1262</v>
      </c>
      <c r="F80" s="1" t="s">
        <v>1352</v>
      </c>
      <c r="G80" s="1" t="s">
        <v>1163</v>
      </c>
      <c r="H80" s="1">
        <v>8271644418</v>
      </c>
    </row>
    <row r="81" spans="3:8" x14ac:dyDescent="0.3">
      <c r="C81" s="1">
        <v>289</v>
      </c>
      <c r="D81" s="1" t="s">
        <v>81</v>
      </c>
      <c r="E81" s="1" t="s">
        <v>1164</v>
      </c>
      <c r="F81" s="1" t="s">
        <v>1283</v>
      </c>
      <c r="G81" s="1" t="s">
        <v>1284</v>
      </c>
      <c r="H81" s="1">
        <v>3201665520</v>
      </c>
    </row>
    <row r="82" spans="3:8" x14ac:dyDescent="0.3">
      <c r="C82" s="1">
        <v>704</v>
      </c>
      <c r="D82" s="1" t="s">
        <v>1353</v>
      </c>
      <c r="E82" s="1" t="s">
        <v>1190</v>
      </c>
      <c r="F82" s="1" t="s">
        <v>1354</v>
      </c>
      <c r="G82" s="1" t="s">
        <v>1269</v>
      </c>
      <c r="H82" s="1">
        <v>3426056035</v>
      </c>
    </row>
    <row r="83" spans="3:8" x14ac:dyDescent="0.3">
      <c r="C83" s="1">
        <v>903</v>
      </c>
      <c r="D83" s="1" t="s">
        <v>102</v>
      </c>
      <c r="E83" s="1" t="s">
        <v>1265</v>
      </c>
      <c r="F83" s="1" t="s">
        <v>1355</v>
      </c>
      <c r="G83" s="1" t="s">
        <v>1284</v>
      </c>
      <c r="H83" s="1">
        <v>1233066378</v>
      </c>
    </row>
    <row r="84" spans="3:8" x14ac:dyDescent="0.3">
      <c r="C84" s="1">
        <v>315</v>
      </c>
      <c r="D84" s="1" t="s">
        <v>98</v>
      </c>
      <c r="E84" s="1" t="s">
        <v>1164</v>
      </c>
      <c r="F84" s="1" t="s">
        <v>17</v>
      </c>
      <c r="G84" s="1" t="s">
        <v>1312</v>
      </c>
      <c r="H84" s="1">
        <v>6263485134</v>
      </c>
    </row>
    <row r="85" spans="3:8" x14ac:dyDescent="0.3">
      <c r="C85" s="1">
        <v>501</v>
      </c>
      <c r="D85" s="1" t="s">
        <v>1298</v>
      </c>
      <c r="E85" s="1" t="s">
        <v>1202</v>
      </c>
      <c r="F85" s="1" t="s">
        <v>1299</v>
      </c>
      <c r="G85" s="1" t="s">
        <v>1163</v>
      </c>
      <c r="H85" s="1">
        <v>1354925878</v>
      </c>
    </row>
    <row r="86" spans="3:8" x14ac:dyDescent="0.3">
      <c r="C86" s="1">
        <v>812</v>
      </c>
      <c r="D86" s="1" t="s">
        <v>1357</v>
      </c>
      <c r="E86" s="1" t="s">
        <v>1158</v>
      </c>
      <c r="F86" s="1" t="s">
        <v>1358</v>
      </c>
      <c r="G86" s="1" t="s">
        <v>1182</v>
      </c>
      <c r="H86" s="1">
        <v>6143377957</v>
      </c>
    </row>
    <row r="87" spans="3:8" x14ac:dyDescent="0.3">
      <c r="C87" s="1">
        <v>953</v>
      </c>
      <c r="D87" s="1" t="s">
        <v>18</v>
      </c>
      <c r="E87" s="1" t="s">
        <v>1258</v>
      </c>
      <c r="F87" s="1" t="s">
        <v>1259</v>
      </c>
      <c r="G87" s="1" t="s">
        <v>1168</v>
      </c>
      <c r="H87" s="1">
        <v>1029837290</v>
      </c>
    </row>
    <row r="88" spans="3:8" x14ac:dyDescent="0.3">
      <c r="C88" s="1">
        <v>830</v>
      </c>
      <c r="D88" s="1" t="s">
        <v>1285</v>
      </c>
      <c r="E88" s="1" t="s">
        <v>1359</v>
      </c>
      <c r="F88" s="1" t="s">
        <v>1360</v>
      </c>
      <c r="G88" s="1" t="s">
        <v>1165</v>
      </c>
      <c r="H88" s="1">
        <v>9313787148</v>
      </c>
    </row>
    <row r="89" spans="3:8" x14ac:dyDescent="0.3">
      <c r="C89" s="1">
        <v>656</v>
      </c>
      <c r="D89" s="1" t="s">
        <v>1362</v>
      </c>
      <c r="E89" s="1" t="s">
        <v>1242</v>
      </c>
      <c r="F89" s="1" t="s">
        <v>1363</v>
      </c>
      <c r="G89" s="1" t="s">
        <v>1290</v>
      </c>
      <c r="H89" s="1">
        <v>9053980373</v>
      </c>
    </row>
    <row r="90" spans="3:8" x14ac:dyDescent="0.3">
      <c r="C90" s="1">
        <v>935</v>
      </c>
      <c r="D90" s="1" t="s">
        <v>1364</v>
      </c>
      <c r="E90" s="1" t="s">
        <v>1192</v>
      </c>
      <c r="F90" s="1" t="s">
        <v>1365</v>
      </c>
      <c r="G90" s="1" t="s">
        <v>1264</v>
      </c>
      <c r="H90" s="1">
        <v>2836649349</v>
      </c>
    </row>
    <row r="91" spans="3:8" x14ac:dyDescent="0.3">
      <c r="C91" s="1">
        <v>762</v>
      </c>
      <c r="D91" s="1" t="s">
        <v>1366</v>
      </c>
      <c r="E91" s="1" t="s">
        <v>1158</v>
      </c>
      <c r="F91" s="1" t="s">
        <v>1367</v>
      </c>
      <c r="G91" s="1" t="s">
        <v>1204</v>
      </c>
      <c r="H91" s="1">
        <v>1786274009</v>
      </c>
    </row>
    <row r="92" spans="3:8" x14ac:dyDescent="0.3">
      <c r="C92" s="1">
        <v>698</v>
      </c>
      <c r="D92" s="1" t="s">
        <v>79</v>
      </c>
      <c r="E92" s="1" t="s">
        <v>1187</v>
      </c>
      <c r="F92" s="1" t="s">
        <v>1371</v>
      </c>
      <c r="G92" s="1" t="s">
        <v>1178</v>
      </c>
      <c r="H92" s="1">
        <v>1300453861</v>
      </c>
    </row>
    <row r="93" spans="3:8" x14ac:dyDescent="0.3">
      <c r="C93" s="1">
        <v>294</v>
      </c>
      <c r="D93" s="1" t="s">
        <v>1372</v>
      </c>
      <c r="E93" s="1" t="s">
        <v>1319</v>
      </c>
      <c r="F93" s="1" t="s">
        <v>1255</v>
      </c>
      <c r="G93" s="1" t="s">
        <v>1226</v>
      </c>
      <c r="H93" s="1">
        <v>6518015418</v>
      </c>
    </row>
    <row r="94" spans="3:8" x14ac:dyDescent="0.3">
      <c r="C94" s="1">
        <v>535</v>
      </c>
      <c r="D94" s="1" t="s">
        <v>189</v>
      </c>
      <c r="E94" s="1" t="s">
        <v>1167</v>
      </c>
      <c r="F94" s="1" t="s">
        <v>1266</v>
      </c>
      <c r="G94" s="1" t="s">
        <v>1231</v>
      </c>
      <c r="H94" s="1">
        <v>7774474168</v>
      </c>
    </row>
    <row r="95" spans="3:8" x14ac:dyDescent="0.3">
      <c r="C95" s="1">
        <v>357</v>
      </c>
      <c r="D95" s="1" t="s">
        <v>1373</v>
      </c>
      <c r="E95" s="1" t="s">
        <v>1258</v>
      </c>
      <c r="F95" s="1" t="s">
        <v>1374</v>
      </c>
      <c r="G95" s="1" t="s">
        <v>1346</v>
      </c>
      <c r="H95" s="1">
        <v>5796916149</v>
      </c>
    </row>
    <row r="96" spans="3:8" x14ac:dyDescent="0.3">
      <c r="C96" s="1">
        <v>468</v>
      </c>
      <c r="D96" s="1" t="s">
        <v>1375</v>
      </c>
      <c r="E96" s="1" t="s">
        <v>1169</v>
      </c>
      <c r="F96" s="1" t="s">
        <v>1376</v>
      </c>
      <c r="G96" s="1" t="s">
        <v>1377</v>
      </c>
      <c r="H96" s="1">
        <v>2618359567</v>
      </c>
    </row>
    <row r="97" spans="3:8" x14ac:dyDescent="0.3">
      <c r="C97" s="1">
        <v>798</v>
      </c>
      <c r="D97" s="1" t="s">
        <v>1378</v>
      </c>
      <c r="E97" s="1" t="s">
        <v>1177</v>
      </c>
      <c r="F97" s="1" t="s">
        <v>1379</v>
      </c>
      <c r="G97" s="1" t="s">
        <v>1290</v>
      </c>
      <c r="H97" s="1">
        <v>2073271791</v>
      </c>
    </row>
    <row r="98" spans="3:8" x14ac:dyDescent="0.3">
      <c r="C98" s="1">
        <v>497</v>
      </c>
      <c r="D98" s="1" t="s">
        <v>1380</v>
      </c>
      <c r="E98" s="1" t="s">
        <v>1254</v>
      </c>
      <c r="F98" s="1" t="s">
        <v>1381</v>
      </c>
      <c r="G98" s="1" t="s">
        <v>1204</v>
      </c>
      <c r="H98" s="1">
        <v>8030257579</v>
      </c>
    </row>
    <row r="99" spans="3:8" x14ac:dyDescent="0.3">
      <c r="C99" s="1">
        <v>841</v>
      </c>
      <c r="D99" s="1" t="s">
        <v>1382</v>
      </c>
      <c r="E99" s="1" t="s">
        <v>1198</v>
      </c>
      <c r="F99" s="1" t="s">
        <v>1383</v>
      </c>
      <c r="G99" s="1" t="s">
        <v>1204</v>
      </c>
      <c r="H99" s="1">
        <v>1610528704</v>
      </c>
    </row>
    <row r="100" spans="3:8" x14ac:dyDescent="0.3">
      <c r="C100" s="1">
        <v>521</v>
      </c>
      <c r="D100" s="1" t="s">
        <v>1384</v>
      </c>
      <c r="E100" s="1" t="s">
        <v>1213</v>
      </c>
      <c r="F100" s="1" t="s">
        <v>1385</v>
      </c>
      <c r="G100" s="1" t="s">
        <v>1185</v>
      </c>
      <c r="H100" s="1">
        <v>4105997340</v>
      </c>
    </row>
    <row r="101" spans="3:8" x14ac:dyDescent="0.3">
      <c r="C101" s="1">
        <v>2</v>
      </c>
      <c r="D101" s="1" t="s">
        <v>1386</v>
      </c>
      <c r="E101" s="1" t="s">
        <v>1167</v>
      </c>
      <c r="F101" s="1" t="s">
        <v>1387</v>
      </c>
      <c r="G101" s="1" t="s">
        <v>1280</v>
      </c>
      <c r="H101" s="1">
        <v>9250747856</v>
      </c>
    </row>
    <row r="102" spans="3:8" x14ac:dyDescent="0.3">
      <c r="C102" s="1">
        <v>637</v>
      </c>
      <c r="D102" s="1" t="s">
        <v>1366</v>
      </c>
      <c r="E102" s="1" t="s">
        <v>1223</v>
      </c>
      <c r="F102" s="1" t="s">
        <v>1388</v>
      </c>
      <c r="G102" s="1" t="s">
        <v>1389</v>
      </c>
      <c r="H102" s="1">
        <v>8907221376</v>
      </c>
    </row>
    <row r="103" spans="3:8" x14ac:dyDescent="0.3">
      <c r="C103" s="1">
        <v>407</v>
      </c>
      <c r="D103" s="1" t="s">
        <v>1390</v>
      </c>
      <c r="E103" s="1" t="s">
        <v>1173</v>
      </c>
      <c r="F103" s="1" t="s">
        <v>1391</v>
      </c>
      <c r="G103" s="1" t="s">
        <v>1211</v>
      </c>
      <c r="H103" s="1">
        <v>5519170607</v>
      </c>
    </row>
    <row r="104" spans="3:8" x14ac:dyDescent="0.3">
      <c r="C104" s="1">
        <v>87</v>
      </c>
      <c r="D104" s="1" t="s">
        <v>1195</v>
      </c>
      <c r="E104" s="1" t="s">
        <v>1173</v>
      </c>
      <c r="F104" s="1" t="s">
        <v>17</v>
      </c>
      <c r="G104" s="1" t="s">
        <v>1269</v>
      </c>
      <c r="H104" s="1">
        <v>4444871583</v>
      </c>
    </row>
    <row r="105" spans="3:8" x14ac:dyDescent="0.3">
      <c r="C105" s="1">
        <v>894</v>
      </c>
      <c r="D105" s="1" t="s">
        <v>1392</v>
      </c>
      <c r="E105" s="1" t="s">
        <v>1223</v>
      </c>
      <c r="F105" s="1" t="s">
        <v>1393</v>
      </c>
      <c r="G105" s="1" t="s">
        <v>1175</v>
      </c>
      <c r="H105" s="1">
        <v>9892285623</v>
      </c>
    </row>
    <row r="106" spans="3:8" x14ac:dyDescent="0.3">
      <c r="C106" s="1">
        <v>708</v>
      </c>
      <c r="D106" s="1" t="s">
        <v>1222</v>
      </c>
      <c r="E106" s="1" t="s">
        <v>1223</v>
      </c>
      <c r="F106" s="1" t="s">
        <v>259</v>
      </c>
      <c r="G106" s="1" t="s">
        <v>1204</v>
      </c>
      <c r="H106" s="1">
        <v>6155699440</v>
      </c>
    </row>
    <row r="107" spans="3:8" x14ac:dyDescent="0.3">
      <c r="C107" s="1">
        <v>311</v>
      </c>
      <c r="D107" s="1" t="s">
        <v>1396</v>
      </c>
      <c r="E107" s="1" t="s">
        <v>1198</v>
      </c>
      <c r="F107" s="1" t="s">
        <v>1397</v>
      </c>
      <c r="G107" s="1" t="s">
        <v>1204</v>
      </c>
      <c r="H107" s="1">
        <v>2539275235</v>
      </c>
    </row>
    <row r="108" spans="3:8" x14ac:dyDescent="0.3">
      <c r="C108" s="1">
        <v>888</v>
      </c>
      <c r="D108" s="1" t="s">
        <v>1356</v>
      </c>
      <c r="E108" s="1" t="s">
        <v>1254</v>
      </c>
      <c r="F108" s="1" t="s">
        <v>789</v>
      </c>
      <c r="G108" s="1" t="s">
        <v>1204</v>
      </c>
      <c r="H108" s="1">
        <v>4534991454</v>
      </c>
    </row>
    <row r="109" spans="3:8" x14ac:dyDescent="0.3">
      <c r="C109" s="1">
        <v>678</v>
      </c>
      <c r="D109" s="1" t="s">
        <v>1398</v>
      </c>
      <c r="E109" s="1" t="s">
        <v>1270</v>
      </c>
      <c r="F109" s="1" t="s">
        <v>119</v>
      </c>
      <c r="G109" s="1" t="s">
        <v>1178</v>
      </c>
      <c r="H109" s="1">
        <v>9411155106</v>
      </c>
    </row>
    <row r="110" spans="3:8" x14ac:dyDescent="0.3">
      <c r="C110" s="1">
        <v>734</v>
      </c>
      <c r="D110" s="1" t="s">
        <v>1399</v>
      </c>
      <c r="E110" s="1" t="s">
        <v>1229</v>
      </c>
      <c r="F110" s="1" t="s">
        <v>1400</v>
      </c>
      <c r="G110" s="1" t="s">
        <v>1221</v>
      </c>
      <c r="H110" s="1">
        <v>1161903173</v>
      </c>
    </row>
    <row r="111" spans="3:8" x14ac:dyDescent="0.3">
      <c r="C111" s="1">
        <v>640</v>
      </c>
      <c r="D111" s="1" t="s">
        <v>1401</v>
      </c>
      <c r="E111" s="1" t="s">
        <v>1223</v>
      </c>
      <c r="F111" s="1" t="s">
        <v>743</v>
      </c>
      <c r="G111" s="1" t="s">
        <v>1163</v>
      </c>
      <c r="H111" s="1">
        <v>7858706884</v>
      </c>
    </row>
    <row r="112" spans="3:8" x14ac:dyDescent="0.3">
      <c r="C112" s="1">
        <v>189</v>
      </c>
      <c r="D112" s="1" t="s">
        <v>1402</v>
      </c>
      <c r="E112" s="1" t="s">
        <v>1246</v>
      </c>
      <c r="F112" s="1" t="s">
        <v>1403</v>
      </c>
      <c r="G112" s="1" t="s">
        <v>1264</v>
      </c>
      <c r="H112" s="1">
        <v>1967221186</v>
      </c>
    </row>
    <row r="113" spans="3:8" x14ac:dyDescent="0.3">
      <c r="C113" s="1">
        <v>685</v>
      </c>
      <c r="D113" s="1" t="s">
        <v>1404</v>
      </c>
      <c r="E113" s="1" t="s">
        <v>1187</v>
      </c>
      <c r="F113" s="1" t="s">
        <v>1405</v>
      </c>
      <c r="G113" s="1" t="s">
        <v>1226</v>
      </c>
      <c r="H113" s="1">
        <v>9336147887</v>
      </c>
    </row>
    <row r="114" spans="3:8" x14ac:dyDescent="0.3">
      <c r="C114" s="1">
        <v>617</v>
      </c>
      <c r="D114" s="1" t="s">
        <v>178</v>
      </c>
      <c r="E114" s="1" t="s">
        <v>1265</v>
      </c>
      <c r="F114" s="1" t="s">
        <v>1406</v>
      </c>
      <c r="G114" s="1" t="s">
        <v>1346</v>
      </c>
      <c r="H114" s="1">
        <v>8437782692</v>
      </c>
    </row>
    <row r="115" spans="3:8" x14ac:dyDescent="0.3">
      <c r="C115" s="1">
        <v>508</v>
      </c>
      <c r="D115" s="1" t="s">
        <v>1407</v>
      </c>
      <c r="E115" s="1" t="s">
        <v>1254</v>
      </c>
      <c r="F115" s="1" t="s">
        <v>1408</v>
      </c>
      <c r="G115" s="1" t="s">
        <v>1370</v>
      </c>
      <c r="H115" s="1">
        <v>4162410124</v>
      </c>
    </row>
    <row r="116" spans="3:8" x14ac:dyDescent="0.3">
      <c r="C116" s="1">
        <v>406</v>
      </c>
      <c r="D116" s="1" t="s">
        <v>1256</v>
      </c>
      <c r="E116" s="1" t="s">
        <v>1242</v>
      </c>
      <c r="F116" s="1" t="s">
        <v>1409</v>
      </c>
      <c r="G116" s="1" t="s">
        <v>1340</v>
      </c>
      <c r="H116" s="1">
        <v>3864558057</v>
      </c>
    </row>
    <row r="117" spans="3:8" x14ac:dyDescent="0.3">
      <c r="C117" s="1">
        <v>132</v>
      </c>
      <c r="D117" s="1" t="s">
        <v>1411</v>
      </c>
      <c r="E117" s="1" t="s">
        <v>1192</v>
      </c>
      <c r="F117" s="1" t="s">
        <v>1412</v>
      </c>
      <c r="G117" s="1" t="s">
        <v>1178</v>
      </c>
      <c r="H117" s="1">
        <v>2019622576</v>
      </c>
    </row>
    <row r="118" spans="3:8" x14ac:dyDescent="0.3">
      <c r="C118" s="1">
        <v>785</v>
      </c>
      <c r="D118" s="1" t="s">
        <v>1413</v>
      </c>
      <c r="E118" s="1" t="s">
        <v>1158</v>
      </c>
      <c r="F118" s="1" t="s">
        <v>1414</v>
      </c>
      <c r="G118" s="1" t="s">
        <v>1163</v>
      </c>
      <c r="H118" s="1">
        <v>1837040341</v>
      </c>
    </row>
    <row r="119" spans="3:8" x14ac:dyDescent="0.3">
      <c r="C119" s="1">
        <v>113</v>
      </c>
      <c r="D119" s="1" t="s">
        <v>1415</v>
      </c>
      <c r="E119" s="1" t="s">
        <v>1262</v>
      </c>
      <c r="F119" s="1" t="s">
        <v>1416</v>
      </c>
      <c r="G119" s="1" t="s">
        <v>1417</v>
      </c>
      <c r="H119" s="1">
        <v>4235755436</v>
      </c>
    </row>
    <row r="120" spans="3:8" x14ac:dyDescent="0.3">
      <c r="C120" s="1">
        <v>951</v>
      </c>
      <c r="D120" s="1" t="s">
        <v>285</v>
      </c>
      <c r="E120" s="1" t="s">
        <v>1158</v>
      </c>
      <c r="F120" s="1" t="s">
        <v>1326</v>
      </c>
      <c r="G120" s="1" t="s">
        <v>1236</v>
      </c>
      <c r="H120" s="1">
        <v>4933964760</v>
      </c>
    </row>
    <row r="121" spans="3:8" x14ac:dyDescent="0.3">
      <c r="C121" s="1">
        <v>169</v>
      </c>
      <c r="D121" s="1" t="s">
        <v>1418</v>
      </c>
      <c r="E121" s="1" t="s">
        <v>1206</v>
      </c>
      <c r="F121" s="1" t="s">
        <v>1419</v>
      </c>
      <c r="G121" s="1" t="s">
        <v>1312</v>
      </c>
      <c r="H121" s="1">
        <v>9986862728</v>
      </c>
    </row>
    <row r="122" spans="3:8" x14ac:dyDescent="0.3">
      <c r="C122" s="1">
        <v>984</v>
      </c>
      <c r="D122" s="1" t="s">
        <v>1420</v>
      </c>
      <c r="E122" s="1" t="s">
        <v>1206</v>
      </c>
      <c r="F122" s="1" t="s">
        <v>1421</v>
      </c>
      <c r="G122" s="1" t="s">
        <v>1185</v>
      </c>
      <c r="H122" s="1">
        <v>2460523574</v>
      </c>
    </row>
    <row r="123" spans="3:8" x14ac:dyDescent="0.3">
      <c r="C123" s="1">
        <v>881</v>
      </c>
      <c r="D123" s="1" t="s">
        <v>1424</v>
      </c>
      <c r="E123" s="1" t="s">
        <v>1177</v>
      </c>
      <c r="F123" s="1" t="s">
        <v>899</v>
      </c>
      <c r="G123" s="1" t="s">
        <v>1249</v>
      </c>
      <c r="H123" s="1">
        <v>3243646644</v>
      </c>
    </row>
    <row r="124" spans="3:8" x14ac:dyDescent="0.3">
      <c r="C124" s="1">
        <v>883</v>
      </c>
      <c r="D124" s="1" t="s">
        <v>1425</v>
      </c>
      <c r="E124" s="1" t="s">
        <v>1187</v>
      </c>
      <c r="F124" s="1" t="s">
        <v>1426</v>
      </c>
      <c r="G124" s="1" t="s">
        <v>1427</v>
      </c>
      <c r="H124" s="1">
        <v>4932358514</v>
      </c>
    </row>
    <row r="125" spans="3:8" x14ac:dyDescent="0.3">
      <c r="C125" s="1">
        <v>735</v>
      </c>
      <c r="D125" s="1" t="s">
        <v>1243</v>
      </c>
      <c r="E125" s="1" t="s">
        <v>1180</v>
      </c>
      <c r="F125" s="1" t="s">
        <v>1428</v>
      </c>
      <c r="G125" s="1" t="s">
        <v>1221</v>
      </c>
      <c r="H125" s="1">
        <v>1419382893</v>
      </c>
    </row>
    <row r="126" spans="3:8" x14ac:dyDescent="0.3">
      <c r="C126" s="1">
        <v>120</v>
      </c>
      <c r="D126" s="1" t="s">
        <v>1429</v>
      </c>
      <c r="E126" s="1" t="s">
        <v>1167</v>
      </c>
      <c r="F126" s="1" t="s">
        <v>1430</v>
      </c>
      <c r="G126" s="1" t="s">
        <v>1431</v>
      </c>
      <c r="H126" s="1">
        <v>6456637698</v>
      </c>
    </row>
    <row r="127" spans="3:8" x14ac:dyDescent="0.3">
      <c r="C127" s="1">
        <v>92</v>
      </c>
      <c r="D127" s="1" t="s">
        <v>1361</v>
      </c>
      <c r="E127" s="1" t="s">
        <v>1246</v>
      </c>
      <c r="F127" s="1" t="s">
        <v>663</v>
      </c>
      <c r="G127" s="1" t="s">
        <v>1160</v>
      </c>
      <c r="H127" s="1">
        <v>4615496293</v>
      </c>
    </row>
    <row r="128" spans="3:8" x14ac:dyDescent="0.3">
      <c r="C128" s="1">
        <v>618</v>
      </c>
      <c r="D128" s="1" t="s">
        <v>1398</v>
      </c>
      <c r="E128" s="1" t="s">
        <v>1177</v>
      </c>
      <c r="F128" s="1" t="s">
        <v>1433</v>
      </c>
      <c r="G128" s="1" t="s">
        <v>1346</v>
      </c>
      <c r="H128" s="1">
        <v>6419268208</v>
      </c>
    </row>
    <row r="129" spans="3:8" x14ac:dyDescent="0.3">
      <c r="C129" s="1">
        <v>768</v>
      </c>
      <c r="D129" s="1" t="s">
        <v>1394</v>
      </c>
      <c r="E129" s="1" t="s">
        <v>1167</v>
      </c>
      <c r="F129" s="1" t="s">
        <v>1395</v>
      </c>
      <c r="G129" s="1" t="s">
        <v>1160</v>
      </c>
      <c r="H129" s="1">
        <v>3258758083</v>
      </c>
    </row>
    <row r="130" spans="3:8" x14ac:dyDescent="0.3">
      <c r="C130" s="1">
        <v>619</v>
      </c>
      <c r="D130" s="1" t="s">
        <v>1434</v>
      </c>
      <c r="E130" s="1" t="s">
        <v>1180</v>
      </c>
      <c r="F130" s="1" t="s">
        <v>1435</v>
      </c>
      <c r="G130" s="1" t="s">
        <v>1269</v>
      </c>
      <c r="H130" s="1">
        <v>9823103962</v>
      </c>
    </row>
    <row r="131" spans="3:8" x14ac:dyDescent="0.3">
      <c r="C131" s="1">
        <v>393</v>
      </c>
      <c r="D131" s="1" t="s">
        <v>174</v>
      </c>
      <c r="E131" s="1" t="s">
        <v>1177</v>
      </c>
      <c r="F131" s="1" t="s">
        <v>1436</v>
      </c>
      <c r="G131" s="1" t="s">
        <v>1160</v>
      </c>
      <c r="H131" s="1">
        <v>5931525319</v>
      </c>
    </row>
    <row r="132" spans="3:8" x14ac:dyDescent="0.3">
      <c r="C132" s="1">
        <v>127</v>
      </c>
      <c r="D132" s="1" t="s">
        <v>174</v>
      </c>
      <c r="E132" s="1" t="s">
        <v>1229</v>
      </c>
      <c r="F132" s="1" t="s">
        <v>1437</v>
      </c>
      <c r="G132" s="1" t="s">
        <v>1231</v>
      </c>
      <c r="H132" s="1">
        <v>5199096406</v>
      </c>
    </row>
    <row r="133" spans="3:8" x14ac:dyDescent="0.3">
      <c r="C133" s="1">
        <v>329</v>
      </c>
      <c r="D133" s="1" t="s">
        <v>1343</v>
      </c>
      <c r="E133" s="1" t="s">
        <v>1319</v>
      </c>
      <c r="F133" s="1" t="s">
        <v>1344</v>
      </c>
      <c r="G133" s="1" t="s">
        <v>1231</v>
      </c>
      <c r="H133" s="1">
        <v>4926013012</v>
      </c>
    </row>
    <row r="134" spans="3:8" x14ac:dyDescent="0.3">
      <c r="C134" s="1">
        <v>839</v>
      </c>
      <c r="D134" s="1" t="s">
        <v>1440</v>
      </c>
      <c r="E134" s="1" t="s">
        <v>1229</v>
      </c>
      <c r="F134" s="1" t="s">
        <v>1441</v>
      </c>
      <c r="G134" s="1" t="s">
        <v>1346</v>
      </c>
      <c r="H134" s="1">
        <v>1385206446</v>
      </c>
    </row>
    <row r="135" spans="3:8" x14ac:dyDescent="0.3">
      <c r="C135" s="1">
        <v>787</v>
      </c>
      <c r="D135" s="1" t="s">
        <v>1361</v>
      </c>
      <c r="E135" s="1" t="s">
        <v>1219</v>
      </c>
      <c r="F135" s="1" t="s">
        <v>1442</v>
      </c>
      <c r="G135" s="1" t="s">
        <v>1284</v>
      </c>
      <c r="H135" s="1">
        <v>7592482439</v>
      </c>
    </row>
    <row r="136" spans="3:8" x14ac:dyDescent="0.3">
      <c r="C136" s="1">
        <v>658</v>
      </c>
      <c r="D136" s="1" t="s">
        <v>182</v>
      </c>
      <c r="E136" s="1" t="s">
        <v>1177</v>
      </c>
      <c r="F136" s="1" t="s">
        <v>1443</v>
      </c>
      <c r="G136" s="1" t="s">
        <v>1346</v>
      </c>
      <c r="H136" s="1">
        <v>1575826863</v>
      </c>
    </row>
    <row r="137" spans="3:8" x14ac:dyDescent="0.3">
      <c r="C137" s="1">
        <v>302</v>
      </c>
      <c r="D137" s="1" t="s">
        <v>1446</v>
      </c>
      <c r="E137" s="1" t="s">
        <v>1319</v>
      </c>
      <c r="F137" s="1" t="s">
        <v>911</v>
      </c>
      <c r="G137" s="1" t="s">
        <v>1231</v>
      </c>
      <c r="H137" s="1">
        <v>4826890428</v>
      </c>
    </row>
    <row r="138" spans="3:8" x14ac:dyDescent="0.3">
      <c r="C138" s="1">
        <v>959</v>
      </c>
      <c r="D138" s="1" t="s">
        <v>1209</v>
      </c>
      <c r="E138" s="1" t="s">
        <v>1202</v>
      </c>
      <c r="F138" s="1" t="s">
        <v>1210</v>
      </c>
      <c r="G138" s="1" t="s">
        <v>1211</v>
      </c>
      <c r="H138" s="1">
        <v>1171287473</v>
      </c>
    </row>
    <row r="139" spans="3:8" x14ac:dyDescent="0.3">
      <c r="C139" s="1">
        <v>467</v>
      </c>
      <c r="D139" s="1" t="s">
        <v>1447</v>
      </c>
      <c r="E139" s="1" t="s">
        <v>1180</v>
      </c>
      <c r="F139" s="1" t="s">
        <v>1448</v>
      </c>
      <c r="G139" s="1" t="s">
        <v>1346</v>
      </c>
      <c r="H139" s="1">
        <v>3594123975</v>
      </c>
    </row>
    <row r="140" spans="3:8" x14ac:dyDescent="0.3">
      <c r="C140" s="1">
        <v>642</v>
      </c>
      <c r="D140" s="1" t="s">
        <v>1449</v>
      </c>
      <c r="E140" s="1" t="s">
        <v>1180</v>
      </c>
      <c r="F140" s="1" t="s">
        <v>1450</v>
      </c>
      <c r="G140" s="1" t="s">
        <v>1163</v>
      </c>
      <c r="H140" s="1">
        <v>7051750919</v>
      </c>
    </row>
    <row r="141" spans="3:8" x14ac:dyDescent="0.3">
      <c r="C141" s="1">
        <v>472</v>
      </c>
      <c r="D141" s="1" t="s">
        <v>1368</v>
      </c>
      <c r="E141" s="1" t="s">
        <v>1169</v>
      </c>
      <c r="F141" s="1" t="s">
        <v>1369</v>
      </c>
      <c r="G141" s="1" t="s">
        <v>1370</v>
      </c>
      <c r="H141" s="1">
        <v>6886408134</v>
      </c>
    </row>
    <row r="142" spans="3:8" x14ac:dyDescent="0.3">
      <c r="C142" s="1">
        <v>700</v>
      </c>
      <c r="D142" s="1" t="s">
        <v>1453</v>
      </c>
      <c r="E142" s="1" t="s">
        <v>1190</v>
      </c>
      <c r="F142" s="1" t="s">
        <v>1454</v>
      </c>
      <c r="G142" s="1" t="s">
        <v>1226</v>
      </c>
      <c r="H142" s="1">
        <v>7077868681</v>
      </c>
    </row>
    <row r="143" spans="3:8" x14ac:dyDescent="0.3">
      <c r="C143" s="1">
        <v>305</v>
      </c>
      <c r="D143" s="1" t="s">
        <v>42</v>
      </c>
      <c r="E143" s="1" t="s">
        <v>1192</v>
      </c>
      <c r="F143" s="1" t="s">
        <v>1274</v>
      </c>
      <c r="G143" s="1" t="s">
        <v>1175</v>
      </c>
      <c r="H143" s="1">
        <v>4425132485</v>
      </c>
    </row>
    <row r="144" spans="3:8" x14ac:dyDescent="0.3">
      <c r="C144" s="1">
        <v>676</v>
      </c>
      <c r="D144" s="1" t="s">
        <v>1455</v>
      </c>
      <c r="E144" s="1" t="s">
        <v>1183</v>
      </c>
      <c r="F144" s="1" t="s">
        <v>1456</v>
      </c>
      <c r="G144" s="1" t="s">
        <v>1457</v>
      </c>
      <c r="H144" s="1">
        <v>3975638935</v>
      </c>
    </row>
    <row r="145" spans="3:8" x14ac:dyDescent="0.3">
      <c r="C145" s="1">
        <v>602</v>
      </c>
      <c r="D145" s="1" t="s">
        <v>1458</v>
      </c>
      <c r="E145" s="1" t="s">
        <v>1270</v>
      </c>
      <c r="F145" s="1" t="s">
        <v>1459</v>
      </c>
      <c r="G145" s="1" t="s">
        <v>1323</v>
      </c>
      <c r="H145" s="1">
        <v>8049380718</v>
      </c>
    </row>
    <row r="146" spans="3:8" x14ac:dyDescent="0.3">
      <c r="C146" s="1">
        <v>175</v>
      </c>
      <c r="D146" s="1" t="s">
        <v>1460</v>
      </c>
      <c r="E146" s="1" t="s">
        <v>1202</v>
      </c>
      <c r="F146" s="1" t="s">
        <v>1461</v>
      </c>
      <c r="G146" s="1" t="s">
        <v>1231</v>
      </c>
      <c r="H146" s="1">
        <v>6417574125</v>
      </c>
    </row>
    <row r="147" spans="3:8" x14ac:dyDescent="0.3">
      <c r="C147" s="1">
        <v>679</v>
      </c>
      <c r="D147" s="1" t="s">
        <v>291</v>
      </c>
      <c r="E147" s="1" t="s">
        <v>1254</v>
      </c>
      <c r="F147" s="1" t="s">
        <v>704</v>
      </c>
      <c r="G147" s="1" t="s">
        <v>1165</v>
      </c>
      <c r="H147" s="1">
        <v>2458047806</v>
      </c>
    </row>
    <row r="148" spans="3:8" x14ac:dyDescent="0.3">
      <c r="C148" s="1">
        <v>412</v>
      </c>
      <c r="D148" s="1" t="s">
        <v>1300</v>
      </c>
      <c r="E148" s="1" t="s">
        <v>1180</v>
      </c>
      <c r="F148" s="1" t="s">
        <v>1462</v>
      </c>
      <c r="G148" s="1" t="s">
        <v>1168</v>
      </c>
      <c r="H148" s="1">
        <v>4345935028</v>
      </c>
    </row>
    <row r="149" spans="3:8" x14ac:dyDescent="0.3">
      <c r="C149" s="1">
        <v>486</v>
      </c>
      <c r="D149" s="1" t="s">
        <v>1422</v>
      </c>
      <c r="E149" s="1" t="s">
        <v>1254</v>
      </c>
      <c r="F149" s="1" t="s">
        <v>1423</v>
      </c>
      <c r="G149" s="1" t="s">
        <v>1226</v>
      </c>
      <c r="H149" s="1">
        <v>4167720507</v>
      </c>
    </row>
    <row r="150" spans="3:8" x14ac:dyDescent="0.3">
      <c r="C150" s="1">
        <v>899</v>
      </c>
      <c r="D150" s="1" t="s">
        <v>1438</v>
      </c>
      <c r="E150" s="1" t="s">
        <v>1229</v>
      </c>
      <c r="F150" s="1" t="s">
        <v>1439</v>
      </c>
      <c r="G150" s="1" t="s">
        <v>1163</v>
      </c>
      <c r="H150" s="1">
        <v>4565205218</v>
      </c>
    </row>
    <row r="151" spans="3:8" x14ac:dyDescent="0.3">
      <c r="C151" s="1">
        <v>123</v>
      </c>
      <c r="D151" s="1" t="s">
        <v>1463</v>
      </c>
      <c r="E151" s="1" t="s">
        <v>1202</v>
      </c>
      <c r="F151" s="1" t="s">
        <v>121</v>
      </c>
      <c r="G151" s="1" t="s">
        <v>1175</v>
      </c>
      <c r="H151" s="1">
        <v>1029848581</v>
      </c>
    </row>
    <row r="152" spans="3:8" x14ac:dyDescent="0.3">
      <c r="C152" s="1">
        <v>180</v>
      </c>
      <c r="D152" s="1" t="s">
        <v>365</v>
      </c>
      <c r="E152" s="1" t="s">
        <v>1202</v>
      </c>
      <c r="F152" s="1" t="s">
        <v>1225</v>
      </c>
      <c r="G152" s="1" t="s">
        <v>1226</v>
      </c>
      <c r="H152" s="1">
        <v>6076587686</v>
      </c>
    </row>
    <row r="153" spans="3:8" x14ac:dyDescent="0.3">
      <c r="C153" s="1">
        <v>433</v>
      </c>
      <c r="D153" s="1" t="s">
        <v>365</v>
      </c>
      <c r="E153" s="1" t="s">
        <v>1169</v>
      </c>
      <c r="F153" s="1" t="s">
        <v>1465</v>
      </c>
      <c r="G153" s="1" t="s">
        <v>1466</v>
      </c>
      <c r="H153" s="1">
        <v>4382867697</v>
      </c>
    </row>
    <row r="154" spans="3:8" x14ac:dyDescent="0.3">
      <c r="C154" s="1">
        <v>244</v>
      </c>
      <c r="D154" s="1" t="s">
        <v>1467</v>
      </c>
      <c r="E154" s="1" t="s">
        <v>1169</v>
      </c>
      <c r="F154" s="1" t="s">
        <v>1468</v>
      </c>
      <c r="G154" s="1" t="s">
        <v>1346</v>
      </c>
      <c r="H154" s="1">
        <v>8529787345</v>
      </c>
    </row>
    <row r="155" spans="3:8" x14ac:dyDescent="0.3">
      <c r="C155" s="1">
        <v>147</v>
      </c>
      <c r="D155" s="1" t="s">
        <v>122</v>
      </c>
      <c r="E155" s="1" t="s">
        <v>1223</v>
      </c>
      <c r="F155" s="1" t="s">
        <v>1469</v>
      </c>
      <c r="G155" s="1" t="s">
        <v>1178</v>
      </c>
      <c r="H155" s="1">
        <v>2933328030</v>
      </c>
    </row>
    <row r="156" spans="3:8" x14ac:dyDescent="0.3">
      <c r="C156" s="1">
        <v>634</v>
      </c>
      <c r="D156" s="1" t="s">
        <v>1267</v>
      </c>
      <c r="E156" s="1" t="s">
        <v>1180</v>
      </c>
      <c r="F156" s="1" t="s">
        <v>1470</v>
      </c>
      <c r="G156" s="1" t="s">
        <v>1236</v>
      </c>
      <c r="H156" s="1">
        <v>1549574380</v>
      </c>
    </row>
    <row r="157" spans="3:8" x14ac:dyDescent="0.3">
      <c r="C157" s="1">
        <v>999</v>
      </c>
      <c r="D157" s="1" t="s">
        <v>1471</v>
      </c>
      <c r="E157" s="1" t="s">
        <v>1219</v>
      </c>
      <c r="F157" s="1" t="s">
        <v>1437</v>
      </c>
      <c r="G157" s="1" t="s">
        <v>1417</v>
      </c>
      <c r="H157" s="1">
        <v>5348595059</v>
      </c>
    </row>
    <row r="158" spans="3:8" x14ac:dyDescent="0.3">
      <c r="C158" s="1">
        <v>477</v>
      </c>
      <c r="D158" s="1" t="s">
        <v>1472</v>
      </c>
      <c r="E158" s="1" t="s">
        <v>1219</v>
      </c>
      <c r="F158" s="1" t="s">
        <v>1473</v>
      </c>
      <c r="G158" s="1" t="s">
        <v>1370</v>
      </c>
      <c r="H158" s="1">
        <v>8326159645</v>
      </c>
    </row>
    <row r="159" spans="3:8" x14ac:dyDescent="0.3">
      <c r="C159" s="1">
        <v>746</v>
      </c>
      <c r="D159" s="1" t="s">
        <v>100</v>
      </c>
      <c r="E159" s="1" t="s">
        <v>1265</v>
      </c>
      <c r="F159" s="1" t="s">
        <v>1474</v>
      </c>
      <c r="G159" s="1" t="s">
        <v>1346</v>
      </c>
      <c r="H159" s="1">
        <v>4303568430</v>
      </c>
    </row>
    <row r="160" spans="3:8" x14ac:dyDescent="0.3">
      <c r="C160" s="1">
        <v>287</v>
      </c>
      <c r="D160" s="1" t="s">
        <v>1475</v>
      </c>
      <c r="E160" s="1" t="s">
        <v>1254</v>
      </c>
      <c r="F160" s="1" t="s">
        <v>1476</v>
      </c>
      <c r="G160" s="1" t="s">
        <v>1477</v>
      </c>
      <c r="H160" s="1">
        <v>4386754323</v>
      </c>
    </row>
    <row r="161" spans="3:8" x14ac:dyDescent="0.3">
      <c r="C161" s="1">
        <v>310</v>
      </c>
      <c r="D161" s="1" t="s">
        <v>1478</v>
      </c>
      <c r="E161" s="1" t="s">
        <v>1258</v>
      </c>
      <c r="F161" s="1" t="s">
        <v>1479</v>
      </c>
      <c r="G161" s="1" t="s">
        <v>1231</v>
      </c>
      <c r="H161" s="1">
        <v>8824594477</v>
      </c>
    </row>
    <row r="162" spans="3:8" x14ac:dyDescent="0.3">
      <c r="C162" s="1">
        <v>889</v>
      </c>
      <c r="D162" s="1" t="s">
        <v>1451</v>
      </c>
      <c r="E162" s="1" t="s">
        <v>1169</v>
      </c>
      <c r="F162" s="1" t="s">
        <v>1452</v>
      </c>
      <c r="G162" s="1" t="s">
        <v>1241</v>
      </c>
      <c r="H162" s="1">
        <v>1096489886</v>
      </c>
    </row>
    <row r="163" spans="3:8" x14ac:dyDescent="0.3">
      <c r="C163" s="1">
        <v>512</v>
      </c>
      <c r="D163" s="1" t="s">
        <v>1480</v>
      </c>
      <c r="E163" s="1" t="s">
        <v>1262</v>
      </c>
      <c r="F163" s="1" t="s">
        <v>1481</v>
      </c>
      <c r="G163" s="1" t="s">
        <v>1182</v>
      </c>
      <c r="H163" s="1">
        <v>3305516916</v>
      </c>
    </row>
    <row r="164" spans="3:8" x14ac:dyDescent="0.3">
      <c r="C164" s="1">
        <v>693</v>
      </c>
      <c r="D164" s="1" t="s">
        <v>1484</v>
      </c>
      <c r="E164" s="1" t="s">
        <v>1173</v>
      </c>
      <c r="F164" s="1" t="s">
        <v>1485</v>
      </c>
      <c r="G164" s="1" t="s">
        <v>1340</v>
      </c>
      <c r="H164" s="1">
        <v>6982317596</v>
      </c>
    </row>
    <row r="165" spans="3:8" x14ac:dyDescent="0.3">
      <c r="C165" s="1">
        <v>670</v>
      </c>
      <c r="D165" s="1" t="s">
        <v>330</v>
      </c>
      <c r="E165" s="1" t="s">
        <v>1202</v>
      </c>
      <c r="F165" s="1" t="s">
        <v>628</v>
      </c>
      <c r="G165" s="1" t="s">
        <v>1312</v>
      </c>
      <c r="H165" s="1">
        <v>6215794970</v>
      </c>
    </row>
    <row r="166" spans="3:8" x14ac:dyDescent="0.3">
      <c r="C166" s="1">
        <v>238</v>
      </c>
      <c r="D166" s="1" t="s">
        <v>1486</v>
      </c>
      <c r="E166" s="1" t="s">
        <v>1183</v>
      </c>
      <c r="F166" s="1" t="s">
        <v>1487</v>
      </c>
      <c r="G166" s="1" t="s">
        <v>1182</v>
      </c>
      <c r="H166" s="1">
        <v>2452732341</v>
      </c>
    </row>
    <row r="167" spans="3:8" x14ac:dyDescent="0.3">
      <c r="C167" s="1">
        <v>400</v>
      </c>
      <c r="D167" s="1" t="s">
        <v>1488</v>
      </c>
      <c r="E167" s="1" t="s">
        <v>1183</v>
      </c>
      <c r="F167" s="1" t="s">
        <v>1489</v>
      </c>
      <c r="G167" s="1" t="s">
        <v>1490</v>
      </c>
      <c r="H167" s="1">
        <v>1402030924</v>
      </c>
    </row>
    <row r="168" spans="3:8" x14ac:dyDescent="0.3">
      <c r="C168" s="1">
        <v>398</v>
      </c>
      <c r="D168" s="1" t="s">
        <v>1491</v>
      </c>
      <c r="E168" s="1" t="s">
        <v>1319</v>
      </c>
      <c r="F168" s="1" t="s">
        <v>1492</v>
      </c>
      <c r="G168" s="1" t="s">
        <v>1175</v>
      </c>
      <c r="H168" s="1">
        <v>1812999737</v>
      </c>
    </row>
    <row r="169" spans="3:8" x14ac:dyDescent="0.3">
      <c r="C169" s="1">
        <v>955</v>
      </c>
      <c r="D169" s="1" t="s">
        <v>226</v>
      </c>
      <c r="E169" s="1" t="s">
        <v>1254</v>
      </c>
      <c r="F169" s="1" t="s">
        <v>698</v>
      </c>
      <c r="G169" s="1" t="s">
        <v>1346</v>
      </c>
      <c r="H169" s="1">
        <v>6234964560</v>
      </c>
    </row>
    <row r="170" spans="3:8" x14ac:dyDescent="0.3">
      <c r="C170" s="1">
        <v>193</v>
      </c>
      <c r="D170" s="1" t="s">
        <v>1495</v>
      </c>
      <c r="E170" s="1" t="s">
        <v>1169</v>
      </c>
      <c r="F170" s="1" t="s">
        <v>1496</v>
      </c>
      <c r="G170" s="1" t="s">
        <v>1163</v>
      </c>
      <c r="H170" s="1">
        <v>2906446799</v>
      </c>
    </row>
    <row r="171" spans="3:8" x14ac:dyDescent="0.3">
      <c r="C171" s="1">
        <v>33</v>
      </c>
      <c r="D171" s="1" t="s">
        <v>320</v>
      </c>
      <c r="E171" s="1" t="s">
        <v>1265</v>
      </c>
      <c r="F171" s="1" t="s">
        <v>1497</v>
      </c>
      <c r="G171" s="1" t="s">
        <v>1165</v>
      </c>
      <c r="H171" s="1">
        <v>6522949251</v>
      </c>
    </row>
    <row r="172" spans="3:8" x14ac:dyDescent="0.3">
      <c r="C172" s="1">
        <v>786</v>
      </c>
      <c r="D172" s="1" t="s">
        <v>1463</v>
      </c>
      <c r="E172" s="1" t="s">
        <v>1242</v>
      </c>
      <c r="F172" s="1" t="s">
        <v>1334</v>
      </c>
      <c r="G172" s="1" t="s">
        <v>1168</v>
      </c>
      <c r="H172" s="1">
        <v>3669773727</v>
      </c>
    </row>
    <row r="173" spans="3:8" x14ac:dyDescent="0.3">
      <c r="C173" s="1">
        <v>811</v>
      </c>
      <c r="D173" s="1" t="s">
        <v>1237</v>
      </c>
      <c r="E173" s="1" t="s">
        <v>1167</v>
      </c>
      <c r="F173" s="1" t="s">
        <v>1238</v>
      </c>
      <c r="G173" s="1" t="s">
        <v>1204</v>
      </c>
      <c r="H173" s="1">
        <v>3993420544</v>
      </c>
    </row>
    <row r="174" spans="3:8" x14ac:dyDescent="0.3">
      <c r="C174" s="1">
        <v>615</v>
      </c>
      <c r="D174" s="1" t="s">
        <v>1498</v>
      </c>
      <c r="E174" s="1" t="s">
        <v>1254</v>
      </c>
      <c r="F174" s="1" t="s">
        <v>1499</v>
      </c>
      <c r="G174" s="1" t="s">
        <v>1178</v>
      </c>
      <c r="H174" s="1">
        <v>5372626672</v>
      </c>
    </row>
    <row r="175" spans="3:8" x14ac:dyDescent="0.3">
      <c r="C175" s="1">
        <v>18</v>
      </c>
      <c r="D175" s="1" t="s">
        <v>131</v>
      </c>
      <c r="E175" s="1" t="s">
        <v>1180</v>
      </c>
      <c r="F175" s="1" t="s">
        <v>628</v>
      </c>
      <c r="G175" s="1" t="s">
        <v>1290</v>
      </c>
      <c r="H175" s="1">
        <v>8311555346</v>
      </c>
    </row>
    <row r="176" spans="3:8" x14ac:dyDescent="0.3">
      <c r="C176" s="1">
        <v>114</v>
      </c>
      <c r="D176" s="1" t="s">
        <v>1330</v>
      </c>
      <c r="E176" s="1" t="s">
        <v>1169</v>
      </c>
      <c r="F176" s="1" t="s">
        <v>1331</v>
      </c>
      <c r="G176" s="1" t="s">
        <v>1284</v>
      </c>
      <c r="H176" s="1">
        <v>7612488075</v>
      </c>
    </row>
    <row r="177" spans="3:8" x14ac:dyDescent="0.3">
      <c r="C177" s="1">
        <v>340</v>
      </c>
      <c r="D177" s="1" t="s">
        <v>172</v>
      </c>
      <c r="E177" s="1" t="s">
        <v>1262</v>
      </c>
      <c r="F177" s="1" t="s">
        <v>1500</v>
      </c>
      <c r="G177" s="1" t="s">
        <v>1175</v>
      </c>
      <c r="H177" s="1">
        <v>6431033790</v>
      </c>
    </row>
    <row r="178" spans="3:8" x14ac:dyDescent="0.3">
      <c r="C178" s="1">
        <v>649</v>
      </c>
      <c r="D178" s="1" t="s">
        <v>1501</v>
      </c>
      <c r="E178" s="1" t="s">
        <v>1164</v>
      </c>
      <c r="F178" s="1" t="s">
        <v>1502</v>
      </c>
      <c r="G178" s="1" t="s">
        <v>1194</v>
      </c>
      <c r="H178" s="1">
        <v>7665617991</v>
      </c>
    </row>
    <row r="179" spans="3:8" x14ac:dyDescent="0.3">
      <c r="C179" s="1">
        <v>778</v>
      </c>
      <c r="D179" s="1" t="s">
        <v>1313</v>
      </c>
      <c r="E179" s="1" t="s">
        <v>1158</v>
      </c>
      <c r="F179" s="1" t="s">
        <v>1314</v>
      </c>
      <c r="G179" s="1" t="s">
        <v>1160</v>
      </c>
      <c r="H179" s="1">
        <v>4815198694</v>
      </c>
    </row>
    <row r="180" spans="3:8" x14ac:dyDescent="0.3">
      <c r="C180" s="1">
        <v>885</v>
      </c>
      <c r="D180" s="1" t="s">
        <v>1250</v>
      </c>
      <c r="E180" s="1" t="s">
        <v>1206</v>
      </c>
      <c r="F180" s="1" t="s">
        <v>786</v>
      </c>
      <c r="G180" s="1" t="s">
        <v>1249</v>
      </c>
      <c r="H180" s="1">
        <v>9875605267</v>
      </c>
    </row>
    <row r="181" spans="3:8" x14ac:dyDescent="0.3">
      <c r="C181" s="1">
        <v>69</v>
      </c>
      <c r="D181" s="1" t="s">
        <v>1493</v>
      </c>
      <c r="E181" s="1" t="s">
        <v>1158</v>
      </c>
      <c r="F181" s="1" t="s">
        <v>1494</v>
      </c>
      <c r="G181" s="1" t="s">
        <v>1208</v>
      </c>
      <c r="H181" s="1">
        <v>5913610613</v>
      </c>
    </row>
    <row r="182" spans="3:8" x14ac:dyDescent="0.3">
      <c r="C182" s="1">
        <v>288</v>
      </c>
      <c r="D182" s="1" t="s">
        <v>1503</v>
      </c>
      <c r="E182" s="1" t="s">
        <v>1213</v>
      </c>
      <c r="F182" s="1" t="s">
        <v>1504</v>
      </c>
      <c r="G182" s="1" t="s">
        <v>1196</v>
      </c>
      <c r="H182" s="1">
        <v>7009589164</v>
      </c>
    </row>
    <row r="183" spans="3:8" x14ac:dyDescent="0.3">
      <c r="C183" s="1">
        <v>898</v>
      </c>
      <c r="D183" s="1" t="s">
        <v>94</v>
      </c>
      <c r="E183" s="1" t="s">
        <v>1219</v>
      </c>
      <c r="F183" s="1" t="s">
        <v>1505</v>
      </c>
      <c r="G183" s="1" t="s">
        <v>1312</v>
      </c>
      <c r="H183" s="1">
        <v>3097734889</v>
      </c>
    </row>
    <row r="184" spans="3:8" x14ac:dyDescent="0.3">
      <c r="C184" s="1">
        <v>473</v>
      </c>
      <c r="D184" s="1" t="s">
        <v>1506</v>
      </c>
      <c r="E184" s="1" t="s">
        <v>1223</v>
      </c>
      <c r="F184" s="1" t="s">
        <v>1507</v>
      </c>
      <c r="G184" s="1" t="s">
        <v>1312</v>
      </c>
      <c r="H184" s="1">
        <v>3349318383</v>
      </c>
    </row>
    <row r="185" spans="3:8" x14ac:dyDescent="0.3">
      <c r="C185" s="1">
        <v>23</v>
      </c>
      <c r="D185" s="1" t="s">
        <v>1508</v>
      </c>
      <c r="E185" s="1" t="s">
        <v>1198</v>
      </c>
      <c r="F185" s="1" t="s">
        <v>1509</v>
      </c>
      <c r="G185" s="1" t="s">
        <v>1160</v>
      </c>
      <c r="H185" s="1">
        <v>2261795235</v>
      </c>
    </row>
    <row r="186" spans="3:8" x14ac:dyDescent="0.3">
      <c r="C186" s="1">
        <v>505</v>
      </c>
      <c r="D186" s="1" t="s">
        <v>1510</v>
      </c>
      <c r="E186" s="1" t="s">
        <v>1187</v>
      </c>
      <c r="F186" s="1" t="s">
        <v>1511</v>
      </c>
      <c r="G186" s="1" t="s">
        <v>1252</v>
      </c>
      <c r="H186" s="1">
        <v>8692599127</v>
      </c>
    </row>
    <row r="187" spans="3:8" x14ac:dyDescent="0.3">
      <c r="C187" s="1">
        <v>401</v>
      </c>
      <c r="D187" s="1" t="s">
        <v>1444</v>
      </c>
      <c r="E187" s="1" t="s">
        <v>1167</v>
      </c>
      <c r="F187" s="1" t="s">
        <v>1445</v>
      </c>
      <c r="G187" s="1" t="s">
        <v>1236</v>
      </c>
      <c r="H187" s="1">
        <v>3288511772</v>
      </c>
    </row>
    <row r="188" spans="3:8" x14ac:dyDescent="0.3">
      <c r="C188" s="1">
        <v>988</v>
      </c>
      <c r="D188" s="1" t="s">
        <v>1512</v>
      </c>
      <c r="E188" s="1" t="s">
        <v>1190</v>
      </c>
      <c r="F188" s="1" t="s">
        <v>1513</v>
      </c>
      <c r="G188" s="1" t="s">
        <v>1514</v>
      </c>
      <c r="H188" s="1">
        <v>9918649402</v>
      </c>
    </row>
    <row r="189" spans="3:8" x14ac:dyDescent="0.3">
      <c r="C189" s="1">
        <v>493</v>
      </c>
      <c r="D189" s="1" t="s">
        <v>1482</v>
      </c>
      <c r="E189" s="1" t="s">
        <v>1167</v>
      </c>
      <c r="F189" s="1" t="s">
        <v>1483</v>
      </c>
      <c r="G189" s="1" t="s">
        <v>1215</v>
      </c>
      <c r="H189" s="1">
        <v>5243247634</v>
      </c>
    </row>
    <row r="190" spans="3:8" x14ac:dyDescent="0.3">
      <c r="C190" s="1">
        <v>432</v>
      </c>
      <c r="D190" s="1" t="s">
        <v>1515</v>
      </c>
      <c r="E190" s="1" t="s">
        <v>1164</v>
      </c>
      <c r="F190" s="1" t="s">
        <v>1516</v>
      </c>
      <c r="G190" s="1" t="s">
        <v>1185</v>
      </c>
      <c r="H190" s="1">
        <v>1058029786</v>
      </c>
    </row>
    <row r="191" spans="3:8" x14ac:dyDescent="0.3">
      <c r="C191" s="1">
        <v>948</v>
      </c>
      <c r="D191" s="1" t="s">
        <v>1447</v>
      </c>
      <c r="E191" s="1" t="s">
        <v>1164</v>
      </c>
      <c r="F191" s="1" t="s">
        <v>1517</v>
      </c>
      <c r="G191" s="1" t="s">
        <v>1346</v>
      </c>
      <c r="H191" s="1">
        <v>2276744816</v>
      </c>
    </row>
    <row r="192" spans="3:8" x14ac:dyDescent="0.3">
      <c r="C192" s="1">
        <v>821</v>
      </c>
      <c r="D192" s="1" t="s">
        <v>1464</v>
      </c>
      <c r="E192" s="1" t="s">
        <v>1213</v>
      </c>
      <c r="F192" s="1" t="s">
        <v>705</v>
      </c>
      <c r="G192" s="1" t="s">
        <v>1346</v>
      </c>
      <c r="H192" s="1">
        <v>6595878396</v>
      </c>
    </row>
    <row r="193" spans="3:8" x14ac:dyDescent="0.3">
      <c r="C193" s="1">
        <v>435</v>
      </c>
      <c r="D193" s="1" t="s">
        <v>1337</v>
      </c>
      <c r="E193" s="1" t="s">
        <v>1177</v>
      </c>
      <c r="F193" s="1" t="s">
        <v>17</v>
      </c>
      <c r="G193" s="1" t="s">
        <v>1168</v>
      </c>
      <c r="H193" s="1">
        <v>9703448223</v>
      </c>
    </row>
    <row r="194" spans="3:8" x14ac:dyDescent="0.3">
      <c r="C194" s="1">
        <v>11</v>
      </c>
      <c r="D194" s="1" t="s">
        <v>354</v>
      </c>
      <c r="E194" s="1" t="s">
        <v>1229</v>
      </c>
      <c r="F194" s="1" t="s">
        <v>1518</v>
      </c>
      <c r="G194" s="1" t="s">
        <v>1519</v>
      </c>
      <c r="H194" s="1">
        <v>7945949825</v>
      </c>
    </row>
    <row r="195" spans="3:8" x14ac:dyDescent="0.3">
      <c r="C195" s="1">
        <v>204</v>
      </c>
      <c r="D195" s="1" t="s">
        <v>1520</v>
      </c>
      <c r="E195" s="1" t="s">
        <v>1262</v>
      </c>
      <c r="F195" s="1" t="s">
        <v>17</v>
      </c>
      <c r="G195" s="1" t="s">
        <v>1160</v>
      </c>
      <c r="H195" s="1">
        <v>4209429743</v>
      </c>
    </row>
    <row r="196" spans="3:8" x14ac:dyDescent="0.3">
      <c r="C196" s="1">
        <v>332</v>
      </c>
      <c r="D196" s="1" t="s">
        <v>264</v>
      </c>
      <c r="E196" s="1" t="s">
        <v>1183</v>
      </c>
      <c r="F196" s="1" t="s">
        <v>17</v>
      </c>
      <c r="G196" s="1" t="s">
        <v>1249</v>
      </c>
      <c r="H196" s="1">
        <v>9621041593</v>
      </c>
    </row>
    <row r="197" spans="3:8" x14ac:dyDescent="0.3">
      <c r="C197" s="1">
        <v>179</v>
      </c>
      <c r="D197" s="1" t="s">
        <v>1364</v>
      </c>
      <c r="E197" s="1" t="s">
        <v>1206</v>
      </c>
      <c r="F197" s="1" t="s">
        <v>1432</v>
      </c>
      <c r="G197" s="1" t="s">
        <v>1160</v>
      </c>
      <c r="H197" s="1">
        <v>9768020592</v>
      </c>
    </row>
    <row r="198" spans="3:8" x14ac:dyDescent="0.3">
      <c r="C198" s="1">
        <v>503</v>
      </c>
      <c r="D198" s="1" t="s">
        <v>1306</v>
      </c>
      <c r="E198" s="1" t="s">
        <v>1262</v>
      </c>
      <c r="F198" s="1" t="s">
        <v>1307</v>
      </c>
      <c r="G198" s="1" t="s">
        <v>1264</v>
      </c>
      <c r="H198" s="1">
        <v>1791431137</v>
      </c>
    </row>
    <row r="199" spans="3:8" x14ac:dyDescent="0.3">
      <c r="C199" s="1">
        <v>431</v>
      </c>
      <c r="D199" s="1" t="s">
        <v>1438</v>
      </c>
      <c r="E199" s="1" t="s">
        <v>1246</v>
      </c>
      <c r="F199" s="1" t="s">
        <v>1523</v>
      </c>
      <c r="G199" s="1" t="s">
        <v>1165</v>
      </c>
      <c r="H199" s="1">
        <v>7461936580</v>
      </c>
    </row>
    <row r="200" spans="3:8" x14ac:dyDescent="0.3">
      <c r="C200" s="1">
        <v>865</v>
      </c>
      <c r="D200" s="1" t="s">
        <v>1524</v>
      </c>
      <c r="E200" s="1" t="s">
        <v>1262</v>
      </c>
      <c r="F200" s="1" t="s">
        <v>1525</v>
      </c>
      <c r="G200" s="1" t="s">
        <v>1457</v>
      </c>
      <c r="H200" s="1">
        <v>6828905297</v>
      </c>
    </row>
    <row r="201" spans="3:8" x14ac:dyDescent="0.3">
      <c r="C201" s="1">
        <v>874</v>
      </c>
      <c r="D201" s="1" t="s">
        <v>257</v>
      </c>
      <c r="E201" s="1" t="s">
        <v>1219</v>
      </c>
      <c r="F201" s="1" t="s">
        <v>1526</v>
      </c>
      <c r="G201" s="1" t="s">
        <v>1215</v>
      </c>
      <c r="H201" s="1">
        <v>2273691148</v>
      </c>
    </row>
    <row r="202" spans="3:8" x14ac:dyDescent="0.3">
      <c r="C202" s="1">
        <v>513</v>
      </c>
      <c r="D202" s="1" t="s">
        <v>70</v>
      </c>
      <c r="E202" s="1" t="s">
        <v>1242</v>
      </c>
      <c r="F202" s="1" t="s">
        <v>1307</v>
      </c>
      <c r="G202" s="1" t="s">
        <v>1163</v>
      </c>
      <c r="H202" s="1">
        <v>5144195389</v>
      </c>
    </row>
    <row r="203" spans="3:8" x14ac:dyDescent="0.3">
      <c r="C203" s="1">
        <v>814</v>
      </c>
      <c r="D203" s="1" t="s">
        <v>1399</v>
      </c>
      <c r="E203" s="1" t="s">
        <v>1359</v>
      </c>
      <c r="F203" s="1" t="s">
        <v>1410</v>
      </c>
      <c r="G203" s="1" t="s">
        <v>1182</v>
      </c>
      <c r="H203" s="1">
        <v>7057705428</v>
      </c>
    </row>
    <row r="204" spans="3:8" x14ac:dyDescent="0.3">
      <c r="C204" s="1">
        <v>236</v>
      </c>
      <c r="D204" s="1" t="s">
        <v>1298</v>
      </c>
      <c r="E204" s="1" t="s">
        <v>1254</v>
      </c>
      <c r="F204" s="1" t="s">
        <v>1527</v>
      </c>
      <c r="G204" s="1" t="s">
        <v>1160</v>
      </c>
      <c r="H204" s="1">
        <v>2261152495</v>
      </c>
    </row>
    <row r="205" spans="3:8" x14ac:dyDescent="0.3">
      <c r="C205" s="1">
        <v>957</v>
      </c>
      <c r="D205" s="1" t="s">
        <v>1521</v>
      </c>
      <c r="E205" s="1" t="s">
        <v>1219</v>
      </c>
      <c r="F205" s="1" t="s">
        <v>1522</v>
      </c>
      <c r="G205" s="1" t="s">
        <v>1231</v>
      </c>
      <c r="H205" s="1">
        <v>1160558300</v>
      </c>
    </row>
  </sheetData>
  <mergeCells count="3">
    <mergeCell ref="C2:H2"/>
    <mergeCell ref="C3:H3"/>
    <mergeCell ref="K9:L9"/>
  </mergeCells>
  <phoneticPr fontId="1" type="noConversion"/>
  <dataValidations count="1">
    <dataValidation type="list" allowBlank="1" showInputMessage="1" showErrorMessage="1" sqref="J12" xr:uid="{CD38D17A-B3DE-4162-BCAE-53E8F175594F}">
      <formula1>$D$6:$D$205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6E2-3D73-49B4-A832-0E1687EEFFF9}">
  <dimension ref="B2:O205"/>
  <sheetViews>
    <sheetView topLeftCell="D4" workbookViewId="0">
      <selection activeCell="J16" sqref="J16"/>
    </sheetView>
  </sheetViews>
  <sheetFormatPr defaultRowHeight="14.4" x14ac:dyDescent="0.3"/>
  <cols>
    <col min="2" max="2" width="37.33203125" bestFit="1" customWidth="1"/>
    <col min="3" max="3" width="7.33203125" bestFit="1" customWidth="1"/>
    <col min="4" max="4" width="8.44140625" bestFit="1" customWidth="1"/>
    <col min="5" max="5" width="11.6640625" bestFit="1" customWidth="1"/>
    <col min="6" max="6" width="17.6640625" bestFit="1" customWidth="1"/>
    <col min="7" max="7" width="17.5546875" bestFit="1" customWidth="1"/>
    <col min="8" max="8" width="16.44140625" bestFit="1" customWidth="1"/>
    <col min="9" max="9" width="15.44140625" bestFit="1" customWidth="1"/>
    <col min="12" max="12" width="25.5546875" customWidth="1"/>
    <col min="13" max="13" width="21" customWidth="1"/>
    <col min="14" max="14" width="10.33203125" customWidth="1"/>
    <col min="15" max="15" width="18.33203125" customWidth="1"/>
  </cols>
  <sheetData>
    <row r="2" spans="2:15" ht="15.6" x14ac:dyDescent="0.3">
      <c r="B2" s="34" t="s">
        <v>1663</v>
      </c>
      <c r="C2" s="34"/>
      <c r="D2" s="34"/>
      <c r="E2" s="34"/>
      <c r="F2" s="34"/>
      <c r="G2" s="34"/>
      <c r="H2" s="34"/>
      <c r="I2" s="34"/>
    </row>
    <row r="3" spans="2:15" x14ac:dyDescent="0.3">
      <c r="B3" s="33" t="s">
        <v>1664</v>
      </c>
      <c r="C3" s="33"/>
      <c r="D3" s="33"/>
      <c r="E3" s="33"/>
      <c r="F3" s="33"/>
      <c r="G3" s="33"/>
      <c r="H3" s="33"/>
      <c r="I3" s="33"/>
    </row>
    <row r="5" spans="2:15" x14ac:dyDescent="0.3">
      <c r="B5" t="s">
        <v>1532</v>
      </c>
      <c r="C5" t="s">
        <v>0</v>
      </c>
      <c r="D5" t="s">
        <v>576</v>
      </c>
      <c r="E5" t="s">
        <v>1533</v>
      </c>
      <c r="F5" t="s">
        <v>1534</v>
      </c>
      <c r="G5" t="s">
        <v>1535</v>
      </c>
      <c r="H5" t="s">
        <v>1536</v>
      </c>
      <c r="I5" t="s">
        <v>1628</v>
      </c>
    </row>
    <row r="6" spans="2:15" x14ac:dyDescent="0.3">
      <c r="B6" t="s">
        <v>947</v>
      </c>
      <c r="C6">
        <v>230</v>
      </c>
      <c r="D6">
        <v>690</v>
      </c>
      <c r="E6">
        <v>49302</v>
      </c>
      <c r="F6" t="s">
        <v>948</v>
      </c>
      <c r="G6" t="s">
        <v>949</v>
      </c>
      <c r="H6" t="s">
        <v>1537</v>
      </c>
      <c r="I6" t="s">
        <v>1629</v>
      </c>
    </row>
    <row r="7" spans="2:15" x14ac:dyDescent="0.3">
      <c r="B7" t="s">
        <v>952</v>
      </c>
      <c r="C7">
        <v>3189</v>
      </c>
      <c r="D7">
        <v>933</v>
      </c>
      <c r="E7">
        <v>78698</v>
      </c>
      <c r="F7" t="s">
        <v>948</v>
      </c>
      <c r="G7" t="s">
        <v>949</v>
      </c>
      <c r="H7" t="s">
        <v>1538</v>
      </c>
      <c r="I7" t="s">
        <v>1630</v>
      </c>
      <c r="L7" s="1"/>
      <c r="M7" s="1"/>
      <c r="N7" s="1"/>
      <c r="O7" s="1"/>
    </row>
    <row r="8" spans="2:15" x14ac:dyDescent="0.3">
      <c r="B8" t="s">
        <v>953</v>
      </c>
      <c r="C8">
        <v>2216</v>
      </c>
      <c r="D8">
        <v>261</v>
      </c>
      <c r="E8">
        <v>69417</v>
      </c>
      <c r="F8" t="s">
        <v>954</v>
      </c>
      <c r="G8" t="s">
        <v>949</v>
      </c>
      <c r="H8" t="s">
        <v>1539</v>
      </c>
      <c r="I8" t="s">
        <v>1630</v>
      </c>
      <c r="L8" s="8" t="s">
        <v>1666</v>
      </c>
      <c r="M8" s="8" t="s">
        <v>1665</v>
      </c>
      <c r="N8" s="1"/>
      <c r="O8" s="1"/>
    </row>
    <row r="9" spans="2:15" x14ac:dyDescent="0.3">
      <c r="B9" t="s">
        <v>956</v>
      </c>
      <c r="C9">
        <v>1904</v>
      </c>
      <c r="D9">
        <v>445</v>
      </c>
      <c r="E9">
        <v>39655</v>
      </c>
      <c r="F9" t="s">
        <v>954</v>
      </c>
      <c r="G9" t="s">
        <v>951</v>
      </c>
      <c r="H9" t="s">
        <v>1539</v>
      </c>
      <c r="I9" t="s">
        <v>1629</v>
      </c>
      <c r="L9" s="8" t="s">
        <v>1635</v>
      </c>
      <c r="M9" s="1" t="s">
        <v>949</v>
      </c>
      <c r="N9" s="1" t="s">
        <v>951</v>
      </c>
      <c r="O9" s="1" t="s">
        <v>1636</v>
      </c>
    </row>
    <row r="10" spans="2:15" x14ac:dyDescent="0.3">
      <c r="B10" t="s">
        <v>957</v>
      </c>
      <c r="C10">
        <v>7342</v>
      </c>
      <c r="D10">
        <v>722</v>
      </c>
      <c r="E10">
        <v>87400</v>
      </c>
      <c r="F10" t="s">
        <v>954</v>
      </c>
      <c r="G10" t="s">
        <v>951</v>
      </c>
      <c r="H10" t="s">
        <v>1539</v>
      </c>
      <c r="I10" t="s">
        <v>1630</v>
      </c>
      <c r="L10" s="1" t="s">
        <v>8</v>
      </c>
      <c r="M10" s="12">
        <v>52922.314285714288</v>
      </c>
      <c r="N10" s="12">
        <v>47515.36363636364</v>
      </c>
      <c r="O10" s="12">
        <v>50298.352941176468</v>
      </c>
    </row>
    <row r="11" spans="2:15" x14ac:dyDescent="0.3">
      <c r="B11" t="s">
        <v>959</v>
      </c>
      <c r="C11">
        <v>7633</v>
      </c>
      <c r="D11">
        <v>129</v>
      </c>
      <c r="E11">
        <v>56881</v>
      </c>
      <c r="F11" t="s">
        <v>948</v>
      </c>
      <c r="G11" t="s">
        <v>949</v>
      </c>
      <c r="H11" t="s">
        <v>1540</v>
      </c>
      <c r="I11" t="s">
        <v>1629</v>
      </c>
      <c r="L11" s="1" t="s">
        <v>14</v>
      </c>
      <c r="M11" s="12">
        <v>39482.4375</v>
      </c>
      <c r="N11" s="12">
        <v>53075.282608695656</v>
      </c>
      <c r="O11" s="12">
        <v>47498.730769230766</v>
      </c>
    </row>
    <row r="12" spans="2:15" x14ac:dyDescent="0.3">
      <c r="B12" t="s">
        <v>960</v>
      </c>
      <c r="C12">
        <v>2154</v>
      </c>
      <c r="D12">
        <v>489</v>
      </c>
      <c r="E12">
        <v>99239</v>
      </c>
      <c r="F12" t="s">
        <v>954</v>
      </c>
      <c r="G12" t="s">
        <v>951</v>
      </c>
      <c r="H12" t="s">
        <v>1539</v>
      </c>
      <c r="I12" t="s">
        <v>1630</v>
      </c>
      <c r="L12" s="1" t="s">
        <v>11</v>
      </c>
      <c r="M12" s="12">
        <v>41408.555555555555</v>
      </c>
      <c r="N12" s="12">
        <v>46144.037037037036</v>
      </c>
      <c r="O12" s="12">
        <v>43776.296296296299</v>
      </c>
    </row>
    <row r="13" spans="2:15" x14ac:dyDescent="0.3">
      <c r="B13" t="s">
        <v>962</v>
      </c>
      <c r="C13">
        <v>5543</v>
      </c>
      <c r="D13">
        <v>165</v>
      </c>
      <c r="E13">
        <v>23921</v>
      </c>
      <c r="F13" t="s">
        <v>954</v>
      </c>
      <c r="G13" t="s">
        <v>951</v>
      </c>
      <c r="H13" t="s">
        <v>1539</v>
      </c>
      <c r="I13" t="s">
        <v>1631</v>
      </c>
      <c r="L13" s="1" t="s">
        <v>1636</v>
      </c>
      <c r="M13" s="12">
        <v>45039.893617021276</v>
      </c>
      <c r="N13" s="12">
        <v>49578.858490566039</v>
      </c>
      <c r="O13" s="12">
        <v>47445.544999999998</v>
      </c>
    </row>
    <row r="14" spans="2:15" x14ac:dyDescent="0.3">
      <c r="B14" t="s">
        <v>963</v>
      </c>
      <c r="C14">
        <v>2332</v>
      </c>
      <c r="D14">
        <v>164</v>
      </c>
      <c r="E14">
        <v>67599</v>
      </c>
      <c r="F14" t="s">
        <v>954</v>
      </c>
      <c r="G14" t="s">
        <v>949</v>
      </c>
      <c r="H14" t="s">
        <v>1539</v>
      </c>
      <c r="I14" t="s">
        <v>1630</v>
      </c>
      <c r="L14" s="1"/>
      <c r="M14" s="1"/>
      <c r="N14" s="1"/>
      <c r="O14" s="1"/>
    </row>
    <row r="15" spans="2:15" x14ac:dyDescent="0.3">
      <c r="B15" t="s">
        <v>965</v>
      </c>
      <c r="C15">
        <v>4094</v>
      </c>
      <c r="D15">
        <v>364</v>
      </c>
      <c r="E15">
        <v>3725</v>
      </c>
      <c r="F15" t="s">
        <v>954</v>
      </c>
      <c r="G15" t="s">
        <v>951</v>
      </c>
      <c r="H15" t="s">
        <v>1539</v>
      </c>
      <c r="I15" t="s">
        <v>1631</v>
      </c>
      <c r="L15" s="1"/>
      <c r="M15" s="1"/>
      <c r="N15" s="1"/>
      <c r="O15" s="1"/>
    </row>
    <row r="16" spans="2:15" x14ac:dyDescent="0.3">
      <c r="B16" t="s">
        <v>966</v>
      </c>
      <c r="C16">
        <v>3042</v>
      </c>
      <c r="D16">
        <v>469</v>
      </c>
      <c r="E16">
        <v>95516</v>
      </c>
      <c r="F16" t="s">
        <v>948</v>
      </c>
      <c r="G16" t="s">
        <v>951</v>
      </c>
      <c r="H16" t="s">
        <v>1541</v>
      </c>
      <c r="I16" t="s">
        <v>1630</v>
      </c>
      <c r="L16" s="1"/>
      <c r="M16" s="1"/>
      <c r="N16" s="1"/>
      <c r="O16" s="1"/>
    </row>
    <row r="17" spans="2:15" x14ac:dyDescent="0.3">
      <c r="B17" t="s">
        <v>968</v>
      </c>
      <c r="C17">
        <v>2220</v>
      </c>
      <c r="D17">
        <v>158</v>
      </c>
      <c r="E17">
        <v>62528</v>
      </c>
      <c r="F17" t="s">
        <v>948</v>
      </c>
      <c r="G17" t="s">
        <v>951</v>
      </c>
      <c r="H17" t="s">
        <v>1542</v>
      </c>
      <c r="I17" t="s">
        <v>1629</v>
      </c>
      <c r="L17" s="1"/>
      <c r="M17" s="1"/>
      <c r="N17" s="1"/>
      <c r="O17" s="1"/>
    </row>
    <row r="18" spans="2:15" x14ac:dyDescent="0.3">
      <c r="B18" t="s">
        <v>969</v>
      </c>
      <c r="C18">
        <v>4988</v>
      </c>
      <c r="D18">
        <v>337</v>
      </c>
      <c r="E18">
        <v>21021</v>
      </c>
      <c r="F18" t="s">
        <v>954</v>
      </c>
      <c r="G18" t="s">
        <v>949</v>
      </c>
      <c r="H18" t="s">
        <v>1539</v>
      </c>
      <c r="I18" t="s">
        <v>1631</v>
      </c>
      <c r="L18" s="1"/>
      <c r="M18" s="1"/>
      <c r="N18" s="1"/>
      <c r="O18" s="1"/>
    </row>
    <row r="19" spans="2:15" x14ac:dyDescent="0.3">
      <c r="B19" t="s">
        <v>971</v>
      </c>
      <c r="C19">
        <v>175</v>
      </c>
      <c r="D19">
        <v>634</v>
      </c>
      <c r="E19">
        <v>99492</v>
      </c>
      <c r="F19" t="s">
        <v>954</v>
      </c>
      <c r="G19" t="s">
        <v>949</v>
      </c>
      <c r="H19" t="s">
        <v>1539</v>
      </c>
      <c r="I19" t="s">
        <v>1630</v>
      </c>
      <c r="L19" s="1"/>
      <c r="M19" s="1"/>
      <c r="N19" s="1"/>
      <c r="O19" s="1"/>
    </row>
    <row r="20" spans="2:15" x14ac:dyDescent="0.3">
      <c r="B20" t="s">
        <v>972</v>
      </c>
      <c r="C20">
        <v>4233</v>
      </c>
      <c r="D20">
        <v>577</v>
      </c>
      <c r="E20">
        <v>60282</v>
      </c>
      <c r="F20" t="s">
        <v>948</v>
      </c>
      <c r="G20" t="s">
        <v>949</v>
      </c>
      <c r="H20" t="s">
        <v>1543</v>
      </c>
      <c r="I20" t="s">
        <v>1629</v>
      </c>
      <c r="L20" s="1"/>
      <c r="M20" s="1"/>
      <c r="N20" s="1"/>
      <c r="O20" s="1"/>
    </row>
    <row r="21" spans="2:15" x14ac:dyDescent="0.3">
      <c r="B21" t="s">
        <v>974</v>
      </c>
      <c r="C21">
        <v>4351</v>
      </c>
      <c r="D21">
        <v>907</v>
      </c>
      <c r="E21">
        <v>20357</v>
      </c>
      <c r="F21" t="s">
        <v>954</v>
      </c>
      <c r="G21" t="s">
        <v>949</v>
      </c>
      <c r="H21" t="s">
        <v>1539</v>
      </c>
      <c r="I21" t="s">
        <v>1631</v>
      </c>
      <c r="L21" s="1"/>
      <c r="M21" s="1"/>
      <c r="N21" s="1"/>
      <c r="O21" s="1"/>
    </row>
    <row r="22" spans="2:15" x14ac:dyDescent="0.3">
      <c r="B22" t="s">
        <v>975</v>
      </c>
      <c r="C22">
        <v>5578</v>
      </c>
      <c r="D22">
        <v>870</v>
      </c>
      <c r="E22">
        <v>24053</v>
      </c>
      <c r="F22" t="s">
        <v>954</v>
      </c>
      <c r="G22" t="s">
        <v>949</v>
      </c>
      <c r="H22" t="s">
        <v>1539</v>
      </c>
      <c r="I22" t="s">
        <v>1631</v>
      </c>
      <c r="L22" s="1"/>
      <c r="M22" s="1"/>
      <c r="N22" s="1"/>
      <c r="O22" s="1"/>
    </row>
    <row r="23" spans="2:15" x14ac:dyDescent="0.3">
      <c r="B23" t="s">
        <v>977</v>
      </c>
      <c r="C23">
        <v>4523</v>
      </c>
      <c r="D23">
        <v>982</v>
      </c>
      <c r="E23">
        <v>50958</v>
      </c>
      <c r="F23" t="s">
        <v>954</v>
      </c>
      <c r="G23" t="s">
        <v>949</v>
      </c>
      <c r="H23" t="s">
        <v>1539</v>
      </c>
      <c r="I23" t="s">
        <v>1629</v>
      </c>
      <c r="L23" s="1"/>
      <c r="M23" s="1"/>
      <c r="N23" s="1"/>
      <c r="O23" s="1"/>
    </row>
    <row r="24" spans="2:15" x14ac:dyDescent="0.3">
      <c r="B24" t="s">
        <v>978</v>
      </c>
      <c r="C24">
        <v>2972</v>
      </c>
      <c r="D24">
        <v>351</v>
      </c>
      <c r="E24">
        <v>68227</v>
      </c>
      <c r="F24" t="s">
        <v>948</v>
      </c>
      <c r="G24" t="s">
        <v>949</v>
      </c>
      <c r="H24" t="s">
        <v>1544</v>
      </c>
      <c r="I24" t="s">
        <v>1630</v>
      </c>
      <c r="L24" s="1"/>
      <c r="M24" s="1"/>
      <c r="N24" s="1"/>
      <c r="O24" s="1"/>
    </row>
    <row r="25" spans="2:15" x14ac:dyDescent="0.3">
      <c r="B25" t="s">
        <v>980</v>
      </c>
      <c r="C25">
        <v>6153</v>
      </c>
      <c r="D25">
        <v>328</v>
      </c>
      <c r="E25">
        <v>77861</v>
      </c>
      <c r="F25" t="s">
        <v>948</v>
      </c>
      <c r="G25" t="s">
        <v>949</v>
      </c>
      <c r="H25" t="s">
        <v>1545</v>
      </c>
      <c r="I25" t="s">
        <v>1630</v>
      </c>
      <c r="L25" s="1"/>
      <c r="M25" s="1"/>
      <c r="N25" s="1"/>
      <c r="O25" s="1"/>
    </row>
    <row r="26" spans="2:15" x14ac:dyDescent="0.3">
      <c r="B26" t="s">
        <v>981</v>
      </c>
      <c r="C26">
        <v>4852</v>
      </c>
      <c r="D26">
        <v>242</v>
      </c>
      <c r="E26">
        <v>48315</v>
      </c>
      <c r="F26" t="s">
        <v>954</v>
      </c>
      <c r="G26" t="s">
        <v>949</v>
      </c>
      <c r="H26" t="s">
        <v>1539</v>
      </c>
      <c r="I26" t="s">
        <v>1629</v>
      </c>
      <c r="L26" s="1"/>
      <c r="M26" s="1"/>
      <c r="N26" s="1"/>
      <c r="O26" s="1"/>
    </row>
    <row r="27" spans="2:15" x14ac:dyDescent="0.3">
      <c r="B27" t="s">
        <v>983</v>
      </c>
      <c r="C27">
        <v>8106</v>
      </c>
      <c r="D27">
        <v>421</v>
      </c>
      <c r="E27">
        <v>83002</v>
      </c>
      <c r="F27" t="s">
        <v>948</v>
      </c>
      <c r="G27" t="s">
        <v>949</v>
      </c>
      <c r="H27" t="s">
        <v>1546</v>
      </c>
      <c r="I27" t="s">
        <v>1630</v>
      </c>
      <c r="L27" s="1"/>
      <c r="M27" s="1"/>
      <c r="N27" s="1"/>
      <c r="O27" s="1"/>
    </row>
    <row r="28" spans="2:15" x14ac:dyDescent="0.3">
      <c r="B28" t="s">
        <v>955</v>
      </c>
      <c r="C28">
        <v>3917</v>
      </c>
      <c r="D28">
        <v>6</v>
      </c>
      <c r="E28">
        <v>47650</v>
      </c>
      <c r="F28" t="s">
        <v>948</v>
      </c>
      <c r="G28" t="s">
        <v>951</v>
      </c>
      <c r="H28" t="s">
        <v>1547</v>
      </c>
      <c r="I28" t="s">
        <v>1629</v>
      </c>
      <c r="L28" s="1"/>
      <c r="M28" s="1"/>
      <c r="N28" s="1"/>
      <c r="O28" s="1"/>
    </row>
    <row r="29" spans="2:15" x14ac:dyDescent="0.3">
      <c r="B29" t="s">
        <v>985</v>
      </c>
      <c r="C29">
        <v>9377</v>
      </c>
      <c r="D29">
        <v>384</v>
      </c>
      <c r="E29">
        <v>19386</v>
      </c>
      <c r="F29" t="s">
        <v>954</v>
      </c>
      <c r="G29" t="s">
        <v>951</v>
      </c>
      <c r="H29" t="s">
        <v>1539</v>
      </c>
      <c r="I29" t="s">
        <v>1631</v>
      </c>
      <c r="L29" s="1"/>
      <c r="M29" s="1"/>
      <c r="N29" s="1"/>
      <c r="O29" s="1"/>
    </row>
    <row r="30" spans="2:15" x14ac:dyDescent="0.3">
      <c r="B30" t="s">
        <v>986</v>
      </c>
      <c r="C30">
        <v>5387</v>
      </c>
      <c r="D30">
        <v>286</v>
      </c>
      <c r="E30">
        <v>39432</v>
      </c>
      <c r="F30" t="s">
        <v>948</v>
      </c>
      <c r="G30" t="s">
        <v>951</v>
      </c>
      <c r="H30" t="s">
        <v>1548</v>
      </c>
      <c r="I30" t="s">
        <v>1629</v>
      </c>
      <c r="L30" s="1"/>
      <c r="M30" s="1"/>
      <c r="N30" s="1"/>
      <c r="O30" s="1"/>
    </row>
    <row r="31" spans="2:15" x14ac:dyDescent="0.3">
      <c r="B31" t="s">
        <v>988</v>
      </c>
      <c r="C31">
        <v>6513</v>
      </c>
      <c r="D31">
        <v>892</v>
      </c>
      <c r="E31">
        <v>1421</v>
      </c>
      <c r="F31" t="s">
        <v>948</v>
      </c>
      <c r="G31" t="s">
        <v>951</v>
      </c>
      <c r="H31" t="s">
        <v>1549</v>
      </c>
      <c r="I31" t="s">
        <v>1631</v>
      </c>
    </row>
    <row r="32" spans="2:15" x14ac:dyDescent="0.3">
      <c r="B32" t="s">
        <v>989</v>
      </c>
      <c r="C32">
        <v>3965</v>
      </c>
      <c r="D32">
        <v>558</v>
      </c>
      <c r="E32">
        <v>16113</v>
      </c>
      <c r="F32" t="s">
        <v>948</v>
      </c>
      <c r="G32" t="s">
        <v>951</v>
      </c>
      <c r="H32" t="s">
        <v>1550</v>
      </c>
      <c r="I32" t="s">
        <v>1631</v>
      </c>
    </row>
    <row r="33" spans="2:9" x14ac:dyDescent="0.3">
      <c r="B33" t="s">
        <v>991</v>
      </c>
      <c r="C33">
        <v>8893</v>
      </c>
      <c r="D33">
        <v>481</v>
      </c>
      <c r="E33">
        <v>52318</v>
      </c>
      <c r="F33" t="s">
        <v>954</v>
      </c>
      <c r="G33" t="s">
        <v>949</v>
      </c>
      <c r="H33" t="s">
        <v>1539</v>
      </c>
      <c r="I33" t="s">
        <v>1629</v>
      </c>
    </row>
    <row r="34" spans="2:9" x14ac:dyDescent="0.3">
      <c r="B34" t="s">
        <v>992</v>
      </c>
      <c r="C34">
        <v>1897</v>
      </c>
      <c r="D34">
        <v>155</v>
      </c>
      <c r="E34">
        <v>7389</v>
      </c>
      <c r="F34" t="s">
        <v>954</v>
      </c>
      <c r="G34" t="s">
        <v>949</v>
      </c>
      <c r="H34" t="s">
        <v>1539</v>
      </c>
      <c r="I34" t="s">
        <v>1631</v>
      </c>
    </row>
    <row r="35" spans="2:9" x14ac:dyDescent="0.3">
      <c r="B35" t="s">
        <v>994</v>
      </c>
      <c r="C35">
        <v>390</v>
      </c>
      <c r="D35">
        <v>771</v>
      </c>
      <c r="E35">
        <v>86040</v>
      </c>
      <c r="F35" t="s">
        <v>948</v>
      </c>
      <c r="G35" t="s">
        <v>951</v>
      </c>
      <c r="H35" t="s">
        <v>1550</v>
      </c>
      <c r="I35" t="s">
        <v>1630</v>
      </c>
    </row>
    <row r="36" spans="2:9" x14ac:dyDescent="0.3">
      <c r="B36" t="s">
        <v>995</v>
      </c>
      <c r="C36">
        <v>3633</v>
      </c>
      <c r="D36">
        <v>945</v>
      </c>
      <c r="E36">
        <v>56148</v>
      </c>
      <c r="F36" t="s">
        <v>948</v>
      </c>
      <c r="G36" t="s">
        <v>951</v>
      </c>
      <c r="H36" t="s">
        <v>1551</v>
      </c>
      <c r="I36" t="s">
        <v>1629</v>
      </c>
    </row>
    <row r="37" spans="2:9" x14ac:dyDescent="0.3">
      <c r="B37" t="s">
        <v>997</v>
      </c>
      <c r="C37">
        <v>7828</v>
      </c>
      <c r="D37">
        <v>719</v>
      </c>
      <c r="E37">
        <v>894</v>
      </c>
      <c r="F37" t="s">
        <v>948</v>
      </c>
      <c r="G37" t="s">
        <v>949</v>
      </c>
      <c r="H37" t="s">
        <v>1552</v>
      </c>
      <c r="I37" t="s">
        <v>1631</v>
      </c>
    </row>
    <row r="38" spans="2:9" x14ac:dyDescent="0.3">
      <c r="B38" t="s">
        <v>998</v>
      </c>
      <c r="C38">
        <v>2241</v>
      </c>
      <c r="D38">
        <v>493</v>
      </c>
      <c r="E38">
        <v>35634</v>
      </c>
      <c r="F38" t="s">
        <v>954</v>
      </c>
      <c r="G38" t="s">
        <v>951</v>
      </c>
      <c r="H38" t="s">
        <v>1539</v>
      </c>
      <c r="I38" t="s">
        <v>1629</v>
      </c>
    </row>
    <row r="39" spans="2:9" x14ac:dyDescent="0.3">
      <c r="B39" t="s">
        <v>1000</v>
      </c>
      <c r="C39">
        <v>896</v>
      </c>
      <c r="D39">
        <v>998</v>
      </c>
      <c r="E39">
        <v>28701</v>
      </c>
      <c r="F39" t="s">
        <v>948</v>
      </c>
      <c r="G39" t="s">
        <v>949</v>
      </c>
      <c r="H39" t="s">
        <v>1550</v>
      </c>
      <c r="I39" t="s">
        <v>1631</v>
      </c>
    </row>
    <row r="40" spans="2:9" x14ac:dyDescent="0.3">
      <c r="B40" t="s">
        <v>1001</v>
      </c>
      <c r="C40">
        <v>6361</v>
      </c>
      <c r="D40">
        <v>968</v>
      </c>
      <c r="E40">
        <v>90380</v>
      </c>
      <c r="F40" t="s">
        <v>948</v>
      </c>
      <c r="G40" t="s">
        <v>949</v>
      </c>
      <c r="H40" t="s">
        <v>1553</v>
      </c>
      <c r="I40" t="s">
        <v>1630</v>
      </c>
    </row>
    <row r="41" spans="2:9" x14ac:dyDescent="0.3">
      <c r="B41" t="s">
        <v>1003</v>
      </c>
      <c r="C41">
        <v>6713</v>
      </c>
      <c r="D41">
        <v>738</v>
      </c>
      <c r="E41">
        <v>21813</v>
      </c>
      <c r="F41" t="s">
        <v>954</v>
      </c>
      <c r="G41" t="s">
        <v>951</v>
      </c>
      <c r="H41" t="s">
        <v>1539</v>
      </c>
      <c r="I41" t="s">
        <v>1631</v>
      </c>
    </row>
    <row r="42" spans="2:9" x14ac:dyDescent="0.3">
      <c r="B42" t="s">
        <v>1004</v>
      </c>
      <c r="C42">
        <v>4283</v>
      </c>
      <c r="D42">
        <v>912</v>
      </c>
      <c r="E42">
        <v>36312</v>
      </c>
      <c r="F42" t="s">
        <v>954</v>
      </c>
      <c r="G42" t="s">
        <v>949</v>
      </c>
      <c r="H42" t="s">
        <v>1539</v>
      </c>
      <c r="I42" t="s">
        <v>1629</v>
      </c>
    </row>
    <row r="43" spans="2:9" x14ac:dyDescent="0.3">
      <c r="B43" t="s">
        <v>1006</v>
      </c>
      <c r="C43">
        <v>9486</v>
      </c>
      <c r="D43">
        <v>782</v>
      </c>
      <c r="E43">
        <v>24856</v>
      </c>
      <c r="F43" t="s">
        <v>948</v>
      </c>
      <c r="G43" t="s">
        <v>949</v>
      </c>
      <c r="H43" t="s">
        <v>1554</v>
      </c>
      <c r="I43" t="s">
        <v>1631</v>
      </c>
    </row>
    <row r="44" spans="2:9" x14ac:dyDescent="0.3">
      <c r="B44" t="s">
        <v>1007</v>
      </c>
      <c r="C44">
        <v>308</v>
      </c>
      <c r="D44">
        <v>140</v>
      </c>
      <c r="E44">
        <v>39234</v>
      </c>
      <c r="F44" t="s">
        <v>948</v>
      </c>
      <c r="G44" t="s">
        <v>949</v>
      </c>
      <c r="H44" t="s">
        <v>1552</v>
      </c>
      <c r="I44" t="s">
        <v>1629</v>
      </c>
    </row>
    <row r="45" spans="2:9" x14ac:dyDescent="0.3">
      <c r="B45" t="s">
        <v>1009</v>
      </c>
      <c r="C45">
        <v>8927</v>
      </c>
      <c r="D45">
        <v>702</v>
      </c>
      <c r="E45">
        <v>74222</v>
      </c>
      <c r="F45" t="s">
        <v>948</v>
      </c>
      <c r="G45" t="s">
        <v>951</v>
      </c>
      <c r="H45" t="s">
        <v>1555</v>
      </c>
      <c r="I45" t="s">
        <v>1630</v>
      </c>
    </row>
    <row r="46" spans="2:9" x14ac:dyDescent="0.3">
      <c r="B46" t="s">
        <v>1010</v>
      </c>
      <c r="C46">
        <v>249</v>
      </c>
      <c r="D46">
        <v>284</v>
      </c>
      <c r="E46">
        <v>47260</v>
      </c>
      <c r="F46" t="s">
        <v>948</v>
      </c>
      <c r="G46" t="s">
        <v>949</v>
      </c>
      <c r="H46" t="s">
        <v>1556</v>
      </c>
      <c r="I46" t="s">
        <v>1629</v>
      </c>
    </row>
    <row r="47" spans="2:9" x14ac:dyDescent="0.3">
      <c r="B47" t="s">
        <v>1012</v>
      </c>
      <c r="C47">
        <v>2620</v>
      </c>
      <c r="D47">
        <v>199</v>
      </c>
      <c r="E47">
        <v>45432</v>
      </c>
      <c r="F47" t="s">
        <v>954</v>
      </c>
      <c r="G47" t="s">
        <v>951</v>
      </c>
      <c r="H47" t="s">
        <v>1539</v>
      </c>
      <c r="I47" t="s">
        <v>1629</v>
      </c>
    </row>
    <row r="48" spans="2:9" x14ac:dyDescent="0.3">
      <c r="B48" t="s">
        <v>1013</v>
      </c>
      <c r="C48">
        <v>1164</v>
      </c>
      <c r="D48">
        <v>228</v>
      </c>
      <c r="E48">
        <v>30192</v>
      </c>
      <c r="F48" t="s">
        <v>948</v>
      </c>
      <c r="G48" t="s">
        <v>951</v>
      </c>
      <c r="H48" t="s">
        <v>1557</v>
      </c>
      <c r="I48" t="s">
        <v>1631</v>
      </c>
    </row>
    <row r="49" spans="2:9" x14ac:dyDescent="0.3">
      <c r="B49" t="s">
        <v>1015</v>
      </c>
      <c r="C49">
        <v>4711</v>
      </c>
      <c r="D49">
        <v>908</v>
      </c>
      <c r="E49">
        <v>53868</v>
      </c>
      <c r="F49" t="s">
        <v>954</v>
      </c>
      <c r="G49" t="s">
        <v>949</v>
      </c>
      <c r="H49" t="s">
        <v>1539</v>
      </c>
      <c r="I49" t="s">
        <v>1629</v>
      </c>
    </row>
    <row r="50" spans="2:9" x14ac:dyDescent="0.3">
      <c r="B50" t="s">
        <v>1017</v>
      </c>
      <c r="C50">
        <v>4053</v>
      </c>
      <c r="D50">
        <v>594</v>
      </c>
      <c r="E50">
        <v>9691</v>
      </c>
      <c r="F50" t="s">
        <v>954</v>
      </c>
      <c r="G50" t="s">
        <v>949</v>
      </c>
      <c r="H50" t="s">
        <v>1539</v>
      </c>
      <c r="I50" t="s">
        <v>1631</v>
      </c>
    </row>
    <row r="51" spans="2:9" x14ac:dyDescent="0.3">
      <c r="B51" t="s">
        <v>1018</v>
      </c>
      <c r="C51">
        <v>4272</v>
      </c>
      <c r="D51">
        <v>542</v>
      </c>
      <c r="E51">
        <v>39001</v>
      </c>
      <c r="F51" t="s">
        <v>954</v>
      </c>
      <c r="G51" t="s">
        <v>951</v>
      </c>
      <c r="H51" t="s">
        <v>1539</v>
      </c>
      <c r="I51" t="s">
        <v>1629</v>
      </c>
    </row>
    <row r="52" spans="2:9" x14ac:dyDescent="0.3">
      <c r="B52" t="s">
        <v>1020</v>
      </c>
      <c r="C52">
        <v>7005</v>
      </c>
      <c r="D52">
        <v>586</v>
      </c>
      <c r="E52">
        <v>70814</v>
      </c>
      <c r="F52" t="s">
        <v>954</v>
      </c>
      <c r="G52" t="s">
        <v>949</v>
      </c>
      <c r="H52" t="s">
        <v>1539</v>
      </c>
      <c r="I52" t="s">
        <v>1630</v>
      </c>
    </row>
    <row r="53" spans="2:9" x14ac:dyDescent="0.3">
      <c r="B53" t="s">
        <v>1021</v>
      </c>
      <c r="C53">
        <v>2308</v>
      </c>
      <c r="D53">
        <v>636</v>
      </c>
      <c r="E53">
        <v>13740</v>
      </c>
      <c r="F53" t="s">
        <v>948</v>
      </c>
      <c r="G53" t="s">
        <v>951</v>
      </c>
      <c r="H53" t="s">
        <v>1558</v>
      </c>
      <c r="I53" t="s">
        <v>1631</v>
      </c>
    </row>
    <row r="54" spans="2:9" x14ac:dyDescent="0.3">
      <c r="B54" t="s">
        <v>1023</v>
      </c>
      <c r="C54">
        <v>5150</v>
      </c>
      <c r="D54">
        <v>581</v>
      </c>
      <c r="E54">
        <v>33435</v>
      </c>
      <c r="F54" t="s">
        <v>954</v>
      </c>
      <c r="G54" t="s">
        <v>949</v>
      </c>
      <c r="H54" t="s">
        <v>1539</v>
      </c>
      <c r="I54" t="s">
        <v>1629</v>
      </c>
    </row>
    <row r="55" spans="2:9" x14ac:dyDescent="0.3">
      <c r="B55" t="s">
        <v>1024</v>
      </c>
      <c r="C55">
        <v>693</v>
      </c>
      <c r="D55">
        <v>336</v>
      </c>
      <c r="E55">
        <v>73589</v>
      </c>
      <c r="F55" t="s">
        <v>954</v>
      </c>
      <c r="G55" t="s">
        <v>949</v>
      </c>
      <c r="H55" t="s">
        <v>1539</v>
      </c>
      <c r="I55" t="s">
        <v>1630</v>
      </c>
    </row>
    <row r="56" spans="2:9" x14ac:dyDescent="0.3">
      <c r="B56" t="s">
        <v>1025</v>
      </c>
      <c r="C56">
        <v>9598</v>
      </c>
      <c r="D56">
        <v>504</v>
      </c>
      <c r="E56">
        <v>18598</v>
      </c>
      <c r="F56" t="s">
        <v>948</v>
      </c>
      <c r="G56" t="s">
        <v>951</v>
      </c>
      <c r="H56" t="s">
        <v>1559</v>
      </c>
      <c r="I56" t="s">
        <v>1631</v>
      </c>
    </row>
    <row r="57" spans="2:9" x14ac:dyDescent="0.3">
      <c r="B57" t="s">
        <v>1027</v>
      </c>
      <c r="C57">
        <v>8103</v>
      </c>
      <c r="D57">
        <v>346</v>
      </c>
      <c r="E57">
        <v>23003</v>
      </c>
      <c r="F57" t="s">
        <v>948</v>
      </c>
      <c r="G57" t="s">
        <v>949</v>
      </c>
      <c r="H57" t="s">
        <v>1560</v>
      </c>
      <c r="I57" t="s">
        <v>1631</v>
      </c>
    </row>
    <row r="58" spans="2:9" x14ac:dyDescent="0.3">
      <c r="B58" t="s">
        <v>1026</v>
      </c>
      <c r="C58">
        <v>8894</v>
      </c>
      <c r="D58">
        <v>135</v>
      </c>
      <c r="E58">
        <v>80901</v>
      </c>
      <c r="F58" t="s">
        <v>954</v>
      </c>
      <c r="G58" t="s">
        <v>949</v>
      </c>
      <c r="H58" t="s">
        <v>1539</v>
      </c>
      <c r="I58" t="s">
        <v>1630</v>
      </c>
    </row>
    <row r="59" spans="2:9" x14ac:dyDescent="0.3">
      <c r="B59" t="s">
        <v>1029</v>
      </c>
      <c r="C59">
        <v>114</v>
      </c>
      <c r="D59">
        <v>822</v>
      </c>
      <c r="E59">
        <v>69113</v>
      </c>
      <c r="F59" t="s">
        <v>948</v>
      </c>
      <c r="G59" t="s">
        <v>951</v>
      </c>
      <c r="H59" t="s">
        <v>1561</v>
      </c>
      <c r="I59" t="s">
        <v>1630</v>
      </c>
    </row>
    <row r="60" spans="2:9" x14ac:dyDescent="0.3">
      <c r="B60" t="s">
        <v>1008</v>
      </c>
      <c r="C60">
        <v>6546</v>
      </c>
      <c r="D60">
        <v>95</v>
      </c>
      <c r="E60">
        <v>26060</v>
      </c>
      <c r="F60" t="s">
        <v>954</v>
      </c>
      <c r="G60" t="s">
        <v>951</v>
      </c>
      <c r="H60" t="s">
        <v>1539</v>
      </c>
      <c r="I60" t="s">
        <v>1631</v>
      </c>
    </row>
    <row r="61" spans="2:9" x14ac:dyDescent="0.3">
      <c r="B61" t="s">
        <v>1030</v>
      </c>
      <c r="C61">
        <v>3571</v>
      </c>
      <c r="D61">
        <v>597</v>
      </c>
      <c r="E61">
        <v>25677</v>
      </c>
      <c r="F61" t="s">
        <v>954</v>
      </c>
      <c r="G61" t="s">
        <v>949</v>
      </c>
      <c r="H61" t="s">
        <v>1539</v>
      </c>
      <c r="I61" t="s">
        <v>1631</v>
      </c>
    </row>
    <row r="62" spans="2:9" x14ac:dyDescent="0.3">
      <c r="B62" t="s">
        <v>1031</v>
      </c>
      <c r="C62">
        <v>7316</v>
      </c>
      <c r="D62">
        <v>340</v>
      </c>
      <c r="E62">
        <v>62912</v>
      </c>
      <c r="F62" t="s">
        <v>954</v>
      </c>
      <c r="G62" t="s">
        <v>951</v>
      </c>
      <c r="H62" t="s">
        <v>1539</v>
      </c>
      <c r="I62" t="s">
        <v>1629</v>
      </c>
    </row>
    <row r="63" spans="2:9" x14ac:dyDescent="0.3">
      <c r="B63" t="s">
        <v>1033</v>
      </c>
      <c r="C63">
        <v>2478</v>
      </c>
      <c r="D63">
        <v>905</v>
      </c>
      <c r="E63">
        <v>77649</v>
      </c>
      <c r="F63" t="s">
        <v>948</v>
      </c>
      <c r="G63" t="s">
        <v>949</v>
      </c>
      <c r="H63" t="s">
        <v>1562</v>
      </c>
      <c r="I63" t="s">
        <v>1630</v>
      </c>
    </row>
    <row r="64" spans="2:9" x14ac:dyDescent="0.3">
      <c r="B64" t="s">
        <v>1034</v>
      </c>
      <c r="C64">
        <v>1215</v>
      </c>
      <c r="D64">
        <v>250</v>
      </c>
      <c r="E64">
        <v>73561</v>
      </c>
      <c r="F64" t="s">
        <v>948</v>
      </c>
      <c r="G64" t="s">
        <v>951</v>
      </c>
      <c r="H64" t="s">
        <v>1563</v>
      </c>
      <c r="I64" t="s">
        <v>1630</v>
      </c>
    </row>
    <row r="65" spans="2:9" x14ac:dyDescent="0.3">
      <c r="B65" t="s">
        <v>1036</v>
      </c>
      <c r="C65">
        <v>5402</v>
      </c>
      <c r="D65">
        <v>400</v>
      </c>
      <c r="E65">
        <v>50357</v>
      </c>
      <c r="F65" t="s">
        <v>954</v>
      </c>
      <c r="G65" t="s">
        <v>951</v>
      </c>
      <c r="H65" t="s">
        <v>1539</v>
      </c>
      <c r="I65" t="s">
        <v>1629</v>
      </c>
    </row>
    <row r="66" spans="2:9" x14ac:dyDescent="0.3">
      <c r="B66" t="s">
        <v>1037</v>
      </c>
      <c r="C66">
        <v>1647</v>
      </c>
      <c r="D66">
        <v>877</v>
      </c>
      <c r="E66">
        <v>61325</v>
      </c>
      <c r="F66" t="s">
        <v>948</v>
      </c>
      <c r="G66" t="s">
        <v>949</v>
      </c>
      <c r="H66" t="s">
        <v>1564</v>
      </c>
      <c r="I66" t="s">
        <v>1629</v>
      </c>
    </row>
    <row r="67" spans="2:9" x14ac:dyDescent="0.3">
      <c r="B67" t="s">
        <v>1011</v>
      </c>
      <c r="C67">
        <v>9423</v>
      </c>
      <c r="D67">
        <v>97</v>
      </c>
      <c r="E67">
        <v>76658</v>
      </c>
      <c r="F67" t="s">
        <v>954</v>
      </c>
      <c r="G67" t="s">
        <v>951</v>
      </c>
      <c r="H67" t="s">
        <v>1539</v>
      </c>
      <c r="I67" t="s">
        <v>1630</v>
      </c>
    </row>
    <row r="68" spans="2:9" x14ac:dyDescent="0.3">
      <c r="B68" t="s">
        <v>958</v>
      </c>
      <c r="C68">
        <v>6404</v>
      </c>
      <c r="D68">
        <v>12</v>
      </c>
      <c r="E68">
        <v>35525</v>
      </c>
      <c r="F68" t="s">
        <v>954</v>
      </c>
      <c r="G68" t="s">
        <v>951</v>
      </c>
      <c r="H68" t="s">
        <v>1539</v>
      </c>
      <c r="I68" t="s">
        <v>1629</v>
      </c>
    </row>
    <row r="69" spans="2:9" x14ac:dyDescent="0.3">
      <c r="B69" t="s">
        <v>1039</v>
      </c>
      <c r="C69">
        <v>6767</v>
      </c>
      <c r="D69">
        <v>353</v>
      </c>
      <c r="E69">
        <v>12462</v>
      </c>
      <c r="F69" t="s">
        <v>948</v>
      </c>
      <c r="G69" t="s">
        <v>951</v>
      </c>
      <c r="H69" t="s">
        <v>1565</v>
      </c>
      <c r="I69" t="s">
        <v>1631</v>
      </c>
    </row>
    <row r="70" spans="2:9" x14ac:dyDescent="0.3">
      <c r="B70" t="s">
        <v>1040</v>
      </c>
      <c r="C70">
        <v>1278</v>
      </c>
      <c r="D70">
        <v>856</v>
      </c>
      <c r="E70">
        <v>27105</v>
      </c>
      <c r="F70" t="s">
        <v>948</v>
      </c>
      <c r="G70" t="s">
        <v>951</v>
      </c>
      <c r="H70" t="s">
        <v>1547</v>
      </c>
      <c r="I70" t="s">
        <v>1631</v>
      </c>
    </row>
    <row r="71" spans="2:9" x14ac:dyDescent="0.3">
      <c r="B71" t="s">
        <v>950</v>
      </c>
      <c r="C71">
        <v>1334</v>
      </c>
      <c r="D71">
        <v>1</v>
      </c>
      <c r="E71">
        <v>99604</v>
      </c>
      <c r="F71" t="s">
        <v>948</v>
      </c>
      <c r="G71" t="s">
        <v>951</v>
      </c>
      <c r="H71" t="s">
        <v>1566</v>
      </c>
      <c r="I71" t="s">
        <v>1630</v>
      </c>
    </row>
    <row r="72" spans="2:9" x14ac:dyDescent="0.3">
      <c r="B72" t="s">
        <v>1041</v>
      </c>
      <c r="C72">
        <v>8887</v>
      </c>
      <c r="D72">
        <v>390</v>
      </c>
      <c r="E72">
        <v>90449</v>
      </c>
      <c r="F72" t="s">
        <v>948</v>
      </c>
      <c r="G72" t="s">
        <v>949</v>
      </c>
      <c r="H72" t="s">
        <v>1567</v>
      </c>
      <c r="I72" t="s">
        <v>1630</v>
      </c>
    </row>
    <row r="73" spans="2:9" x14ac:dyDescent="0.3">
      <c r="B73" t="s">
        <v>1043</v>
      </c>
      <c r="C73">
        <v>9858</v>
      </c>
      <c r="D73">
        <v>446</v>
      </c>
      <c r="E73">
        <v>9520</v>
      </c>
      <c r="F73" t="s">
        <v>954</v>
      </c>
      <c r="G73" t="s">
        <v>951</v>
      </c>
      <c r="H73" t="s">
        <v>1539</v>
      </c>
      <c r="I73" t="s">
        <v>1631</v>
      </c>
    </row>
    <row r="74" spans="2:9" x14ac:dyDescent="0.3">
      <c r="B74" t="s">
        <v>970</v>
      </c>
      <c r="C74">
        <v>9636</v>
      </c>
      <c r="D74">
        <v>32</v>
      </c>
      <c r="E74">
        <v>42210</v>
      </c>
      <c r="F74" t="s">
        <v>954</v>
      </c>
      <c r="G74" t="s">
        <v>949</v>
      </c>
      <c r="H74" t="s">
        <v>1539</v>
      </c>
      <c r="I74" t="s">
        <v>1629</v>
      </c>
    </row>
    <row r="75" spans="2:9" x14ac:dyDescent="0.3">
      <c r="B75" t="s">
        <v>1045</v>
      </c>
      <c r="C75">
        <v>9943</v>
      </c>
      <c r="D75">
        <v>420</v>
      </c>
      <c r="E75">
        <v>21639</v>
      </c>
      <c r="F75" t="s">
        <v>954</v>
      </c>
      <c r="G75" t="s">
        <v>951</v>
      </c>
      <c r="H75" t="s">
        <v>1539</v>
      </c>
      <c r="I75" t="s">
        <v>1631</v>
      </c>
    </row>
    <row r="76" spans="2:9" x14ac:dyDescent="0.3">
      <c r="B76" t="s">
        <v>1047</v>
      </c>
      <c r="C76">
        <v>1246</v>
      </c>
      <c r="D76">
        <v>708</v>
      </c>
      <c r="E76">
        <v>58736</v>
      </c>
      <c r="F76" t="s">
        <v>948</v>
      </c>
      <c r="G76" t="s">
        <v>951</v>
      </c>
      <c r="H76" t="s">
        <v>1568</v>
      </c>
      <c r="I76" t="s">
        <v>1629</v>
      </c>
    </row>
    <row r="77" spans="2:9" x14ac:dyDescent="0.3">
      <c r="B77" t="s">
        <v>1048</v>
      </c>
      <c r="C77">
        <v>4527</v>
      </c>
      <c r="D77">
        <v>227</v>
      </c>
      <c r="E77">
        <v>3951</v>
      </c>
      <c r="F77" t="s">
        <v>948</v>
      </c>
      <c r="G77" t="s">
        <v>949</v>
      </c>
      <c r="H77" t="s">
        <v>1569</v>
      </c>
      <c r="I77" t="s">
        <v>1631</v>
      </c>
    </row>
    <row r="78" spans="2:9" x14ac:dyDescent="0.3">
      <c r="B78" t="s">
        <v>1050</v>
      </c>
      <c r="C78">
        <v>3782</v>
      </c>
      <c r="D78">
        <v>595</v>
      </c>
      <c r="E78">
        <v>69479</v>
      </c>
      <c r="F78" t="s">
        <v>954</v>
      </c>
      <c r="G78" t="s">
        <v>949</v>
      </c>
      <c r="H78" t="s">
        <v>1539</v>
      </c>
      <c r="I78" t="s">
        <v>1630</v>
      </c>
    </row>
    <row r="79" spans="2:9" x14ac:dyDescent="0.3">
      <c r="B79" t="s">
        <v>1051</v>
      </c>
      <c r="C79">
        <v>6225</v>
      </c>
      <c r="D79">
        <v>211</v>
      </c>
      <c r="E79">
        <v>10366</v>
      </c>
      <c r="F79" t="s">
        <v>948</v>
      </c>
      <c r="G79" t="s">
        <v>951</v>
      </c>
      <c r="H79" t="s">
        <v>1570</v>
      </c>
      <c r="I79" t="s">
        <v>1631</v>
      </c>
    </row>
    <row r="80" spans="2:9" x14ac:dyDescent="0.3">
      <c r="B80" t="s">
        <v>1053</v>
      </c>
      <c r="C80">
        <v>2257</v>
      </c>
      <c r="D80">
        <v>650</v>
      </c>
      <c r="E80">
        <v>10001</v>
      </c>
      <c r="F80" t="s">
        <v>954</v>
      </c>
      <c r="G80" t="s">
        <v>949</v>
      </c>
      <c r="H80" t="s">
        <v>1539</v>
      </c>
      <c r="I80" t="s">
        <v>1631</v>
      </c>
    </row>
    <row r="81" spans="2:9" x14ac:dyDescent="0.3">
      <c r="B81" t="s">
        <v>982</v>
      </c>
      <c r="C81">
        <v>9177</v>
      </c>
      <c r="D81">
        <v>45</v>
      </c>
      <c r="E81">
        <v>15307</v>
      </c>
      <c r="F81" t="s">
        <v>948</v>
      </c>
      <c r="G81" t="s">
        <v>949</v>
      </c>
      <c r="H81" t="s">
        <v>1571</v>
      </c>
      <c r="I81" t="s">
        <v>1631</v>
      </c>
    </row>
    <row r="82" spans="2:9" x14ac:dyDescent="0.3">
      <c r="B82" t="s">
        <v>1055</v>
      </c>
      <c r="C82">
        <v>8703</v>
      </c>
      <c r="D82">
        <v>201</v>
      </c>
      <c r="E82">
        <v>68923</v>
      </c>
      <c r="F82" t="s">
        <v>954</v>
      </c>
      <c r="G82" t="s">
        <v>949</v>
      </c>
      <c r="H82" t="s">
        <v>1539</v>
      </c>
      <c r="I82" t="s">
        <v>1630</v>
      </c>
    </row>
    <row r="83" spans="2:9" x14ac:dyDescent="0.3">
      <c r="B83" t="s">
        <v>1056</v>
      </c>
      <c r="C83">
        <v>3514</v>
      </c>
      <c r="D83">
        <v>564</v>
      </c>
      <c r="E83">
        <v>59651</v>
      </c>
      <c r="F83" t="s">
        <v>948</v>
      </c>
      <c r="G83" t="s">
        <v>951</v>
      </c>
      <c r="H83" t="s">
        <v>1572</v>
      </c>
      <c r="I83" t="s">
        <v>1629</v>
      </c>
    </row>
    <row r="84" spans="2:9" x14ac:dyDescent="0.3">
      <c r="B84" t="s">
        <v>1028</v>
      </c>
      <c r="C84">
        <v>3089</v>
      </c>
      <c r="D84">
        <v>138</v>
      </c>
      <c r="E84">
        <v>78953</v>
      </c>
      <c r="F84" t="s">
        <v>954</v>
      </c>
      <c r="G84" t="s">
        <v>949</v>
      </c>
      <c r="H84" t="s">
        <v>1539</v>
      </c>
      <c r="I84" t="s">
        <v>1630</v>
      </c>
    </row>
    <row r="85" spans="2:9" x14ac:dyDescent="0.3">
      <c r="B85" t="s">
        <v>987</v>
      </c>
      <c r="C85">
        <v>7253</v>
      </c>
      <c r="D85">
        <v>57</v>
      </c>
      <c r="E85">
        <v>89420</v>
      </c>
      <c r="F85" t="s">
        <v>948</v>
      </c>
      <c r="G85" t="s">
        <v>951</v>
      </c>
      <c r="H85" t="s">
        <v>1573</v>
      </c>
      <c r="I85" t="s">
        <v>1630</v>
      </c>
    </row>
    <row r="86" spans="2:9" x14ac:dyDescent="0.3">
      <c r="B86" t="s">
        <v>1022</v>
      </c>
      <c r="C86">
        <v>8786</v>
      </c>
      <c r="D86">
        <v>128</v>
      </c>
      <c r="E86">
        <v>50374</v>
      </c>
      <c r="F86" t="s">
        <v>954</v>
      </c>
      <c r="G86" t="s">
        <v>949</v>
      </c>
      <c r="H86" t="s">
        <v>1539</v>
      </c>
      <c r="I86" t="s">
        <v>1629</v>
      </c>
    </row>
    <row r="87" spans="2:9" x14ac:dyDescent="0.3">
      <c r="B87" t="s">
        <v>973</v>
      </c>
      <c r="C87">
        <v>1211</v>
      </c>
      <c r="D87">
        <v>33</v>
      </c>
      <c r="E87">
        <v>83102</v>
      </c>
      <c r="F87" t="s">
        <v>954</v>
      </c>
      <c r="G87" t="s">
        <v>951</v>
      </c>
      <c r="H87" t="s">
        <v>1539</v>
      </c>
      <c r="I87" t="s">
        <v>1630</v>
      </c>
    </row>
    <row r="88" spans="2:9" x14ac:dyDescent="0.3">
      <c r="B88" t="s">
        <v>1058</v>
      </c>
      <c r="C88">
        <v>359</v>
      </c>
      <c r="D88">
        <v>936</v>
      </c>
      <c r="E88">
        <v>62151</v>
      </c>
      <c r="F88" t="s">
        <v>954</v>
      </c>
      <c r="G88" t="s">
        <v>951</v>
      </c>
      <c r="H88" t="s">
        <v>1539</v>
      </c>
      <c r="I88" t="s">
        <v>1629</v>
      </c>
    </row>
    <row r="89" spans="2:9" x14ac:dyDescent="0.3">
      <c r="B89" t="s">
        <v>1060</v>
      </c>
      <c r="C89">
        <v>2066</v>
      </c>
      <c r="D89">
        <v>762</v>
      </c>
      <c r="E89">
        <v>84665</v>
      </c>
      <c r="F89" t="s">
        <v>954</v>
      </c>
      <c r="G89" t="s">
        <v>951</v>
      </c>
      <c r="H89" t="s">
        <v>1539</v>
      </c>
      <c r="I89" t="s">
        <v>1630</v>
      </c>
    </row>
    <row r="90" spans="2:9" x14ac:dyDescent="0.3">
      <c r="B90" t="s">
        <v>1061</v>
      </c>
      <c r="C90">
        <v>4322</v>
      </c>
      <c r="D90">
        <v>838</v>
      </c>
      <c r="E90">
        <v>1760</v>
      </c>
      <c r="F90" t="s">
        <v>948</v>
      </c>
      <c r="G90" t="s">
        <v>951</v>
      </c>
      <c r="H90" t="s">
        <v>1574</v>
      </c>
      <c r="I90" t="s">
        <v>1631</v>
      </c>
    </row>
    <row r="91" spans="2:9" x14ac:dyDescent="0.3">
      <c r="B91" t="s">
        <v>1063</v>
      </c>
      <c r="C91">
        <v>7773</v>
      </c>
      <c r="D91">
        <v>215</v>
      </c>
      <c r="E91">
        <v>30239</v>
      </c>
      <c r="F91" t="s">
        <v>948</v>
      </c>
      <c r="G91" t="s">
        <v>951</v>
      </c>
      <c r="H91" t="s">
        <v>1575</v>
      </c>
      <c r="I91" t="s">
        <v>1631</v>
      </c>
    </row>
    <row r="92" spans="2:9" x14ac:dyDescent="0.3">
      <c r="B92" t="s">
        <v>1064</v>
      </c>
      <c r="C92">
        <v>6746</v>
      </c>
      <c r="D92">
        <v>818</v>
      </c>
      <c r="E92">
        <v>20194</v>
      </c>
      <c r="F92" t="s">
        <v>948</v>
      </c>
      <c r="G92" t="s">
        <v>951</v>
      </c>
      <c r="H92" t="s">
        <v>1576</v>
      </c>
      <c r="I92" t="s">
        <v>1631</v>
      </c>
    </row>
    <row r="93" spans="2:9" x14ac:dyDescent="0.3">
      <c r="B93" t="s">
        <v>1066</v>
      </c>
      <c r="C93">
        <v>6732</v>
      </c>
      <c r="D93">
        <v>780</v>
      </c>
      <c r="E93">
        <v>58470</v>
      </c>
      <c r="F93" t="s">
        <v>948</v>
      </c>
      <c r="G93" t="s">
        <v>951</v>
      </c>
      <c r="H93" t="s">
        <v>1577</v>
      </c>
      <c r="I93" t="s">
        <v>1629</v>
      </c>
    </row>
    <row r="94" spans="2:9" x14ac:dyDescent="0.3">
      <c r="B94" t="s">
        <v>976</v>
      </c>
      <c r="C94">
        <v>805</v>
      </c>
      <c r="D94">
        <v>40</v>
      </c>
      <c r="E94">
        <v>91926</v>
      </c>
      <c r="F94" t="s">
        <v>954</v>
      </c>
      <c r="G94" t="s">
        <v>951</v>
      </c>
      <c r="H94" t="s">
        <v>1539</v>
      </c>
      <c r="I94" t="s">
        <v>1630</v>
      </c>
    </row>
    <row r="95" spans="2:9" x14ac:dyDescent="0.3">
      <c r="B95" t="s">
        <v>1067</v>
      </c>
      <c r="C95">
        <v>7540</v>
      </c>
      <c r="D95">
        <v>366</v>
      </c>
      <c r="E95">
        <v>34797</v>
      </c>
      <c r="F95" t="s">
        <v>948</v>
      </c>
      <c r="G95" t="s">
        <v>951</v>
      </c>
      <c r="H95" t="s">
        <v>1578</v>
      </c>
      <c r="I95" t="s">
        <v>1629</v>
      </c>
    </row>
    <row r="96" spans="2:9" x14ac:dyDescent="0.3">
      <c r="B96" t="s">
        <v>1068</v>
      </c>
      <c r="C96">
        <v>5269</v>
      </c>
      <c r="D96">
        <v>678</v>
      </c>
      <c r="E96">
        <v>19346</v>
      </c>
      <c r="F96" t="s">
        <v>954</v>
      </c>
      <c r="G96" t="s">
        <v>951</v>
      </c>
      <c r="H96" t="s">
        <v>1539</v>
      </c>
      <c r="I96" t="s">
        <v>1631</v>
      </c>
    </row>
    <row r="97" spans="2:9" x14ac:dyDescent="0.3">
      <c r="B97" t="s">
        <v>1070</v>
      </c>
      <c r="C97">
        <v>8404</v>
      </c>
      <c r="D97">
        <v>703</v>
      </c>
      <c r="E97">
        <v>35185</v>
      </c>
      <c r="F97" t="s">
        <v>954</v>
      </c>
      <c r="G97" t="s">
        <v>951</v>
      </c>
      <c r="H97" t="s">
        <v>1539</v>
      </c>
      <c r="I97" t="s">
        <v>1629</v>
      </c>
    </row>
    <row r="98" spans="2:9" x14ac:dyDescent="0.3">
      <c r="B98" t="s">
        <v>1052</v>
      </c>
      <c r="C98">
        <v>519</v>
      </c>
      <c r="D98">
        <v>180</v>
      </c>
      <c r="E98">
        <v>7068</v>
      </c>
      <c r="F98" t="s">
        <v>954</v>
      </c>
      <c r="G98" t="s">
        <v>949</v>
      </c>
      <c r="H98" t="s">
        <v>1539</v>
      </c>
      <c r="I98" t="s">
        <v>1631</v>
      </c>
    </row>
    <row r="99" spans="2:9" x14ac:dyDescent="0.3">
      <c r="B99" t="s">
        <v>1069</v>
      </c>
      <c r="C99">
        <v>4060</v>
      </c>
      <c r="D99">
        <v>214</v>
      </c>
      <c r="E99">
        <v>96496</v>
      </c>
      <c r="F99" t="s">
        <v>948</v>
      </c>
      <c r="G99" t="s">
        <v>949</v>
      </c>
      <c r="H99" t="s">
        <v>1543</v>
      </c>
      <c r="I99" t="s">
        <v>1630</v>
      </c>
    </row>
    <row r="100" spans="2:9" x14ac:dyDescent="0.3">
      <c r="B100" t="s">
        <v>1071</v>
      </c>
      <c r="C100">
        <v>8860</v>
      </c>
      <c r="D100">
        <v>408</v>
      </c>
      <c r="E100">
        <v>2988</v>
      </c>
      <c r="F100" t="s">
        <v>948</v>
      </c>
      <c r="G100" t="s">
        <v>949</v>
      </c>
      <c r="H100" t="s">
        <v>1579</v>
      </c>
      <c r="I100" t="s">
        <v>1631</v>
      </c>
    </row>
    <row r="101" spans="2:9" x14ac:dyDescent="0.3">
      <c r="B101" t="s">
        <v>1072</v>
      </c>
      <c r="C101">
        <v>7164</v>
      </c>
      <c r="D101">
        <v>902</v>
      </c>
      <c r="E101">
        <v>83253</v>
      </c>
      <c r="F101" t="s">
        <v>948</v>
      </c>
      <c r="G101" t="s">
        <v>951</v>
      </c>
      <c r="H101" t="s">
        <v>1580</v>
      </c>
      <c r="I101" t="s">
        <v>1630</v>
      </c>
    </row>
    <row r="102" spans="2:9" x14ac:dyDescent="0.3">
      <c r="B102" t="s">
        <v>1073</v>
      </c>
      <c r="C102">
        <v>9792</v>
      </c>
      <c r="D102">
        <v>763</v>
      </c>
      <c r="E102">
        <v>87828</v>
      </c>
      <c r="F102" t="s">
        <v>948</v>
      </c>
      <c r="G102" t="s">
        <v>951</v>
      </c>
      <c r="H102" t="s">
        <v>1581</v>
      </c>
      <c r="I102" t="s">
        <v>1630</v>
      </c>
    </row>
    <row r="103" spans="2:9" x14ac:dyDescent="0.3">
      <c r="B103" t="s">
        <v>1042</v>
      </c>
      <c r="C103">
        <v>9934</v>
      </c>
      <c r="D103">
        <v>168</v>
      </c>
      <c r="E103">
        <v>17035</v>
      </c>
      <c r="F103" t="s">
        <v>948</v>
      </c>
      <c r="G103" t="s">
        <v>951</v>
      </c>
      <c r="H103" t="s">
        <v>1582</v>
      </c>
      <c r="I103" t="s">
        <v>1631</v>
      </c>
    </row>
    <row r="104" spans="2:9" x14ac:dyDescent="0.3">
      <c r="B104" t="s">
        <v>1075</v>
      </c>
      <c r="C104">
        <v>1980</v>
      </c>
      <c r="D104">
        <v>723</v>
      </c>
      <c r="E104">
        <v>426</v>
      </c>
      <c r="F104" t="s">
        <v>954</v>
      </c>
      <c r="G104" t="s">
        <v>951</v>
      </c>
      <c r="H104" t="s">
        <v>1539</v>
      </c>
      <c r="I104" t="s">
        <v>1631</v>
      </c>
    </row>
    <row r="105" spans="2:9" x14ac:dyDescent="0.3">
      <c r="B105" t="s">
        <v>1076</v>
      </c>
      <c r="C105">
        <v>9251</v>
      </c>
      <c r="D105">
        <v>438</v>
      </c>
      <c r="E105">
        <v>20238</v>
      </c>
      <c r="F105" t="s">
        <v>948</v>
      </c>
      <c r="G105" t="s">
        <v>951</v>
      </c>
      <c r="H105" t="s">
        <v>1583</v>
      </c>
      <c r="I105" t="s">
        <v>1631</v>
      </c>
    </row>
    <row r="106" spans="2:9" x14ac:dyDescent="0.3">
      <c r="B106" t="s">
        <v>1038</v>
      </c>
      <c r="C106">
        <v>6717</v>
      </c>
      <c r="D106">
        <v>162</v>
      </c>
      <c r="E106">
        <v>68331</v>
      </c>
      <c r="F106" t="s">
        <v>948</v>
      </c>
      <c r="G106" t="s">
        <v>949</v>
      </c>
      <c r="H106" t="s">
        <v>1584</v>
      </c>
      <c r="I106" t="s">
        <v>1630</v>
      </c>
    </row>
    <row r="107" spans="2:9" x14ac:dyDescent="0.3">
      <c r="B107" t="s">
        <v>1074</v>
      </c>
      <c r="C107">
        <v>3622</v>
      </c>
      <c r="D107">
        <v>246</v>
      </c>
      <c r="E107">
        <v>86132</v>
      </c>
      <c r="F107" t="s">
        <v>948</v>
      </c>
      <c r="G107" t="s">
        <v>949</v>
      </c>
      <c r="H107" t="s">
        <v>1585</v>
      </c>
      <c r="I107" t="s">
        <v>1630</v>
      </c>
    </row>
    <row r="108" spans="2:9" x14ac:dyDescent="0.3">
      <c r="B108" t="s">
        <v>1014</v>
      </c>
      <c r="C108">
        <v>8808</v>
      </c>
      <c r="D108">
        <v>105</v>
      </c>
      <c r="E108">
        <v>766</v>
      </c>
      <c r="F108" t="s">
        <v>954</v>
      </c>
      <c r="G108" t="s">
        <v>949</v>
      </c>
      <c r="H108" t="s">
        <v>1539</v>
      </c>
      <c r="I108" t="s">
        <v>1631</v>
      </c>
    </row>
    <row r="109" spans="2:9" x14ac:dyDescent="0.3">
      <c r="B109" t="s">
        <v>1079</v>
      </c>
      <c r="C109">
        <v>4920</v>
      </c>
      <c r="D109">
        <v>308</v>
      </c>
      <c r="E109">
        <v>13169</v>
      </c>
      <c r="F109" t="s">
        <v>954</v>
      </c>
      <c r="G109" t="s">
        <v>951</v>
      </c>
      <c r="H109" t="s">
        <v>1539</v>
      </c>
      <c r="I109" t="s">
        <v>1631</v>
      </c>
    </row>
    <row r="110" spans="2:9" x14ac:dyDescent="0.3">
      <c r="B110" t="s">
        <v>1046</v>
      </c>
      <c r="C110">
        <v>3140</v>
      </c>
      <c r="D110">
        <v>172</v>
      </c>
      <c r="E110">
        <v>48657</v>
      </c>
      <c r="F110" t="s">
        <v>948</v>
      </c>
      <c r="G110" t="s">
        <v>951</v>
      </c>
      <c r="H110" t="s">
        <v>1586</v>
      </c>
      <c r="I110" t="s">
        <v>1629</v>
      </c>
    </row>
    <row r="111" spans="2:9" x14ac:dyDescent="0.3">
      <c r="B111" t="s">
        <v>1080</v>
      </c>
      <c r="C111">
        <v>8104</v>
      </c>
      <c r="D111">
        <v>775</v>
      </c>
      <c r="E111">
        <v>88037</v>
      </c>
      <c r="F111" t="s">
        <v>954</v>
      </c>
      <c r="G111" t="s">
        <v>949</v>
      </c>
      <c r="H111" t="s">
        <v>1539</v>
      </c>
      <c r="I111" t="s">
        <v>1630</v>
      </c>
    </row>
    <row r="112" spans="2:9" x14ac:dyDescent="0.3">
      <c r="B112" t="s">
        <v>1082</v>
      </c>
      <c r="C112">
        <v>2208</v>
      </c>
      <c r="D112">
        <v>333</v>
      </c>
      <c r="E112">
        <v>21972</v>
      </c>
      <c r="F112" t="s">
        <v>948</v>
      </c>
      <c r="G112" t="s">
        <v>949</v>
      </c>
      <c r="H112" t="s">
        <v>1587</v>
      </c>
      <c r="I112" t="s">
        <v>1631</v>
      </c>
    </row>
    <row r="113" spans="2:9" x14ac:dyDescent="0.3">
      <c r="B113" t="s">
        <v>1084</v>
      </c>
      <c r="C113">
        <v>7043</v>
      </c>
      <c r="D113">
        <v>548</v>
      </c>
      <c r="E113">
        <v>87886</v>
      </c>
      <c r="F113" t="s">
        <v>954</v>
      </c>
      <c r="G113" t="s">
        <v>951</v>
      </c>
      <c r="H113" t="s">
        <v>1539</v>
      </c>
      <c r="I113" t="s">
        <v>1630</v>
      </c>
    </row>
    <row r="114" spans="2:9" x14ac:dyDescent="0.3">
      <c r="B114" t="s">
        <v>1085</v>
      </c>
      <c r="C114">
        <v>7485</v>
      </c>
      <c r="D114">
        <v>665</v>
      </c>
      <c r="E114">
        <v>3244</v>
      </c>
      <c r="F114" t="s">
        <v>948</v>
      </c>
      <c r="G114" t="s">
        <v>949</v>
      </c>
      <c r="H114" t="s">
        <v>1588</v>
      </c>
      <c r="I114" t="s">
        <v>1631</v>
      </c>
    </row>
    <row r="115" spans="2:9" x14ac:dyDescent="0.3">
      <c r="B115" t="s">
        <v>1086</v>
      </c>
      <c r="C115">
        <v>1748</v>
      </c>
      <c r="D115">
        <v>305</v>
      </c>
      <c r="E115">
        <v>32031</v>
      </c>
      <c r="F115" t="s">
        <v>948</v>
      </c>
      <c r="G115" t="s">
        <v>951</v>
      </c>
      <c r="H115" t="s">
        <v>1589</v>
      </c>
      <c r="I115" t="s">
        <v>1631</v>
      </c>
    </row>
    <row r="116" spans="2:9" x14ac:dyDescent="0.3">
      <c r="B116" t="s">
        <v>1087</v>
      </c>
      <c r="C116">
        <v>9968</v>
      </c>
      <c r="D116">
        <v>938</v>
      </c>
      <c r="E116">
        <v>51284</v>
      </c>
      <c r="F116" t="s">
        <v>954</v>
      </c>
      <c r="G116" t="s">
        <v>949</v>
      </c>
      <c r="H116" t="s">
        <v>1539</v>
      </c>
      <c r="I116" t="s">
        <v>1629</v>
      </c>
    </row>
    <row r="117" spans="2:9" x14ac:dyDescent="0.3">
      <c r="B117" t="s">
        <v>1089</v>
      </c>
      <c r="C117">
        <v>5330</v>
      </c>
      <c r="D117">
        <v>714</v>
      </c>
      <c r="E117">
        <v>23055</v>
      </c>
      <c r="F117" t="s">
        <v>948</v>
      </c>
      <c r="G117" t="s">
        <v>949</v>
      </c>
      <c r="H117" t="s">
        <v>1590</v>
      </c>
      <c r="I117" t="s">
        <v>1631</v>
      </c>
    </row>
    <row r="118" spans="2:9" x14ac:dyDescent="0.3">
      <c r="B118" t="s">
        <v>1077</v>
      </c>
      <c r="C118">
        <v>2183</v>
      </c>
      <c r="D118">
        <v>251</v>
      </c>
      <c r="E118">
        <v>94926</v>
      </c>
      <c r="F118" t="s">
        <v>948</v>
      </c>
      <c r="G118" t="s">
        <v>949</v>
      </c>
      <c r="H118" t="s">
        <v>1591</v>
      </c>
      <c r="I118" t="s">
        <v>1630</v>
      </c>
    </row>
    <row r="119" spans="2:9" x14ac:dyDescent="0.3">
      <c r="B119" t="s">
        <v>1090</v>
      </c>
      <c r="C119">
        <v>2182</v>
      </c>
      <c r="D119">
        <v>330</v>
      </c>
      <c r="E119">
        <v>312</v>
      </c>
      <c r="F119" t="s">
        <v>954</v>
      </c>
      <c r="G119" t="s">
        <v>951</v>
      </c>
      <c r="H119" t="s">
        <v>1539</v>
      </c>
      <c r="I119" t="s">
        <v>1631</v>
      </c>
    </row>
    <row r="120" spans="2:9" x14ac:dyDescent="0.3">
      <c r="B120" t="s">
        <v>996</v>
      </c>
      <c r="C120">
        <v>1087</v>
      </c>
      <c r="D120">
        <v>69</v>
      </c>
      <c r="E120">
        <v>45852</v>
      </c>
      <c r="F120" t="s">
        <v>948</v>
      </c>
      <c r="G120" t="s">
        <v>951</v>
      </c>
      <c r="H120" t="s">
        <v>1592</v>
      </c>
      <c r="I120" t="s">
        <v>1629</v>
      </c>
    </row>
    <row r="121" spans="2:9" x14ac:dyDescent="0.3">
      <c r="B121" t="s">
        <v>1092</v>
      </c>
      <c r="C121">
        <v>4296</v>
      </c>
      <c r="D121">
        <v>969</v>
      </c>
      <c r="E121">
        <v>77063</v>
      </c>
      <c r="F121" t="s">
        <v>948</v>
      </c>
      <c r="G121" t="s">
        <v>949</v>
      </c>
      <c r="H121" t="s">
        <v>1593</v>
      </c>
      <c r="I121" t="s">
        <v>1630</v>
      </c>
    </row>
    <row r="122" spans="2:9" x14ac:dyDescent="0.3">
      <c r="B122" t="s">
        <v>1093</v>
      </c>
      <c r="C122">
        <v>9784</v>
      </c>
      <c r="D122">
        <v>974</v>
      </c>
      <c r="E122">
        <v>44299</v>
      </c>
      <c r="F122" t="s">
        <v>948</v>
      </c>
      <c r="G122" t="s">
        <v>951</v>
      </c>
      <c r="H122" t="s">
        <v>1594</v>
      </c>
      <c r="I122" t="s">
        <v>1629</v>
      </c>
    </row>
    <row r="123" spans="2:9" x14ac:dyDescent="0.3">
      <c r="B123" t="s">
        <v>1094</v>
      </c>
      <c r="C123">
        <v>6210</v>
      </c>
      <c r="D123">
        <v>526</v>
      </c>
      <c r="E123">
        <v>67123</v>
      </c>
      <c r="F123" t="s">
        <v>948</v>
      </c>
      <c r="G123" t="s">
        <v>951</v>
      </c>
      <c r="H123" t="s">
        <v>1595</v>
      </c>
      <c r="I123" t="s">
        <v>1630</v>
      </c>
    </row>
    <row r="124" spans="2:9" x14ac:dyDescent="0.3">
      <c r="B124" t="s">
        <v>1096</v>
      </c>
      <c r="C124">
        <v>5781</v>
      </c>
      <c r="D124">
        <v>510</v>
      </c>
      <c r="E124">
        <v>51104</v>
      </c>
      <c r="F124" t="s">
        <v>954</v>
      </c>
      <c r="G124" t="s">
        <v>951</v>
      </c>
      <c r="H124" t="s">
        <v>1539</v>
      </c>
      <c r="I124" t="s">
        <v>1629</v>
      </c>
    </row>
    <row r="125" spans="2:9" x14ac:dyDescent="0.3">
      <c r="B125" t="s">
        <v>1097</v>
      </c>
      <c r="C125">
        <v>8306</v>
      </c>
      <c r="D125">
        <v>444</v>
      </c>
      <c r="E125">
        <v>35369</v>
      </c>
      <c r="F125" t="s">
        <v>954</v>
      </c>
      <c r="G125" t="s">
        <v>949</v>
      </c>
      <c r="H125" t="s">
        <v>1539</v>
      </c>
      <c r="I125" t="s">
        <v>1629</v>
      </c>
    </row>
    <row r="126" spans="2:9" x14ac:dyDescent="0.3">
      <c r="B126" t="s">
        <v>1098</v>
      </c>
      <c r="C126">
        <v>3270</v>
      </c>
      <c r="D126">
        <v>503</v>
      </c>
      <c r="E126">
        <v>559</v>
      </c>
      <c r="F126" t="s">
        <v>948</v>
      </c>
      <c r="G126" t="s">
        <v>949</v>
      </c>
      <c r="H126" t="s">
        <v>1596</v>
      </c>
      <c r="I126" t="s">
        <v>1631</v>
      </c>
    </row>
    <row r="127" spans="2:9" x14ac:dyDescent="0.3">
      <c r="B127" t="s">
        <v>1016</v>
      </c>
      <c r="C127">
        <v>6787</v>
      </c>
      <c r="D127">
        <v>109</v>
      </c>
      <c r="E127">
        <v>13394</v>
      </c>
      <c r="F127" t="s">
        <v>954</v>
      </c>
      <c r="G127" t="s">
        <v>949</v>
      </c>
      <c r="H127" t="s">
        <v>1539</v>
      </c>
      <c r="I127" t="s">
        <v>1631</v>
      </c>
    </row>
    <row r="128" spans="2:9" x14ac:dyDescent="0.3">
      <c r="B128" t="s">
        <v>1099</v>
      </c>
      <c r="C128">
        <v>3733</v>
      </c>
      <c r="D128">
        <v>823</v>
      </c>
      <c r="E128">
        <v>51472</v>
      </c>
      <c r="F128" t="s">
        <v>948</v>
      </c>
      <c r="G128" t="s">
        <v>949</v>
      </c>
      <c r="H128" t="s">
        <v>1597</v>
      </c>
      <c r="I128" t="s">
        <v>1629</v>
      </c>
    </row>
    <row r="129" spans="2:9" x14ac:dyDescent="0.3">
      <c r="B129" t="s">
        <v>1035</v>
      </c>
      <c r="C129">
        <v>207</v>
      </c>
      <c r="D129">
        <v>147</v>
      </c>
      <c r="E129">
        <v>99367</v>
      </c>
      <c r="F129" t="s">
        <v>948</v>
      </c>
      <c r="G129" t="s">
        <v>951</v>
      </c>
      <c r="H129" t="s">
        <v>1548</v>
      </c>
      <c r="I129" t="s">
        <v>1630</v>
      </c>
    </row>
    <row r="130" spans="2:9" x14ac:dyDescent="0.3">
      <c r="B130" t="s">
        <v>1101</v>
      </c>
      <c r="C130">
        <v>3</v>
      </c>
      <c r="D130">
        <v>625</v>
      </c>
      <c r="E130">
        <v>98982</v>
      </c>
      <c r="F130" t="s">
        <v>954</v>
      </c>
      <c r="G130" t="s">
        <v>949</v>
      </c>
      <c r="H130" t="s">
        <v>1539</v>
      </c>
      <c r="I130" t="s">
        <v>1630</v>
      </c>
    </row>
    <row r="131" spans="2:9" x14ac:dyDescent="0.3">
      <c r="B131" t="s">
        <v>1102</v>
      </c>
      <c r="C131">
        <v>1896</v>
      </c>
      <c r="D131">
        <v>695</v>
      </c>
      <c r="E131">
        <v>47111</v>
      </c>
      <c r="F131" t="s">
        <v>954</v>
      </c>
      <c r="G131" t="s">
        <v>951</v>
      </c>
      <c r="H131" t="s">
        <v>1539</v>
      </c>
      <c r="I131" t="s">
        <v>1629</v>
      </c>
    </row>
    <row r="132" spans="2:9" x14ac:dyDescent="0.3">
      <c r="B132" t="s">
        <v>1104</v>
      </c>
      <c r="C132">
        <v>9631</v>
      </c>
      <c r="D132">
        <v>983</v>
      </c>
      <c r="E132">
        <v>87420</v>
      </c>
      <c r="F132" t="s">
        <v>954</v>
      </c>
      <c r="G132" t="s">
        <v>951</v>
      </c>
      <c r="H132" t="s">
        <v>1539</v>
      </c>
      <c r="I132" t="s">
        <v>1630</v>
      </c>
    </row>
    <row r="133" spans="2:9" x14ac:dyDescent="0.3">
      <c r="B133" t="s">
        <v>1005</v>
      </c>
      <c r="C133">
        <v>3132</v>
      </c>
      <c r="D133">
        <v>82</v>
      </c>
      <c r="E133">
        <v>59376</v>
      </c>
      <c r="F133" t="s">
        <v>954</v>
      </c>
      <c r="G133" t="s">
        <v>951</v>
      </c>
      <c r="H133" t="s">
        <v>1539</v>
      </c>
      <c r="I133" t="s">
        <v>1629</v>
      </c>
    </row>
    <row r="134" spans="2:9" x14ac:dyDescent="0.3">
      <c r="B134" t="s">
        <v>1105</v>
      </c>
      <c r="C134">
        <v>1202</v>
      </c>
      <c r="D134">
        <v>397</v>
      </c>
      <c r="E134">
        <v>41003</v>
      </c>
      <c r="F134" t="s">
        <v>954</v>
      </c>
      <c r="G134" t="s">
        <v>949</v>
      </c>
      <c r="H134" t="s">
        <v>1539</v>
      </c>
      <c r="I134" t="s">
        <v>1629</v>
      </c>
    </row>
    <row r="135" spans="2:9" x14ac:dyDescent="0.3">
      <c r="B135" t="s">
        <v>1106</v>
      </c>
      <c r="C135">
        <v>8834</v>
      </c>
      <c r="D135">
        <v>599</v>
      </c>
      <c r="E135">
        <v>58511</v>
      </c>
      <c r="F135" t="s">
        <v>954</v>
      </c>
      <c r="G135" t="s">
        <v>949</v>
      </c>
      <c r="H135" t="s">
        <v>1539</v>
      </c>
      <c r="I135" t="s">
        <v>1629</v>
      </c>
    </row>
    <row r="136" spans="2:9" x14ac:dyDescent="0.3">
      <c r="B136" t="s">
        <v>1088</v>
      </c>
      <c r="C136">
        <v>1201</v>
      </c>
      <c r="D136">
        <v>306</v>
      </c>
      <c r="E136">
        <v>52868</v>
      </c>
      <c r="F136" t="s">
        <v>948</v>
      </c>
      <c r="G136" t="s">
        <v>951</v>
      </c>
      <c r="H136" t="s">
        <v>1598</v>
      </c>
      <c r="I136" t="s">
        <v>1629</v>
      </c>
    </row>
    <row r="137" spans="2:9" x14ac:dyDescent="0.3">
      <c r="B137" t="s">
        <v>1107</v>
      </c>
      <c r="C137">
        <v>2573</v>
      </c>
      <c r="D137">
        <v>536</v>
      </c>
      <c r="E137">
        <v>8206</v>
      </c>
      <c r="F137" t="s">
        <v>948</v>
      </c>
      <c r="G137" t="s">
        <v>949</v>
      </c>
      <c r="H137" t="s">
        <v>1599</v>
      </c>
      <c r="I137" t="s">
        <v>1631</v>
      </c>
    </row>
    <row r="138" spans="2:9" x14ac:dyDescent="0.3">
      <c r="B138" t="s">
        <v>961</v>
      </c>
      <c r="C138">
        <v>6759</v>
      </c>
      <c r="D138">
        <v>20</v>
      </c>
      <c r="E138">
        <v>48873</v>
      </c>
      <c r="F138" t="s">
        <v>954</v>
      </c>
      <c r="G138" t="s">
        <v>949</v>
      </c>
      <c r="H138" t="s">
        <v>1539</v>
      </c>
      <c r="I138" t="s">
        <v>1629</v>
      </c>
    </row>
    <row r="139" spans="2:9" x14ac:dyDescent="0.3">
      <c r="B139" t="s">
        <v>1108</v>
      </c>
      <c r="C139">
        <v>2601</v>
      </c>
      <c r="D139">
        <v>515</v>
      </c>
      <c r="E139">
        <v>22214</v>
      </c>
      <c r="F139" t="s">
        <v>954</v>
      </c>
      <c r="G139" t="s">
        <v>949</v>
      </c>
      <c r="H139" t="s">
        <v>1539</v>
      </c>
      <c r="I139" t="s">
        <v>1631</v>
      </c>
    </row>
    <row r="140" spans="2:9" x14ac:dyDescent="0.3">
      <c r="B140" t="s">
        <v>1095</v>
      </c>
      <c r="C140">
        <v>2656</v>
      </c>
      <c r="D140">
        <v>332</v>
      </c>
      <c r="E140">
        <v>806</v>
      </c>
      <c r="F140" t="s">
        <v>954</v>
      </c>
      <c r="G140" t="s">
        <v>951</v>
      </c>
      <c r="H140" t="s">
        <v>1539</v>
      </c>
      <c r="I140" t="s">
        <v>1631</v>
      </c>
    </row>
    <row r="141" spans="2:9" x14ac:dyDescent="0.3">
      <c r="B141" t="s">
        <v>1019</v>
      </c>
      <c r="C141">
        <v>9645</v>
      </c>
      <c r="D141">
        <v>127</v>
      </c>
      <c r="E141">
        <v>27590</v>
      </c>
      <c r="F141" t="s">
        <v>948</v>
      </c>
      <c r="G141" t="s">
        <v>949</v>
      </c>
      <c r="H141" t="s">
        <v>1600</v>
      </c>
      <c r="I141" t="s">
        <v>1631</v>
      </c>
    </row>
    <row r="142" spans="2:9" x14ac:dyDescent="0.3">
      <c r="B142" t="s">
        <v>1109</v>
      </c>
      <c r="C142">
        <v>584</v>
      </c>
      <c r="D142">
        <v>958</v>
      </c>
      <c r="E142">
        <v>5769</v>
      </c>
      <c r="F142" t="s">
        <v>954</v>
      </c>
      <c r="G142" t="s">
        <v>949</v>
      </c>
      <c r="H142" t="s">
        <v>1539</v>
      </c>
      <c r="I142" t="s">
        <v>1631</v>
      </c>
    </row>
    <row r="143" spans="2:9" x14ac:dyDescent="0.3">
      <c r="B143" t="s">
        <v>979</v>
      </c>
      <c r="C143">
        <v>2121</v>
      </c>
      <c r="D143">
        <v>42</v>
      </c>
      <c r="E143">
        <v>38290</v>
      </c>
      <c r="F143" t="s">
        <v>948</v>
      </c>
      <c r="G143" t="s">
        <v>951</v>
      </c>
      <c r="H143" t="s">
        <v>1601</v>
      </c>
      <c r="I143" t="s">
        <v>1629</v>
      </c>
    </row>
    <row r="144" spans="2:9" x14ac:dyDescent="0.3">
      <c r="B144" t="s">
        <v>1111</v>
      </c>
      <c r="C144">
        <v>2142</v>
      </c>
      <c r="D144">
        <v>977</v>
      </c>
      <c r="E144">
        <v>44807</v>
      </c>
      <c r="F144" t="s">
        <v>948</v>
      </c>
      <c r="G144" t="s">
        <v>949</v>
      </c>
      <c r="H144" t="s">
        <v>1554</v>
      </c>
      <c r="I144" t="s">
        <v>1629</v>
      </c>
    </row>
    <row r="145" spans="2:9" x14ac:dyDescent="0.3">
      <c r="B145" t="s">
        <v>1112</v>
      </c>
      <c r="C145">
        <v>2396</v>
      </c>
      <c r="D145">
        <v>460</v>
      </c>
      <c r="E145">
        <v>11223</v>
      </c>
      <c r="F145" t="s">
        <v>948</v>
      </c>
      <c r="G145" t="s">
        <v>951</v>
      </c>
      <c r="H145" t="s">
        <v>1548</v>
      </c>
      <c r="I145" t="s">
        <v>1631</v>
      </c>
    </row>
    <row r="146" spans="2:9" x14ac:dyDescent="0.3">
      <c r="B146" t="s">
        <v>1113</v>
      </c>
      <c r="C146">
        <v>8747</v>
      </c>
      <c r="D146">
        <v>659</v>
      </c>
      <c r="E146">
        <v>85889</v>
      </c>
      <c r="F146" t="s">
        <v>948</v>
      </c>
      <c r="G146" t="s">
        <v>951</v>
      </c>
      <c r="H146" t="s">
        <v>1602</v>
      </c>
      <c r="I146" t="s">
        <v>1630</v>
      </c>
    </row>
    <row r="147" spans="2:9" x14ac:dyDescent="0.3">
      <c r="B147" t="s">
        <v>1057</v>
      </c>
      <c r="C147">
        <v>4142</v>
      </c>
      <c r="D147">
        <v>197</v>
      </c>
      <c r="E147">
        <v>57138</v>
      </c>
      <c r="F147" t="s">
        <v>948</v>
      </c>
      <c r="G147" t="s">
        <v>951</v>
      </c>
      <c r="H147" t="s">
        <v>1603</v>
      </c>
      <c r="I147" t="s">
        <v>1629</v>
      </c>
    </row>
    <row r="148" spans="2:9" x14ac:dyDescent="0.3">
      <c r="B148" t="s">
        <v>1115</v>
      </c>
      <c r="C148">
        <v>9770</v>
      </c>
      <c r="D148">
        <v>540</v>
      </c>
      <c r="E148">
        <v>987</v>
      </c>
      <c r="F148" t="s">
        <v>948</v>
      </c>
      <c r="G148" t="s">
        <v>951</v>
      </c>
      <c r="H148" t="s">
        <v>1547</v>
      </c>
      <c r="I148" t="s">
        <v>1631</v>
      </c>
    </row>
    <row r="149" spans="2:9" x14ac:dyDescent="0.3">
      <c r="B149" t="s">
        <v>1049</v>
      </c>
      <c r="C149">
        <v>2593</v>
      </c>
      <c r="D149">
        <v>178</v>
      </c>
      <c r="E149">
        <v>80179</v>
      </c>
      <c r="F149" t="s">
        <v>948</v>
      </c>
      <c r="G149" t="s">
        <v>951</v>
      </c>
      <c r="H149" t="s">
        <v>1604</v>
      </c>
      <c r="I149" t="s">
        <v>1630</v>
      </c>
    </row>
    <row r="150" spans="2:9" x14ac:dyDescent="0.3">
      <c r="B150" t="s">
        <v>1059</v>
      </c>
      <c r="C150">
        <v>9807</v>
      </c>
      <c r="D150">
        <v>202</v>
      </c>
      <c r="E150">
        <v>63810</v>
      </c>
      <c r="F150" t="s">
        <v>948</v>
      </c>
      <c r="G150" t="s">
        <v>949</v>
      </c>
      <c r="H150" t="s">
        <v>1605</v>
      </c>
      <c r="I150" t="s">
        <v>1629</v>
      </c>
    </row>
    <row r="151" spans="2:9" x14ac:dyDescent="0.3">
      <c r="B151" t="s">
        <v>1118</v>
      </c>
      <c r="C151">
        <v>2525</v>
      </c>
      <c r="D151">
        <v>632</v>
      </c>
      <c r="E151">
        <v>22261</v>
      </c>
      <c r="F151" t="s">
        <v>948</v>
      </c>
      <c r="G151" t="s">
        <v>949</v>
      </c>
      <c r="H151" t="s">
        <v>1606</v>
      </c>
      <c r="I151" t="s">
        <v>1631</v>
      </c>
    </row>
    <row r="152" spans="2:9" x14ac:dyDescent="0.3">
      <c r="B152" t="s">
        <v>964</v>
      </c>
      <c r="C152">
        <v>1724</v>
      </c>
      <c r="D152">
        <v>25</v>
      </c>
      <c r="E152">
        <v>37286</v>
      </c>
      <c r="F152" t="s">
        <v>948</v>
      </c>
      <c r="G152" t="s">
        <v>949</v>
      </c>
      <c r="H152" t="s">
        <v>1607</v>
      </c>
      <c r="I152" t="s">
        <v>1629</v>
      </c>
    </row>
    <row r="153" spans="2:9" x14ac:dyDescent="0.3">
      <c r="B153" t="s">
        <v>1119</v>
      </c>
      <c r="C153">
        <v>7146</v>
      </c>
      <c r="D153">
        <v>990</v>
      </c>
      <c r="E153">
        <v>73874</v>
      </c>
      <c r="F153" t="s">
        <v>948</v>
      </c>
      <c r="G153" t="s">
        <v>949</v>
      </c>
      <c r="H153" t="s">
        <v>1608</v>
      </c>
      <c r="I153" t="s">
        <v>1630</v>
      </c>
    </row>
    <row r="154" spans="2:9" x14ac:dyDescent="0.3">
      <c r="B154" t="s">
        <v>1121</v>
      </c>
      <c r="C154">
        <v>563</v>
      </c>
      <c r="D154">
        <v>913</v>
      </c>
      <c r="E154">
        <v>20187</v>
      </c>
      <c r="F154" t="s">
        <v>954</v>
      </c>
      <c r="G154" t="s">
        <v>951</v>
      </c>
      <c r="H154" t="s">
        <v>1539</v>
      </c>
      <c r="I154" t="s">
        <v>1631</v>
      </c>
    </row>
    <row r="155" spans="2:9" x14ac:dyDescent="0.3">
      <c r="B155" t="s">
        <v>1103</v>
      </c>
      <c r="C155">
        <v>7771</v>
      </c>
      <c r="D155">
        <v>371</v>
      </c>
      <c r="E155">
        <v>51038</v>
      </c>
      <c r="F155" t="s">
        <v>954</v>
      </c>
      <c r="G155" t="s">
        <v>951</v>
      </c>
      <c r="H155" t="s">
        <v>1539</v>
      </c>
      <c r="I155" t="s">
        <v>1629</v>
      </c>
    </row>
    <row r="156" spans="2:9" x14ac:dyDescent="0.3">
      <c r="B156" t="s">
        <v>1120</v>
      </c>
      <c r="C156">
        <v>4789</v>
      </c>
      <c r="D156">
        <v>514</v>
      </c>
      <c r="E156">
        <v>89846</v>
      </c>
      <c r="F156" t="s">
        <v>954</v>
      </c>
      <c r="G156" t="s">
        <v>951</v>
      </c>
      <c r="H156" t="s">
        <v>1539</v>
      </c>
      <c r="I156" t="s">
        <v>1630</v>
      </c>
    </row>
    <row r="157" spans="2:9" x14ac:dyDescent="0.3">
      <c r="B157" t="s">
        <v>1122</v>
      </c>
      <c r="C157">
        <v>3221</v>
      </c>
      <c r="D157">
        <v>707</v>
      </c>
      <c r="E157">
        <v>59967</v>
      </c>
      <c r="F157" t="s">
        <v>954</v>
      </c>
      <c r="G157" t="s">
        <v>949</v>
      </c>
      <c r="H157" t="s">
        <v>1539</v>
      </c>
      <c r="I157" t="s">
        <v>1629</v>
      </c>
    </row>
    <row r="158" spans="2:9" x14ac:dyDescent="0.3">
      <c r="B158" t="s">
        <v>1114</v>
      </c>
      <c r="C158">
        <v>5197</v>
      </c>
      <c r="D158">
        <v>473</v>
      </c>
      <c r="E158">
        <v>59474</v>
      </c>
      <c r="F158" t="s">
        <v>948</v>
      </c>
      <c r="G158" t="s">
        <v>951</v>
      </c>
      <c r="H158" t="s">
        <v>1609</v>
      </c>
      <c r="I158" t="s">
        <v>1629</v>
      </c>
    </row>
    <row r="159" spans="2:9" x14ac:dyDescent="0.3">
      <c r="B159" t="s">
        <v>1123</v>
      </c>
      <c r="C159">
        <v>8183</v>
      </c>
      <c r="D159">
        <v>847</v>
      </c>
      <c r="E159">
        <v>77342</v>
      </c>
      <c r="F159" t="s">
        <v>954</v>
      </c>
      <c r="G159" t="s">
        <v>951</v>
      </c>
      <c r="H159" t="s">
        <v>1539</v>
      </c>
      <c r="I159" t="s">
        <v>1630</v>
      </c>
    </row>
    <row r="160" spans="2:9" x14ac:dyDescent="0.3">
      <c r="B160" t="s">
        <v>1124</v>
      </c>
      <c r="C160">
        <v>1126</v>
      </c>
      <c r="D160">
        <v>815</v>
      </c>
      <c r="E160">
        <v>57460</v>
      </c>
      <c r="F160" t="s">
        <v>948</v>
      </c>
      <c r="G160" t="s">
        <v>951</v>
      </c>
      <c r="H160" t="s">
        <v>1610</v>
      </c>
      <c r="I160" t="s">
        <v>1629</v>
      </c>
    </row>
    <row r="161" spans="2:9" x14ac:dyDescent="0.3">
      <c r="B161" t="s">
        <v>1126</v>
      </c>
      <c r="C161">
        <v>4899</v>
      </c>
      <c r="D161">
        <v>928</v>
      </c>
      <c r="E161">
        <v>74930</v>
      </c>
      <c r="F161" t="s">
        <v>954</v>
      </c>
      <c r="G161" t="s">
        <v>951</v>
      </c>
      <c r="H161" t="s">
        <v>1539</v>
      </c>
      <c r="I161" t="s">
        <v>1630</v>
      </c>
    </row>
    <row r="162" spans="2:9" x14ac:dyDescent="0.3">
      <c r="B162" t="s">
        <v>1065</v>
      </c>
      <c r="C162">
        <v>4732</v>
      </c>
      <c r="D162">
        <v>210</v>
      </c>
      <c r="E162">
        <v>89389</v>
      </c>
      <c r="F162" t="s">
        <v>954</v>
      </c>
      <c r="G162" t="s">
        <v>951</v>
      </c>
      <c r="H162" t="s">
        <v>1539</v>
      </c>
      <c r="I162" t="s">
        <v>1630</v>
      </c>
    </row>
    <row r="163" spans="2:9" x14ac:dyDescent="0.3">
      <c r="B163" t="s">
        <v>1127</v>
      </c>
      <c r="C163">
        <v>4103</v>
      </c>
      <c r="D163">
        <v>793</v>
      </c>
      <c r="E163">
        <v>86767</v>
      </c>
      <c r="F163" t="s">
        <v>954</v>
      </c>
      <c r="G163" t="s">
        <v>951</v>
      </c>
      <c r="H163" t="s">
        <v>1539</v>
      </c>
      <c r="I163" t="s">
        <v>1630</v>
      </c>
    </row>
    <row r="164" spans="2:9" x14ac:dyDescent="0.3">
      <c r="B164" t="s">
        <v>1128</v>
      </c>
      <c r="C164">
        <v>7861</v>
      </c>
      <c r="D164">
        <v>872</v>
      </c>
      <c r="E164">
        <v>42257</v>
      </c>
      <c r="F164" t="s">
        <v>948</v>
      </c>
      <c r="G164" t="s">
        <v>951</v>
      </c>
      <c r="H164" t="s">
        <v>1611</v>
      </c>
      <c r="I164" t="s">
        <v>1629</v>
      </c>
    </row>
    <row r="165" spans="2:9" x14ac:dyDescent="0.3">
      <c r="B165" t="s">
        <v>1081</v>
      </c>
      <c r="C165">
        <v>7764</v>
      </c>
      <c r="D165">
        <v>298</v>
      </c>
      <c r="E165">
        <v>28987</v>
      </c>
      <c r="F165" t="s">
        <v>954</v>
      </c>
      <c r="G165" t="s">
        <v>951</v>
      </c>
      <c r="H165" t="s">
        <v>1539</v>
      </c>
      <c r="I165" t="s">
        <v>1631</v>
      </c>
    </row>
    <row r="166" spans="2:9" x14ac:dyDescent="0.3">
      <c r="B166" t="s">
        <v>1130</v>
      </c>
      <c r="C166">
        <v>5345</v>
      </c>
      <c r="D166">
        <v>941</v>
      </c>
      <c r="E166">
        <v>38952</v>
      </c>
      <c r="F166" t="s">
        <v>948</v>
      </c>
      <c r="G166" t="s">
        <v>951</v>
      </c>
      <c r="H166" t="s">
        <v>1612</v>
      </c>
      <c r="I166" t="s">
        <v>1629</v>
      </c>
    </row>
    <row r="167" spans="2:9" x14ac:dyDescent="0.3">
      <c r="B167" t="s">
        <v>1131</v>
      </c>
      <c r="C167">
        <v>6191</v>
      </c>
      <c r="D167">
        <v>731</v>
      </c>
      <c r="E167">
        <v>50635</v>
      </c>
      <c r="F167" t="s">
        <v>954</v>
      </c>
      <c r="G167" t="s">
        <v>951</v>
      </c>
      <c r="H167" t="s">
        <v>1539</v>
      </c>
      <c r="I167" t="s">
        <v>1629</v>
      </c>
    </row>
    <row r="168" spans="2:9" x14ac:dyDescent="0.3">
      <c r="B168" t="s">
        <v>1117</v>
      </c>
      <c r="C168">
        <v>310</v>
      </c>
      <c r="D168">
        <v>500</v>
      </c>
      <c r="E168">
        <v>32800</v>
      </c>
      <c r="F168" t="s">
        <v>954</v>
      </c>
      <c r="G168" t="s">
        <v>951</v>
      </c>
      <c r="H168" t="s">
        <v>1539</v>
      </c>
      <c r="I168" t="s">
        <v>1631</v>
      </c>
    </row>
    <row r="169" spans="2:9" x14ac:dyDescent="0.3">
      <c r="B169" t="s">
        <v>1032</v>
      </c>
      <c r="C169">
        <v>3095</v>
      </c>
      <c r="D169">
        <v>142</v>
      </c>
      <c r="E169">
        <v>67478</v>
      </c>
      <c r="F169" t="s">
        <v>954</v>
      </c>
      <c r="G169" t="s">
        <v>949</v>
      </c>
      <c r="H169" t="s">
        <v>1539</v>
      </c>
      <c r="I169" t="s">
        <v>1630</v>
      </c>
    </row>
    <row r="170" spans="2:9" x14ac:dyDescent="0.3">
      <c r="B170" t="s">
        <v>1134</v>
      </c>
      <c r="C170">
        <v>2159</v>
      </c>
      <c r="D170">
        <v>787</v>
      </c>
      <c r="E170">
        <v>24449</v>
      </c>
      <c r="F170" t="s">
        <v>948</v>
      </c>
      <c r="G170" t="s">
        <v>951</v>
      </c>
      <c r="H170" t="s">
        <v>1613</v>
      </c>
      <c r="I170" t="s">
        <v>1631</v>
      </c>
    </row>
    <row r="171" spans="2:9" x14ac:dyDescent="0.3">
      <c r="B171" t="s">
        <v>1135</v>
      </c>
      <c r="C171">
        <v>3569</v>
      </c>
      <c r="D171">
        <v>749</v>
      </c>
      <c r="E171">
        <v>3119</v>
      </c>
      <c r="F171" t="s">
        <v>948</v>
      </c>
      <c r="G171" t="s">
        <v>949</v>
      </c>
      <c r="H171" t="s">
        <v>1614</v>
      </c>
      <c r="I171" t="s">
        <v>1631</v>
      </c>
    </row>
    <row r="172" spans="2:9" x14ac:dyDescent="0.3">
      <c r="B172" t="s">
        <v>1083</v>
      </c>
      <c r="C172">
        <v>5958</v>
      </c>
      <c r="D172">
        <v>304</v>
      </c>
      <c r="E172">
        <v>13693</v>
      </c>
      <c r="F172" t="s">
        <v>948</v>
      </c>
      <c r="G172" t="s">
        <v>951</v>
      </c>
      <c r="H172" t="s">
        <v>1572</v>
      </c>
      <c r="I172" t="s">
        <v>1631</v>
      </c>
    </row>
    <row r="173" spans="2:9" x14ac:dyDescent="0.3">
      <c r="B173" t="s">
        <v>967</v>
      </c>
      <c r="C173">
        <v>1275</v>
      </c>
      <c r="D173">
        <v>30</v>
      </c>
      <c r="E173">
        <v>80796</v>
      </c>
      <c r="F173" t="s">
        <v>948</v>
      </c>
      <c r="G173" t="s">
        <v>951</v>
      </c>
      <c r="H173" t="s">
        <v>1615</v>
      </c>
      <c r="I173" t="s">
        <v>1630</v>
      </c>
    </row>
    <row r="174" spans="2:9" x14ac:dyDescent="0.3">
      <c r="B174" t="s">
        <v>1116</v>
      </c>
      <c r="C174">
        <v>6357</v>
      </c>
      <c r="D174">
        <v>477</v>
      </c>
      <c r="E174">
        <v>19804</v>
      </c>
      <c r="F174" t="s">
        <v>954</v>
      </c>
      <c r="G174" t="s">
        <v>951</v>
      </c>
      <c r="H174" t="s">
        <v>1539</v>
      </c>
      <c r="I174" t="s">
        <v>1631</v>
      </c>
    </row>
    <row r="175" spans="2:9" x14ac:dyDescent="0.3">
      <c r="B175" t="s">
        <v>984</v>
      </c>
      <c r="C175">
        <v>4551</v>
      </c>
      <c r="D175">
        <v>52</v>
      </c>
      <c r="E175">
        <v>75766</v>
      </c>
      <c r="F175" t="s">
        <v>954</v>
      </c>
      <c r="G175" t="s">
        <v>949</v>
      </c>
      <c r="H175" t="s">
        <v>1539</v>
      </c>
      <c r="I175" t="s">
        <v>1630</v>
      </c>
    </row>
    <row r="176" spans="2:9" x14ac:dyDescent="0.3">
      <c r="B176" t="s">
        <v>999</v>
      </c>
      <c r="C176">
        <v>4252</v>
      </c>
      <c r="D176">
        <v>73</v>
      </c>
      <c r="E176">
        <v>74338</v>
      </c>
      <c r="F176" t="s">
        <v>954</v>
      </c>
      <c r="G176" t="s">
        <v>951</v>
      </c>
      <c r="H176" t="s">
        <v>1539</v>
      </c>
      <c r="I176" t="s">
        <v>1630</v>
      </c>
    </row>
    <row r="177" spans="2:9" x14ac:dyDescent="0.3">
      <c r="B177" t="s">
        <v>1137</v>
      </c>
      <c r="C177">
        <v>2096</v>
      </c>
      <c r="D177">
        <v>691</v>
      </c>
      <c r="E177">
        <v>73423</v>
      </c>
      <c r="F177" t="s">
        <v>948</v>
      </c>
      <c r="G177" t="s">
        <v>949</v>
      </c>
      <c r="H177" t="s">
        <v>1616</v>
      </c>
      <c r="I177" t="s">
        <v>1630</v>
      </c>
    </row>
    <row r="178" spans="2:9" x14ac:dyDescent="0.3">
      <c r="B178" t="s">
        <v>1139</v>
      </c>
      <c r="C178">
        <v>5209</v>
      </c>
      <c r="D178">
        <v>786</v>
      </c>
      <c r="E178">
        <v>91842</v>
      </c>
      <c r="F178" t="s">
        <v>948</v>
      </c>
      <c r="G178" t="s">
        <v>951</v>
      </c>
      <c r="H178" t="s">
        <v>1617</v>
      </c>
      <c r="I178" t="s">
        <v>1630</v>
      </c>
    </row>
    <row r="179" spans="2:9" x14ac:dyDescent="0.3">
      <c r="B179" t="s">
        <v>993</v>
      </c>
      <c r="C179">
        <v>9271</v>
      </c>
      <c r="D179">
        <v>68</v>
      </c>
      <c r="E179">
        <v>81148</v>
      </c>
      <c r="F179" t="s">
        <v>954</v>
      </c>
      <c r="G179" t="s">
        <v>951</v>
      </c>
      <c r="H179" t="s">
        <v>1539</v>
      </c>
      <c r="I179" t="s">
        <v>1630</v>
      </c>
    </row>
    <row r="180" spans="2:9" x14ac:dyDescent="0.3">
      <c r="B180" t="s">
        <v>1136</v>
      </c>
      <c r="C180">
        <v>6772</v>
      </c>
      <c r="D180">
        <v>630</v>
      </c>
      <c r="E180">
        <v>96963</v>
      </c>
      <c r="F180" t="s">
        <v>948</v>
      </c>
      <c r="G180" t="s">
        <v>951</v>
      </c>
      <c r="H180" t="s">
        <v>1618</v>
      </c>
      <c r="I180" t="s">
        <v>1630</v>
      </c>
    </row>
    <row r="181" spans="2:9" x14ac:dyDescent="0.3">
      <c r="B181" t="s">
        <v>1100</v>
      </c>
      <c r="C181">
        <v>4628</v>
      </c>
      <c r="D181">
        <v>357</v>
      </c>
      <c r="E181">
        <v>88092</v>
      </c>
      <c r="F181" t="s">
        <v>954</v>
      </c>
      <c r="G181" t="s">
        <v>951</v>
      </c>
      <c r="H181" t="s">
        <v>1539</v>
      </c>
      <c r="I181" t="s">
        <v>1630</v>
      </c>
    </row>
    <row r="182" spans="2:9" x14ac:dyDescent="0.3">
      <c r="B182" t="s">
        <v>1110</v>
      </c>
      <c r="C182">
        <v>3853</v>
      </c>
      <c r="D182">
        <v>455</v>
      </c>
      <c r="E182">
        <v>66397</v>
      </c>
      <c r="F182" t="s">
        <v>954</v>
      </c>
      <c r="G182" t="s">
        <v>949</v>
      </c>
      <c r="H182" t="s">
        <v>1539</v>
      </c>
      <c r="I182" t="s">
        <v>1630</v>
      </c>
    </row>
    <row r="183" spans="2:9" x14ac:dyDescent="0.3">
      <c r="B183" t="s">
        <v>1141</v>
      </c>
      <c r="C183">
        <v>515</v>
      </c>
      <c r="D183">
        <v>947</v>
      </c>
      <c r="E183">
        <v>1714</v>
      </c>
      <c r="F183" t="s">
        <v>948</v>
      </c>
      <c r="G183" t="s">
        <v>949</v>
      </c>
      <c r="H183" t="s">
        <v>1619</v>
      </c>
      <c r="I183" t="s">
        <v>1631</v>
      </c>
    </row>
    <row r="184" spans="2:9" x14ac:dyDescent="0.3">
      <c r="B184" t="s">
        <v>1133</v>
      </c>
      <c r="C184">
        <v>7513</v>
      </c>
      <c r="D184">
        <v>589</v>
      </c>
      <c r="E184">
        <v>5059</v>
      </c>
      <c r="F184" t="s">
        <v>954</v>
      </c>
      <c r="G184" t="s">
        <v>949</v>
      </c>
      <c r="H184" t="s">
        <v>1539</v>
      </c>
      <c r="I184" t="s">
        <v>1631</v>
      </c>
    </row>
    <row r="185" spans="2:9" x14ac:dyDescent="0.3">
      <c r="B185" t="s">
        <v>1142</v>
      </c>
      <c r="C185">
        <v>9030</v>
      </c>
      <c r="D185">
        <v>863</v>
      </c>
      <c r="E185">
        <v>66582</v>
      </c>
      <c r="F185" t="s">
        <v>954</v>
      </c>
      <c r="G185" t="s">
        <v>949</v>
      </c>
      <c r="H185" t="s">
        <v>1539</v>
      </c>
      <c r="I185" t="s">
        <v>1630</v>
      </c>
    </row>
    <row r="186" spans="2:9" x14ac:dyDescent="0.3">
      <c r="B186" t="s">
        <v>1138</v>
      </c>
      <c r="C186">
        <v>2378</v>
      </c>
      <c r="D186">
        <v>668</v>
      </c>
      <c r="E186">
        <v>42143</v>
      </c>
      <c r="F186" t="s">
        <v>948</v>
      </c>
      <c r="G186" t="s">
        <v>949</v>
      </c>
      <c r="H186" t="s">
        <v>1620</v>
      </c>
      <c r="I186" t="s">
        <v>1629</v>
      </c>
    </row>
    <row r="187" spans="2:9" x14ac:dyDescent="0.3">
      <c r="B187" t="s">
        <v>1062</v>
      </c>
      <c r="C187">
        <v>5894</v>
      </c>
      <c r="D187">
        <v>206</v>
      </c>
      <c r="E187">
        <v>27741</v>
      </c>
      <c r="F187" t="s">
        <v>954</v>
      </c>
      <c r="G187" t="s">
        <v>951</v>
      </c>
      <c r="H187" t="s">
        <v>1539</v>
      </c>
      <c r="I187" t="s">
        <v>1631</v>
      </c>
    </row>
    <row r="188" spans="2:9" x14ac:dyDescent="0.3">
      <c r="B188" t="s">
        <v>1144</v>
      </c>
      <c r="C188">
        <v>7587</v>
      </c>
      <c r="D188">
        <v>835</v>
      </c>
      <c r="E188">
        <v>696</v>
      </c>
      <c r="F188" t="s">
        <v>954</v>
      </c>
      <c r="G188" t="s">
        <v>949</v>
      </c>
      <c r="H188" t="s">
        <v>1539</v>
      </c>
      <c r="I188" t="s">
        <v>1631</v>
      </c>
    </row>
    <row r="189" spans="2:9" x14ac:dyDescent="0.3">
      <c r="B189" t="s">
        <v>1091</v>
      </c>
      <c r="C189">
        <v>1424</v>
      </c>
      <c r="D189">
        <v>315</v>
      </c>
      <c r="E189">
        <v>37660</v>
      </c>
      <c r="F189" t="s">
        <v>954</v>
      </c>
      <c r="G189" t="s">
        <v>949</v>
      </c>
      <c r="H189" t="s">
        <v>1539</v>
      </c>
      <c r="I189" t="s">
        <v>1629</v>
      </c>
    </row>
    <row r="190" spans="2:9" x14ac:dyDescent="0.3">
      <c r="B190" t="s">
        <v>1129</v>
      </c>
      <c r="C190">
        <v>5214</v>
      </c>
      <c r="D190">
        <v>553</v>
      </c>
      <c r="E190">
        <v>16299</v>
      </c>
      <c r="F190" t="s">
        <v>954</v>
      </c>
      <c r="G190" t="s">
        <v>949</v>
      </c>
      <c r="H190" t="s">
        <v>1539</v>
      </c>
      <c r="I190" t="s">
        <v>1631</v>
      </c>
    </row>
    <row r="191" spans="2:9" x14ac:dyDescent="0.3">
      <c r="B191" t="s">
        <v>1145</v>
      </c>
      <c r="C191">
        <v>8249</v>
      </c>
      <c r="D191">
        <v>861</v>
      </c>
      <c r="E191">
        <v>16690</v>
      </c>
      <c r="F191" t="s">
        <v>948</v>
      </c>
      <c r="G191" t="s">
        <v>949</v>
      </c>
      <c r="H191" t="s">
        <v>1621</v>
      </c>
      <c r="I191" t="s">
        <v>1631</v>
      </c>
    </row>
    <row r="192" spans="2:9" x14ac:dyDescent="0.3">
      <c r="B192" t="s">
        <v>1078</v>
      </c>
      <c r="C192">
        <v>3172</v>
      </c>
      <c r="D192">
        <v>279</v>
      </c>
      <c r="E192">
        <v>21003</v>
      </c>
      <c r="F192" t="s">
        <v>954</v>
      </c>
      <c r="G192" t="s">
        <v>949</v>
      </c>
      <c r="H192" t="s">
        <v>1539</v>
      </c>
      <c r="I192" t="s">
        <v>1631</v>
      </c>
    </row>
    <row r="193" spans="2:9" x14ac:dyDescent="0.3">
      <c r="B193" t="s">
        <v>1002</v>
      </c>
      <c r="C193">
        <v>5489</v>
      </c>
      <c r="D193">
        <v>75</v>
      </c>
      <c r="E193">
        <v>93642</v>
      </c>
      <c r="F193" t="s">
        <v>948</v>
      </c>
      <c r="G193" t="s">
        <v>951</v>
      </c>
      <c r="H193" t="s">
        <v>1622</v>
      </c>
      <c r="I193" t="s">
        <v>1630</v>
      </c>
    </row>
    <row r="194" spans="2:9" x14ac:dyDescent="0.3">
      <c r="B194" t="s">
        <v>1146</v>
      </c>
      <c r="C194">
        <v>2037</v>
      </c>
      <c r="D194">
        <v>895</v>
      </c>
      <c r="E194">
        <v>34832</v>
      </c>
      <c r="F194" t="s">
        <v>954</v>
      </c>
      <c r="G194" t="s">
        <v>951</v>
      </c>
      <c r="H194" t="s">
        <v>1539</v>
      </c>
      <c r="I194" t="s">
        <v>1629</v>
      </c>
    </row>
    <row r="195" spans="2:9" x14ac:dyDescent="0.3">
      <c r="B195" t="s">
        <v>1147</v>
      </c>
      <c r="C195">
        <v>2401</v>
      </c>
      <c r="D195">
        <v>866</v>
      </c>
      <c r="E195">
        <v>59176</v>
      </c>
      <c r="F195" t="s">
        <v>948</v>
      </c>
      <c r="G195" t="s">
        <v>951</v>
      </c>
      <c r="H195" t="s">
        <v>1623</v>
      </c>
      <c r="I195" t="s">
        <v>1629</v>
      </c>
    </row>
    <row r="196" spans="2:9" x14ac:dyDescent="0.3">
      <c r="B196" t="s">
        <v>1148</v>
      </c>
      <c r="C196">
        <v>1303</v>
      </c>
      <c r="D196">
        <v>792</v>
      </c>
      <c r="E196">
        <v>3846</v>
      </c>
      <c r="F196" t="s">
        <v>954</v>
      </c>
      <c r="G196" t="s">
        <v>951</v>
      </c>
      <c r="H196" t="s">
        <v>1539</v>
      </c>
      <c r="I196" t="s">
        <v>1631</v>
      </c>
    </row>
    <row r="197" spans="2:9" x14ac:dyDescent="0.3">
      <c r="B197" t="s">
        <v>1054</v>
      </c>
      <c r="C197">
        <v>6798</v>
      </c>
      <c r="D197">
        <v>191</v>
      </c>
      <c r="E197">
        <v>17651</v>
      </c>
      <c r="F197" t="s">
        <v>948</v>
      </c>
      <c r="G197" t="s">
        <v>949</v>
      </c>
      <c r="H197" t="s">
        <v>1577</v>
      </c>
      <c r="I197" t="s">
        <v>1631</v>
      </c>
    </row>
    <row r="198" spans="2:9" x14ac:dyDescent="0.3">
      <c r="B198" t="s">
        <v>990</v>
      </c>
      <c r="C198">
        <v>9917</v>
      </c>
      <c r="D198">
        <v>59</v>
      </c>
      <c r="E198">
        <v>2282</v>
      </c>
      <c r="F198" t="s">
        <v>954</v>
      </c>
      <c r="G198" t="s">
        <v>949</v>
      </c>
      <c r="H198" t="s">
        <v>1539</v>
      </c>
      <c r="I198" t="s">
        <v>1631</v>
      </c>
    </row>
    <row r="199" spans="2:9" x14ac:dyDescent="0.3">
      <c r="B199" t="s">
        <v>1143</v>
      </c>
      <c r="C199">
        <v>2969</v>
      </c>
      <c r="D199">
        <v>748</v>
      </c>
      <c r="E199">
        <v>49908</v>
      </c>
      <c r="F199" t="s">
        <v>954</v>
      </c>
      <c r="G199" t="s">
        <v>949</v>
      </c>
      <c r="H199" t="s">
        <v>1539</v>
      </c>
      <c r="I199" t="s">
        <v>1629</v>
      </c>
    </row>
    <row r="200" spans="2:9" x14ac:dyDescent="0.3">
      <c r="B200" t="s">
        <v>1140</v>
      </c>
      <c r="C200">
        <v>8737</v>
      </c>
      <c r="D200">
        <v>693</v>
      </c>
      <c r="E200">
        <v>68886</v>
      </c>
      <c r="F200" t="s">
        <v>954</v>
      </c>
      <c r="G200" t="s">
        <v>951</v>
      </c>
      <c r="H200" t="s">
        <v>1539</v>
      </c>
      <c r="I200" t="s">
        <v>1630</v>
      </c>
    </row>
    <row r="201" spans="2:9" x14ac:dyDescent="0.3">
      <c r="B201" t="s">
        <v>1149</v>
      </c>
      <c r="C201">
        <v>2104</v>
      </c>
      <c r="D201">
        <v>955</v>
      </c>
      <c r="E201">
        <v>41456</v>
      </c>
      <c r="F201" t="s">
        <v>948</v>
      </c>
      <c r="G201" t="s">
        <v>949</v>
      </c>
      <c r="H201" t="s">
        <v>1624</v>
      </c>
      <c r="I201" t="s">
        <v>1629</v>
      </c>
    </row>
    <row r="202" spans="2:9" x14ac:dyDescent="0.3">
      <c r="B202" t="s">
        <v>1125</v>
      </c>
      <c r="C202">
        <v>1702</v>
      </c>
      <c r="D202">
        <v>538</v>
      </c>
      <c r="E202">
        <v>39488</v>
      </c>
      <c r="F202" t="s">
        <v>954</v>
      </c>
      <c r="G202" t="s">
        <v>951</v>
      </c>
      <c r="H202" t="s">
        <v>1539</v>
      </c>
      <c r="I202" t="s">
        <v>1629</v>
      </c>
    </row>
    <row r="203" spans="2:9" x14ac:dyDescent="0.3">
      <c r="B203" t="s">
        <v>1044</v>
      </c>
      <c r="C203">
        <v>8933</v>
      </c>
      <c r="D203">
        <v>169</v>
      </c>
      <c r="E203">
        <v>75362</v>
      </c>
      <c r="F203" t="s">
        <v>948</v>
      </c>
      <c r="G203" t="s">
        <v>951</v>
      </c>
      <c r="H203" t="s">
        <v>1625</v>
      </c>
      <c r="I203" t="s">
        <v>1630</v>
      </c>
    </row>
    <row r="204" spans="2:9" x14ac:dyDescent="0.3">
      <c r="B204" t="s">
        <v>1150</v>
      </c>
      <c r="C204">
        <v>3624</v>
      </c>
      <c r="D204">
        <v>924</v>
      </c>
      <c r="E204">
        <v>73137</v>
      </c>
      <c r="F204" t="s">
        <v>948</v>
      </c>
      <c r="G204" t="s">
        <v>949</v>
      </c>
      <c r="H204" t="s">
        <v>1626</v>
      </c>
      <c r="I204" t="s">
        <v>1630</v>
      </c>
    </row>
    <row r="205" spans="2:9" x14ac:dyDescent="0.3">
      <c r="B205" t="s">
        <v>1132</v>
      </c>
      <c r="C205">
        <v>4892</v>
      </c>
      <c r="D205">
        <v>579</v>
      </c>
      <c r="E205">
        <v>77570</v>
      </c>
      <c r="F205" t="s">
        <v>954</v>
      </c>
      <c r="G205" t="s">
        <v>949</v>
      </c>
      <c r="H205" t="s">
        <v>1539</v>
      </c>
      <c r="I205" t="s">
        <v>1630</v>
      </c>
    </row>
  </sheetData>
  <mergeCells count="2">
    <mergeCell ref="B2:I2"/>
    <mergeCell ref="B3:I3"/>
  </mergeCells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E543-23F3-4387-9C70-62106B5A1096}">
  <dimension ref="B2:N205"/>
  <sheetViews>
    <sheetView topLeftCell="F1" workbookViewId="0">
      <selection activeCell="H8" sqref="H8"/>
    </sheetView>
  </sheetViews>
  <sheetFormatPr defaultRowHeight="14.4" x14ac:dyDescent="0.3"/>
  <cols>
    <col min="1" max="1" width="8.44140625" bestFit="1" customWidth="1"/>
    <col min="2" max="2" width="11.33203125" style="1" customWidth="1"/>
    <col min="3" max="3" width="10.33203125" style="1" customWidth="1"/>
    <col min="4" max="4" width="22.33203125" style="1" customWidth="1"/>
    <col min="5" max="5" width="16.88671875" style="1" customWidth="1"/>
    <col min="6" max="6" width="14" style="1" customWidth="1"/>
    <col min="7" max="7" width="18.33203125" style="1" customWidth="1"/>
    <col min="8" max="8" width="23" style="1" customWidth="1"/>
    <col min="9" max="9" width="16.6640625" style="1" customWidth="1"/>
    <col min="10" max="10" width="39.88671875" style="1" bestFit="1" customWidth="1"/>
    <col min="11" max="11" width="41.109375" style="1" bestFit="1" customWidth="1"/>
    <col min="13" max="13" width="13.109375" bestFit="1" customWidth="1"/>
    <col min="14" max="14" width="15.6640625" bestFit="1" customWidth="1"/>
  </cols>
  <sheetData>
    <row r="2" spans="2:14" ht="15.6" x14ac:dyDescent="0.3">
      <c r="D2" s="35" t="s">
        <v>1668</v>
      </c>
      <c r="E2" s="35"/>
      <c r="F2" s="35"/>
      <c r="G2" s="35"/>
      <c r="H2" s="35"/>
      <c r="I2" s="35"/>
      <c r="J2" s="35"/>
    </row>
    <row r="3" spans="2:14" x14ac:dyDescent="0.3">
      <c r="D3" s="36" t="s">
        <v>1669</v>
      </c>
      <c r="E3" s="36"/>
      <c r="F3" s="36"/>
      <c r="G3" s="36"/>
      <c r="H3" s="36"/>
      <c r="I3" s="36"/>
      <c r="J3" s="36"/>
    </row>
    <row r="5" spans="2:14" x14ac:dyDescent="0.3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1670</v>
      </c>
      <c r="I5" s="1" t="s">
        <v>581</v>
      </c>
      <c r="J5" s="1" t="s">
        <v>582</v>
      </c>
      <c r="K5" s="1" t="s">
        <v>583</v>
      </c>
      <c r="M5" s="10" t="s">
        <v>1635</v>
      </c>
      <c r="N5" t="s">
        <v>1673</v>
      </c>
    </row>
    <row r="6" spans="2:14" x14ac:dyDescent="0.3">
      <c r="B6" s="1">
        <v>690</v>
      </c>
      <c r="C6" s="1">
        <v>230</v>
      </c>
      <c r="D6" s="1" t="s">
        <v>616</v>
      </c>
      <c r="E6" s="1" t="s">
        <v>595</v>
      </c>
      <c r="F6" s="1" t="s">
        <v>596</v>
      </c>
      <c r="G6" s="1">
        <v>553</v>
      </c>
      <c r="H6" s="1" t="str">
        <f xml:space="preserve"> IF(Shipment_Details__3[SH_WEIGHT] &gt; 350, "Heavy", "Light")</f>
        <v>Heavy</v>
      </c>
      <c r="I6" s="1">
        <v>1210</v>
      </c>
      <c r="J6" s="1" t="s">
        <v>829</v>
      </c>
      <c r="K6" s="1" t="s">
        <v>830</v>
      </c>
      <c r="M6" s="11" t="s">
        <v>1671</v>
      </c>
      <c r="N6">
        <v>132</v>
      </c>
    </row>
    <row r="7" spans="2:14" x14ac:dyDescent="0.3">
      <c r="B7" s="1">
        <v>933</v>
      </c>
      <c r="C7" s="1">
        <v>3189</v>
      </c>
      <c r="D7" s="1" t="s">
        <v>616</v>
      </c>
      <c r="E7" s="1" t="s">
        <v>588</v>
      </c>
      <c r="F7" s="1" t="s">
        <v>589</v>
      </c>
      <c r="G7" s="1">
        <v>810</v>
      </c>
      <c r="H7" s="1" t="str">
        <f xml:space="preserve"> IF(Shipment_Details__3[SH_WEIGHT] &gt; 350, "Heavy", "Light")</f>
        <v>Heavy</v>
      </c>
      <c r="I7" s="1">
        <v>1114</v>
      </c>
      <c r="J7" s="1" t="s">
        <v>907</v>
      </c>
      <c r="K7" s="1" t="s">
        <v>908</v>
      </c>
      <c r="M7" s="11" t="s">
        <v>1672</v>
      </c>
      <c r="N7">
        <v>68</v>
      </c>
    </row>
    <row r="8" spans="2:14" x14ac:dyDescent="0.3">
      <c r="B8" s="1">
        <v>261</v>
      </c>
      <c r="C8" s="1">
        <v>2216</v>
      </c>
      <c r="D8" s="1" t="s">
        <v>632</v>
      </c>
      <c r="E8" s="1" t="s">
        <v>595</v>
      </c>
      <c r="F8" s="1" t="s">
        <v>589</v>
      </c>
      <c r="G8" s="1">
        <v>994</v>
      </c>
      <c r="H8" s="1" t="str">
        <f xml:space="preserve"> IF(Shipment_Details__3[SH_WEIGHT] &gt; 350, "Heavy", "Light")</f>
        <v>Heavy</v>
      </c>
      <c r="I8" s="1">
        <v>1020</v>
      </c>
      <c r="J8" s="1" t="s">
        <v>702</v>
      </c>
      <c r="K8" s="1" t="s">
        <v>703</v>
      </c>
      <c r="M8" s="11" t="s">
        <v>1636</v>
      </c>
      <c r="N8">
        <v>200</v>
      </c>
    </row>
    <row r="9" spans="2:14" x14ac:dyDescent="0.3">
      <c r="B9" s="1">
        <v>445</v>
      </c>
      <c r="C9" s="1">
        <v>1904</v>
      </c>
      <c r="D9" s="1" t="s">
        <v>602</v>
      </c>
      <c r="E9" s="1" t="s">
        <v>595</v>
      </c>
      <c r="F9" s="1" t="s">
        <v>589</v>
      </c>
      <c r="G9" s="1">
        <v>598</v>
      </c>
      <c r="H9" s="1" t="str">
        <f xml:space="preserve"> IF(Shipment_Details__3[SH_WEIGHT] &gt; 350, "Heavy", "Light")</f>
        <v>Heavy</v>
      </c>
      <c r="I9" s="1">
        <v>1351</v>
      </c>
      <c r="J9" s="1" t="s">
        <v>760</v>
      </c>
      <c r="K9" s="1" t="s">
        <v>761</v>
      </c>
    </row>
    <row r="10" spans="2:14" x14ac:dyDescent="0.3">
      <c r="B10" s="1">
        <v>722</v>
      </c>
      <c r="C10" s="1">
        <v>7342</v>
      </c>
      <c r="D10" s="1" t="s">
        <v>635</v>
      </c>
      <c r="E10" s="1" t="s">
        <v>588</v>
      </c>
      <c r="F10" s="1" t="s">
        <v>589</v>
      </c>
      <c r="G10" s="1">
        <v>412</v>
      </c>
      <c r="H10" s="1" t="str">
        <f xml:space="preserve"> IF(Shipment_Details__3[SH_WEIGHT] &gt; 350, "Heavy", "Light")</f>
        <v>Heavy</v>
      </c>
      <c r="I10" s="1">
        <v>566</v>
      </c>
      <c r="J10" s="1" t="s">
        <v>846</v>
      </c>
      <c r="K10" s="1" t="s">
        <v>847</v>
      </c>
    </row>
    <row r="11" spans="2:14" x14ac:dyDescent="0.3">
      <c r="B11" s="1">
        <v>129</v>
      </c>
      <c r="C11" s="1">
        <v>7633</v>
      </c>
      <c r="D11" s="1" t="s">
        <v>646</v>
      </c>
      <c r="E11" s="1" t="s">
        <v>595</v>
      </c>
      <c r="F11" s="1" t="s">
        <v>596</v>
      </c>
      <c r="G11" s="1">
        <v>379</v>
      </c>
      <c r="H11" s="1" t="str">
        <f xml:space="preserve"> IF(Shipment_Details__3[SH_WEIGHT] &gt; 350, "Heavy", "Light")</f>
        <v>Heavy</v>
      </c>
      <c r="I11" s="1">
        <v>590</v>
      </c>
      <c r="J11" s="1" t="s">
        <v>647</v>
      </c>
      <c r="K11" s="1" t="s">
        <v>648</v>
      </c>
    </row>
    <row r="12" spans="2:14" x14ac:dyDescent="0.3">
      <c r="B12" s="1">
        <v>489</v>
      </c>
      <c r="C12" s="1">
        <v>2154</v>
      </c>
      <c r="D12" s="1" t="s">
        <v>605</v>
      </c>
      <c r="E12" s="1" t="s">
        <v>595</v>
      </c>
      <c r="F12" s="1" t="s">
        <v>596</v>
      </c>
      <c r="G12" s="1">
        <v>892</v>
      </c>
      <c r="H12" s="1" t="str">
        <f xml:space="preserve"> IF(Shipment_Details__3[SH_WEIGHT] &gt; 350, "Heavy", "Light")</f>
        <v>Heavy</v>
      </c>
      <c r="I12" s="1">
        <v>1407</v>
      </c>
      <c r="J12" s="1" t="s">
        <v>771</v>
      </c>
      <c r="K12" s="1" t="s">
        <v>772</v>
      </c>
    </row>
    <row r="13" spans="2:14" x14ac:dyDescent="0.3">
      <c r="B13" s="1">
        <v>165</v>
      </c>
      <c r="C13" s="1">
        <v>5543</v>
      </c>
      <c r="D13" s="1" t="s">
        <v>609</v>
      </c>
      <c r="E13" s="1" t="s">
        <v>595</v>
      </c>
      <c r="F13" s="1" t="s">
        <v>596</v>
      </c>
      <c r="G13" s="1">
        <v>347</v>
      </c>
      <c r="H13" s="1" t="str">
        <f xml:space="preserve"> IF(Shipment_Details__3[SH_WEIGHT] &gt; 350, "Heavy", "Light")</f>
        <v>Light</v>
      </c>
      <c r="I13" s="1">
        <v>786</v>
      </c>
      <c r="J13" s="1" t="s">
        <v>639</v>
      </c>
      <c r="K13" s="1" t="s">
        <v>663</v>
      </c>
    </row>
    <row r="14" spans="2:14" x14ac:dyDescent="0.3">
      <c r="B14" s="1">
        <v>164</v>
      </c>
      <c r="C14" s="1">
        <v>2332</v>
      </c>
      <c r="D14" s="1" t="s">
        <v>619</v>
      </c>
      <c r="E14" s="1" t="s">
        <v>588</v>
      </c>
      <c r="F14" s="1" t="s">
        <v>589</v>
      </c>
      <c r="G14" s="1">
        <v>457</v>
      </c>
      <c r="H14" s="1" t="str">
        <f xml:space="preserve"> IF(Shipment_Details__3[SH_WEIGHT] &gt; 350, "Heavy", "Light")</f>
        <v>Heavy</v>
      </c>
      <c r="I14" s="1">
        <v>855</v>
      </c>
      <c r="J14" s="1" t="s">
        <v>661</v>
      </c>
      <c r="K14" s="1" t="s">
        <v>662</v>
      </c>
    </row>
    <row r="15" spans="2:14" x14ac:dyDescent="0.3">
      <c r="B15" s="1">
        <v>364</v>
      </c>
      <c r="C15" s="1">
        <v>4094</v>
      </c>
      <c r="D15" s="1" t="s">
        <v>695</v>
      </c>
      <c r="E15" s="1" t="s">
        <v>588</v>
      </c>
      <c r="F15" s="1" t="s">
        <v>589</v>
      </c>
      <c r="G15" s="1">
        <v>957</v>
      </c>
      <c r="H15" s="1" t="str">
        <f xml:space="preserve"> IF(Shipment_Details__3[SH_WEIGHT] &gt; 350, "Heavy", "Light")</f>
        <v>Heavy</v>
      </c>
      <c r="I15" s="1">
        <v>1182</v>
      </c>
      <c r="J15" s="1" t="s">
        <v>739</v>
      </c>
      <c r="K15" s="1" t="s">
        <v>740</v>
      </c>
    </row>
    <row r="16" spans="2:14" x14ac:dyDescent="0.3">
      <c r="B16" s="1">
        <v>469</v>
      </c>
      <c r="C16" s="1">
        <v>3042</v>
      </c>
      <c r="D16" s="1" t="s">
        <v>635</v>
      </c>
      <c r="E16" s="1" t="s">
        <v>588</v>
      </c>
      <c r="F16" s="1" t="s">
        <v>596</v>
      </c>
      <c r="G16" s="1">
        <v>23</v>
      </c>
      <c r="H16" s="1" t="str">
        <f xml:space="preserve"> IF(Shipment_Details__3[SH_WEIGHT] &gt; 350, "Heavy", "Light")</f>
        <v>Light</v>
      </c>
      <c r="I16" s="1">
        <v>25</v>
      </c>
      <c r="J16" s="1" t="s">
        <v>765</v>
      </c>
      <c r="K16" s="1" t="s">
        <v>766</v>
      </c>
    </row>
    <row r="17" spans="2:11" x14ac:dyDescent="0.3">
      <c r="B17" s="1">
        <v>158</v>
      </c>
      <c r="C17" s="1">
        <v>2220</v>
      </c>
      <c r="D17" s="1" t="s">
        <v>616</v>
      </c>
      <c r="E17" s="1" t="s">
        <v>595</v>
      </c>
      <c r="F17" s="1" t="s">
        <v>589</v>
      </c>
      <c r="G17" s="1">
        <v>479</v>
      </c>
      <c r="H17" s="1" t="str">
        <f xml:space="preserve"> IF(Shipment_Details__3[SH_WEIGHT] &gt; 350, "Heavy", "Light")</f>
        <v>Heavy</v>
      </c>
      <c r="I17" s="1">
        <v>861</v>
      </c>
      <c r="J17" s="1" t="s">
        <v>17</v>
      </c>
      <c r="K17" s="1" t="s">
        <v>658</v>
      </c>
    </row>
    <row r="18" spans="2:11" x14ac:dyDescent="0.3">
      <c r="B18" s="1">
        <v>337</v>
      </c>
      <c r="C18" s="1">
        <v>4988</v>
      </c>
      <c r="D18" s="1" t="s">
        <v>635</v>
      </c>
      <c r="E18" s="1" t="s">
        <v>595</v>
      </c>
      <c r="F18" s="1" t="s">
        <v>589</v>
      </c>
      <c r="G18" s="1">
        <v>305</v>
      </c>
      <c r="H18" s="1" t="str">
        <f xml:space="preserve"> IF(Shipment_Details__3[SH_WEIGHT] &gt; 350, "Heavy", "Light")</f>
        <v>Light</v>
      </c>
      <c r="I18" s="1">
        <v>834</v>
      </c>
      <c r="J18" s="1" t="s">
        <v>728</v>
      </c>
      <c r="K18" s="1" t="s">
        <v>729</v>
      </c>
    </row>
    <row r="19" spans="2:11" x14ac:dyDescent="0.3">
      <c r="B19" s="1">
        <v>634</v>
      </c>
      <c r="C19" s="1">
        <v>175</v>
      </c>
      <c r="D19" s="1" t="s">
        <v>616</v>
      </c>
      <c r="E19" s="1" t="s">
        <v>588</v>
      </c>
      <c r="F19" s="1" t="s">
        <v>589</v>
      </c>
      <c r="G19" s="1">
        <v>939</v>
      </c>
      <c r="H19" s="1" t="str">
        <f xml:space="preserve"> IF(Shipment_Details__3[SH_WEIGHT] &gt; 350, "Heavy", "Light")</f>
        <v>Heavy</v>
      </c>
      <c r="I19" s="1">
        <v>1446</v>
      </c>
      <c r="J19" s="1" t="s">
        <v>817</v>
      </c>
      <c r="K19" s="1" t="s">
        <v>818</v>
      </c>
    </row>
    <row r="20" spans="2:11" x14ac:dyDescent="0.3">
      <c r="B20" s="1">
        <v>577</v>
      </c>
      <c r="C20" s="1">
        <v>4233</v>
      </c>
      <c r="D20" s="1" t="s">
        <v>605</v>
      </c>
      <c r="E20" s="1" t="s">
        <v>595</v>
      </c>
      <c r="F20" s="1" t="s">
        <v>596</v>
      </c>
      <c r="G20" s="1">
        <v>679</v>
      </c>
      <c r="H20" s="1" t="str">
        <f xml:space="preserve"> IF(Shipment_Details__3[SH_WEIGHT] &gt; 350, "Heavy", "Light")</f>
        <v>Heavy</v>
      </c>
      <c r="I20" s="1">
        <v>1455</v>
      </c>
      <c r="J20" s="1" t="s">
        <v>799</v>
      </c>
      <c r="K20" s="1" t="s">
        <v>17</v>
      </c>
    </row>
    <row r="21" spans="2:11" x14ac:dyDescent="0.3">
      <c r="B21" s="1">
        <v>907</v>
      </c>
      <c r="C21" s="1">
        <v>4351</v>
      </c>
      <c r="D21" s="1" t="s">
        <v>635</v>
      </c>
      <c r="E21" s="1" t="s">
        <v>588</v>
      </c>
      <c r="F21" s="1" t="s">
        <v>589</v>
      </c>
      <c r="G21" s="1">
        <v>803</v>
      </c>
      <c r="H21" s="1" t="str">
        <f xml:space="preserve"> IF(Shipment_Details__3[SH_WEIGHT] &gt; 350, "Heavy", "Light")</f>
        <v>Heavy</v>
      </c>
      <c r="I21" s="1">
        <v>1020</v>
      </c>
      <c r="J21" s="1" t="s">
        <v>898</v>
      </c>
      <c r="K21" s="1" t="s">
        <v>899</v>
      </c>
    </row>
    <row r="22" spans="2:11" x14ac:dyDescent="0.3">
      <c r="B22" s="1">
        <v>870</v>
      </c>
      <c r="C22" s="1">
        <v>5578</v>
      </c>
      <c r="D22" s="1" t="s">
        <v>594</v>
      </c>
      <c r="E22" s="1" t="s">
        <v>595</v>
      </c>
      <c r="F22" s="1" t="s">
        <v>596</v>
      </c>
      <c r="G22" s="1">
        <v>783</v>
      </c>
      <c r="H22" s="1" t="str">
        <f xml:space="preserve"> IF(Shipment_Details__3[SH_WEIGHT] &gt; 350, "Heavy", "Light")</f>
        <v>Heavy</v>
      </c>
      <c r="I22" s="1">
        <v>1042</v>
      </c>
      <c r="J22" s="1" t="s">
        <v>885</v>
      </c>
      <c r="K22" s="1" t="s">
        <v>886</v>
      </c>
    </row>
    <row r="23" spans="2:11" x14ac:dyDescent="0.3">
      <c r="B23" s="1">
        <v>982</v>
      </c>
      <c r="C23" s="1">
        <v>4523</v>
      </c>
      <c r="D23" s="1" t="s">
        <v>609</v>
      </c>
      <c r="E23" s="1" t="s">
        <v>595</v>
      </c>
      <c r="F23" s="1" t="s">
        <v>596</v>
      </c>
      <c r="G23" s="1">
        <v>432</v>
      </c>
      <c r="H23" s="1" t="str">
        <f xml:space="preserve"> IF(Shipment_Details__3[SH_WEIGHT] &gt; 350, "Heavy", "Light")</f>
        <v>Heavy</v>
      </c>
      <c r="I23" s="1">
        <v>915</v>
      </c>
      <c r="J23" s="1" t="s">
        <v>17</v>
      </c>
      <c r="K23" s="1" t="s">
        <v>928</v>
      </c>
    </row>
    <row r="24" spans="2:11" x14ac:dyDescent="0.3">
      <c r="B24" s="1">
        <v>351</v>
      </c>
      <c r="C24" s="1">
        <v>2972</v>
      </c>
      <c r="D24" s="1" t="s">
        <v>609</v>
      </c>
      <c r="E24" s="1" t="s">
        <v>595</v>
      </c>
      <c r="F24" s="1" t="s">
        <v>596</v>
      </c>
      <c r="G24" s="1">
        <v>776</v>
      </c>
      <c r="H24" s="1" t="str">
        <f xml:space="preserve"> IF(Shipment_Details__3[SH_WEIGHT] &gt; 350, "Heavy", "Light")</f>
        <v>Heavy</v>
      </c>
      <c r="I24" s="1">
        <v>1053</v>
      </c>
      <c r="J24" s="1" t="s">
        <v>734</v>
      </c>
      <c r="K24" s="1" t="s">
        <v>626</v>
      </c>
    </row>
    <row r="25" spans="2:11" x14ac:dyDescent="0.3">
      <c r="B25" s="1">
        <v>328</v>
      </c>
      <c r="C25" s="1">
        <v>6153</v>
      </c>
      <c r="D25" s="1" t="s">
        <v>616</v>
      </c>
      <c r="E25" s="1" t="s">
        <v>595</v>
      </c>
      <c r="F25" s="1" t="s">
        <v>589</v>
      </c>
      <c r="G25" s="1">
        <v>710</v>
      </c>
      <c r="H25" s="1" t="str">
        <f xml:space="preserve"> IF(Shipment_Details__3[SH_WEIGHT] &gt; 350, "Heavy", "Light")</f>
        <v>Heavy</v>
      </c>
      <c r="I25" s="1">
        <v>1066</v>
      </c>
      <c r="J25" s="1" t="s">
        <v>719</v>
      </c>
      <c r="K25" s="1" t="s">
        <v>720</v>
      </c>
    </row>
    <row r="26" spans="2:11" x14ac:dyDescent="0.3">
      <c r="B26" s="1">
        <v>242</v>
      </c>
      <c r="C26" s="1">
        <v>4852</v>
      </c>
      <c r="D26" s="1" t="s">
        <v>594</v>
      </c>
      <c r="E26" s="1" t="s">
        <v>595</v>
      </c>
      <c r="F26" s="1" t="s">
        <v>596</v>
      </c>
      <c r="G26" s="1">
        <v>959</v>
      </c>
      <c r="H26" s="1" t="str">
        <f xml:space="preserve"> IF(Shipment_Details__3[SH_WEIGHT] &gt; 350, "Heavy", "Light")</f>
        <v>Heavy</v>
      </c>
      <c r="I26" s="1">
        <v>1253</v>
      </c>
      <c r="J26" s="1" t="s">
        <v>693</v>
      </c>
      <c r="K26" s="1" t="s">
        <v>694</v>
      </c>
    </row>
    <row r="27" spans="2:11" x14ac:dyDescent="0.3">
      <c r="B27" s="1">
        <v>421</v>
      </c>
      <c r="C27" s="1">
        <v>8106</v>
      </c>
      <c r="D27" s="1" t="s">
        <v>695</v>
      </c>
      <c r="E27" s="1" t="s">
        <v>588</v>
      </c>
      <c r="F27" s="1" t="s">
        <v>596</v>
      </c>
      <c r="G27" s="1">
        <v>147</v>
      </c>
      <c r="H27" s="1" t="str">
        <f xml:space="preserve"> IF(Shipment_Details__3[SH_WEIGHT] &gt; 350, "Heavy", "Light")</f>
        <v>Light</v>
      </c>
      <c r="I27" s="1">
        <v>535</v>
      </c>
      <c r="J27" s="1" t="s">
        <v>17</v>
      </c>
      <c r="K27" s="1" t="s">
        <v>755</v>
      </c>
    </row>
    <row r="28" spans="2:11" x14ac:dyDescent="0.3">
      <c r="B28" s="1">
        <v>6</v>
      </c>
      <c r="C28" s="1">
        <v>3917</v>
      </c>
      <c r="D28" s="1" t="s">
        <v>587</v>
      </c>
      <c r="E28" s="1" t="s">
        <v>588</v>
      </c>
      <c r="F28" s="1" t="s">
        <v>589</v>
      </c>
      <c r="G28" s="1">
        <v>613</v>
      </c>
      <c r="H28" s="1" t="str">
        <f xml:space="preserve"> IF(Shipment_Details__3[SH_WEIGHT] &gt; 350, "Heavy", "Light")</f>
        <v>Heavy</v>
      </c>
      <c r="I28" s="1">
        <v>1256</v>
      </c>
      <c r="J28" s="1" t="s">
        <v>17</v>
      </c>
      <c r="K28" s="1" t="s">
        <v>593</v>
      </c>
    </row>
    <row r="29" spans="2:11" x14ac:dyDescent="0.3">
      <c r="B29" s="1">
        <v>384</v>
      </c>
      <c r="C29" s="1">
        <v>9377</v>
      </c>
      <c r="D29" s="1" t="s">
        <v>632</v>
      </c>
      <c r="E29" s="1" t="s">
        <v>595</v>
      </c>
      <c r="F29" s="1" t="s">
        <v>596</v>
      </c>
      <c r="G29" s="1">
        <v>590</v>
      </c>
      <c r="H29" s="1" t="str">
        <f xml:space="preserve"> IF(Shipment_Details__3[SH_WEIGHT] &gt; 350, "Heavy", "Light")</f>
        <v>Heavy</v>
      </c>
      <c r="I29" s="1">
        <v>1033</v>
      </c>
      <c r="J29" s="1" t="s">
        <v>745</v>
      </c>
      <c r="K29" s="1" t="s">
        <v>746</v>
      </c>
    </row>
    <row r="30" spans="2:11" x14ac:dyDescent="0.3">
      <c r="B30" s="1">
        <v>286</v>
      </c>
      <c r="C30" s="1">
        <v>5387</v>
      </c>
      <c r="D30" s="1" t="s">
        <v>635</v>
      </c>
      <c r="E30" s="1" t="s">
        <v>595</v>
      </c>
      <c r="F30" s="1" t="s">
        <v>596</v>
      </c>
      <c r="G30" s="1">
        <v>193</v>
      </c>
      <c r="H30" s="1" t="str">
        <f xml:space="preserve"> IF(Shipment_Details__3[SH_WEIGHT] &gt; 350, "Heavy", "Light")</f>
        <v>Light</v>
      </c>
      <c r="I30" s="1">
        <v>817</v>
      </c>
      <c r="J30" s="1" t="s">
        <v>707</v>
      </c>
      <c r="K30" s="1" t="s">
        <v>708</v>
      </c>
    </row>
    <row r="31" spans="2:11" x14ac:dyDescent="0.3">
      <c r="B31" s="1">
        <v>892</v>
      </c>
      <c r="C31" s="1">
        <v>6513</v>
      </c>
      <c r="D31" s="1" t="s">
        <v>632</v>
      </c>
      <c r="E31" s="1" t="s">
        <v>595</v>
      </c>
      <c r="F31" s="1" t="s">
        <v>596</v>
      </c>
      <c r="G31" s="1">
        <v>879</v>
      </c>
      <c r="H31" s="1" t="str">
        <f xml:space="preserve"> IF(Shipment_Details__3[SH_WEIGHT] &gt; 350, "Heavy", "Light")</f>
        <v>Heavy</v>
      </c>
      <c r="I31" s="1">
        <v>1037</v>
      </c>
      <c r="J31" s="1" t="s">
        <v>890</v>
      </c>
      <c r="K31" s="1" t="s">
        <v>891</v>
      </c>
    </row>
    <row r="32" spans="2:11" x14ac:dyDescent="0.3">
      <c r="B32" s="1">
        <v>558</v>
      </c>
      <c r="C32" s="1">
        <v>3965</v>
      </c>
      <c r="D32" s="1" t="s">
        <v>609</v>
      </c>
      <c r="E32" s="1" t="s">
        <v>595</v>
      </c>
      <c r="F32" s="1" t="s">
        <v>596</v>
      </c>
      <c r="G32" s="1">
        <v>275</v>
      </c>
      <c r="H32" s="1" t="str">
        <f xml:space="preserve"> IF(Shipment_Details__3[SH_WEIGHT] &gt; 350, "Heavy", "Light")</f>
        <v>Light</v>
      </c>
      <c r="I32" s="1">
        <v>951</v>
      </c>
      <c r="J32" s="1" t="s">
        <v>795</v>
      </c>
      <c r="K32" s="1" t="s">
        <v>796</v>
      </c>
    </row>
    <row r="33" spans="2:11" x14ac:dyDescent="0.3">
      <c r="B33" s="1">
        <v>481</v>
      </c>
      <c r="C33" s="1">
        <v>8893</v>
      </c>
      <c r="D33" s="1" t="s">
        <v>594</v>
      </c>
      <c r="E33" s="1" t="s">
        <v>588</v>
      </c>
      <c r="F33" s="1" t="s">
        <v>596</v>
      </c>
      <c r="G33" s="1">
        <v>319</v>
      </c>
      <c r="H33" s="1" t="str">
        <f xml:space="preserve"> IF(Shipment_Details__3[SH_WEIGHT] &gt; 350, "Heavy", "Light")</f>
        <v>Light</v>
      </c>
      <c r="I33" s="1">
        <v>770</v>
      </c>
      <c r="J33" s="1" t="s">
        <v>704</v>
      </c>
      <c r="K33" s="1" t="s">
        <v>770</v>
      </c>
    </row>
    <row r="34" spans="2:11" x14ac:dyDescent="0.3">
      <c r="B34" s="1">
        <v>155</v>
      </c>
      <c r="C34" s="1">
        <v>1897</v>
      </c>
      <c r="D34" s="1" t="s">
        <v>619</v>
      </c>
      <c r="E34" s="1" t="s">
        <v>595</v>
      </c>
      <c r="F34" s="1" t="s">
        <v>589</v>
      </c>
      <c r="G34" s="1">
        <v>52</v>
      </c>
      <c r="H34" s="1" t="str">
        <f xml:space="preserve"> IF(Shipment_Details__3[SH_WEIGHT] &gt; 350, "Heavy", "Light")</f>
        <v>Light</v>
      </c>
      <c r="I34" s="1">
        <v>293</v>
      </c>
      <c r="J34" s="1" t="s">
        <v>17</v>
      </c>
      <c r="K34" s="1" t="s">
        <v>657</v>
      </c>
    </row>
    <row r="35" spans="2:11" x14ac:dyDescent="0.3">
      <c r="B35" s="1">
        <v>771</v>
      </c>
      <c r="C35" s="1">
        <v>390</v>
      </c>
      <c r="D35" s="1" t="s">
        <v>635</v>
      </c>
      <c r="E35" s="1" t="s">
        <v>595</v>
      </c>
      <c r="F35" s="1" t="s">
        <v>596</v>
      </c>
      <c r="G35" s="1">
        <v>702</v>
      </c>
      <c r="H35" s="1" t="str">
        <f xml:space="preserve"> IF(Shipment_Details__3[SH_WEIGHT] &gt; 350, "Heavy", "Light")</f>
        <v>Heavy</v>
      </c>
      <c r="I35" s="1">
        <v>1414</v>
      </c>
      <c r="J35" s="1" t="s">
        <v>859</v>
      </c>
      <c r="K35" s="1" t="s">
        <v>860</v>
      </c>
    </row>
    <row r="36" spans="2:11" x14ac:dyDescent="0.3">
      <c r="B36" s="1">
        <v>945</v>
      </c>
      <c r="C36" s="1">
        <v>3633</v>
      </c>
      <c r="D36" s="1" t="s">
        <v>616</v>
      </c>
      <c r="E36" s="1" t="s">
        <v>595</v>
      </c>
      <c r="F36" s="1" t="s">
        <v>589</v>
      </c>
      <c r="G36" s="1">
        <v>299</v>
      </c>
      <c r="H36" s="1" t="str">
        <f xml:space="preserve"> IF(Shipment_Details__3[SH_WEIGHT] &gt; 350, "Heavy", "Light")</f>
        <v>Light</v>
      </c>
      <c r="I36" s="1">
        <v>524</v>
      </c>
      <c r="J36" s="1" t="s">
        <v>915</v>
      </c>
      <c r="K36" s="1" t="s">
        <v>916</v>
      </c>
    </row>
    <row r="37" spans="2:11" x14ac:dyDescent="0.3">
      <c r="B37" s="1">
        <v>719</v>
      </c>
      <c r="C37" s="1">
        <v>7828</v>
      </c>
      <c r="D37" s="1" t="s">
        <v>587</v>
      </c>
      <c r="E37" s="1" t="s">
        <v>595</v>
      </c>
      <c r="F37" s="1" t="s">
        <v>596</v>
      </c>
      <c r="G37" s="1">
        <v>930</v>
      </c>
      <c r="H37" s="1" t="str">
        <f xml:space="preserve"> IF(Shipment_Details__3[SH_WEIGHT] &gt; 350, "Heavy", "Light")</f>
        <v>Heavy</v>
      </c>
      <c r="I37" s="1">
        <v>1183</v>
      </c>
      <c r="J37" s="1" t="s">
        <v>844</v>
      </c>
      <c r="K37" s="1" t="s">
        <v>845</v>
      </c>
    </row>
    <row r="38" spans="2:11" x14ac:dyDescent="0.3">
      <c r="B38" s="1">
        <v>493</v>
      </c>
      <c r="C38" s="1">
        <v>2241</v>
      </c>
      <c r="D38" s="1" t="s">
        <v>602</v>
      </c>
      <c r="E38" s="1" t="s">
        <v>595</v>
      </c>
      <c r="F38" s="1" t="s">
        <v>596</v>
      </c>
      <c r="G38" s="1">
        <v>314</v>
      </c>
      <c r="H38" s="1" t="str">
        <f xml:space="preserve"> IF(Shipment_Details__3[SH_WEIGHT] &gt; 350, "Heavy", "Light")</f>
        <v>Light</v>
      </c>
      <c r="I38" s="1">
        <v>566</v>
      </c>
      <c r="J38" s="1" t="s">
        <v>773</v>
      </c>
      <c r="K38" s="1" t="s">
        <v>774</v>
      </c>
    </row>
    <row r="39" spans="2:11" x14ac:dyDescent="0.3">
      <c r="B39" s="1">
        <v>998</v>
      </c>
      <c r="C39" s="1">
        <v>896</v>
      </c>
      <c r="D39" s="1" t="s">
        <v>619</v>
      </c>
      <c r="E39" s="1" t="s">
        <v>588</v>
      </c>
      <c r="F39" s="1" t="s">
        <v>589</v>
      </c>
      <c r="G39" s="1">
        <v>109</v>
      </c>
      <c r="H39" s="1" t="str">
        <f xml:space="preserve"> IF(Shipment_Details__3[SH_WEIGHT] &gt; 350, "Heavy", "Light")</f>
        <v>Light</v>
      </c>
      <c r="I39" s="1">
        <v>961</v>
      </c>
      <c r="J39" s="1" t="s">
        <v>932</v>
      </c>
      <c r="K39" s="1" t="s">
        <v>933</v>
      </c>
    </row>
    <row r="40" spans="2:11" x14ac:dyDescent="0.3">
      <c r="B40" s="1">
        <v>968</v>
      </c>
      <c r="C40" s="1">
        <v>6361</v>
      </c>
      <c r="D40" s="1" t="s">
        <v>646</v>
      </c>
      <c r="E40" s="1" t="s">
        <v>595</v>
      </c>
      <c r="F40" s="1" t="s">
        <v>596</v>
      </c>
      <c r="G40" s="1">
        <v>24</v>
      </c>
      <c r="H40" s="1" t="str">
        <f xml:space="preserve"> IF(Shipment_Details__3[SH_WEIGHT] &gt; 350, "Heavy", "Light")</f>
        <v>Light</v>
      </c>
      <c r="I40" s="1">
        <v>54</v>
      </c>
      <c r="J40" s="1" t="s">
        <v>923</v>
      </c>
      <c r="K40" s="1" t="s">
        <v>256</v>
      </c>
    </row>
    <row r="41" spans="2:11" x14ac:dyDescent="0.3">
      <c r="B41" s="1">
        <v>738</v>
      </c>
      <c r="C41" s="1">
        <v>6713</v>
      </c>
      <c r="D41" s="1" t="s">
        <v>635</v>
      </c>
      <c r="E41" s="1" t="s">
        <v>595</v>
      </c>
      <c r="F41" s="1" t="s">
        <v>589</v>
      </c>
      <c r="G41" s="1">
        <v>545</v>
      </c>
      <c r="H41" s="1" t="str">
        <f xml:space="preserve"> IF(Shipment_Details__3[SH_WEIGHT] &gt; 350, "Heavy", "Light")</f>
        <v>Heavy</v>
      </c>
      <c r="I41" s="1">
        <v>1044</v>
      </c>
      <c r="J41" s="1" t="s">
        <v>852</v>
      </c>
      <c r="K41" s="1" t="s">
        <v>853</v>
      </c>
    </row>
    <row r="42" spans="2:11" x14ac:dyDescent="0.3">
      <c r="B42" s="1">
        <v>912</v>
      </c>
      <c r="C42" s="1">
        <v>4283</v>
      </c>
      <c r="D42" s="1" t="s">
        <v>605</v>
      </c>
      <c r="E42" s="1" t="s">
        <v>588</v>
      </c>
      <c r="F42" s="1" t="s">
        <v>596</v>
      </c>
      <c r="G42" s="1">
        <v>505</v>
      </c>
      <c r="H42" s="1" t="str">
        <f xml:space="preserve"> IF(Shipment_Details__3[SH_WEIGHT] &gt; 350, "Heavy", "Light")</f>
        <v>Heavy</v>
      </c>
      <c r="I42" s="1">
        <v>1082</v>
      </c>
      <c r="J42" s="1" t="s">
        <v>902</v>
      </c>
      <c r="K42" s="1" t="s">
        <v>903</v>
      </c>
    </row>
    <row r="43" spans="2:11" x14ac:dyDescent="0.3">
      <c r="B43" s="1">
        <v>782</v>
      </c>
      <c r="C43" s="1">
        <v>9486</v>
      </c>
      <c r="D43" s="1" t="s">
        <v>635</v>
      </c>
      <c r="E43" s="1" t="s">
        <v>588</v>
      </c>
      <c r="F43" s="1" t="s">
        <v>596</v>
      </c>
      <c r="G43" s="1">
        <v>182</v>
      </c>
      <c r="H43" s="1" t="str">
        <f xml:space="preserve"> IF(Shipment_Details__3[SH_WEIGHT] &gt; 350, "Heavy", "Light")</f>
        <v>Light</v>
      </c>
      <c r="I43" s="1">
        <v>871</v>
      </c>
      <c r="J43" s="1" t="s">
        <v>863</v>
      </c>
      <c r="K43" s="1" t="s">
        <v>864</v>
      </c>
    </row>
    <row r="44" spans="2:11" x14ac:dyDescent="0.3">
      <c r="B44" s="1">
        <v>140</v>
      </c>
      <c r="C44" s="1">
        <v>308</v>
      </c>
      <c r="D44" s="1" t="s">
        <v>632</v>
      </c>
      <c r="E44" s="1" t="s">
        <v>588</v>
      </c>
      <c r="F44" s="1" t="s">
        <v>596</v>
      </c>
      <c r="G44" s="1">
        <v>226</v>
      </c>
      <c r="H44" s="1" t="str">
        <f xml:space="preserve"> IF(Shipment_Details__3[SH_WEIGHT] &gt; 350, "Heavy", "Light")</f>
        <v>Light</v>
      </c>
      <c r="I44" s="1">
        <v>970</v>
      </c>
      <c r="J44" s="1" t="s">
        <v>652</v>
      </c>
      <c r="K44" s="1" t="s">
        <v>653</v>
      </c>
    </row>
    <row r="45" spans="2:11" x14ac:dyDescent="0.3">
      <c r="B45" s="1">
        <v>702</v>
      </c>
      <c r="C45" s="1">
        <v>8927</v>
      </c>
      <c r="D45" s="1" t="s">
        <v>602</v>
      </c>
      <c r="E45" s="1" t="s">
        <v>588</v>
      </c>
      <c r="F45" s="1" t="s">
        <v>596</v>
      </c>
      <c r="G45" s="1">
        <v>111</v>
      </c>
      <c r="H45" s="1" t="str">
        <f xml:space="preserve"> IF(Shipment_Details__3[SH_WEIGHT] &gt; 350, "Heavy", "Light")</f>
        <v>Light</v>
      </c>
      <c r="I45" s="1">
        <v>617</v>
      </c>
      <c r="J45" s="1" t="s">
        <v>834</v>
      </c>
      <c r="K45" s="1" t="s">
        <v>835</v>
      </c>
    </row>
    <row r="46" spans="2:11" x14ac:dyDescent="0.3">
      <c r="B46" s="1">
        <v>284</v>
      </c>
      <c r="C46" s="1">
        <v>249</v>
      </c>
      <c r="D46" s="1" t="s">
        <v>619</v>
      </c>
      <c r="E46" s="1" t="s">
        <v>588</v>
      </c>
      <c r="F46" s="1" t="s">
        <v>589</v>
      </c>
      <c r="G46" s="1">
        <v>145</v>
      </c>
      <c r="H46" s="1" t="str">
        <f xml:space="preserve"> IF(Shipment_Details__3[SH_WEIGHT] &gt; 350, "Heavy", "Light")</f>
        <v>Light</v>
      </c>
      <c r="I46" s="1">
        <v>814</v>
      </c>
      <c r="J46" s="1" t="s">
        <v>706</v>
      </c>
      <c r="K46" s="1" t="s">
        <v>17</v>
      </c>
    </row>
    <row r="47" spans="2:11" x14ac:dyDescent="0.3">
      <c r="B47" s="1">
        <v>199</v>
      </c>
      <c r="C47" s="1">
        <v>2620</v>
      </c>
      <c r="D47" s="1" t="s">
        <v>635</v>
      </c>
      <c r="E47" s="1" t="s">
        <v>595</v>
      </c>
      <c r="F47" s="1" t="s">
        <v>596</v>
      </c>
      <c r="G47" s="1">
        <v>829</v>
      </c>
      <c r="H47" s="1" t="str">
        <f xml:space="preserve"> IF(Shipment_Details__3[SH_WEIGHT] &gt; 350, "Heavy", "Light")</f>
        <v>Heavy</v>
      </c>
      <c r="I47" s="1">
        <v>1145</v>
      </c>
      <c r="J47" s="1" t="s">
        <v>677</v>
      </c>
      <c r="K47" s="1" t="s">
        <v>678</v>
      </c>
    </row>
    <row r="48" spans="2:11" x14ac:dyDescent="0.3">
      <c r="B48" s="1">
        <v>228</v>
      </c>
      <c r="C48" s="1">
        <v>1164</v>
      </c>
      <c r="D48" s="1" t="s">
        <v>635</v>
      </c>
      <c r="E48" s="1" t="s">
        <v>595</v>
      </c>
      <c r="F48" s="1" t="s">
        <v>596</v>
      </c>
      <c r="G48" s="1">
        <v>269</v>
      </c>
      <c r="H48" s="1" t="str">
        <f xml:space="preserve"> IF(Shipment_Details__3[SH_WEIGHT] &gt; 350, "Heavy", "Light")</f>
        <v>Light</v>
      </c>
      <c r="I48" s="1">
        <v>902</v>
      </c>
      <c r="J48" s="1" t="s">
        <v>17</v>
      </c>
      <c r="K48" s="1" t="s">
        <v>692</v>
      </c>
    </row>
    <row r="49" spans="2:11" x14ac:dyDescent="0.3">
      <c r="B49" s="1">
        <v>908</v>
      </c>
      <c r="C49" s="1">
        <v>4711</v>
      </c>
      <c r="D49" s="1" t="s">
        <v>619</v>
      </c>
      <c r="E49" s="1" t="s">
        <v>588</v>
      </c>
      <c r="F49" s="1" t="s">
        <v>596</v>
      </c>
      <c r="G49" s="1">
        <v>660</v>
      </c>
      <c r="H49" s="1" t="str">
        <f xml:space="preserve"> IF(Shipment_Details__3[SH_WEIGHT] &gt; 350, "Heavy", "Light")</f>
        <v>Heavy</v>
      </c>
      <c r="I49" s="1">
        <v>1470</v>
      </c>
      <c r="J49" s="1" t="s">
        <v>900</v>
      </c>
      <c r="K49" s="1" t="s">
        <v>901</v>
      </c>
    </row>
    <row r="50" spans="2:11" x14ac:dyDescent="0.3">
      <c r="B50" s="1">
        <v>594</v>
      </c>
      <c r="C50" s="1">
        <v>4053</v>
      </c>
      <c r="D50" s="1" t="s">
        <v>602</v>
      </c>
      <c r="E50" s="1" t="s">
        <v>595</v>
      </c>
      <c r="F50" s="1" t="s">
        <v>596</v>
      </c>
      <c r="G50" s="1">
        <v>484</v>
      </c>
      <c r="H50" s="1" t="str">
        <f xml:space="preserve"> IF(Shipment_Details__3[SH_WEIGHT] &gt; 350, "Heavy", "Light")</f>
        <v>Heavy</v>
      </c>
      <c r="I50" s="1">
        <v>568</v>
      </c>
      <c r="J50" s="1" t="s">
        <v>789</v>
      </c>
      <c r="K50" s="1" t="s">
        <v>808</v>
      </c>
    </row>
    <row r="51" spans="2:11" x14ac:dyDescent="0.3">
      <c r="B51" s="1">
        <v>542</v>
      </c>
      <c r="C51" s="1">
        <v>4272</v>
      </c>
      <c r="D51" s="1" t="s">
        <v>646</v>
      </c>
      <c r="E51" s="1" t="s">
        <v>588</v>
      </c>
      <c r="F51" s="1" t="s">
        <v>596</v>
      </c>
      <c r="G51" s="1">
        <v>100</v>
      </c>
      <c r="H51" s="1" t="str">
        <f xml:space="preserve"> IF(Shipment_Details__3[SH_WEIGHT] &gt; 350, "Heavy", "Light")</f>
        <v>Light</v>
      </c>
      <c r="I51" s="1">
        <v>487</v>
      </c>
      <c r="J51" s="1" t="s">
        <v>335</v>
      </c>
      <c r="K51" s="1" t="s">
        <v>790</v>
      </c>
    </row>
    <row r="52" spans="2:11" x14ac:dyDescent="0.3">
      <c r="B52" s="1">
        <v>586</v>
      </c>
      <c r="C52" s="1">
        <v>7005</v>
      </c>
      <c r="D52" s="1" t="s">
        <v>594</v>
      </c>
      <c r="E52" s="1" t="s">
        <v>595</v>
      </c>
      <c r="F52" s="1" t="s">
        <v>589</v>
      </c>
      <c r="G52" s="1">
        <v>711</v>
      </c>
      <c r="H52" s="1" t="str">
        <f xml:space="preserve"> IF(Shipment_Details__3[SH_WEIGHT] &gt; 350, "Heavy", "Light")</f>
        <v>Heavy</v>
      </c>
      <c r="I52" s="1">
        <v>1197</v>
      </c>
      <c r="J52" s="1" t="s">
        <v>804</v>
      </c>
      <c r="K52" s="1" t="s">
        <v>805</v>
      </c>
    </row>
    <row r="53" spans="2:11" x14ac:dyDescent="0.3">
      <c r="B53" s="1">
        <v>636</v>
      </c>
      <c r="C53" s="1">
        <v>2308</v>
      </c>
      <c r="D53" s="1" t="s">
        <v>602</v>
      </c>
      <c r="E53" s="1" t="s">
        <v>588</v>
      </c>
      <c r="F53" s="1" t="s">
        <v>596</v>
      </c>
      <c r="G53" s="1">
        <v>325</v>
      </c>
      <c r="H53" s="1" t="str">
        <f xml:space="preserve"> IF(Shipment_Details__3[SH_WEIGHT] &gt; 350, "Heavy", "Light")</f>
        <v>Light</v>
      </c>
      <c r="I53" s="1">
        <v>994</v>
      </c>
      <c r="J53" s="1" t="s">
        <v>819</v>
      </c>
      <c r="K53" s="1" t="s">
        <v>820</v>
      </c>
    </row>
    <row r="54" spans="2:11" x14ac:dyDescent="0.3">
      <c r="B54" s="1">
        <v>581</v>
      </c>
      <c r="C54" s="1">
        <v>5150</v>
      </c>
      <c r="D54" s="1" t="s">
        <v>695</v>
      </c>
      <c r="E54" s="1" t="s">
        <v>595</v>
      </c>
      <c r="F54" s="1" t="s">
        <v>596</v>
      </c>
      <c r="G54" s="1">
        <v>209</v>
      </c>
      <c r="H54" s="1" t="str">
        <f xml:space="preserve"> IF(Shipment_Details__3[SH_WEIGHT] &gt; 350, "Heavy", "Light")</f>
        <v>Light</v>
      </c>
      <c r="I54" s="1">
        <v>933</v>
      </c>
      <c r="J54" s="1" t="s">
        <v>802</v>
      </c>
      <c r="K54" s="1" t="s">
        <v>803</v>
      </c>
    </row>
    <row r="55" spans="2:11" x14ac:dyDescent="0.3">
      <c r="B55" s="1">
        <v>336</v>
      </c>
      <c r="C55" s="1">
        <v>693</v>
      </c>
      <c r="D55" s="1" t="s">
        <v>594</v>
      </c>
      <c r="E55" s="1" t="s">
        <v>588</v>
      </c>
      <c r="F55" s="1" t="s">
        <v>589</v>
      </c>
      <c r="G55" s="1">
        <v>996</v>
      </c>
      <c r="H55" s="1" t="str">
        <f xml:space="preserve"> IF(Shipment_Details__3[SH_WEIGHT] &gt; 350, "Heavy", "Light")</f>
        <v>Heavy</v>
      </c>
      <c r="I55" s="1">
        <v>1168</v>
      </c>
      <c r="J55" s="1" t="s">
        <v>17</v>
      </c>
      <c r="K55" s="1" t="s">
        <v>727</v>
      </c>
    </row>
    <row r="56" spans="2:11" x14ac:dyDescent="0.3">
      <c r="B56" s="1">
        <v>504</v>
      </c>
      <c r="C56" s="1">
        <v>9598</v>
      </c>
      <c r="D56" s="1" t="s">
        <v>632</v>
      </c>
      <c r="E56" s="1" t="s">
        <v>588</v>
      </c>
      <c r="F56" s="1" t="s">
        <v>596</v>
      </c>
      <c r="G56" s="1">
        <v>420</v>
      </c>
      <c r="H56" s="1" t="str">
        <f xml:space="preserve"> IF(Shipment_Details__3[SH_WEIGHT] &gt; 350, "Heavy", "Light")</f>
        <v>Heavy</v>
      </c>
      <c r="I56" s="1">
        <v>561</v>
      </c>
      <c r="J56" s="1" t="s">
        <v>778</v>
      </c>
      <c r="K56" s="1" t="s">
        <v>612</v>
      </c>
    </row>
    <row r="57" spans="2:11" x14ac:dyDescent="0.3">
      <c r="B57" s="1">
        <v>346</v>
      </c>
      <c r="C57" s="1">
        <v>8103</v>
      </c>
      <c r="D57" s="1" t="s">
        <v>609</v>
      </c>
      <c r="E57" s="1" t="s">
        <v>588</v>
      </c>
      <c r="F57" s="1" t="s">
        <v>589</v>
      </c>
      <c r="G57" s="1">
        <v>182</v>
      </c>
      <c r="H57" s="1" t="str">
        <f xml:space="preserve"> IF(Shipment_Details__3[SH_WEIGHT] &gt; 350, "Heavy", "Light")</f>
        <v>Light</v>
      </c>
      <c r="I57" s="1">
        <v>850</v>
      </c>
      <c r="J57" s="1" t="s">
        <v>732</v>
      </c>
      <c r="K57" s="1" t="s">
        <v>733</v>
      </c>
    </row>
    <row r="58" spans="2:11" x14ac:dyDescent="0.3">
      <c r="B58" s="1">
        <v>135</v>
      </c>
      <c r="C58" s="1">
        <v>8894</v>
      </c>
      <c r="D58" s="1" t="s">
        <v>594</v>
      </c>
      <c r="E58" s="1" t="s">
        <v>595</v>
      </c>
      <c r="F58" s="1" t="s">
        <v>589</v>
      </c>
      <c r="G58" s="1">
        <v>901</v>
      </c>
      <c r="H58" s="1" t="str">
        <f xml:space="preserve"> IF(Shipment_Details__3[SH_WEIGHT] &gt; 350, "Heavy", "Light")</f>
        <v>Heavy</v>
      </c>
      <c r="I58" s="1">
        <v>1393</v>
      </c>
      <c r="J58" s="1" t="s">
        <v>649</v>
      </c>
      <c r="K58" s="1" t="s">
        <v>650</v>
      </c>
    </row>
    <row r="59" spans="2:11" x14ac:dyDescent="0.3">
      <c r="B59" s="1">
        <v>822</v>
      </c>
      <c r="C59" s="1">
        <v>114</v>
      </c>
      <c r="D59" s="1" t="s">
        <v>594</v>
      </c>
      <c r="E59" s="1" t="s">
        <v>588</v>
      </c>
      <c r="F59" s="1" t="s">
        <v>596</v>
      </c>
      <c r="G59" s="1">
        <v>88</v>
      </c>
      <c r="H59" s="1" t="str">
        <f xml:space="preserve"> IF(Shipment_Details__3[SH_WEIGHT] &gt; 350, "Heavy", "Light")</f>
        <v>Light</v>
      </c>
      <c r="I59" s="1">
        <v>426</v>
      </c>
      <c r="J59" s="1" t="s">
        <v>872</v>
      </c>
      <c r="K59" s="1" t="s">
        <v>873</v>
      </c>
    </row>
    <row r="60" spans="2:11" x14ac:dyDescent="0.3">
      <c r="B60" s="1">
        <v>95</v>
      </c>
      <c r="C60" s="1">
        <v>6546</v>
      </c>
      <c r="D60" s="1" t="s">
        <v>635</v>
      </c>
      <c r="E60" s="1" t="s">
        <v>595</v>
      </c>
      <c r="F60" s="1" t="s">
        <v>596</v>
      </c>
      <c r="G60" s="1">
        <v>660</v>
      </c>
      <c r="H60" s="1" t="str">
        <f xml:space="preserve"> IF(Shipment_Details__3[SH_WEIGHT] &gt; 350, "Heavy", "Light")</f>
        <v>Heavy</v>
      </c>
      <c r="I60" s="1">
        <v>1208</v>
      </c>
      <c r="J60" s="1" t="s">
        <v>636</v>
      </c>
      <c r="K60" s="1" t="s">
        <v>637</v>
      </c>
    </row>
    <row r="61" spans="2:11" x14ac:dyDescent="0.3">
      <c r="B61" s="1">
        <v>597</v>
      </c>
      <c r="C61" s="1">
        <v>3571</v>
      </c>
      <c r="D61" s="1" t="s">
        <v>632</v>
      </c>
      <c r="E61" s="1" t="s">
        <v>595</v>
      </c>
      <c r="F61" s="1" t="s">
        <v>596</v>
      </c>
      <c r="G61" s="1">
        <v>267</v>
      </c>
      <c r="H61" s="1" t="str">
        <f xml:space="preserve"> IF(Shipment_Details__3[SH_WEIGHT] &gt; 350, "Heavy", "Light")</f>
        <v>Light</v>
      </c>
      <c r="I61" s="1">
        <v>925</v>
      </c>
      <c r="J61" s="1" t="s">
        <v>811</v>
      </c>
      <c r="K61" s="1" t="s">
        <v>812</v>
      </c>
    </row>
    <row r="62" spans="2:11" x14ac:dyDescent="0.3">
      <c r="B62" s="1">
        <v>340</v>
      </c>
      <c r="C62" s="1">
        <v>7316</v>
      </c>
      <c r="D62" s="1" t="s">
        <v>605</v>
      </c>
      <c r="E62" s="1" t="s">
        <v>588</v>
      </c>
      <c r="F62" s="1" t="s">
        <v>589</v>
      </c>
      <c r="G62" s="1">
        <v>905</v>
      </c>
      <c r="H62" s="1" t="str">
        <f xml:space="preserve"> IF(Shipment_Details__3[SH_WEIGHT] &gt; 350, "Heavy", "Light")</f>
        <v>Heavy</v>
      </c>
      <c r="I62" s="1">
        <v>1392</v>
      </c>
      <c r="J62" s="1" t="s">
        <v>730</v>
      </c>
      <c r="K62" s="1" t="s">
        <v>731</v>
      </c>
    </row>
    <row r="63" spans="2:11" x14ac:dyDescent="0.3">
      <c r="B63" s="1">
        <v>905</v>
      </c>
      <c r="C63" s="1">
        <v>2478</v>
      </c>
      <c r="D63" s="1" t="s">
        <v>632</v>
      </c>
      <c r="E63" s="1" t="s">
        <v>595</v>
      </c>
      <c r="F63" s="1" t="s">
        <v>589</v>
      </c>
      <c r="G63" s="1">
        <v>799</v>
      </c>
      <c r="H63" s="1" t="str">
        <f xml:space="preserve"> IF(Shipment_Details__3[SH_WEIGHT] &gt; 350, "Heavy", "Light")</f>
        <v>Heavy</v>
      </c>
      <c r="I63" s="1">
        <v>1425</v>
      </c>
      <c r="J63" s="1" t="s">
        <v>896</v>
      </c>
      <c r="K63" s="1" t="s">
        <v>897</v>
      </c>
    </row>
    <row r="64" spans="2:11" x14ac:dyDescent="0.3">
      <c r="B64" s="1">
        <v>250</v>
      </c>
      <c r="C64" s="1">
        <v>1215</v>
      </c>
      <c r="D64" s="1" t="s">
        <v>594</v>
      </c>
      <c r="E64" s="1" t="s">
        <v>588</v>
      </c>
      <c r="F64" s="1" t="s">
        <v>589</v>
      </c>
      <c r="G64" s="1">
        <v>773</v>
      </c>
      <c r="H64" s="1" t="str">
        <f xml:space="preserve"> IF(Shipment_Details__3[SH_WEIGHT] &gt; 350, "Heavy", "Light")</f>
        <v>Heavy</v>
      </c>
      <c r="I64" s="1">
        <v>1225</v>
      </c>
      <c r="J64" s="1" t="s">
        <v>698</v>
      </c>
      <c r="K64" s="1" t="s">
        <v>699</v>
      </c>
    </row>
    <row r="65" spans="2:11" x14ac:dyDescent="0.3">
      <c r="B65" s="1">
        <v>400</v>
      </c>
      <c r="C65" s="1">
        <v>5402</v>
      </c>
      <c r="D65" s="1" t="s">
        <v>632</v>
      </c>
      <c r="E65" s="1" t="s">
        <v>595</v>
      </c>
      <c r="F65" s="1" t="s">
        <v>589</v>
      </c>
      <c r="G65" s="1">
        <v>78</v>
      </c>
      <c r="H65" s="1" t="str">
        <f xml:space="preserve"> IF(Shipment_Details__3[SH_WEIGHT] &gt; 350, "Heavy", "Light")</f>
        <v>Light</v>
      </c>
      <c r="I65" s="1">
        <v>403</v>
      </c>
      <c r="J65" s="1" t="s">
        <v>751</v>
      </c>
      <c r="K65" s="1" t="s">
        <v>752</v>
      </c>
    </row>
    <row r="66" spans="2:11" x14ac:dyDescent="0.3">
      <c r="B66" s="1">
        <v>877</v>
      </c>
      <c r="C66" s="1">
        <v>1647</v>
      </c>
      <c r="D66" s="1" t="s">
        <v>609</v>
      </c>
      <c r="E66" s="1" t="s">
        <v>595</v>
      </c>
      <c r="F66" s="1" t="s">
        <v>589</v>
      </c>
      <c r="G66" s="1">
        <v>791</v>
      </c>
      <c r="H66" s="1" t="str">
        <f xml:space="preserve"> IF(Shipment_Details__3[SH_WEIGHT] &gt; 350, "Heavy", "Light")</f>
        <v>Heavy</v>
      </c>
      <c r="I66" s="1">
        <v>1169</v>
      </c>
      <c r="J66" s="1" t="s">
        <v>888</v>
      </c>
      <c r="K66" s="1" t="s">
        <v>889</v>
      </c>
    </row>
    <row r="67" spans="2:11" x14ac:dyDescent="0.3">
      <c r="B67" s="1">
        <v>97</v>
      </c>
      <c r="C67" s="1">
        <v>9423</v>
      </c>
      <c r="D67" s="1" t="s">
        <v>594</v>
      </c>
      <c r="E67" s="1" t="s">
        <v>595</v>
      </c>
      <c r="F67" s="1" t="s">
        <v>589</v>
      </c>
      <c r="G67" s="1">
        <v>603</v>
      </c>
      <c r="H67" s="1" t="str">
        <f xml:space="preserve"> IF(Shipment_Details__3[SH_WEIGHT] &gt; 350, "Heavy", "Light")</f>
        <v>Heavy</v>
      </c>
      <c r="I67" s="1">
        <v>1167</v>
      </c>
      <c r="J67" s="1" t="s">
        <v>638</v>
      </c>
      <c r="K67" s="1" t="s">
        <v>639</v>
      </c>
    </row>
    <row r="68" spans="2:11" x14ac:dyDescent="0.3">
      <c r="B68" s="1">
        <v>12</v>
      </c>
      <c r="C68" s="1">
        <v>6404</v>
      </c>
      <c r="D68" s="1" t="s">
        <v>594</v>
      </c>
      <c r="E68" s="1" t="s">
        <v>595</v>
      </c>
      <c r="F68" s="1" t="s">
        <v>596</v>
      </c>
      <c r="G68" s="1">
        <v>360</v>
      </c>
      <c r="H68" s="1" t="str">
        <f xml:space="preserve"> IF(Shipment_Details__3[SH_WEIGHT] &gt; 350, "Heavy", "Light")</f>
        <v>Heavy</v>
      </c>
      <c r="I68" s="1">
        <v>565</v>
      </c>
      <c r="J68" s="1" t="s">
        <v>597</v>
      </c>
      <c r="K68" s="1" t="s">
        <v>598</v>
      </c>
    </row>
    <row r="69" spans="2:11" x14ac:dyDescent="0.3">
      <c r="B69" s="1">
        <v>353</v>
      </c>
      <c r="C69" s="1">
        <v>6767</v>
      </c>
      <c r="D69" s="1" t="s">
        <v>605</v>
      </c>
      <c r="E69" s="1" t="s">
        <v>595</v>
      </c>
      <c r="F69" s="1" t="s">
        <v>589</v>
      </c>
      <c r="G69" s="1">
        <v>84</v>
      </c>
      <c r="H69" s="1" t="str">
        <f xml:space="preserve"> IF(Shipment_Details__3[SH_WEIGHT] &gt; 350, "Heavy", "Light")</f>
        <v>Light</v>
      </c>
      <c r="I69" s="1">
        <v>354</v>
      </c>
      <c r="J69" s="1" t="s">
        <v>735</v>
      </c>
      <c r="K69" s="1" t="s">
        <v>736</v>
      </c>
    </row>
    <row r="70" spans="2:11" x14ac:dyDescent="0.3">
      <c r="B70" s="1">
        <v>856</v>
      </c>
      <c r="C70" s="1">
        <v>1278</v>
      </c>
      <c r="D70" s="1" t="s">
        <v>695</v>
      </c>
      <c r="E70" s="1" t="s">
        <v>595</v>
      </c>
      <c r="F70" s="1" t="s">
        <v>596</v>
      </c>
      <c r="G70" s="1">
        <v>880</v>
      </c>
      <c r="H70" s="1" t="str">
        <f xml:space="preserve"> IF(Shipment_Details__3[SH_WEIGHT] &gt; 350, "Heavy", "Light")</f>
        <v>Heavy</v>
      </c>
      <c r="I70" s="1">
        <v>1178</v>
      </c>
      <c r="J70" s="1" t="s">
        <v>879</v>
      </c>
      <c r="K70" s="1" t="s">
        <v>880</v>
      </c>
    </row>
    <row r="71" spans="2:11" x14ac:dyDescent="0.3">
      <c r="B71" s="1">
        <v>1</v>
      </c>
      <c r="C71" s="1">
        <v>1334</v>
      </c>
      <c r="D71" s="1" t="s">
        <v>587</v>
      </c>
      <c r="E71" s="1" t="s">
        <v>588</v>
      </c>
      <c r="F71" s="1" t="s">
        <v>589</v>
      </c>
      <c r="G71" s="1">
        <v>947</v>
      </c>
      <c r="H71" s="1" t="str">
        <f xml:space="preserve"> IF(Shipment_Details__3[SH_WEIGHT] &gt; 350, "Heavy", "Light")</f>
        <v>Heavy</v>
      </c>
      <c r="I71" s="1">
        <v>1385</v>
      </c>
      <c r="J71" s="1" t="s">
        <v>590</v>
      </c>
      <c r="K71" s="1" t="s">
        <v>591</v>
      </c>
    </row>
    <row r="72" spans="2:11" x14ac:dyDescent="0.3">
      <c r="B72" s="1">
        <v>390</v>
      </c>
      <c r="C72" s="1">
        <v>8887</v>
      </c>
      <c r="D72" s="1" t="s">
        <v>695</v>
      </c>
      <c r="E72" s="1" t="s">
        <v>595</v>
      </c>
      <c r="F72" s="1" t="s">
        <v>596</v>
      </c>
      <c r="G72" s="1">
        <v>234</v>
      </c>
      <c r="H72" s="1" t="str">
        <f xml:space="preserve"> IF(Shipment_Details__3[SH_WEIGHT] &gt; 350, "Heavy", "Light")</f>
        <v>Light</v>
      </c>
      <c r="I72" s="1">
        <v>780</v>
      </c>
      <c r="J72" s="1" t="s">
        <v>747</v>
      </c>
      <c r="K72" s="1" t="s">
        <v>748</v>
      </c>
    </row>
    <row r="73" spans="2:11" x14ac:dyDescent="0.3">
      <c r="B73" s="1">
        <v>446</v>
      </c>
      <c r="C73" s="1">
        <v>9858</v>
      </c>
      <c r="D73" s="1" t="s">
        <v>646</v>
      </c>
      <c r="E73" s="1" t="s">
        <v>595</v>
      </c>
      <c r="F73" s="1" t="s">
        <v>589</v>
      </c>
      <c r="G73" s="1">
        <v>931</v>
      </c>
      <c r="H73" s="1" t="str">
        <f xml:space="preserve"> IF(Shipment_Details__3[SH_WEIGHT] &gt; 350, "Heavy", "Light")</f>
        <v>Heavy</v>
      </c>
      <c r="I73" s="1">
        <v>1247</v>
      </c>
      <c r="J73" s="1" t="s">
        <v>762</v>
      </c>
      <c r="K73" s="1" t="s">
        <v>763</v>
      </c>
    </row>
    <row r="74" spans="2:11" x14ac:dyDescent="0.3">
      <c r="B74" s="1">
        <v>32</v>
      </c>
      <c r="C74" s="1">
        <v>9636</v>
      </c>
      <c r="D74" s="1" t="s">
        <v>587</v>
      </c>
      <c r="E74" s="1" t="s">
        <v>595</v>
      </c>
      <c r="F74" s="1" t="s">
        <v>589</v>
      </c>
      <c r="G74" s="1">
        <v>478</v>
      </c>
      <c r="H74" s="1" t="str">
        <f xml:space="preserve"> IF(Shipment_Details__3[SH_WEIGHT] &gt; 350, "Heavy", "Light")</f>
        <v>Heavy</v>
      </c>
      <c r="I74" s="1">
        <v>705</v>
      </c>
      <c r="J74" s="1" t="s">
        <v>607</v>
      </c>
      <c r="K74" s="1" t="s">
        <v>608</v>
      </c>
    </row>
    <row r="75" spans="2:11" x14ac:dyDescent="0.3">
      <c r="B75" s="1">
        <v>420</v>
      </c>
      <c r="C75" s="1">
        <v>9943</v>
      </c>
      <c r="D75" s="1" t="s">
        <v>609</v>
      </c>
      <c r="E75" s="1" t="s">
        <v>595</v>
      </c>
      <c r="F75" s="1" t="s">
        <v>589</v>
      </c>
      <c r="G75" s="1">
        <v>638</v>
      </c>
      <c r="H75" s="1" t="str">
        <f xml:space="preserve"> IF(Shipment_Details__3[SH_WEIGHT] &gt; 350, "Heavy", "Light")</f>
        <v>Heavy</v>
      </c>
      <c r="I75" s="1">
        <v>1130</v>
      </c>
      <c r="J75" s="1" t="s">
        <v>754</v>
      </c>
      <c r="K75" s="1" t="s">
        <v>166</v>
      </c>
    </row>
    <row r="76" spans="2:11" x14ac:dyDescent="0.3">
      <c r="B76" s="1">
        <v>708</v>
      </c>
      <c r="C76" s="1">
        <v>1246</v>
      </c>
      <c r="D76" s="1" t="s">
        <v>609</v>
      </c>
      <c r="E76" s="1" t="s">
        <v>595</v>
      </c>
      <c r="F76" s="1" t="s">
        <v>589</v>
      </c>
      <c r="G76" s="1">
        <v>50</v>
      </c>
      <c r="H76" s="1" t="str">
        <f xml:space="preserve"> IF(Shipment_Details__3[SH_WEIGHT] &gt; 350, "Heavy", "Light")</f>
        <v>Light</v>
      </c>
      <c r="I76" s="1">
        <v>72</v>
      </c>
      <c r="J76" s="1" t="s">
        <v>840</v>
      </c>
      <c r="K76" s="1" t="s">
        <v>841</v>
      </c>
    </row>
    <row r="77" spans="2:11" x14ac:dyDescent="0.3">
      <c r="B77" s="1">
        <v>227</v>
      </c>
      <c r="C77" s="1">
        <v>4527</v>
      </c>
      <c r="D77" s="1" t="s">
        <v>609</v>
      </c>
      <c r="E77" s="1" t="s">
        <v>588</v>
      </c>
      <c r="F77" s="1" t="s">
        <v>596</v>
      </c>
      <c r="G77" s="1">
        <v>477</v>
      </c>
      <c r="H77" s="1" t="str">
        <f xml:space="preserve"> IF(Shipment_Details__3[SH_WEIGHT] &gt; 350, "Heavy", "Light")</f>
        <v>Heavy</v>
      </c>
      <c r="I77" s="1">
        <v>564</v>
      </c>
      <c r="J77" s="1" t="s">
        <v>690</v>
      </c>
      <c r="K77" s="1" t="s">
        <v>691</v>
      </c>
    </row>
    <row r="78" spans="2:11" x14ac:dyDescent="0.3">
      <c r="B78" s="1">
        <v>595</v>
      </c>
      <c r="C78" s="1">
        <v>3782</v>
      </c>
      <c r="D78" s="1" t="s">
        <v>605</v>
      </c>
      <c r="E78" s="1" t="s">
        <v>588</v>
      </c>
      <c r="F78" s="1" t="s">
        <v>596</v>
      </c>
      <c r="G78" s="1">
        <v>879</v>
      </c>
      <c r="H78" s="1" t="str">
        <f xml:space="preserve"> IF(Shipment_Details__3[SH_WEIGHT] &gt; 350, "Heavy", "Light")</f>
        <v>Heavy</v>
      </c>
      <c r="I78" s="1">
        <v>1040</v>
      </c>
      <c r="J78" s="1" t="s">
        <v>809</v>
      </c>
      <c r="K78" s="1" t="s">
        <v>810</v>
      </c>
    </row>
    <row r="79" spans="2:11" x14ac:dyDescent="0.3">
      <c r="B79" s="1">
        <v>211</v>
      </c>
      <c r="C79" s="1">
        <v>6225</v>
      </c>
      <c r="D79" s="1" t="s">
        <v>635</v>
      </c>
      <c r="E79" s="1" t="s">
        <v>595</v>
      </c>
      <c r="F79" s="1" t="s">
        <v>589</v>
      </c>
      <c r="G79" s="1">
        <v>912</v>
      </c>
      <c r="H79" s="1" t="str">
        <f xml:space="preserve"> IF(Shipment_Details__3[SH_WEIGHT] &gt; 350, "Heavy", "Light")</f>
        <v>Heavy</v>
      </c>
      <c r="I79" s="1">
        <v>1220</v>
      </c>
      <c r="J79" s="1" t="s">
        <v>684</v>
      </c>
      <c r="K79" s="1" t="s">
        <v>685</v>
      </c>
    </row>
    <row r="80" spans="2:11" x14ac:dyDescent="0.3">
      <c r="B80" s="1">
        <v>650</v>
      </c>
      <c r="C80" s="1">
        <v>2257</v>
      </c>
      <c r="D80" s="1" t="s">
        <v>646</v>
      </c>
      <c r="E80" s="1" t="s">
        <v>588</v>
      </c>
      <c r="F80" s="1" t="s">
        <v>596</v>
      </c>
      <c r="G80" s="1">
        <v>868</v>
      </c>
      <c r="H80" s="1" t="str">
        <f xml:space="preserve"> IF(Shipment_Details__3[SH_WEIGHT] &gt; 350, "Heavy", "Light")</f>
        <v>Heavy</v>
      </c>
      <c r="I80" s="1">
        <v>1141</v>
      </c>
      <c r="J80" s="1" t="s">
        <v>821</v>
      </c>
      <c r="K80" s="1" t="s">
        <v>822</v>
      </c>
    </row>
    <row r="81" spans="2:11" x14ac:dyDescent="0.3">
      <c r="B81" s="1">
        <v>45</v>
      </c>
      <c r="C81" s="1">
        <v>9177</v>
      </c>
      <c r="D81" s="1" t="s">
        <v>616</v>
      </c>
      <c r="E81" s="1" t="s">
        <v>595</v>
      </c>
      <c r="F81" s="1" t="s">
        <v>589</v>
      </c>
      <c r="G81" s="1">
        <v>889</v>
      </c>
      <c r="H81" s="1" t="str">
        <f xml:space="preserve"> IF(Shipment_Details__3[SH_WEIGHT] &gt; 350, "Heavy", "Light")</f>
        <v>Heavy</v>
      </c>
      <c r="I81" s="1">
        <v>1050</v>
      </c>
      <c r="J81" s="1" t="s">
        <v>617</v>
      </c>
      <c r="K81" s="1" t="s">
        <v>618</v>
      </c>
    </row>
    <row r="82" spans="2:11" x14ac:dyDescent="0.3">
      <c r="B82" s="1">
        <v>201</v>
      </c>
      <c r="C82" s="1">
        <v>8703</v>
      </c>
      <c r="D82" s="1" t="s">
        <v>602</v>
      </c>
      <c r="E82" s="1" t="s">
        <v>595</v>
      </c>
      <c r="F82" s="1" t="s">
        <v>596</v>
      </c>
      <c r="G82" s="1">
        <v>482</v>
      </c>
      <c r="H82" s="1" t="str">
        <f xml:space="preserve"> IF(Shipment_Details__3[SH_WEIGHT] &gt; 350, "Heavy", "Light")</f>
        <v>Heavy</v>
      </c>
      <c r="I82" s="1">
        <v>850</v>
      </c>
      <c r="J82" s="1" t="s">
        <v>679</v>
      </c>
      <c r="K82" s="1" t="s">
        <v>680</v>
      </c>
    </row>
    <row r="83" spans="2:11" x14ac:dyDescent="0.3">
      <c r="B83" s="1">
        <v>564</v>
      </c>
      <c r="C83" s="1">
        <v>3514</v>
      </c>
      <c r="D83" s="1" t="s">
        <v>616</v>
      </c>
      <c r="E83" s="1" t="s">
        <v>588</v>
      </c>
      <c r="F83" s="1" t="s">
        <v>589</v>
      </c>
      <c r="G83" s="1">
        <v>683</v>
      </c>
      <c r="H83" s="1" t="str">
        <f xml:space="preserve"> IF(Shipment_Details__3[SH_WEIGHT] &gt; 350, "Heavy", "Light")</f>
        <v>Heavy</v>
      </c>
      <c r="I83" s="1">
        <v>1275</v>
      </c>
      <c r="J83" s="1" t="s">
        <v>797</v>
      </c>
      <c r="K83" s="1" t="s">
        <v>798</v>
      </c>
    </row>
    <row r="84" spans="2:11" x14ac:dyDescent="0.3">
      <c r="B84" s="1">
        <v>138</v>
      </c>
      <c r="C84" s="1">
        <v>3089</v>
      </c>
      <c r="D84" s="1" t="s">
        <v>602</v>
      </c>
      <c r="E84" s="1" t="s">
        <v>595</v>
      </c>
      <c r="F84" s="1" t="s">
        <v>596</v>
      </c>
      <c r="G84" s="1">
        <v>382</v>
      </c>
      <c r="H84" s="1" t="str">
        <f xml:space="preserve"> IF(Shipment_Details__3[SH_WEIGHT] &gt; 350, "Heavy", "Light")</f>
        <v>Heavy</v>
      </c>
      <c r="I84" s="1">
        <v>714</v>
      </c>
      <c r="J84" s="1" t="s">
        <v>651</v>
      </c>
      <c r="K84" s="1" t="s">
        <v>29</v>
      </c>
    </row>
    <row r="85" spans="2:11" x14ac:dyDescent="0.3">
      <c r="B85" s="1">
        <v>57</v>
      </c>
      <c r="C85" s="1">
        <v>7253</v>
      </c>
      <c r="D85" s="1" t="s">
        <v>594</v>
      </c>
      <c r="E85" s="1" t="s">
        <v>595</v>
      </c>
      <c r="F85" s="1" t="s">
        <v>596</v>
      </c>
      <c r="G85" s="1">
        <v>753</v>
      </c>
      <c r="H85" s="1" t="str">
        <f xml:space="preserve"> IF(Shipment_Details__3[SH_WEIGHT] &gt; 350, "Heavy", "Light")</f>
        <v>Heavy</v>
      </c>
      <c r="I85" s="1">
        <v>1027</v>
      </c>
      <c r="J85" s="1" t="s">
        <v>622</v>
      </c>
      <c r="K85" s="1" t="s">
        <v>623</v>
      </c>
    </row>
    <row r="86" spans="2:11" x14ac:dyDescent="0.3">
      <c r="B86" s="1">
        <v>128</v>
      </c>
      <c r="C86" s="1">
        <v>8786</v>
      </c>
      <c r="D86" s="1" t="s">
        <v>587</v>
      </c>
      <c r="E86" s="1" t="s">
        <v>588</v>
      </c>
      <c r="F86" s="1" t="s">
        <v>589</v>
      </c>
      <c r="G86" s="1">
        <v>718</v>
      </c>
      <c r="H86" s="1" t="str">
        <f xml:space="preserve"> IF(Shipment_Details__3[SH_WEIGHT] &gt; 350, "Heavy", "Light")</f>
        <v>Heavy</v>
      </c>
      <c r="I86" s="1">
        <v>1486</v>
      </c>
      <c r="J86" s="1" t="s">
        <v>105</v>
      </c>
      <c r="K86" s="1" t="s">
        <v>645</v>
      </c>
    </row>
    <row r="87" spans="2:11" x14ac:dyDescent="0.3">
      <c r="B87" s="1">
        <v>33</v>
      </c>
      <c r="C87" s="1">
        <v>1211</v>
      </c>
      <c r="D87" s="1" t="s">
        <v>609</v>
      </c>
      <c r="E87" s="1" t="s">
        <v>595</v>
      </c>
      <c r="F87" s="1" t="s">
        <v>589</v>
      </c>
      <c r="G87" s="1">
        <v>577</v>
      </c>
      <c r="H87" s="1" t="str">
        <f xml:space="preserve"> IF(Shipment_Details__3[SH_WEIGHT] &gt; 350, "Heavy", "Light")</f>
        <v>Heavy</v>
      </c>
      <c r="I87" s="1">
        <v>1312</v>
      </c>
      <c r="J87" s="1" t="s">
        <v>610</v>
      </c>
      <c r="K87" s="1" t="s">
        <v>611</v>
      </c>
    </row>
    <row r="88" spans="2:11" x14ac:dyDescent="0.3">
      <c r="B88" s="1">
        <v>936</v>
      </c>
      <c r="C88" s="1">
        <v>359</v>
      </c>
      <c r="D88" s="1" t="s">
        <v>635</v>
      </c>
      <c r="E88" s="1" t="s">
        <v>588</v>
      </c>
      <c r="F88" s="1" t="s">
        <v>589</v>
      </c>
      <c r="G88" s="1">
        <v>607</v>
      </c>
      <c r="H88" s="1" t="str">
        <f xml:space="preserve"> IF(Shipment_Details__3[SH_WEIGHT] &gt; 350, "Heavy", "Light")</f>
        <v>Heavy</v>
      </c>
      <c r="I88" s="1">
        <v>1007</v>
      </c>
      <c r="J88" s="1" t="s">
        <v>909</v>
      </c>
      <c r="K88" s="1" t="s">
        <v>910</v>
      </c>
    </row>
    <row r="89" spans="2:11" x14ac:dyDescent="0.3">
      <c r="B89" s="1">
        <v>762</v>
      </c>
      <c r="C89" s="1">
        <v>2066</v>
      </c>
      <c r="D89" s="1" t="s">
        <v>695</v>
      </c>
      <c r="E89" s="1" t="s">
        <v>588</v>
      </c>
      <c r="F89" s="1" t="s">
        <v>596</v>
      </c>
      <c r="G89" s="1">
        <v>242</v>
      </c>
      <c r="H89" s="1" t="str">
        <f xml:space="preserve"> IF(Shipment_Details__3[SH_WEIGHT] &gt; 350, "Heavy", "Light")</f>
        <v>Light</v>
      </c>
      <c r="I89" s="1">
        <v>926</v>
      </c>
      <c r="J89" s="1" t="s">
        <v>857</v>
      </c>
      <c r="K89" s="1" t="s">
        <v>858</v>
      </c>
    </row>
    <row r="90" spans="2:11" x14ac:dyDescent="0.3">
      <c r="B90" s="1">
        <v>838</v>
      </c>
      <c r="C90" s="1">
        <v>4322</v>
      </c>
      <c r="D90" s="1" t="s">
        <v>609</v>
      </c>
      <c r="E90" s="1" t="s">
        <v>588</v>
      </c>
      <c r="F90" s="1" t="s">
        <v>589</v>
      </c>
      <c r="G90" s="1">
        <v>593</v>
      </c>
      <c r="H90" s="1" t="str">
        <f xml:space="preserve"> IF(Shipment_Details__3[SH_WEIGHT] &gt; 350, "Heavy", "Light")</f>
        <v>Heavy</v>
      </c>
      <c r="I90" s="1">
        <v>1036</v>
      </c>
      <c r="J90" s="1" t="s">
        <v>30</v>
      </c>
      <c r="K90" s="1" t="s">
        <v>876</v>
      </c>
    </row>
    <row r="91" spans="2:11" x14ac:dyDescent="0.3">
      <c r="B91" s="1">
        <v>215</v>
      </c>
      <c r="C91" s="1">
        <v>7773</v>
      </c>
      <c r="D91" s="1" t="s">
        <v>635</v>
      </c>
      <c r="E91" s="1" t="s">
        <v>595</v>
      </c>
      <c r="F91" s="1" t="s">
        <v>589</v>
      </c>
      <c r="G91" s="1">
        <v>812</v>
      </c>
      <c r="H91" s="1" t="str">
        <f xml:space="preserve"> IF(Shipment_Details__3[SH_WEIGHT] &gt; 350, "Heavy", "Light")</f>
        <v>Heavy</v>
      </c>
      <c r="I91" s="1">
        <v>1161</v>
      </c>
      <c r="J91" s="1" t="s">
        <v>688</v>
      </c>
      <c r="K91" s="1" t="s">
        <v>689</v>
      </c>
    </row>
    <row r="92" spans="2:11" x14ac:dyDescent="0.3">
      <c r="B92" s="1">
        <v>818</v>
      </c>
      <c r="C92" s="1">
        <v>6746</v>
      </c>
      <c r="D92" s="1" t="s">
        <v>619</v>
      </c>
      <c r="E92" s="1" t="s">
        <v>595</v>
      </c>
      <c r="F92" s="1" t="s">
        <v>589</v>
      </c>
      <c r="G92" s="1">
        <v>833</v>
      </c>
      <c r="H92" s="1" t="str">
        <f xml:space="preserve"> IF(Shipment_Details__3[SH_WEIGHT] &gt; 350, "Heavy", "Light")</f>
        <v>Heavy</v>
      </c>
      <c r="I92" s="1">
        <v>1016</v>
      </c>
      <c r="J92" s="1" t="s">
        <v>139</v>
      </c>
      <c r="K92" s="1" t="s">
        <v>716</v>
      </c>
    </row>
    <row r="93" spans="2:11" x14ac:dyDescent="0.3">
      <c r="B93" s="1">
        <v>780</v>
      </c>
      <c r="C93" s="1">
        <v>6732</v>
      </c>
      <c r="D93" s="1" t="s">
        <v>616</v>
      </c>
      <c r="E93" s="1" t="s">
        <v>588</v>
      </c>
      <c r="F93" s="1" t="s">
        <v>589</v>
      </c>
      <c r="G93" s="1">
        <v>872</v>
      </c>
      <c r="H93" s="1" t="str">
        <f xml:space="preserve"> IF(Shipment_Details__3[SH_WEIGHT] &gt; 350, "Heavy", "Light")</f>
        <v>Heavy</v>
      </c>
      <c r="I93" s="1">
        <v>1058</v>
      </c>
      <c r="J93" s="1" t="s">
        <v>862</v>
      </c>
      <c r="K93" s="1" t="s">
        <v>276</v>
      </c>
    </row>
    <row r="94" spans="2:11" x14ac:dyDescent="0.3">
      <c r="B94" s="1">
        <v>40</v>
      </c>
      <c r="C94" s="1">
        <v>805</v>
      </c>
      <c r="D94" s="1" t="s">
        <v>587</v>
      </c>
      <c r="E94" s="1" t="s">
        <v>595</v>
      </c>
      <c r="F94" s="1" t="s">
        <v>596</v>
      </c>
      <c r="G94" s="1">
        <v>483</v>
      </c>
      <c r="H94" s="1" t="str">
        <f xml:space="preserve"> IF(Shipment_Details__3[SH_WEIGHT] &gt; 350, "Heavy", "Light")</f>
        <v>Heavy</v>
      </c>
      <c r="I94" s="1">
        <v>648</v>
      </c>
      <c r="J94" s="1" t="s">
        <v>612</v>
      </c>
      <c r="K94" s="1" t="s">
        <v>613</v>
      </c>
    </row>
    <row r="95" spans="2:11" x14ac:dyDescent="0.3">
      <c r="B95" s="1">
        <v>366</v>
      </c>
      <c r="C95" s="1">
        <v>7540</v>
      </c>
      <c r="D95" s="1" t="s">
        <v>605</v>
      </c>
      <c r="E95" s="1" t="s">
        <v>588</v>
      </c>
      <c r="F95" s="1" t="s">
        <v>596</v>
      </c>
      <c r="G95" s="1">
        <v>679</v>
      </c>
      <c r="H95" s="1" t="str">
        <f xml:space="preserve"> IF(Shipment_Details__3[SH_WEIGHT] &gt; 350, "Heavy", "Light")</f>
        <v>Heavy</v>
      </c>
      <c r="I95" s="1">
        <v>1015</v>
      </c>
      <c r="J95" s="1" t="s">
        <v>741</v>
      </c>
      <c r="K95" s="1" t="s">
        <v>742</v>
      </c>
    </row>
    <row r="96" spans="2:11" x14ac:dyDescent="0.3">
      <c r="B96" s="1">
        <v>678</v>
      </c>
      <c r="C96" s="1">
        <v>5269</v>
      </c>
      <c r="D96" s="1" t="s">
        <v>619</v>
      </c>
      <c r="E96" s="1" t="s">
        <v>588</v>
      </c>
      <c r="F96" s="1" t="s">
        <v>589</v>
      </c>
      <c r="G96" s="1">
        <v>318</v>
      </c>
      <c r="H96" s="1" t="str">
        <f xml:space="preserve"> IF(Shipment_Details__3[SH_WEIGHT] &gt; 350, "Heavy", "Light")</f>
        <v>Light</v>
      </c>
      <c r="I96" s="1">
        <v>938</v>
      </c>
      <c r="J96" s="1" t="s">
        <v>828</v>
      </c>
      <c r="K96" s="1" t="s">
        <v>36</v>
      </c>
    </row>
    <row r="97" spans="2:11" x14ac:dyDescent="0.3">
      <c r="B97" s="1">
        <v>703</v>
      </c>
      <c r="C97" s="1">
        <v>8404</v>
      </c>
      <c r="D97" s="1" t="s">
        <v>602</v>
      </c>
      <c r="E97" s="1" t="s">
        <v>595</v>
      </c>
      <c r="F97" s="1" t="s">
        <v>589</v>
      </c>
      <c r="G97" s="1">
        <v>329</v>
      </c>
      <c r="H97" s="1" t="str">
        <f xml:space="preserve"> IF(Shipment_Details__3[SH_WEIGHT] &gt; 350, "Heavy", "Light")</f>
        <v>Light</v>
      </c>
      <c r="I97" s="1">
        <v>597</v>
      </c>
      <c r="J97" s="1" t="s">
        <v>836</v>
      </c>
      <c r="K97" s="1" t="s">
        <v>837</v>
      </c>
    </row>
    <row r="98" spans="2:11" x14ac:dyDescent="0.3">
      <c r="B98" s="1">
        <v>180</v>
      </c>
      <c r="C98" s="1">
        <v>519</v>
      </c>
      <c r="D98" s="1" t="s">
        <v>632</v>
      </c>
      <c r="E98" s="1" t="s">
        <v>595</v>
      </c>
      <c r="F98" s="1" t="s">
        <v>596</v>
      </c>
      <c r="G98" s="1">
        <v>588</v>
      </c>
      <c r="H98" s="1" t="str">
        <f xml:space="preserve"> IF(Shipment_Details__3[SH_WEIGHT] &gt; 350, "Heavy", "Light")</f>
        <v>Heavy</v>
      </c>
      <c r="I98" s="1">
        <v>1182</v>
      </c>
      <c r="J98" s="1" t="s">
        <v>325</v>
      </c>
      <c r="K98" s="1" t="s">
        <v>672</v>
      </c>
    </row>
    <row r="99" spans="2:11" x14ac:dyDescent="0.3">
      <c r="B99" s="1">
        <v>214</v>
      </c>
      <c r="C99" s="1">
        <v>4060</v>
      </c>
      <c r="D99" s="1" t="s">
        <v>646</v>
      </c>
      <c r="E99" s="1" t="s">
        <v>588</v>
      </c>
      <c r="F99" s="1" t="s">
        <v>596</v>
      </c>
      <c r="G99" s="1">
        <v>442</v>
      </c>
      <c r="H99" s="1" t="str">
        <f xml:space="preserve"> IF(Shipment_Details__3[SH_WEIGHT] &gt; 350, "Heavy", "Light")</f>
        <v>Heavy</v>
      </c>
      <c r="I99" s="1">
        <v>713</v>
      </c>
      <c r="J99" s="1" t="s">
        <v>686</v>
      </c>
      <c r="K99" s="1" t="s">
        <v>687</v>
      </c>
    </row>
    <row r="100" spans="2:11" x14ac:dyDescent="0.3">
      <c r="B100" s="1">
        <v>408</v>
      </c>
      <c r="C100" s="1">
        <v>8860</v>
      </c>
      <c r="D100" s="1" t="s">
        <v>619</v>
      </c>
      <c r="E100" s="1" t="s">
        <v>595</v>
      </c>
      <c r="F100" s="1" t="s">
        <v>589</v>
      </c>
      <c r="G100" s="1">
        <v>216</v>
      </c>
      <c r="H100" s="1" t="str">
        <f xml:space="preserve"> IF(Shipment_Details__3[SH_WEIGHT] &gt; 350, "Heavy", "Light")</f>
        <v>Light</v>
      </c>
      <c r="I100" s="1">
        <v>939</v>
      </c>
      <c r="J100" s="1" t="s">
        <v>657</v>
      </c>
      <c r="K100" s="1" t="s">
        <v>753</v>
      </c>
    </row>
    <row r="101" spans="2:11" x14ac:dyDescent="0.3">
      <c r="B101" s="1">
        <v>902</v>
      </c>
      <c r="C101" s="1">
        <v>7164</v>
      </c>
      <c r="D101" s="1" t="s">
        <v>594</v>
      </c>
      <c r="E101" s="1" t="s">
        <v>595</v>
      </c>
      <c r="F101" s="1" t="s">
        <v>589</v>
      </c>
      <c r="G101" s="1">
        <v>946</v>
      </c>
      <c r="H101" s="1" t="str">
        <f xml:space="preserve"> IF(Shipment_Details__3[SH_WEIGHT] &gt; 350, "Heavy", "Light")</f>
        <v>Heavy</v>
      </c>
      <c r="I101" s="1">
        <v>1082</v>
      </c>
      <c r="J101" s="1" t="s">
        <v>894</v>
      </c>
      <c r="K101" s="1" t="s">
        <v>895</v>
      </c>
    </row>
    <row r="102" spans="2:11" x14ac:dyDescent="0.3">
      <c r="B102" s="1">
        <v>763</v>
      </c>
      <c r="C102" s="1">
        <v>9792</v>
      </c>
      <c r="D102" s="1" t="s">
        <v>632</v>
      </c>
      <c r="E102" s="1" t="s">
        <v>588</v>
      </c>
      <c r="F102" s="1" t="s">
        <v>589</v>
      </c>
      <c r="G102" s="1">
        <v>796</v>
      </c>
      <c r="H102" s="1" t="str">
        <f xml:space="preserve"> IF(Shipment_Details__3[SH_WEIGHT] &gt; 350, "Heavy", "Light")</f>
        <v>Heavy</v>
      </c>
      <c r="I102" s="1">
        <v>1347</v>
      </c>
      <c r="J102" s="1" t="s">
        <v>626</v>
      </c>
      <c r="K102" s="1" t="s">
        <v>30</v>
      </c>
    </row>
    <row r="103" spans="2:11" x14ac:dyDescent="0.3">
      <c r="B103" s="1">
        <v>168</v>
      </c>
      <c r="C103" s="1">
        <v>9934</v>
      </c>
      <c r="D103" s="1" t="s">
        <v>587</v>
      </c>
      <c r="E103" s="1" t="s">
        <v>595</v>
      </c>
      <c r="F103" s="1" t="s">
        <v>596</v>
      </c>
      <c r="G103" s="1">
        <v>26</v>
      </c>
      <c r="H103" s="1" t="str">
        <f xml:space="preserve"> IF(Shipment_Details__3[SH_WEIGHT] &gt; 350, "Heavy", "Light")</f>
        <v>Light</v>
      </c>
      <c r="I103" s="1">
        <v>47</v>
      </c>
      <c r="J103" s="1" t="s">
        <v>664</v>
      </c>
      <c r="K103" s="1" t="s">
        <v>665</v>
      </c>
    </row>
    <row r="104" spans="2:11" x14ac:dyDescent="0.3">
      <c r="B104" s="1">
        <v>723</v>
      </c>
      <c r="C104" s="1">
        <v>1980</v>
      </c>
      <c r="D104" s="1" t="s">
        <v>695</v>
      </c>
      <c r="E104" s="1" t="s">
        <v>595</v>
      </c>
      <c r="F104" s="1" t="s">
        <v>589</v>
      </c>
      <c r="G104" s="1">
        <v>490</v>
      </c>
      <c r="H104" s="1" t="str">
        <f xml:space="preserve"> IF(Shipment_Details__3[SH_WEIGHT] &gt; 350, "Heavy", "Light")</f>
        <v>Heavy</v>
      </c>
      <c r="I104" s="1">
        <v>762</v>
      </c>
      <c r="J104" s="1" t="s">
        <v>848</v>
      </c>
      <c r="K104" s="1" t="s">
        <v>849</v>
      </c>
    </row>
    <row r="105" spans="2:11" x14ac:dyDescent="0.3">
      <c r="B105" s="1">
        <v>438</v>
      </c>
      <c r="C105" s="1">
        <v>9251</v>
      </c>
      <c r="D105" s="1" t="s">
        <v>602</v>
      </c>
      <c r="E105" s="1" t="s">
        <v>595</v>
      </c>
      <c r="F105" s="1" t="s">
        <v>596</v>
      </c>
      <c r="G105" s="1">
        <v>430</v>
      </c>
      <c r="H105" s="1" t="str">
        <f xml:space="preserve"> IF(Shipment_Details__3[SH_WEIGHT] &gt; 350, "Heavy", "Light")</f>
        <v>Heavy</v>
      </c>
      <c r="I105" s="1">
        <v>642</v>
      </c>
      <c r="J105" s="1" t="s">
        <v>756</v>
      </c>
      <c r="K105" s="1" t="s">
        <v>757</v>
      </c>
    </row>
    <row r="106" spans="2:11" x14ac:dyDescent="0.3">
      <c r="B106" s="1">
        <v>162</v>
      </c>
      <c r="C106" s="1">
        <v>6717</v>
      </c>
      <c r="D106" s="1" t="s">
        <v>587</v>
      </c>
      <c r="E106" s="1" t="s">
        <v>595</v>
      </c>
      <c r="F106" s="1" t="s">
        <v>589</v>
      </c>
      <c r="G106" s="1">
        <v>209</v>
      </c>
      <c r="H106" s="1" t="str">
        <f xml:space="preserve"> IF(Shipment_Details__3[SH_WEIGHT] &gt; 350, "Heavy", "Light")</f>
        <v>Light</v>
      </c>
      <c r="I106" s="1">
        <v>665</v>
      </c>
      <c r="J106" s="1" t="s">
        <v>659</v>
      </c>
      <c r="K106" s="1" t="s">
        <v>660</v>
      </c>
    </row>
    <row r="107" spans="2:11" x14ac:dyDescent="0.3">
      <c r="B107" s="1">
        <v>246</v>
      </c>
      <c r="C107" s="1">
        <v>3622</v>
      </c>
      <c r="D107" s="1" t="s">
        <v>695</v>
      </c>
      <c r="E107" s="1" t="s">
        <v>588</v>
      </c>
      <c r="F107" s="1" t="s">
        <v>589</v>
      </c>
      <c r="G107" s="1">
        <v>379</v>
      </c>
      <c r="H107" s="1" t="str">
        <f xml:space="preserve"> IF(Shipment_Details__3[SH_WEIGHT] &gt; 350, "Heavy", "Light")</f>
        <v>Heavy</v>
      </c>
      <c r="I107" s="1">
        <v>963</v>
      </c>
      <c r="J107" s="1" t="s">
        <v>696</v>
      </c>
      <c r="K107" s="1" t="s">
        <v>697</v>
      </c>
    </row>
    <row r="108" spans="2:11" x14ac:dyDescent="0.3">
      <c r="B108" s="1">
        <v>105</v>
      </c>
      <c r="C108" s="1">
        <v>8808</v>
      </c>
      <c r="D108" s="1" t="s">
        <v>609</v>
      </c>
      <c r="E108" s="1" t="s">
        <v>595</v>
      </c>
      <c r="F108" s="1" t="s">
        <v>596</v>
      </c>
      <c r="G108" s="1">
        <v>949</v>
      </c>
      <c r="H108" s="1" t="str">
        <f xml:space="preserve"> IF(Shipment_Details__3[SH_WEIGHT] &gt; 350, "Heavy", "Light")</f>
        <v>Heavy</v>
      </c>
      <c r="I108" s="1">
        <v>1419</v>
      </c>
      <c r="J108" s="1" t="s">
        <v>640</v>
      </c>
      <c r="K108" s="1" t="s">
        <v>641</v>
      </c>
    </row>
    <row r="109" spans="2:11" x14ac:dyDescent="0.3">
      <c r="B109" s="1">
        <v>308</v>
      </c>
      <c r="C109" s="1">
        <v>4920</v>
      </c>
      <c r="D109" s="1" t="s">
        <v>635</v>
      </c>
      <c r="E109" s="1" t="s">
        <v>595</v>
      </c>
      <c r="F109" s="1" t="s">
        <v>589</v>
      </c>
      <c r="G109" s="1">
        <v>438</v>
      </c>
      <c r="H109" s="1" t="str">
        <f xml:space="preserve"> IF(Shipment_Details__3[SH_WEIGHT] &gt; 350, "Heavy", "Light")</f>
        <v>Heavy</v>
      </c>
      <c r="I109" s="1">
        <v>656</v>
      </c>
      <c r="J109" s="1" t="s">
        <v>715</v>
      </c>
      <c r="K109" s="1" t="s">
        <v>716</v>
      </c>
    </row>
    <row r="110" spans="2:11" x14ac:dyDescent="0.3">
      <c r="B110" s="1">
        <v>172</v>
      </c>
      <c r="C110" s="1">
        <v>3140</v>
      </c>
      <c r="D110" s="1" t="s">
        <v>646</v>
      </c>
      <c r="E110" s="1" t="s">
        <v>588</v>
      </c>
      <c r="F110" s="1" t="s">
        <v>589</v>
      </c>
      <c r="G110" s="1">
        <v>726</v>
      </c>
      <c r="H110" s="1" t="str">
        <f xml:space="preserve"> IF(Shipment_Details__3[SH_WEIGHT] &gt; 350, "Heavy", "Light")</f>
        <v>Heavy</v>
      </c>
      <c r="I110" s="1">
        <v>1381</v>
      </c>
      <c r="J110" s="1" t="s">
        <v>668</v>
      </c>
      <c r="K110" s="1" t="s">
        <v>669</v>
      </c>
    </row>
    <row r="111" spans="2:11" x14ac:dyDescent="0.3">
      <c r="B111" s="1">
        <v>775</v>
      </c>
      <c r="C111" s="1">
        <v>8104</v>
      </c>
      <c r="D111" s="1" t="s">
        <v>602</v>
      </c>
      <c r="E111" s="1" t="s">
        <v>595</v>
      </c>
      <c r="F111" s="1" t="s">
        <v>589</v>
      </c>
      <c r="G111" s="1">
        <v>451</v>
      </c>
      <c r="H111" s="1" t="str">
        <f xml:space="preserve"> IF(Shipment_Details__3[SH_WEIGHT] &gt; 350, "Heavy", "Light")</f>
        <v>Heavy</v>
      </c>
      <c r="I111" s="1">
        <v>713</v>
      </c>
      <c r="J111" s="1" t="s">
        <v>593</v>
      </c>
      <c r="K111" s="1" t="s">
        <v>861</v>
      </c>
    </row>
    <row r="112" spans="2:11" x14ac:dyDescent="0.3">
      <c r="B112" s="1">
        <v>333</v>
      </c>
      <c r="C112" s="1">
        <v>2208</v>
      </c>
      <c r="D112" s="1" t="s">
        <v>632</v>
      </c>
      <c r="E112" s="1" t="s">
        <v>595</v>
      </c>
      <c r="F112" s="1" t="s">
        <v>596</v>
      </c>
      <c r="G112" s="1">
        <v>812</v>
      </c>
      <c r="H112" s="1" t="str">
        <f xml:space="preserve"> IF(Shipment_Details__3[SH_WEIGHT] &gt; 350, "Heavy", "Light")</f>
        <v>Heavy</v>
      </c>
      <c r="I112" s="1">
        <v>1104</v>
      </c>
      <c r="J112" s="1" t="s">
        <v>725</v>
      </c>
      <c r="K112" s="1" t="s">
        <v>726</v>
      </c>
    </row>
    <row r="113" spans="2:11" x14ac:dyDescent="0.3">
      <c r="B113" s="1">
        <v>548</v>
      </c>
      <c r="C113" s="1">
        <v>7043</v>
      </c>
      <c r="D113" s="1" t="s">
        <v>616</v>
      </c>
      <c r="E113" s="1" t="s">
        <v>588</v>
      </c>
      <c r="F113" s="1" t="s">
        <v>596</v>
      </c>
      <c r="G113" s="1">
        <v>240</v>
      </c>
      <c r="H113" s="1" t="str">
        <f xml:space="preserve"> IF(Shipment_Details__3[SH_WEIGHT] &gt; 350, "Heavy", "Light")</f>
        <v>Light</v>
      </c>
      <c r="I113" s="1">
        <v>571</v>
      </c>
      <c r="J113" s="1" t="s">
        <v>791</v>
      </c>
      <c r="K113" s="1" t="s">
        <v>792</v>
      </c>
    </row>
    <row r="114" spans="2:11" x14ac:dyDescent="0.3">
      <c r="B114" s="1">
        <v>665</v>
      </c>
      <c r="C114" s="1">
        <v>7485</v>
      </c>
      <c r="D114" s="1" t="s">
        <v>587</v>
      </c>
      <c r="E114" s="1" t="s">
        <v>595</v>
      </c>
      <c r="F114" s="1" t="s">
        <v>596</v>
      </c>
      <c r="G114" s="1">
        <v>982</v>
      </c>
      <c r="H114" s="1" t="str">
        <f xml:space="preserve"> IF(Shipment_Details__3[SH_WEIGHT] &gt; 350, "Heavy", "Light")</f>
        <v>Heavy</v>
      </c>
      <c r="I114" s="1">
        <v>1405</v>
      </c>
      <c r="J114" s="1" t="s">
        <v>824</v>
      </c>
      <c r="K114" s="1" t="s">
        <v>825</v>
      </c>
    </row>
    <row r="115" spans="2:11" x14ac:dyDescent="0.3">
      <c r="B115" s="1">
        <v>305</v>
      </c>
      <c r="C115" s="1">
        <v>1748</v>
      </c>
      <c r="D115" s="1" t="s">
        <v>695</v>
      </c>
      <c r="E115" s="1" t="s">
        <v>595</v>
      </c>
      <c r="F115" s="1" t="s">
        <v>589</v>
      </c>
      <c r="G115" s="1">
        <v>954</v>
      </c>
      <c r="H115" s="1" t="str">
        <f xml:space="preserve"> IF(Shipment_Details__3[SH_WEIGHT] &gt; 350, "Heavy", "Light")</f>
        <v>Heavy</v>
      </c>
      <c r="I115" s="1">
        <v>1473</v>
      </c>
      <c r="J115" s="1" t="s">
        <v>712</v>
      </c>
      <c r="K115" s="1" t="s">
        <v>713</v>
      </c>
    </row>
    <row r="116" spans="2:11" x14ac:dyDescent="0.3">
      <c r="B116" s="1">
        <v>938</v>
      </c>
      <c r="C116" s="1">
        <v>9968</v>
      </c>
      <c r="D116" s="1" t="s">
        <v>619</v>
      </c>
      <c r="E116" s="1" t="s">
        <v>595</v>
      </c>
      <c r="F116" s="1" t="s">
        <v>596</v>
      </c>
      <c r="G116" s="1">
        <v>35</v>
      </c>
      <c r="H116" s="1" t="str">
        <f xml:space="preserve"> IF(Shipment_Details__3[SH_WEIGHT] &gt; 350, "Heavy", "Light")</f>
        <v>Light</v>
      </c>
      <c r="I116" s="1">
        <v>20</v>
      </c>
      <c r="J116" s="1" t="s">
        <v>911</v>
      </c>
      <c r="K116" s="1" t="s">
        <v>912</v>
      </c>
    </row>
    <row r="117" spans="2:11" x14ac:dyDescent="0.3">
      <c r="B117" s="1">
        <v>714</v>
      </c>
      <c r="C117" s="1">
        <v>5330</v>
      </c>
      <c r="D117" s="1" t="s">
        <v>635</v>
      </c>
      <c r="E117" s="1" t="s">
        <v>595</v>
      </c>
      <c r="F117" s="1" t="s">
        <v>589</v>
      </c>
      <c r="G117" s="1">
        <v>148</v>
      </c>
      <c r="H117" s="1" t="str">
        <f xml:space="preserve"> IF(Shipment_Details__3[SH_WEIGHT] &gt; 350, "Heavy", "Light")</f>
        <v>Light</v>
      </c>
      <c r="I117" s="1">
        <v>835</v>
      </c>
      <c r="J117" s="1" t="s">
        <v>842</v>
      </c>
      <c r="K117" s="1" t="s">
        <v>843</v>
      </c>
    </row>
    <row r="118" spans="2:11" x14ac:dyDescent="0.3">
      <c r="B118" s="1">
        <v>251</v>
      </c>
      <c r="C118" s="1">
        <v>2183</v>
      </c>
      <c r="D118" s="1" t="s">
        <v>646</v>
      </c>
      <c r="E118" s="1" t="s">
        <v>588</v>
      </c>
      <c r="F118" s="1" t="s">
        <v>596</v>
      </c>
      <c r="G118" s="1">
        <v>422</v>
      </c>
      <c r="H118" s="1" t="str">
        <f xml:space="preserve"> IF(Shipment_Details__3[SH_WEIGHT] &gt; 350, "Heavy", "Light")</f>
        <v>Heavy</v>
      </c>
      <c r="I118" s="1">
        <v>651</v>
      </c>
      <c r="J118" s="1" t="s">
        <v>700</v>
      </c>
      <c r="K118" s="1" t="s">
        <v>701</v>
      </c>
    </row>
    <row r="119" spans="2:11" x14ac:dyDescent="0.3">
      <c r="B119" s="1">
        <v>330</v>
      </c>
      <c r="C119" s="1">
        <v>2182</v>
      </c>
      <c r="D119" s="1" t="s">
        <v>602</v>
      </c>
      <c r="E119" s="1" t="s">
        <v>595</v>
      </c>
      <c r="F119" s="1" t="s">
        <v>589</v>
      </c>
      <c r="G119" s="1">
        <v>275</v>
      </c>
      <c r="H119" s="1" t="str">
        <f xml:space="preserve"> IF(Shipment_Details__3[SH_WEIGHT] &gt; 350, "Heavy", "Light")</f>
        <v>Light</v>
      </c>
      <c r="I119" s="1">
        <v>653</v>
      </c>
      <c r="J119" s="1" t="s">
        <v>721</v>
      </c>
      <c r="K119" s="1" t="s">
        <v>722</v>
      </c>
    </row>
    <row r="120" spans="2:11" x14ac:dyDescent="0.3">
      <c r="B120" s="1">
        <v>69</v>
      </c>
      <c r="C120" s="1">
        <v>1087</v>
      </c>
      <c r="D120" s="1" t="s">
        <v>616</v>
      </c>
      <c r="E120" s="1" t="s">
        <v>595</v>
      </c>
      <c r="F120" s="1" t="s">
        <v>596</v>
      </c>
      <c r="G120" s="1">
        <v>367</v>
      </c>
      <c r="H120" s="1" t="str">
        <f xml:space="preserve"> IF(Shipment_Details__3[SH_WEIGHT] &gt; 350, "Heavy", "Light")</f>
        <v>Heavy</v>
      </c>
      <c r="I120" s="1">
        <v>740</v>
      </c>
      <c r="J120" s="1" t="s">
        <v>305</v>
      </c>
      <c r="K120" s="1" t="s">
        <v>628</v>
      </c>
    </row>
    <row r="121" spans="2:11" x14ac:dyDescent="0.3">
      <c r="B121" s="1">
        <v>969</v>
      </c>
      <c r="C121" s="1">
        <v>4296</v>
      </c>
      <c r="D121" s="1" t="s">
        <v>609</v>
      </c>
      <c r="E121" s="1" t="s">
        <v>588</v>
      </c>
      <c r="F121" s="1" t="s">
        <v>589</v>
      </c>
      <c r="G121" s="1">
        <v>507</v>
      </c>
      <c r="H121" s="1" t="str">
        <f xml:space="preserve"> IF(Shipment_Details__3[SH_WEIGHT] &gt; 350, "Heavy", "Light")</f>
        <v>Heavy</v>
      </c>
      <c r="I121" s="1">
        <v>1334</v>
      </c>
      <c r="J121" s="1" t="s">
        <v>924</v>
      </c>
      <c r="K121" s="1" t="s">
        <v>925</v>
      </c>
    </row>
    <row r="122" spans="2:11" x14ac:dyDescent="0.3">
      <c r="B122" s="1">
        <v>974</v>
      </c>
      <c r="C122" s="1">
        <v>9784</v>
      </c>
      <c r="D122" s="1" t="s">
        <v>695</v>
      </c>
      <c r="E122" s="1" t="s">
        <v>588</v>
      </c>
      <c r="F122" s="1" t="s">
        <v>596</v>
      </c>
      <c r="G122" s="1">
        <v>442</v>
      </c>
      <c r="H122" s="1" t="str">
        <f xml:space="preserve"> IF(Shipment_Details__3[SH_WEIGHT] &gt; 350, "Heavy", "Light")</f>
        <v>Heavy</v>
      </c>
      <c r="I122" s="1">
        <v>770</v>
      </c>
      <c r="J122" s="1" t="s">
        <v>789</v>
      </c>
      <c r="K122" s="1" t="s">
        <v>926</v>
      </c>
    </row>
    <row r="123" spans="2:11" x14ac:dyDescent="0.3">
      <c r="B123" s="1">
        <v>526</v>
      </c>
      <c r="C123" s="1">
        <v>6210</v>
      </c>
      <c r="D123" s="1" t="s">
        <v>587</v>
      </c>
      <c r="E123" s="1" t="s">
        <v>588</v>
      </c>
      <c r="F123" s="1" t="s">
        <v>596</v>
      </c>
      <c r="G123" s="1">
        <v>510</v>
      </c>
      <c r="H123" s="1" t="str">
        <f xml:space="preserve"> IF(Shipment_Details__3[SH_WEIGHT] &gt; 350, "Heavy", "Light")</f>
        <v>Heavy</v>
      </c>
      <c r="I123" s="1">
        <v>1205</v>
      </c>
      <c r="J123" s="1" t="s">
        <v>784</v>
      </c>
      <c r="K123" s="1" t="s">
        <v>785</v>
      </c>
    </row>
    <row r="124" spans="2:11" x14ac:dyDescent="0.3">
      <c r="B124" s="1">
        <v>510</v>
      </c>
      <c r="C124" s="1">
        <v>5781</v>
      </c>
      <c r="D124" s="1" t="s">
        <v>605</v>
      </c>
      <c r="E124" s="1" t="s">
        <v>588</v>
      </c>
      <c r="F124" s="1" t="s">
        <v>596</v>
      </c>
      <c r="G124" s="1">
        <v>117</v>
      </c>
      <c r="H124" s="1" t="str">
        <f xml:space="preserve"> IF(Shipment_Details__3[SH_WEIGHT] &gt; 350, "Heavy", "Light")</f>
        <v>Light</v>
      </c>
      <c r="I124" s="1">
        <v>716</v>
      </c>
      <c r="J124" s="1" t="s">
        <v>282</v>
      </c>
      <c r="K124" s="1" t="s">
        <v>779</v>
      </c>
    </row>
    <row r="125" spans="2:11" x14ac:dyDescent="0.3">
      <c r="B125" s="1">
        <v>444</v>
      </c>
      <c r="C125" s="1">
        <v>8306</v>
      </c>
      <c r="D125" s="1" t="s">
        <v>594</v>
      </c>
      <c r="E125" s="1" t="s">
        <v>595</v>
      </c>
      <c r="F125" s="1" t="s">
        <v>589</v>
      </c>
      <c r="G125" s="1">
        <v>973</v>
      </c>
      <c r="H125" s="1" t="str">
        <f xml:space="preserve"> IF(Shipment_Details__3[SH_WEIGHT] &gt; 350, "Heavy", "Light")</f>
        <v>Heavy</v>
      </c>
      <c r="I125" s="1">
        <v>1250</v>
      </c>
      <c r="J125" s="1" t="s">
        <v>758</v>
      </c>
      <c r="K125" s="1" t="s">
        <v>759</v>
      </c>
    </row>
    <row r="126" spans="2:11" x14ac:dyDescent="0.3">
      <c r="B126" s="1">
        <v>503</v>
      </c>
      <c r="C126" s="1">
        <v>3270</v>
      </c>
      <c r="D126" s="1" t="s">
        <v>646</v>
      </c>
      <c r="E126" s="1" t="s">
        <v>595</v>
      </c>
      <c r="F126" s="1" t="s">
        <v>596</v>
      </c>
      <c r="G126" s="1">
        <v>243</v>
      </c>
      <c r="H126" s="1" t="str">
        <f xml:space="preserve"> IF(Shipment_Details__3[SH_WEIGHT] &gt; 350, "Heavy", "Light")</f>
        <v>Light</v>
      </c>
      <c r="I126" s="1">
        <v>935</v>
      </c>
      <c r="J126" s="1" t="s">
        <v>777</v>
      </c>
      <c r="K126" s="1" t="s">
        <v>699</v>
      </c>
    </row>
    <row r="127" spans="2:11" x14ac:dyDescent="0.3">
      <c r="B127" s="1">
        <v>109</v>
      </c>
      <c r="C127" s="1">
        <v>6787</v>
      </c>
      <c r="D127" s="1" t="s">
        <v>632</v>
      </c>
      <c r="E127" s="1" t="s">
        <v>595</v>
      </c>
      <c r="F127" s="1" t="s">
        <v>589</v>
      </c>
      <c r="G127" s="1">
        <v>715</v>
      </c>
      <c r="H127" s="1" t="str">
        <f xml:space="preserve"> IF(Shipment_Details__3[SH_WEIGHT] &gt; 350, "Heavy", "Light")</f>
        <v>Heavy</v>
      </c>
      <c r="I127" s="1">
        <v>1185</v>
      </c>
      <c r="J127" s="1" t="s">
        <v>305</v>
      </c>
      <c r="K127" s="1" t="s">
        <v>642</v>
      </c>
    </row>
    <row r="128" spans="2:11" x14ac:dyDescent="0.3">
      <c r="B128" s="1">
        <v>823</v>
      </c>
      <c r="C128" s="1">
        <v>3733</v>
      </c>
      <c r="D128" s="1" t="s">
        <v>616</v>
      </c>
      <c r="E128" s="1" t="s">
        <v>595</v>
      </c>
      <c r="F128" s="1" t="s">
        <v>589</v>
      </c>
      <c r="G128" s="1">
        <v>571</v>
      </c>
      <c r="H128" s="1" t="str">
        <f xml:space="preserve"> IF(Shipment_Details__3[SH_WEIGHT] &gt; 350, "Heavy", "Light")</f>
        <v>Heavy</v>
      </c>
      <c r="I128" s="1">
        <v>1031</v>
      </c>
      <c r="J128" s="1" t="s">
        <v>173</v>
      </c>
      <c r="K128" s="1" t="s">
        <v>874</v>
      </c>
    </row>
    <row r="129" spans="2:11" x14ac:dyDescent="0.3">
      <c r="B129" s="1">
        <v>147</v>
      </c>
      <c r="C129" s="1">
        <v>207</v>
      </c>
      <c r="D129" s="1" t="s">
        <v>609</v>
      </c>
      <c r="E129" s="1" t="s">
        <v>595</v>
      </c>
      <c r="F129" s="1" t="s">
        <v>589</v>
      </c>
      <c r="G129" s="1">
        <v>369</v>
      </c>
      <c r="H129" s="1" t="str">
        <f xml:space="preserve"> IF(Shipment_Details__3[SH_WEIGHT] &gt; 350, "Heavy", "Light")</f>
        <v>Heavy</v>
      </c>
      <c r="I129" s="1">
        <v>646</v>
      </c>
      <c r="J129" s="1" t="s">
        <v>284</v>
      </c>
      <c r="K129" s="1" t="s">
        <v>656</v>
      </c>
    </row>
    <row r="130" spans="2:11" x14ac:dyDescent="0.3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 t="str">
        <f xml:space="preserve"> IF(Shipment_Details__3[SH_WEIGHT] &gt; 350, "Heavy", "Light")</f>
        <v>Light</v>
      </c>
      <c r="I130" s="1">
        <v>980</v>
      </c>
      <c r="J130" s="1" t="s">
        <v>813</v>
      </c>
      <c r="K130" s="1" t="s">
        <v>814</v>
      </c>
    </row>
    <row r="131" spans="2:11" x14ac:dyDescent="0.3">
      <c r="B131" s="1">
        <v>695</v>
      </c>
      <c r="C131" s="1">
        <v>1896</v>
      </c>
      <c r="D131" s="1" t="s">
        <v>646</v>
      </c>
      <c r="E131" s="1" t="s">
        <v>595</v>
      </c>
      <c r="F131" s="1" t="s">
        <v>596</v>
      </c>
      <c r="G131" s="1">
        <v>266</v>
      </c>
      <c r="H131" s="1" t="str">
        <f xml:space="preserve"> IF(Shipment_Details__3[SH_WEIGHT] &gt; 350, "Heavy", "Light")</f>
        <v>Light</v>
      </c>
      <c r="I131" s="1">
        <v>833</v>
      </c>
      <c r="J131" s="1" t="s">
        <v>305</v>
      </c>
      <c r="K131" s="1" t="s">
        <v>833</v>
      </c>
    </row>
    <row r="132" spans="2:11" x14ac:dyDescent="0.3">
      <c r="B132" s="1">
        <v>983</v>
      </c>
      <c r="C132" s="1">
        <v>9631</v>
      </c>
      <c r="D132" s="1" t="s">
        <v>602</v>
      </c>
      <c r="E132" s="1" t="s">
        <v>588</v>
      </c>
      <c r="F132" s="1" t="s">
        <v>596</v>
      </c>
      <c r="G132" s="1">
        <v>60</v>
      </c>
      <c r="H132" s="1" t="str">
        <f xml:space="preserve"> IF(Shipment_Details__3[SH_WEIGHT] &gt; 350, "Heavy", "Light")</f>
        <v>Light</v>
      </c>
      <c r="I132" s="1">
        <v>166</v>
      </c>
      <c r="J132" s="1" t="s">
        <v>867</v>
      </c>
      <c r="K132" s="1" t="s">
        <v>929</v>
      </c>
    </row>
    <row r="133" spans="2:11" x14ac:dyDescent="0.3">
      <c r="B133" s="1">
        <v>82</v>
      </c>
      <c r="C133" s="1">
        <v>3132</v>
      </c>
      <c r="D133" s="1" t="s">
        <v>632</v>
      </c>
      <c r="E133" s="1" t="s">
        <v>588</v>
      </c>
      <c r="F133" s="1" t="s">
        <v>589</v>
      </c>
      <c r="G133" s="1">
        <v>121</v>
      </c>
      <c r="H133" s="1" t="str">
        <f xml:space="preserve"> IF(Shipment_Details__3[SH_WEIGHT] &gt; 350, "Heavy", "Light")</f>
        <v>Light</v>
      </c>
      <c r="I133" s="1">
        <v>557</v>
      </c>
      <c r="J133" s="1" t="s">
        <v>633</v>
      </c>
      <c r="K133" s="1" t="s">
        <v>634</v>
      </c>
    </row>
    <row r="134" spans="2:11" x14ac:dyDescent="0.3">
      <c r="B134" s="1">
        <v>397</v>
      </c>
      <c r="C134" s="1">
        <v>1202</v>
      </c>
      <c r="D134" s="1" t="s">
        <v>695</v>
      </c>
      <c r="E134" s="1" t="s">
        <v>588</v>
      </c>
      <c r="F134" s="1" t="s">
        <v>589</v>
      </c>
      <c r="G134" s="1">
        <v>876</v>
      </c>
      <c r="H134" s="1" t="str">
        <f xml:space="preserve"> IF(Shipment_Details__3[SH_WEIGHT] &gt; 350, "Heavy", "Light")</f>
        <v>Heavy</v>
      </c>
      <c r="I134" s="1">
        <v>1045</v>
      </c>
      <c r="J134" s="1" t="s">
        <v>749</v>
      </c>
      <c r="K134" s="1" t="s">
        <v>750</v>
      </c>
    </row>
    <row r="135" spans="2:11" x14ac:dyDescent="0.3">
      <c r="B135" s="1">
        <v>599</v>
      </c>
      <c r="C135" s="1">
        <v>8834</v>
      </c>
      <c r="D135" s="1" t="s">
        <v>609</v>
      </c>
      <c r="E135" s="1" t="s">
        <v>595</v>
      </c>
      <c r="F135" s="1" t="s">
        <v>596</v>
      </c>
      <c r="G135" s="1">
        <v>946</v>
      </c>
      <c r="H135" s="1" t="str">
        <f xml:space="preserve"> IF(Shipment_Details__3[SH_WEIGHT] &gt; 350, "Heavy", "Light")</f>
        <v>Heavy</v>
      </c>
      <c r="I135" s="1">
        <v>1100</v>
      </c>
      <c r="J135" s="1" t="s">
        <v>168</v>
      </c>
      <c r="K135" s="1" t="s">
        <v>355</v>
      </c>
    </row>
    <row r="136" spans="2:11" x14ac:dyDescent="0.3">
      <c r="B136" s="1">
        <v>306</v>
      </c>
      <c r="C136" s="1">
        <v>1201</v>
      </c>
      <c r="D136" s="1" t="s">
        <v>619</v>
      </c>
      <c r="E136" s="1" t="s">
        <v>595</v>
      </c>
      <c r="F136" s="1" t="s">
        <v>596</v>
      </c>
      <c r="G136" s="1">
        <v>654</v>
      </c>
      <c r="H136" s="1" t="str">
        <f xml:space="preserve"> IF(Shipment_Details__3[SH_WEIGHT] &gt; 350, "Heavy", "Light")</f>
        <v>Heavy</v>
      </c>
      <c r="I136" s="1">
        <v>1150</v>
      </c>
      <c r="J136" s="1" t="s">
        <v>190</v>
      </c>
      <c r="K136" s="1" t="s">
        <v>714</v>
      </c>
    </row>
    <row r="137" spans="2:11" x14ac:dyDescent="0.3">
      <c r="B137" s="1">
        <v>536</v>
      </c>
      <c r="C137" s="1">
        <v>2573</v>
      </c>
      <c r="D137" s="1" t="s">
        <v>594</v>
      </c>
      <c r="E137" s="1" t="s">
        <v>595</v>
      </c>
      <c r="F137" s="1" t="s">
        <v>589</v>
      </c>
      <c r="G137" s="1">
        <v>74</v>
      </c>
      <c r="H137" s="1" t="str">
        <f xml:space="preserve"> IF(Shipment_Details__3[SH_WEIGHT] &gt; 350, "Heavy", "Light")</f>
        <v>Light</v>
      </c>
      <c r="I137" s="1">
        <v>281</v>
      </c>
      <c r="J137" s="1" t="s">
        <v>630</v>
      </c>
      <c r="K137" s="1" t="s">
        <v>786</v>
      </c>
    </row>
    <row r="138" spans="2:11" x14ac:dyDescent="0.3">
      <c r="B138" s="1">
        <v>20</v>
      </c>
      <c r="C138" s="1">
        <v>6759</v>
      </c>
      <c r="D138" s="1" t="s">
        <v>594</v>
      </c>
      <c r="E138" s="1" t="s">
        <v>595</v>
      </c>
      <c r="F138" s="1" t="s">
        <v>596</v>
      </c>
      <c r="G138" s="1">
        <v>630</v>
      </c>
      <c r="H138" s="1" t="str">
        <f xml:space="preserve"> IF(Shipment_Details__3[SH_WEIGHT] &gt; 350, "Heavy", "Light")</f>
        <v>Heavy</v>
      </c>
      <c r="I138" s="1">
        <v>1062</v>
      </c>
      <c r="J138" s="1" t="s">
        <v>600</v>
      </c>
      <c r="K138" s="1" t="s">
        <v>601</v>
      </c>
    </row>
    <row r="139" spans="2:11" x14ac:dyDescent="0.3">
      <c r="B139" s="1">
        <v>515</v>
      </c>
      <c r="C139" s="1">
        <v>2601</v>
      </c>
      <c r="D139" s="1" t="s">
        <v>616</v>
      </c>
      <c r="E139" s="1" t="s">
        <v>595</v>
      </c>
      <c r="F139" s="1" t="s">
        <v>589</v>
      </c>
      <c r="G139" s="1">
        <v>782</v>
      </c>
      <c r="H139" s="1" t="str">
        <f xml:space="preserve"> IF(Shipment_Details__3[SH_WEIGHT] &gt; 350, "Heavy", "Light")</f>
        <v>Heavy</v>
      </c>
      <c r="I139" s="1">
        <v>1425</v>
      </c>
      <c r="J139" s="1" t="s">
        <v>782</v>
      </c>
      <c r="K139" s="1" t="s">
        <v>783</v>
      </c>
    </row>
    <row r="140" spans="2:11" x14ac:dyDescent="0.3">
      <c r="B140" s="1">
        <v>332</v>
      </c>
      <c r="C140" s="1">
        <v>2656</v>
      </c>
      <c r="D140" s="1" t="s">
        <v>632</v>
      </c>
      <c r="E140" s="1" t="s">
        <v>588</v>
      </c>
      <c r="F140" s="1" t="s">
        <v>596</v>
      </c>
      <c r="G140" s="1">
        <v>45</v>
      </c>
      <c r="H140" s="1" t="str">
        <f xml:space="preserve"> IF(Shipment_Details__3[SH_WEIGHT] &gt; 350, "Heavy", "Light")</f>
        <v>Light</v>
      </c>
      <c r="I140" s="1">
        <v>39</v>
      </c>
      <c r="J140" s="1" t="s">
        <v>723</v>
      </c>
      <c r="K140" s="1" t="s">
        <v>724</v>
      </c>
    </row>
    <row r="141" spans="2:11" x14ac:dyDescent="0.3">
      <c r="B141" s="1">
        <v>127</v>
      </c>
      <c r="C141" s="1">
        <v>9645</v>
      </c>
      <c r="D141" s="1" t="s">
        <v>632</v>
      </c>
      <c r="E141" s="1" t="s">
        <v>588</v>
      </c>
      <c r="F141" s="1" t="s">
        <v>589</v>
      </c>
      <c r="G141" s="1">
        <v>916</v>
      </c>
      <c r="H141" s="1" t="str">
        <f xml:space="preserve"> IF(Shipment_Details__3[SH_WEIGHT] &gt; 350, "Heavy", "Light")</f>
        <v>Heavy</v>
      </c>
      <c r="I141" s="1">
        <v>1143</v>
      </c>
      <c r="J141" s="1" t="s">
        <v>643</v>
      </c>
      <c r="K141" s="1" t="s">
        <v>644</v>
      </c>
    </row>
    <row r="142" spans="2:11" x14ac:dyDescent="0.3">
      <c r="B142" s="1">
        <v>958</v>
      </c>
      <c r="C142" s="1">
        <v>584</v>
      </c>
      <c r="D142" s="1" t="s">
        <v>619</v>
      </c>
      <c r="E142" s="1" t="s">
        <v>588</v>
      </c>
      <c r="F142" s="1" t="s">
        <v>589</v>
      </c>
      <c r="G142" s="1">
        <v>274</v>
      </c>
      <c r="H142" s="1" t="str">
        <f xml:space="preserve"> IF(Shipment_Details__3[SH_WEIGHT] &gt; 350, "Heavy", "Light")</f>
        <v>Light</v>
      </c>
      <c r="I142" s="1">
        <v>669</v>
      </c>
      <c r="J142" s="1" t="s">
        <v>921</v>
      </c>
      <c r="K142" s="1" t="s">
        <v>922</v>
      </c>
    </row>
    <row r="143" spans="2:11" x14ac:dyDescent="0.3">
      <c r="B143" s="1">
        <v>42</v>
      </c>
      <c r="C143" s="1">
        <v>2121</v>
      </c>
      <c r="D143" s="1" t="s">
        <v>587</v>
      </c>
      <c r="E143" s="1" t="s">
        <v>595</v>
      </c>
      <c r="F143" s="1" t="s">
        <v>596</v>
      </c>
      <c r="G143" s="1">
        <v>987</v>
      </c>
      <c r="H143" s="1" t="str">
        <f xml:space="preserve"> IF(Shipment_Details__3[SH_WEIGHT] &gt; 350, "Heavy", "Light")</f>
        <v>Heavy</v>
      </c>
      <c r="I143" s="1">
        <v>1134</v>
      </c>
      <c r="J143" s="1" t="s">
        <v>614</v>
      </c>
      <c r="K143" s="1" t="s">
        <v>615</v>
      </c>
    </row>
    <row r="144" spans="2:11" x14ac:dyDescent="0.3">
      <c r="B144" s="1">
        <v>977</v>
      </c>
      <c r="C144" s="1">
        <v>2142</v>
      </c>
      <c r="D144" s="1" t="s">
        <v>587</v>
      </c>
      <c r="E144" s="1" t="s">
        <v>588</v>
      </c>
      <c r="F144" s="1" t="s">
        <v>596</v>
      </c>
      <c r="G144" s="1">
        <v>434</v>
      </c>
      <c r="H144" s="1" t="str">
        <f xml:space="preserve"> IF(Shipment_Details__3[SH_WEIGHT] &gt; 350, "Heavy", "Light")</f>
        <v>Heavy</v>
      </c>
      <c r="I144" s="1">
        <v>558</v>
      </c>
      <c r="J144" s="1" t="s">
        <v>927</v>
      </c>
      <c r="K144" s="1" t="s">
        <v>719</v>
      </c>
    </row>
    <row r="145" spans="2:11" x14ac:dyDescent="0.3">
      <c r="B145" s="1">
        <v>460</v>
      </c>
      <c r="C145" s="1">
        <v>2396</v>
      </c>
      <c r="D145" s="1" t="s">
        <v>635</v>
      </c>
      <c r="E145" s="1" t="s">
        <v>588</v>
      </c>
      <c r="F145" s="1" t="s">
        <v>589</v>
      </c>
      <c r="G145" s="1">
        <v>897</v>
      </c>
      <c r="H145" s="1" t="str">
        <f xml:space="preserve"> IF(Shipment_Details__3[SH_WEIGHT] &gt; 350, "Heavy", "Light")</f>
        <v>Heavy</v>
      </c>
      <c r="I145" s="1">
        <v>1313</v>
      </c>
      <c r="J145" s="1" t="s">
        <v>316</v>
      </c>
      <c r="K145" s="1" t="s">
        <v>752</v>
      </c>
    </row>
    <row r="146" spans="2:11" x14ac:dyDescent="0.3">
      <c r="B146" s="1">
        <v>659</v>
      </c>
      <c r="C146" s="1">
        <v>8747</v>
      </c>
      <c r="D146" s="1" t="s">
        <v>695</v>
      </c>
      <c r="E146" s="1" t="s">
        <v>588</v>
      </c>
      <c r="F146" s="1" t="s">
        <v>596</v>
      </c>
      <c r="G146" s="1">
        <v>442</v>
      </c>
      <c r="H146" s="1" t="str">
        <f xml:space="preserve"> IF(Shipment_Details__3[SH_WEIGHT] &gt; 350, "Heavy", "Light")</f>
        <v>Heavy</v>
      </c>
      <c r="I146" s="1">
        <v>595</v>
      </c>
      <c r="J146" s="1" t="s">
        <v>823</v>
      </c>
      <c r="K146" s="1" t="s">
        <v>681</v>
      </c>
    </row>
    <row r="147" spans="2:11" x14ac:dyDescent="0.3">
      <c r="B147" s="1">
        <v>197</v>
      </c>
      <c r="C147" s="1">
        <v>4142</v>
      </c>
      <c r="D147" s="1" t="s">
        <v>646</v>
      </c>
      <c r="E147" s="1" t="s">
        <v>595</v>
      </c>
      <c r="F147" s="1" t="s">
        <v>589</v>
      </c>
      <c r="G147" s="1">
        <v>98</v>
      </c>
      <c r="H147" s="1" t="str">
        <f xml:space="preserve"> IF(Shipment_Details__3[SH_WEIGHT] &gt; 350, "Heavy", "Light")</f>
        <v>Light</v>
      </c>
      <c r="I147" s="1">
        <v>360</v>
      </c>
      <c r="J147" s="1" t="s">
        <v>675</v>
      </c>
      <c r="K147" s="1" t="s">
        <v>676</v>
      </c>
    </row>
    <row r="148" spans="2:11" x14ac:dyDescent="0.3">
      <c r="B148" s="1">
        <v>540</v>
      </c>
      <c r="C148" s="1">
        <v>9770</v>
      </c>
      <c r="D148" s="1" t="s">
        <v>632</v>
      </c>
      <c r="E148" s="1" t="s">
        <v>588</v>
      </c>
      <c r="F148" s="1" t="s">
        <v>589</v>
      </c>
      <c r="G148" s="1">
        <v>431</v>
      </c>
      <c r="H148" s="1" t="str">
        <f xml:space="preserve"> IF(Shipment_Details__3[SH_WEIGHT] &gt; 350, "Heavy", "Light")</f>
        <v>Heavy</v>
      </c>
      <c r="I148" s="1">
        <v>934</v>
      </c>
      <c r="J148" s="1" t="s">
        <v>788</v>
      </c>
      <c r="K148" s="1" t="s">
        <v>789</v>
      </c>
    </row>
    <row r="149" spans="2:11" x14ac:dyDescent="0.3">
      <c r="B149" s="1">
        <v>178</v>
      </c>
      <c r="C149" s="1">
        <v>2593</v>
      </c>
      <c r="D149" s="1" t="s">
        <v>594</v>
      </c>
      <c r="E149" s="1" t="s">
        <v>588</v>
      </c>
      <c r="F149" s="1" t="s">
        <v>589</v>
      </c>
      <c r="G149" s="1">
        <v>745</v>
      </c>
      <c r="H149" s="1" t="str">
        <f xml:space="preserve"> IF(Shipment_Details__3[SH_WEIGHT] &gt; 350, "Heavy", "Light")</f>
        <v>Heavy</v>
      </c>
      <c r="I149" s="1">
        <v>1383</v>
      </c>
      <c r="J149" s="1" t="s">
        <v>670</v>
      </c>
      <c r="K149" s="1" t="s">
        <v>671</v>
      </c>
    </row>
    <row r="150" spans="2:11" x14ac:dyDescent="0.3">
      <c r="B150" s="1">
        <v>202</v>
      </c>
      <c r="C150" s="1">
        <v>9807</v>
      </c>
      <c r="D150" s="1" t="s">
        <v>602</v>
      </c>
      <c r="E150" s="1" t="s">
        <v>588</v>
      </c>
      <c r="F150" s="1" t="s">
        <v>589</v>
      </c>
      <c r="G150" s="1">
        <v>871</v>
      </c>
      <c r="H150" s="1" t="str">
        <f xml:space="preserve"> IF(Shipment_Details__3[SH_WEIGHT] &gt; 350, "Heavy", "Light")</f>
        <v>Heavy</v>
      </c>
      <c r="I150" s="1">
        <v>1274</v>
      </c>
      <c r="J150" s="1" t="s">
        <v>681</v>
      </c>
      <c r="K150" s="1" t="s">
        <v>657</v>
      </c>
    </row>
    <row r="151" spans="2:11" x14ac:dyDescent="0.3">
      <c r="B151" s="1">
        <v>632</v>
      </c>
      <c r="C151" s="1">
        <v>2525</v>
      </c>
      <c r="D151" s="1" t="s">
        <v>609</v>
      </c>
      <c r="E151" s="1" t="s">
        <v>595</v>
      </c>
      <c r="F151" s="1" t="s">
        <v>596</v>
      </c>
      <c r="G151" s="1">
        <v>67</v>
      </c>
      <c r="H151" s="1" t="str">
        <f xml:space="preserve"> IF(Shipment_Details__3[SH_WEIGHT] &gt; 350, "Heavy", "Light")</f>
        <v>Light</v>
      </c>
      <c r="I151" s="1">
        <v>193</v>
      </c>
      <c r="J151" s="1" t="s">
        <v>82</v>
      </c>
      <c r="K151" s="1" t="s">
        <v>816</v>
      </c>
    </row>
    <row r="152" spans="2:11" x14ac:dyDescent="0.3">
      <c r="B152" s="1">
        <v>25</v>
      </c>
      <c r="C152" s="1">
        <v>1724</v>
      </c>
      <c r="D152" s="1" t="s">
        <v>602</v>
      </c>
      <c r="E152" s="1" t="s">
        <v>595</v>
      </c>
      <c r="F152" s="1" t="s">
        <v>589</v>
      </c>
      <c r="G152" s="1">
        <v>431</v>
      </c>
      <c r="H152" s="1" t="str">
        <f xml:space="preserve"> IF(Shipment_Details__3[SH_WEIGHT] &gt; 350, "Heavy", "Light")</f>
        <v>Heavy</v>
      </c>
      <c r="I152" s="1">
        <v>702</v>
      </c>
      <c r="J152" s="1" t="s">
        <v>603</v>
      </c>
      <c r="K152" s="1" t="s">
        <v>604</v>
      </c>
    </row>
    <row r="153" spans="2:11" x14ac:dyDescent="0.3">
      <c r="B153" s="1">
        <v>990</v>
      </c>
      <c r="C153" s="1">
        <v>7146</v>
      </c>
      <c r="D153" s="1" t="s">
        <v>594</v>
      </c>
      <c r="E153" s="1" t="s">
        <v>588</v>
      </c>
      <c r="F153" s="1" t="s">
        <v>596</v>
      </c>
      <c r="G153" s="1">
        <v>178</v>
      </c>
      <c r="H153" s="1" t="str">
        <f xml:space="preserve"> IF(Shipment_Details__3[SH_WEIGHT] &gt; 350, "Heavy", "Light")</f>
        <v>Light</v>
      </c>
      <c r="I153" s="1">
        <v>646</v>
      </c>
      <c r="J153" s="1" t="s">
        <v>930</v>
      </c>
      <c r="K153" s="1" t="s">
        <v>931</v>
      </c>
    </row>
    <row r="154" spans="2:11" x14ac:dyDescent="0.3">
      <c r="B154" s="1">
        <v>913</v>
      </c>
      <c r="C154" s="1">
        <v>563</v>
      </c>
      <c r="D154" s="1" t="s">
        <v>602</v>
      </c>
      <c r="E154" s="1" t="s">
        <v>595</v>
      </c>
      <c r="F154" s="1" t="s">
        <v>589</v>
      </c>
      <c r="G154" s="1">
        <v>180</v>
      </c>
      <c r="H154" s="1" t="str">
        <f xml:space="preserve"> IF(Shipment_Details__3[SH_WEIGHT] &gt; 350, "Heavy", "Light")</f>
        <v>Light</v>
      </c>
      <c r="I154" s="1">
        <v>755</v>
      </c>
      <c r="J154" s="1" t="s">
        <v>827</v>
      </c>
      <c r="K154" s="1" t="s">
        <v>904</v>
      </c>
    </row>
    <row r="155" spans="2:11" x14ac:dyDescent="0.3">
      <c r="B155" s="1">
        <v>371</v>
      </c>
      <c r="C155" s="1">
        <v>7771</v>
      </c>
      <c r="D155" s="1" t="s">
        <v>587</v>
      </c>
      <c r="E155" s="1" t="s">
        <v>595</v>
      </c>
      <c r="F155" s="1" t="s">
        <v>589</v>
      </c>
      <c r="G155" s="1">
        <v>280</v>
      </c>
      <c r="H155" s="1" t="str">
        <f xml:space="preserve"> IF(Shipment_Details__3[SH_WEIGHT] &gt; 350, "Heavy", "Light")</f>
        <v>Light</v>
      </c>
      <c r="I155" s="1">
        <v>990</v>
      </c>
      <c r="J155" s="1" t="s">
        <v>743</v>
      </c>
      <c r="K155" s="1" t="s">
        <v>744</v>
      </c>
    </row>
    <row r="156" spans="2:11" x14ac:dyDescent="0.3">
      <c r="B156" s="1">
        <v>514</v>
      </c>
      <c r="C156" s="1">
        <v>4789</v>
      </c>
      <c r="D156" s="1" t="s">
        <v>619</v>
      </c>
      <c r="E156" s="1" t="s">
        <v>595</v>
      </c>
      <c r="F156" s="1" t="s">
        <v>589</v>
      </c>
      <c r="G156" s="1">
        <v>263</v>
      </c>
      <c r="H156" s="1" t="str">
        <f xml:space="preserve"> IF(Shipment_Details__3[SH_WEIGHT] &gt; 350, "Heavy", "Light")</f>
        <v>Light</v>
      </c>
      <c r="I156" s="1">
        <v>965</v>
      </c>
      <c r="J156" s="1" t="s">
        <v>780</v>
      </c>
      <c r="K156" s="1" t="s">
        <v>781</v>
      </c>
    </row>
    <row r="157" spans="2:11" x14ac:dyDescent="0.3">
      <c r="B157" s="1">
        <v>707</v>
      </c>
      <c r="C157" s="1">
        <v>3221</v>
      </c>
      <c r="D157" s="1" t="s">
        <v>695</v>
      </c>
      <c r="E157" s="1" t="s">
        <v>595</v>
      </c>
      <c r="F157" s="1" t="s">
        <v>596</v>
      </c>
      <c r="G157" s="1">
        <v>187</v>
      </c>
      <c r="H157" s="1" t="str">
        <f xml:space="preserve"> IF(Shipment_Details__3[SH_WEIGHT] &gt; 350, "Heavy", "Light")</f>
        <v>Light</v>
      </c>
      <c r="I157" s="1">
        <v>931</v>
      </c>
      <c r="J157" s="1" t="s">
        <v>838</v>
      </c>
      <c r="K157" s="1" t="s">
        <v>839</v>
      </c>
    </row>
    <row r="158" spans="2:11" x14ac:dyDescent="0.3">
      <c r="B158" s="1">
        <v>473</v>
      </c>
      <c r="C158" s="1">
        <v>5197</v>
      </c>
      <c r="D158" s="1" t="s">
        <v>587</v>
      </c>
      <c r="E158" s="1" t="s">
        <v>588</v>
      </c>
      <c r="F158" s="1" t="s">
        <v>596</v>
      </c>
      <c r="G158" s="1">
        <v>94</v>
      </c>
      <c r="H158" s="1" t="str">
        <f xml:space="preserve"> IF(Shipment_Details__3[SH_WEIGHT] &gt; 350, "Heavy", "Light")</f>
        <v>Light</v>
      </c>
      <c r="I158" s="1">
        <v>361</v>
      </c>
      <c r="J158" s="1" t="s">
        <v>767</v>
      </c>
      <c r="K158" s="1" t="s">
        <v>768</v>
      </c>
    </row>
    <row r="159" spans="2:11" x14ac:dyDescent="0.3">
      <c r="B159" s="1">
        <v>847</v>
      </c>
      <c r="C159" s="1">
        <v>8183</v>
      </c>
      <c r="D159" s="1" t="s">
        <v>605</v>
      </c>
      <c r="E159" s="1" t="s">
        <v>588</v>
      </c>
      <c r="F159" s="1" t="s">
        <v>589</v>
      </c>
      <c r="G159" s="1">
        <v>906</v>
      </c>
      <c r="H159" s="1" t="str">
        <f xml:space="preserve"> IF(Shipment_Details__3[SH_WEIGHT] &gt; 350, "Heavy", "Light")</f>
        <v>Heavy</v>
      </c>
      <c r="I159" s="1">
        <v>1297</v>
      </c>
      <c r="J159" s="1" t="s">
        <v>877</v>
      </c>
      <c r="K159" s="1" t="s">
        <v>878</v>
      </c>
    </row>
    <row r="160" spans="2:11" x14ac:dyDescent="0.3">
      <c r="B160" s="1">
        <v>815</v>
      </c>
      <c r="C160" s="1">
        <v>1126</v>
      </c>
      <c r="D160" s="1" t="s">
        <v>616</v>
      </c>
      <c r="E160" s="1" t="s">
        <v>588</v>
      </c>
      <c r="F160" s="1" t="s">
        <v>596</v>
      </c>
      <c r="G160" s="1">
        <v>71</v>
      </c>
      <c r="H160" s="1" t="str">
        <f xml:space="preserve"> IF(Shipment_Details__3[SH_WEIGHT] &gt; 350, "Heavy", "Light")</f>
        <v>Light</v>
      </c>
      <c r="I160" s="1">
        <v>130</v>
      </c>
      <c r="J160" s="1" t="s">
        <v>870</v>
      </c>
      <c r="K160" s="1" t="s">
        <v>871</v>
      </c>
    </row>
    <row r="161" spans="2:11" x14ac:dyDescent="0.3">
      <c r="B161" s="1">
        <v>928</v>
      </c>
      <c r="C161" s="1">
        <v>4899</v>
      </c>
      <c r="D161" s="1" t="s">
        <v>619</v>
      </c>
      <c r="E161" s="1" t="s">
        <v>588</v>
      </c>
      <c r="F161" s="1" t="s">
        <v>589</v>
      </c>
      <c r="G161" s="1">
        <v>253</v>
      </c>
      <c r="H161" s="1" t="str">
        <f xml:space="preserve"> IF(Shipment_Details__3[SH_WEIGHT] &gt; 350, "Heavy", "Light")</f>
        <v>Light</v>
      </c>
      <c r="I161" s="1">
        <v>904</v>
      </c>
      <c r="J161" s="1" t="s">
        <v>704</v>
      </c>
      <c r="K161" s="1" t="s">
        <v>704</v>
      </c>
    </row>
    <row r="162" spans="2:11" x14ac:dyDescent="0.3">
      <c r="B162" s="1">
        <v>210</v>
      </c>
      <c r="C162" s="1">
        <v>4732</v>
      </c>
      <c r="D162" s="1" t="s">
        <v>602</v>
      </c>
      <c r="E162" s="1" t="s">
        <v>588</v>
      </c>
      <c r="F162" s="1" t="s">
        <v>589</v>
      </c>
      <c r="G162" s="1">
        <v>591</v>
      </c>
      <c r="H162" s="1" t="str">
        <f xml:space="preserve"> IF(Shipment_Details__3[SH_WEIGHT] &gt; 350, "Heavy", "Light")</f>
        <v>Heavy</v>
      </c>
      <c r="I162" s="1">
        <v>1433</v>
      </c>
      <c r="J162" s="1" t="s">
        <v>683</v>
      </c>
      <c r="K162" s="1" t="s">
        <v>276</v>
      </c>
    </row>
    <row r="163" spans="2:11" x14ac:dyDescent="0.3">
      <c r="B163" s="1">
        <v>793</v>
      </c>
      <c r="C163" s="1">
        <v>4103</v>
      </c>
      <c r="D163" s="1" t="s">
        <v>695</v>
      </c>
      <c r="E163" s="1" t="s">
        <v>595</v>
      </c>
      <c r="F163" s="1" t="s">
        <v>596</v>
      </c>
      <c r="G163" s="1">
        <v>399</v>
      </c>
      <c r="H163" s="1" t="str">
        <f xml:space="preserve"> IF(Shipment_Details__3[SH_WEIGHT] &gt; 350, "Heavy", "Light")</f>
        <v>Heavy</v>
      </c>
      <c r="I163" s="1">
        <v>835</v>
      </c>
      <c r="J163" s="1" t="s">
        <v>168</v>
      </c>
      <c r="K163" s="1" t="s">
        <v>119</v>
      </c>
    </row>
    <row r="164" spans="2:11" x14ac:dyDescent="0.3">
      <c r="B164" s="1">
        <v>872</v>
      </c>
      <c r="C164" s="1">
        <v>7861</v>
      </c>
      <c r="D164" s="1" t="s">
        <v>695</v>
      </c>
      <c r="E164" s="1" t="s">
        <v>588</v>
      </c>
      <c r="F164" s="1" t="s">
        <v>589</v>
      </c>
      <c r="G164" s="1">
        <v>91</v>
      </c>
      <c r="H164" s="1" t="str">
        <f xml:space="preserve"> IF(Shipment_Details__3[SH_WEIGHT] &gt; 350, "Heavy", "Light")</f>
        <v>Light</v>
      </c>
      <c r="I164" s="1">
        <v>242</v>
      </c>
      <c r="J164" s="1" t="s">
        <v>887</v>
      </c>
      <c r="K164" s="1" t="s">
        <v>821</v>
      </c>
    </row>
    <row r="165" spans="2:11" x14ac:dyDescent="0.3">
      <c r="B165" s="1">
        <v>298</v>
      </c>
      <c r="C165" s="1">
        <v>7764</v>
      </c>
      <c r="D165" s="1" t="s">
        <v>619</v>
      </c>
      <c r="E165" s="1" t="s">
        <v>588</v>
      </c>
      <c r="F165" s="1" t="s">
        <v>596</v>
      </c>
      <c r="G165" s="1">
        <v>717</v>
      </c>
      <c r="H165" s="1" t="str">
        <f xml:space="preserve"> IF(Shipment_Details__3[SH_WEIGHT] &gt; 350, "Heavy", "Light")</f>
        <v>Heavy</v>
      </c>
      <c r="I165" s="1">
        <v>1297</v>
      </c>
      <c r="J165" s="1" t="s">
        <v>709</v>
      </c>
      <c r="K165" s="1" t="s">
        <v>654</v>
      </c>
    </row>
    <row r="166" spans="2:11" x14ac:dyDescent="0.3">
      <c r="B166" s="1">
        <v>941</v>
      </c>
      <c r="C166" s="1">
        <v>5345</v>
      </c>
      <c r="D166" s="1" t="s">
        <v>646</v>
      </c>
      <c r="E166" s="1" t="s">
        <v>588</v>
      </c>
      <c r="F166" s="1" t="s">
        <v>596</v>
      </c>
      <c r="G166" s="1">
        <v>735</v>
      </c>
      <c r="H166" s="1" t="str">
        <f xml:space="preserve"> IF(Shipment_Details__3[SH_WEIGHT] &gt; 350, "Heavy", "Light")</f>
        <v>Heavy</v>
      </c>
      <c r="I166" s="1">
        <v>1181</v>
      </c>
      <c r="J166" s="1" t="s">
        <v>913</v>
      </c>
      <c r="K166" s="1" t="s">
        <v>914</v>
      </c>
    </row>
    <row r="167" spans="2:11" x14ac:dyDescent="0.3">
      <c r="B167" s="1">
        <v>731</v>
      </c>
      <c r="C167" s="1">
        <v>6191</v>
      </c>
      <c r="D167" s="1" t="s">
        <v>619</v>
      </c>
      <c r="E167" s="1" t="s">
        <v>595</v>
      </c>
      <c r="F167" s="1" t="s">
        <v>589</v>
      </c>
      <c r="G167" s="1">
        <v>970</v>
      </c>
      <c r="H167" s="1" t="str">
        <f xml:space="preserve"> IF(Shipment_Details__3[SH_WEIGHT] &gt; 350, "Heavy", "Light")</f>
        <v>Heavy</v>
      </c>
      <c r="I167" s="1">
        <v>1242</v>
      </c>
      <c r="J167" s="1" t="s">
        <v>850</v>
      </c>
      <c r="K167" s="1" t="s">
        <v>851</v>
      </c>
    </row>
    <row r="168" spans="2:11" x14ac:dyDescent="0.3">
      <c r="B168" s="1">
        <v>500</v>
      </c>
      <c r="C168" s="1">
        <v>310</v>
      </c>
      <c r="D168" s="1" t="s">
        <v>587</v>
      </c>
      <c r="E168" s="1" t="s">
        <v>595</v>
      </c>
      <c r="F168" s="1" t="s">
        <v>596</v>
      </c>
      <c r="G168" s="1">
        <v>80</v>
      </c>
      <c r="H168" s="1" t="str">
        <f xml:space="preserve"> IF(Shipment_Details__3[SH_WEIGHT] &gt; 350, "Heavy", "Light")</f>
        <v>Light</v>
      </c>
      <c r="I168" s="1">
        <v>236</v>
      </c>
      <c r="J168" s="1" t="s">
        <v>775</v>
      </c>
      <c r="K168" s="1" t="s">
        <v>776</v>
      </c>
    </row>
    <row r="169" spans="2:11" x14ac:dyDescent="0.3">
      <c r="B169" s="1">
        <v>142</v>
      </c>
      <c r="C169" s="1">
        <v>3095</v>
      </c>
      <c r="D169" s="1" t="s">
        <v>587</v>
      </c>
      <c r="E169" s="1" t="s">
        <v>595</v>
      </c>
      <c r="F169" s="1" t="s">
        <v>589</v>
      </c>
      <c r="G169" s="1">
        <v>550</v>
      </c>
      <c r="H169" s="1" t="str">
        <f xml:space="preserve"> IF(Shipment_Details__3[SH_WEIGHT] &gt; 350, "Heavy", "Light")</f>
        <v>Heavy</v>
      </c>
      <c r="I169" s="1">
        <v>1171</v>
      </c>
      <c r="J169" s="1" t="s">
        <v>654</v>
      </c>
      <c r="K169" s="1" t="s">
        <v>655</v>
      </c>
    </row>
    <row r="170" spans="2:11" x14ac:dyDescent="0.3">
      <c r="B170" s="1">
        <v>787</v>
      </c>
      <c r="C170" s="1">
        <v>2159</v>
      </c>
      <c r="D170" s="1" t="s">
        <v>587</v>
      </c>
      <c r="E170" s="1" t="s">
        <v>588</v>
      </c>
      <c r="F170" s="1" t="s">
        <v>589</v>
      </c>
      <c r="G170" s="1">
        <v>187</v>
      </c>
      <c r="H170" s="1" t="str">
        <f xml:space="preserve"> IF(Shipment_Details__3[SH_WEIGHT] &gt; 350, "Heavy", "Light")</f>
        <v>Light</v>
      </c>
      <c r="I170" s="1">
        <v>864</v>
      </c>
      <c r="J170" s="1" t="s">
        <v>87</v>
      </c>
      <c r="K170" s="1" t="s">
        <v>867</v>
      </c>
    </row>
    <row r="171" spans="2:11" x14ac:dyDescent="0.3">
      <c r="B171" s="1">
        <v>749</v>
      </c>
      <c r="C171" s="1">
        <v>3569</v>
      </c>
      <c r="D171" s="1" t="s">
        <v>695</v>
      </c>
      <c r="E171" s="1" t="s">
        <v>588</v>
      </c>
      <c r="F171" s="1" t="s">
        <v>589</v>
      </c>
      <c r="G171" s="1">
        <v>262</v>
      </c>
      <c r="H171" s="1" t="str">
        <f xml:space="preserve"> IF(Shipment_Details__3[SH_WEIGHT] &gt; 350, "Heavy", "Light")</f>
        <v>Light</v>
      </c>
      <c r="I171" s="1">
        <v>875</v>
      </c>
      <c r="J171" s="1" t="s">
        <v>856</v>
      </c>
      <c r="K171" s="1" t="s">
        <v>207</v>
      </c>
    </row>
    <row r="172" spans="2:11" x14ac:dyDescent="0.3">
      <c r="B172" s="1">
        <v>304</v>
      </c>
      <c r="C172" s="1">
        <v>5958</v>
      </c>
      <c r="D172" s="1" t="s">
        <v>646</v>
      </c>
      <c r="E172" s="1" t="s">
        <v>595</v>
      </c>
      <c r="F172" s="1" t="s">
        <v>596</v>
      </c>
      <c r="G172" s="1">
        <v>540</v>
      </c>
      <c r="H172" s="1" t="str">
        <f xml:space="preserve"> IF(Shipment_Details__3[SH_WEIGHT] &gt; 350, "Heavy", "Light")</f>
        <v>Heavy</v>
      </c>
      <c r="I172" s="1">
        <v>1172</v>
      </c>
      <c r="J172" s="1" t="s">
        <v>710</v>
      </c>
      <c r="K172" s="1" t="s">
        <v>711</v>
      </c>
    </row>
    <row r="173" spans="2:11" x14ac:dyDescent="0.3">
      <c r="B173" s="1">
        <v>30</v>
      </c>
      <c r="C173" s="1">
        <v>1275</v>
      </c>
      <c r="D173" s="1" t="s">
        <v>605</v>
      </c>
      <c r="E173" s="1" t="s">
        <v>595</v>
      </c>
      <c r="F173" s="1" t="s">
        <v>596</v>
      </c>
      <c r="G173" s="1">
        <v>581</v>
      </c>
      <c r="H173" s="1" t="str">
        <f xml:space="preserve"> IF(Shipment_Details__3[SH_WEIGHT] &gt; 350, "Heavy", "Light")</f>
        <v>Heavy</v>
      </c>
      <c r="I173" s="1">
        <v>1422</v>
      </c>
      <c r="J173" s="1" t="s">
        <v>606</v>
      </c>
      <c r="K173" s="1" t="s">
        <v>333</v>
      </c>
    </row>
    <row r="174" spans="2:11" x14ac:dyDescent="0.3">
      <c r="B174" s="1">
        <v>477</v>
      </c>
      <c r="C174" s="1">
        <v>6357</v>
      </c>
      <c r="D174" s="1" t="s">
        <v>605</v>
      </c>
      <c r="E174" s="1" t="s">
        <v>588</v>
      </c>
      <c r="F174" s="1" t="s">
        <v>596</v>
      </c>
      <c r="G174" s="1">
        <v>840</v>
      </c>
      <c r="H174" s="1" t="str">
        <f xml:space="preserve"> IF(Shipment_Details__3[SH_WEIGHT] &gt; 350, "Heavy", "Light")</f>
        <v>Heavy</v>
      </c>
      <c r="I174" s="1">
        <v>1061</v>
      </c>
      <c r="J174" s="1" t="s">
        <v>39</v>
      </c>
      <c r="K174" s="1" t="s">
        <v>769</v>
      </c>
    </row>
    <row r="175" spans="2:11" x14ac:dyDescent="0.3">
      <c r="B175" s="1">
        <v>52</v>
      </c>
      <c r="C175" s="1">
        <v>4551</v>
      </c>
      <c r="D175" s="1" t="s">
        <v>619</v>
      </c>
      <c r="E175" s="1" t="s">
        <v>595</v>
      </c>
      <c r="F175" s="1" t="s">
        <v>589</v>
      </c>
      <c r="G175" s="1">
        <v>873</v>
      </c>
      <c r="H175" s="1" t="str">
        <f xml:space="preserve"> IF(Shipment_Details__3[SH_WEIGHT] &gt; 350, "Heavy", "Light")</f>
        <v>Heavy</v>
      </c>
      <c r="I175" s="1">
        <v>1199</v>
      </c>
      <c r="J175" s="1" t="s">
        <v>620</v>
      </c>
      <c r="K175" s="1" t="s">
        <v>621</v>
      </c>
    </row>
    <row r="176" spans="2:11" x14ac:dyDescent="0.3">
      <c r="B176" s="1">
        <v>73</v>
      </c>
      <c r="C176" s="1">
        <v>4252</v>
      </c>
      <c r="D176" s="1" t="s">
        <v>602</v>
      </c>
      <c r="E176" s="1" t="s">
        <v>595</v>
      </c>
      <c r="F176" s="1" t="s">
        <v>589</v>
      </c>
      <c r="G176" s="1">
        <v>315</v>
      </c>
      <c r="H176" s="1" t="str">
        <f xml:space="preserve"> IF(Shipment_Details__3[SH_WEIGHT] &gt; 350, "Heavy", "Light")</f>
        <v>Light</v>
      </c>
      <c r="I176" s="1">
        <v>937</v>
      </c>
      <c r="J176" s="1" t="s">
        <v>17</v>
      </c>
      <c r="K176" s="1" t="s">
        <v>629</v>
      </c>
    </row>
    <row r="177" spans="2:11" x14ac:dyDescent="0.3">
      <c r="B177" s="1">
        <v>691</v>
      </c>
      <c r="C177" s="1">
        <v>2096</v>
      </c>
      <c r="D177" s="1" t="s">
        <v>609</v>
      </c>
      <c r="E177" s="1" t="s">
        <v>595</v>
      </c>
      <c r="F177" s="1" t="s">
        <v>596</v>
      </c>
      <c r="G177" s="1">
        <v>955</v>
      </c>
      <c r="H177" s="1" t="str">
        <f xml:space="preserve"> IF(Shipment_Details__3[SH_WEIGHT] &gt; 350, "Heavy", "Light")</f>
        <v>Heavy</v>
      </c>
      <c r="I177" s="1">
        <v>1369</v>
      </c>
      <c r="J177" s="1" t="s">
        <v>831</v>
      </c>
      <c r="K177" s="1" t="s">
        <v>832</v>
      </c>
    </row>
    <row r="178" spans="2:11" x14ac:dyDescent="0.3">
      <c r="B178" s="1">
        <v>786</v>
      </c>
      <c r="C178" s="1">
        <v>5209</v>
      </c>
      <c r="D178" s="1" t="s">
        <v>616</v>
      </c>
      <c r="E178" s="1" t="s">
        <v>588</v>
      </c>
      <c r="F178" s="1" t="s">
        <v>589</v>
      </c>
      <c r="G178" s="1">
        <v>372</v>
      </c>
      <c r="H178" s="1" t="str">
        <f xml:space="preserve"> IF(Shipment_Details__3[SH_WEIGHT] &gt; 350, "Heavy", "Light")</f>
        <v>Heavy</v>
      </c>
      <c r="I178" s="1">
        <v>679</v>
      </c>
      <c r="J178" s="1" t="s">
        <v>865</v>
      </c>
      <c r="K178" s="1" t="s">
        <v>866</v>
      </c>
    </row>
    <row r="179" spans="2:11" x14ac:dyDescent="0.3">
      <c r="B179" s="1">
        <v>68</v>
      </c>
      <c r="C179" s="1">
        <v>9271</v>
      </c>
      <c r="D179" s="1" t="s">
        <v>587</v>
      </c>
      <c r="E179" s="1" t="s">
        <v>595</v>
      </c>
      <c r="F179" s="1" t="s">
        <v>589</v>
      </c>
      <c r="G179" s="1">
        <v>182</v>
      </c>
      <c r="H179" s="1" t="str">
        <f xml:space="preserve"> IF(Shipment_Details__3[SH_WEIGHT] &gt; 350, "Heavy", "Light")</f>
        <v>Light</v>
      </c>
      <c r="I179" s="1">
        <v>726</v>
      </c>
      <c r="J179" s="1" t="s">
        <v>626</v>
      </c>
      <c r="K179" s="1" t="s">
        <v>627</v>
      </c>
    </row>
    <row r="180" spans="2:11" x14ac:dyDescent="0.3">
      <c r="B180" s="1">
        <v>630</v>
      </c>
      <c r="C180" s="1">
        <v>6772</v>
      </c>
      <c r="D180" s="1" t="s">
        <v>619</v>
      </c>
      <c r="E180" s="1" t="s">
        <v>595</v>
      </c>
      <c r="F180" s="1" t="s">
        <v>596</v>
      </c>
      <c r="G180" s="1">
        <v>868</v>
      </c>
      <c r="H180" s="1" t="str">
        <f xml:space="preserve"> IF(Shipment_Details__3[SH_WEIGHT] &gt; 350, "Heavy", "Light")</f>
        <v>Heavy</v>
      </c>
      <c r="I180" s="1">
        <v>1320</v>
      </c>
      <c r="J180" s="1" t="s">
        <v>815</v>
      </c>
      <c r="K180" s="1" t="s">
        <v>12</v>
      </c>
    </row>
    <row r="181" spans="2:11" x14ac:dyDescent="0.3">
      <c r="B181" s="1">
        <v>357</v>
      </c>
      <c r="C181" s="1">
        <v>4628</v>
      </c>
      <c r="D181" s="1" t="s">
        <v>616</v>
      </c>
      <c r="E181" s="1" t="s">
        <v>588</v>
      </c>
      <c r="F181" s="1" t="s">
        <v>589</v>
      </c>
      <c r="G181" s="1">
        <v>777</v>
      </c>
      <c r="H181" s="1" t="str">
        <f xml:space="preserve"> IF(Shipment_Details__3[SH_WEIGHT] &gt; 350, "Heavy", "Light")</f>
        <v>Heavy</v>
      </c>
      <c r="I181" s="1">
        <v>1113</v>
      </c>
      <c r="J181" s="1" t="s">
        <v>737</v>
      </c>
      <c r="K181" s="1" t="s">
        <v>738</v>
      </c>
    </row>
    <row r="182" spans="2:11" x14ac:dyDescent="0.3">
      <c r="B182" s="1">
        <v>455</v>
      </c>
      <c r="C182" s="1">
        <v>3853</v>
      </c>
      <c r="D182" s="1" t="s">
        <v>594</v>
      </c>
      <c r="E182" s="1" t="s">
        <v>588</v>
      </c>
      <c r="F182" s="1" t="s">
        <v>596</v>
      </c>
      <c r="G182" s="1">
        <v>172</v>
      </c>
      <c r="H182" s="1" t="str">
        <f xml:space="preserve"> IF(Shipment_Details__3[SH_WEIGHT] &gt; 350, "Heavy", "Light")</f>
        <v>Light</v>
      </c>
      <c r="I182" s="1">
        <v>580</v>
      </c>
      <c r="J182" s="1" t="s">
        <v>764</v>
      </c>
      <c r="K182" s="1" t="s">
        <v>305</v>
      </c>
    </row>
    <row r="183" spans="2:11" x14ac:dyDescent="0.3">
      <c r="B183" s="1">
        <v>947</v>
      </c>
      <c r="C183" s="1">
        <v>515</v>
      </c>
      <c r="D183" s="1" t="s">
        <v>605</v>
      </c>
      <c r="E183" s="1" t="s">
        <v>588</v>
      </c>
      <c r="F183" s="1" t="s">
        <v>589</v>
      </c>
      <c r="G183" s="1">
        <v>665</v>
      </c>
      <c r="H183" s="1" t="str">
        <f xml:space="preserve"> IF(Shipment_Details__3[SH_WEIGHT] &gt; 350, "Heavy", "Light")</f>
        <v>Heavy</v>
      </c>
      <c r="I183" s="1">
        <v>1257</v>
      </c>
      <c r="J183" s="1" t="s">
        <v>917</v>
      </c>
      <c r="K183" s="1" t="s">
        <v>918</v>
      </c>
    </row>
    <row r="184" spans="2:11" x14ac:dyDescent="0.3">
      <c r="B184" s="1">
        <v>589</v>
      </c>
      <c r="C184" s="1">
        <v>7513</v>
      </c>
      <c r="D184" s="1" t="s">
        <v>587</v>
      </c>
      <c r="E184" s="1" t="s">
        <v>588</v>
      </c>
      <c r="F184" s="1" t="s">
        <v>589</v>
      </c>
      <c r="G184" s="1">
        <v>516</v>
      </c>
      <c r="H184" s="1" t="str">
        <f xml:space="preserve"> IF(Shipment_Details__3[SH_WEIGHT] &gt; 350, "Heavy", "Light")</f>
        <v>Heavy</v>
      </c>
      <c r="I184" s="1">
        <v>1084</v>
      </c>
      <c r="J184" s="1" t="s">
        <v>806</v>
      </c>
      <c r="K184" s="1" t="s">
        <v>807</v>
      </c>
    </row>
    <row r="185" spans="2:11" x14ac:dyDescent="0.3">
      <c r="B185" s="1">
        <v>863</v>
      </c>
      <c r="C185" s="1">
        <v>9030</v>
      </c>
      <c r="D185" s="1" t="s">
        <v>695</v>
      </c>
      <c r="E185" s="1" t="s">
        <v>588</v>
      </c>
      <c r="F185" s="1" t="s">
        <v>596</v>
      </c>
      <c r="G185" s="1">
        <v>412</v>
      </c>
      <c r="H185" s="1" t="str">
        <f xml:space="preserve"> IF(Shipment_Details__3[SH_WEIGHT] &gt; 350, "Heavy", "Light")</f>
        <v>Heavy</v>
      </c>
      <c r="I185" s="1">
        <v>872</v>
      </c>
      <c r="J185" s="1" t="s">
        <v>882</v>
      </c>
      <c r="K185" s="1" t="s">
        <v>883</v>
      </c>
    </row>
    <row r="186" spans="2:11" x14ac:dyDescent="0.3">
      <c r="B186" s="1">
        <v>668</v>
      </c>
      <c r="C186" s="1">
        <v>2378</v>
      </c>
      <c r="D186" s="1" t="s">
        <v>632</v>
      </c>
      <c r="E186" s="1" t="s">
        <v>595</v>
      </c>
      <c r="F186" s="1" t="s">
        <v>589</v>
      </c>
      <c r="G186" s="1">
        <v>938</v>
      </c>
      <c r="H186" s="1" t="str">
        <f xml:space="preserve"> IF(Shipment_Details__3[SH_WEIGHT] &gt; 350, "Heavy", "Light")</f>
        <v>Heavy</v>
      </c>
      <c r="I186" s="1">
        <v>1067</v>
      </c>
      <c r="J186" s="1" t="s">
        <v>826</v>
      </c>
      <c r="K186" s="1" t="s">
        <v>827</v>
      </c>
    </row>
    <row r="187" spans="2:11" x14ac:dyDescent="0.3">
      <c r="B187" s="1">
        <v>206</v>
      </c>
      <c r="C187" s="1">
        <v>5894</v>
      </c>
      <c r="D187" s="1" t="s">
        <v>632</v>
      </c>
      <c r="E187" s="1" t="s">
        <v>588</v>
      </c>
      <c r="F187" s="1" t="s">
        <v>589</v>
      </c>
      <c r="G187" s="1">
        <v>854</v>
      </c>
      <c r="H187" s="1" t="str">
        <f xml:space="preserve"> IF(Shipment_Details__3[SH_WEIGHT] &gt; 350, "Heavy", "Light")</f>
        <v>Heavy</v>
      </c>
      <c r="I187" s="1">
        <v>1251</v>
      </c>
      <c r="J187" s="1" t="s">
        <v>682</v>
      </c>
      <c r="K187" s="1" t="s">
        <v>157</v>
      </c>
    </row>
    <row r="188" spans="2:11" x14ac:dyDescent="0.3">
      <c r="B188" s="1">
        <v>835</v>
      </c>
      <c r="C188" s="1">
        <v>7587</v>
      </c>
      <c r="D188" s="1" t="s">
        <v>632</v>
      </c>
      <c r="E188" s="1" t="s">
        <v>588</v>
      </c>
      <c r="F188" s="1" t="s">
        <v>596</v>
      </c>
      <c r="G188" s="1">
        <v>638</v>
      </c>
      <c r="H188" s="1" t="str">
        <f xml:space="preserve"> IF(Shipment_Details__3[SH_WEIGHT] &gt; 350, "Heavy", "Light")</f>
        <v>Heavy</v>
      </c>
      <c r="I188" s="1">
        <v>1314</v>
      </c>
      <c r="J188" s="1" t="s">
        <v>875</v>
      </c>
      <c r="K188" s="1" t="s">
        <v>612</v>
      </c>
    </row>
    <row r="189" spans="2:11" x14ac:dyDescent="0.3">
      <c r="B189" s="1">
        <v>315</v>
      </c>
      <c r="C189" s="1">
        <v>1424</v>
      </c>
      <c r="D189" s="1" t="s">
        <v>646</v>
      </c>
      <c r="E189" s="1" t="s">
        <v>595</v>
      </c>
      <c r="F189" s="1" t="s">
        <v>589</v>
      </c>
      <c r="G189" s="1">
        <v>230</v>
      </c>
      <c r="H189" s="1" t="str">
        <f xml:space="preserve"> IF(Shipment_Details__3[SH_WEIGHT] &gt; 350, "Heavy", "Light")</f>
        <v>Light</v>
      </c>
      <c r="I189" s="1">
        <v>638</v>
      </c>
      <c r="J189" s="1" t="s">
        <v>717</v>
      </c>
      <c r="K189" s="1" t="s">
        <v>718</v>
      </c>
    </row>
    <row r="190" spans="2:11" x14ac:dyDescent="0.3">
      <c r="B190" s="1">
        <v>553</v>
      </c>
      <c r="C190" s="1">
        <v>5214</v>
      </c>
      <c r="D190" s="1" t="s">
        <v>587</v>
      </c>
      <c r="E190" s="1" t="s">
        <v>595</v>
      </c>
      <c r="F190" s="1" t="s">
        <v>596</v>
      </c>
      <c r="G190" s="1">
        <v>245</v>
      </c>
      <c r="H190" s="1" t="str">
        <f xml:space="preserve"> IF(Shipment_Details__3[SH_WEIGHT] &gt; 350, "Heavy", "Light")</f>
        <v>Light</v>
      </c>
      <c r="I190" s="1">
        <v>611</v>
      </c>
      <c r="J190" s="1" t="s">
        <v>793</v>
      </c>
      <c r="K190" s="1" t="s">
        <v>794</v>
      </c>
    </row>
    <row r="191" spans="2:11" x14ac:dyDescent="0.3">
      <c r="B191" s="1">
        <v>861</v>
      </c>
      <c r="C191" s="1">
        <v>8249</v>
      </c>
      <c r="D191" s="1" t="s">
        <v>632</v>
      </c>
      <c r="E191" s="1" t="s">
        <v>588</v>
      </c>
      <c r="F191" s="1" t="s">
        <v>596</v>
      </c>
      <c r="G191" s="1">
        <v>916</v>
      </c>
      <c r="H191" s="1" t="str">
        <f xml:space="preserve"> IF(Shipment_Details__3[SH_WEIGHT] &gt; 350, "Heavy", "Light")</f>
        <v>Heavy</v>
      </c>
      <c r="I191" s="1">
        <v>1255</v>
      </c>
      <c r="J191" s="1" t="s">
        <v>272</v>
      </c>
      <c r="K191" s="1" t="s">
        <v>881</v>
      </c>
    </row>
    <row r="192" spans="2:11" x14ac:dyDescent="0.3">
      <c r="B192" s="1">
        <v>279</v>
      </c>
      <c r="C192" s="1">
        <v>3172</v>
      </c>
      <c r="D192" s="1" t="s">
        <v>594</v>
      </c>
      <c r="E192" s="1" t="s">
        <v>588</v>
      </c>
      <c r="F192" s="1" t="s">
        <v>596</v>
      </c>
      <c r="G192" s="1">
        <v>84</v>
      </c>
      <c r="H192" s="1" t="str">
        <f xml:space="preserve"> IF(Shipment_Details__3[SH_WEIGHT] &gt; 350, "Heavy", "Light")</f>
        <v>Light</v>
      </c>
      <c r="I192" s="1">
        <v>464</v>
      </c>
      <c r="J192" s="1" t="s">
        <v>704</v>
      </c>
      <c r="K192" s="1" t="s">
        <v>705</v>
      </c>
    </row>
    <row r="193" spans="2:11" x14ac:dyDescent="0.3">
      <c r="B193" s="1">
        <v>75</v>
      </c>
      <c r="C193" s="1">
        <v>5489</v>
      </c>
      <c r="D193" s="1" t="s">
        <v>605</v>
      </c>
      <c r="E193" s="1" t="s">
        <v>595</v>
      </c>
      <c r="F193" s="1" t="s">
        <v>596</v>
      </c>
      <c r="G193" s="1">
        <v>869</v>
      </c>
      <c r="H193" s="1" t="str">
        <f xml:space="preserve"> IF(Shipment_Details__3[SH_WEIGHT] &gt; 350, "Heavy", "Light")</f>
        <v>Heavy</v>
      </c>
      <c r="I193" s="1">
        <v>1317</v>
      </c>
      <c r="J193" s="1" t="s">
        <v>630</v>
      </c>
      <c r="K193" s="1" t="s">
        <v>631</v>
      </c>
    </row>
    <row r="194" spans="2:11" x14ac:dyDescent="0.3">
      <c r="B194" s="1">
        <v>895</v>
      </c>
      <c r="C194" s="1">
        <v>2037</v>
      </c>
      <c r="D194" s="1" t="s">
        <v>587</v>
      </c>
      <c r="E194" s="1" t="s">
        <v>588</v>
      </c>
      <c r="F194" s="1" t="s">
        <v>589</v>
      </c>
      <c r="G194" s="1">
        <v>271</v>
      </c>
      <c r="H194" s="1" t="str">
        <f xml:space="preserve"> IF(Shipment_Details__3[SH_WEIGHT] &gt; 350, "Heavy", "Light")</f>
        <v>Light</v>
      </c>
      <c r="I194" s="1">
        <v>704</v>
      </c>
      <c r="J194" s="1" t="s">
        <v>892</v>
      </c>
      <c r="K194" s="1" t="s">
        <v>893</v>
      </c>
    </row>
    <row r="195" spans="2:11" x14ac:dyDescent="0.3">
      <c r="B195" s="1">
        <v>866</v>
      </c>
      <c r="C195" s="1">
        <v>2401</v>
      </c>
      <c r="D195" s="1" t="s">
        <v>632</v>
      </c>
      <c r="E195" s="1" t="s">
        <v>588</v>
      </c>
      <c r="F195" s="1" t="s">
        <v>596</v>
      </c>
      <c r="G195" s="1">
        <v>691</v>
      </c>
      <c r="H195" s="1" t="str">
        <f xml:space="preserve"> IF(Shipment_Details__3[SH_WEIGHT] &gt; 350, "Heavy", "Light")</f>
        <v>Heavy</v>
      </c>
      <c r="I195" s="1">
        <v>1260</v>
      </c>
      <c r="J195" s="1" t="s">
        <v>95</v>
      </c>
      <c r="K195" s="1" t="s">
        <v>884</v>
      </c>
    </row>
    <row r="196" spans="2:11" x14ac:dyDescent="0.3">
      <c r="B196" s="1">
        <v>792</v>
      </c>
      <c r="C196" s="1">
        <v>1303</v>
      </c>
      <c r="D196" s="1" t="s">
        <v>587</v>
      </c>
      <c r="E196" s="1" t="s">
        <v>595</v>
      </c>
      <c r="F196" s="1" t="s">
        <v>596</v>
      </c>
      <c r="G196" s="1">
        <v>808</v>
      </c>
      <c r="H196" s="1" t="str">
        <f xml:space="preserve"> IF(Shipment_Details__3[SH_WEIGHT] &gt; 350, "Heavy", "Light")</f>
        <v>Heavy</v>
      </c>
      <c r="I196" s="1">
        <v>1257</v>
      </c>
      <c r="J196" s="1" t="s">
        <v>868</v>
      </c>
      <c r="K196" s="1" t="s">
        <v>869</v>
      </c>
    </row>
    <row r="197" spans="2:11" x14ac:dyDescent="0.3">
      <c r="B197" s="1">
        <v>191</v>
      </c>
      <c r="C197" s="1">
        <v>6798</v>
      </c>
      <c r="D197" s="1" t="s">
        <v>602</v>
      </c>
      <c r="E197" s="1" t="s">
        <v>588</v>
      </c>
      <c r="F197" s="1" t="s">
        <v>589</v>
      </c>
      <c r="G197" s="1">
        <v>997</v>
      </c>
      <c r="H197" s="1" t="str">
        <f xml:space="preserve"> IF(Shipment_Details__3[SH_WEIGHT] &gt; 350, "Heavy", "Light")</f>
        <v>Heavy</v>
      </c>
      <c r="I197" s="1">
        <v>1382</v>
      </c>
      <c r="J197" s="1" t="s">
        <v>673</v>
      </c>
      <c r="K197" s="1" t="s">
        <v>674</v>
      </c>
    </row>
    <row r="198" spans="2:11" x14ac:dyDescent="0.3">
      <c r="B198" s="1">
        <v>59</v>
      </c>
      <c r="C198" s="1">
        <v>9917</v>
      </c>
      <c r="D198" s="1" t="s">
        <v>594</v>
      </c>
      <c r="E198" s="1" t="s">
        <v>588</v>
      </c>
      <c r="F198" s="1" t="s">
        <v>596</v>
      </c>
      <c r="G198" s="1">
        <v>329</v>
      </c>
      <c r="H198" s="1" t="str">
        <f xml:space="preserve"> IF(Shipment_Details__3[SH_WEIGHT] &gt; 350, "Heavy", "Light")</f>
        <v>Light</v>
      </c>
      <c r="I198" s="1">
        <v>977</v>
      </c>
      <c r="J198" s="1" t="s">
        <v>624</v>
      </c>
      <c r="K198" s="1" t="s">
        <v>625</v>
      </c>
    </row>
    <row r="199" spans="2:11" x14ac:dyDescent="0.3">
      <c r="B199" s="1">
        <v>748</v>
      </c>
      <c r="C199" s="1">
        <v>2969</v>
      </c>
      <c r="D199" s="1" t="s">
        <v>602</v>
      </c>
      <c r="E199" s="1" t="s">
        <v>595</v>
      </c>
      <c r="F199" s="1" t="s">
        <v>596</v>
      </c>
      <c r="G199" s="1">
        <v>600</v>
      </c>
      <c r="H199" s="1" t="str">
        <f xml:space="preserve"> IF(Shipment_Details__3[SH_WEIGHT] &gt; 350, "Heavy", "Light")</f>
        <v>Heavy</v>
      </c>
      <c r="I199" s="1">
        <v>1048</v>
      </c>
      <c r="J199" s="1" t="s">
        <v>854</v>
      </c>
      <c r="K199" s="1" t="s">
        <v>855</v>
      </c>
    </row>
    <row r="200" spans="2:11" x14ac:dyDescent="0.3">
      <c r="B200" s="1">
        <v>693</v>
      </c>
      <c r="C200" s="1">
        <v>8737</v>
      </c>
      <c r="D200" s="1" t="s">
        <v>602</v>
      </c>
      <c r="E200" s="1" t="s">
        <v>588</v>
      </c>
      <c r="F200" s="1" t="s">
        <v>589</v>
      </c>
      <c r="G200" s="1">
        <v>715</v>
      </c>
      <c r="H200" s="1" t="str">
        <f xml:space="preserve"> IF(Shipment_Details__3[SH_WEIGHT] &gt; 350, "Heavy", "Light")</f>
        <v>Heavy</v>
      </c>
      <c r="I200" s="1">
        <v>1271</v>
      </c>
      <c r="J200" s="1" t="s">
        <v>207</v>
      </c>
      <c r="K200" s="1" t="s">
        <v>657</v>
      </c>
    </row>
    <row r="201" spans="2:11" x14ac:dyDescent="0.3">
      <c r="B201" s="1">
        <v>955</v>
      </c>
      <c r="C201" s="1">
        <v>2104</v>
      </c>
      <c r="D201" s="1" t="s">
        <v>602</v>
      </c>
      <c r="E201" s="1" t="s">
        <v>588</v>
      </c>
      <c r="F201" s="1" t="s">
        <v>589</v>
      </c>
      <c r="G201" s="1">
        <v>957</v>
      </c>
      <c r="H201" s="1" t="str">
        <f xml:space="preserve"> IF(Shipment_Details__3[SH_WEIGHT] &gt; 350, "Heavy", "Light")</f>
        <v>Heavy</v>
      </c>
      <c r="I201" s="1">
        <v>1007</v>
      </c>
      <c r="J201" s="1" t="s">
        <v>919</v>
      </c>
      <c r="K201" s="1" t="s">
        <v>920</v>
      </c>
    </row>
    <row r="202" spans="2:11" x14ac:dyDescent="0.3">
      <c r="B202" s="1">
        <v>538</v>
      </c>
      <c r="C202" s="1">
        <v>1702</v>
      </c>
      <c r="D202" s="1" t="s">
        <v>609</v>
      </c>
      <c r="E202" s="1" t="s">
        <v>588</v>
      </c>
      <c r="F202" s="1" t="s">
        <v>589</v>
      </c>
      <c r="G202" s="1">
        <v>484</v>
      </c>
      <c r="H202" s="1" t="str">
        <f xml:space="preserve"> IF(Shipment_Details__3[SH_WEIGHT] &gt; 350, "Heavy", "Light")</f>
        <v>Heavy</v>
      </c>
      <c r="I202" s="1">
        <v>863</v>
      </c>
      <c r="J202" s="1" t="s">
        <v>282</v>
      </c>
      <c r="K202" s="1" t="s">
        <v>787</v>
      </c>
    </row>
    <row r="203" spans="2:11" x14ac:dyDescent="0.3">
      <c r="B203" s="1">
        <v>169</v>
      </c>
      <c r="C203" s="1">
        <v>8933</v>
      </c>
      <c r="D203" s="1" t="s">
        <v>635</v>
      </c>
      <c r="E203" s="1" t="s">
        <v>588</v>
      </c>
      <c r="F203" s="1" t="s">
        <v>589</v>
      </c>
      <c r="G203" s="1">
        <v>576</v>
      </c>
      <c r="H203" s="1" t="str">
        <f xml:space="preserve"> IF(Shipment_Details__3[SH_WEIGHT] &gt; 350, "Heavy", "Light")</f>
        <v>Heavy</v>
      </c>
      <c r="I203" s="1">
        <v>1077</v>
      </c>
      <c r="J203" s="1" t="s">
        <v>666</v>
      </c>
      <c r="K203" s="1" t="s">
        <v>667</v>
      </c>
    </row>
    <row r="204" spans="2:11" x14ac:dyDescent="0.3">
      <c r="B204" s="1">
        <v>924</v>
      </c>
      <c r="C204" s="1">
        <v>3624</v>
      </c>
      <c r="D204" s="1" t="s">
        <v>594</v>
      </c>
      <c r="E204" s="1" t="s">
        <v>588</v>
      </c>
      <c r="F204" s="1" t="s">
        <v>596</v>
      </c>
      <c r="G204" s="1">
        <v>606</v>
      </c>
      <c r="H204" s="1" t="str">
        <f xml:space="preserve"> IF(Shipment_Details__3[SH_WEIGHT] &gt; 350, "Heavy", "Light")</f>
        <v>Heavy</v>
      </c>
      <c r="I204" s="1">
        <v>1021</v>
      </c>
      <c r="J204" s="1" t="s">
        <v>905</v>
      </c>
      <c r="K204" s="1" t="s">
        <v>906</v>
      </c>
    </row>
    <row r="205" spans="2:11" x14ac:dyDescent="0.3">
      <c r="B205" s="1">
        <v>579</v>
      </c>
      <c r="C205" s="1">
        <v>4892</v>
      </c>
      <c r="D205" s="1" t="s">
        <v>602</v>
      </c>
      <c r="E205" s="1" t="s">
        <v>595</v>
      </c>
      <c r="F205" s="1" t="s">
        <v>589</v>
      </c>
      <c r="G205" s="1">
        <v>913</v>
      </c>
      <c r="H205" s="1" t="str">
        <f xml:space="preserve"> IF(Shipment_Details__3[SH_WEIGHT] &gt; 350, "Heavy", "Light")</f>
        <v>Heavy</v>
      </c>
      <c r="I205" s="1">
        <v>1385</v>
      </c>
      <c r="J205" s="1" t="s">
        <v>800</v>
      </c>
      <c r="K205" s="1" t="s">
        <v>801</v>
      </c>
    </row>
  </sheetData>
  <mergeCells count="2">
    <mergeCell ref="D2:J2"/>
    <mergeCell ref="D3:J3"/>
  </mergeCells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2EC1-0B70-4728-A567-D3206321C1B2}">
  <dimension ref="B2:H205"/>
  <sheetViews>
    <sheetView workbookViewId="0">
      <selection activeCell="F10" sqref="F10"/>
    </sheetView>
  </sheetViews>
  <sheetFormatPr defaultRowHeight="14.4" x14ac:dyDescent="0.3"/>
  <cols>
    <col min="2" max="2" width="17.88671875" customWidth="1"/>
    <col min="3" max="3" width="20.33203125" customWidth="1"/>
    <col min="4" max="4" width="18.109375" customWidth="1"/>
    <col min="5" max="5" width="16.109375" customWidth="1"/>
    <col min="6" max="6" width="19" style="1" customWidth="1"/>
    <col min="7" max="7" width="24" style="1" bestFit="1" customWidth="1"/>
    <col min="10" max="10" width="16.44140625" bestFit="1" customWidth="1"/>
    <col min="11" max="11" width="17.33203125" bestFit="1" customWidth="1"/>
    <col min="12" max="12" width="14.33203125" bestFit="1" customWidth="1"/>
  </cols>
  <sheetData>
    <row r="2" spans="2:8" ht="15.6" x14ac:dyDescent="0.3">
      <c r="B2" s="34" t="s">
        <v>1677</v>
      </c>
      <c r="C2" s="34"/>
      <c r="D2" s="34"/>
      <c r="E2" s="34"/>
      <c r="F2" s="34"/>
      <c r="G2" s="34"/>
    </row>
    <row r="3" spans="2:8" x14ac:dyDescent="0.3">
      <c r="B3" s="33" t="s">
        <v>1678</v>
      </c>
      <c r="C3" s="33"/>
      <c r="D3" s="33"/>
      <c r="E3" s="33"/>
      <c r="F3" s="33"/>
      <c r="G3" s="33"/>
    </row>
    <row r="5" spans="2:8" x14ac:dyDescent="0.3">
      <c r="B5" s="1" t="s">
        <v>1674</v>
      </c>
      <c r="C5" s="1" t="s">
        <v>1675</v>
      </c>
      <c r="D5" s="1" t="s">
        <v>1676</v>
      </c>
    </row>
    <row r="6" spans="2:8" x14ac:dyDescent="0.3">
      <c r="B6" s="1">
        <v>582</v>
      </c>
      <c r="C6" s="1">
        <v>690</v>
      </c>
      <c r="D6" s="1">
        <v>690</v>
      </c>
      <c r="F6" s="1" t="s">
        <v>1679</v>
      </c>
      <c r="G6" s="1" t="s">
        <v>1650</v>
      </c>
    </row>
    <row r="7" spans="2:8" x14ac:dyDescent="0.3">
      <c r="B7" s="1">
        <v>396</v>
      </c>
      <c r="C7" s="1">
        <v>933</v>
      </c>
      <c r="D7" s="1">
        <v>933</v>
      </c>
      <c r="F7" s="1">
        <v>805</v>
      </c>
      <c r="G7" s="1">
        <f>SUM(IF(employee_manages_shipment[Employee_E_ID]=F7,0,1))</f>
        <v>1</v>
      </c>
    </row>
    <row r="8" spans="2:8" x14ac:dyDescent="0.3">
      <c r="B8" s="1">
        <v>545</v>
      </c>
      <c r="C8" s="1">
        <v>261</v>
      </c>
      <c r="D8" s="1">
        <v>261</v>
      </c>
    </row>
    <row r="9" spans="2:8" x14ac:dyDescent="0.3">
      <c r="B9" s="1">
        <v>770</v>
      </c>
      <c r="C9" s="1">
        <v>445</v>
      </c>
      <c r="D9" s="1">
        <v>445</v>
      </c>
      <c r="H9" s="1"/>
    </row>
    <row r="10" spans="2:8" x14ac:dyDescent="0.3">
      <c r="B10" s="1">
        <v>991</v>
      </c>
      <c r="C10" s="1">
        <v>722</v>
      </c>
      <c r="D10" s="1">
        <v>722</v>
      </c>
      <c r="H10" s="1"/>
    </row>
    <row r="11" spans="2:8" x14ac:dyDescent="0.3">
      <c r="B11" s="1">
        <v>437</v>
      </c>
      <c r="C11" s="1">
        <v>129</v>
      </c>
      <c r="D11" s="1">
        <v>129</v>
      </c>
    </row>
    <row r="12" spans="2:8" x14ac:dyDescent="0.3">
      <c r="B12" s="1">
        <v>805</v>
      </c>
      <c r="C12" s="1">
        <v>489</v>
      </c>
      <c r="D12" s="1">
        <v>489</v>
      </c>
    </row>
    <row r="13" spans="2:8" x14ac:dyDescent="0.3">
      <c r="B13" s="1">
        <v>803</v>
      </c>
      <c r="C13" s="1">
        <v>165</v>
      </c>
      <c r="D13" s="1">
        <v>165</v>
      </c>
    </row>
    <row r="14" spans="2:8" x14ac:dyDescent="0.3">
      <c r="B14" s="1">
        <v>295</v>
      </c>
      <c r="C14" s="1">
        <v>164</v>
      </c>
      <c r="D14" s="1">
        <v>164</v>
      </c>
    </row>
    <row r="15" spans="2:8" x14ac:dyDescent="0.3">
      <c r="B15" s="1">
        <v>804</v>
      </c>
      <c r="C15" s="1">
        <v>364</v>
      </c>
      <c r="D15" s="1">
        <v>364</v>
      </c>
    </row>
    <row r="16" spans="2:8" x14ac:dyDescent="0.3">
      <c r="B16" s="1">
        <v>54</v>
      </c>
      <c r="C16" s="1">
        <v>469</v>
      </c>
      <c r="D16" s="1">
        <v>469</v>
      </c>
    </row>
    <row r="17" spans="2:4" x14ac:dyDescent="0.3">
      <c r="B17" s="1">
        <v>853</v>
      </c>
      <c r="C17" s="1">
        <v>158</v>
      </c>
      <c r="D17" s="1">
        <v>158</v>
      </c>
    </row>
    <row r="18" spans="2:4" x14ac:dyDescent="0.3">
      <c r="B18" s="1">
        <v>902</v>
      </c>
      <c r="C18" s="1">
        <v>337</v>
      </c>
      <c r="D18" s="1">
        <v>337</v>
      </c>
    </row>
    <row r="19" spans="2:4" x14ac:dyDescent="0.3">
      <c r="B19" s="1">
        <v>163</v>
      </c>
      <c r="C19" s="1">
        <v>634</v>
      </c>
      <c r="D19" s="1">
        <v>634</v>
      </c>
    </row>
    <row r="20" spans="2:4" x14ac:dyDescent="0.3">
      <c r="B20" s="1">
        <v>993</v>
      </c>
      <c r="C20" s="1">
        <v>577</v>
      </c>
      <c r="D20" s="1">
        <v>577</v>
      </c>
    </row>
    <row r="21" spans="2:4" x14ac:dyDescent="0.3">
      <c r="B21" s="1">
        <v>891</v>
      </c>
      <c r="C21" s="1">
        <v>907</v>
      </c>
      <c r="D21" s="1">
        <v>907</v>
      </c>
    </row>
    <row r="22" spans="2:4" x14ac:dyDescent="0.3">
      <c r="B22" s="1">
        <v>950</v>
      </c>
      <c r="C22" s="1">
        <v>870</v>
      </c>
      <c r="D22" s="1">
        <v>870</v>
      </c>
    </row>
    <row r="23" spans="2:4" x14ac:dyDescent="0.3">
      <c r="B23" s="1">
        <v>292</v>
      </c>
      <c r="C23" s="1">
        <v>982</v>
      </c>
      <c r="D23" s="1">
        <v>982</v>
      </c>
    </row>
    <row r="24" spans="2:4" x14ac:dyDescent="0.3">
      <c r="B24" s="1">
        <v>90</v>
      </c>
      <c r="C24" s="1">
        <v>351</v>
      </c>
      <c r="D24" s="1">
        <v>351</v>
      </c>
    </row>
    <row r="25" spans="2:4" x14ac:dyDescent="0.3">
      <c r="B25" s="1">
        <v>49</v>
      </c>
      <c r="C25" s="1">
        <v>328</v>
      </c>
      <c r="D25" s="1">
        <v>328</v>
      </c>
    </row>
    <row r="26" spans="2:4" x14ac:dyDescent="0.3">
      <c r="B26" s="1">
        <v>100</v>
      </c>
      <c r="C26" s="1">
        <v>242</v>
      </c>
      <c r="D26" s="1">
        <v>242</v>
      </c>
    </row>
    <row r="27" spans="2:4" x14ac:dyDescent="0.3">
      <c r="B27" s="1">
        <v>405</v>
      </c>
      <c r="C27" s="1">
        <v>421</v>
      </c>
      <c r="D27" s="1">
        <v>421</v>
      </c>
    </row>
    <row r="28" spans="2:4" x14ac:dyDescent="0.3">
      <c r="B28" s="1">
        <v>584</v>
      </c>
      <c r="C28" s="1">
        <v>6</v>
      </c>
      <c r="D28" s="1">
        <v>6</v>
      </c>
    </row>
    <row r="29" spans="2:4" x14ac:dyDescent="0.3">
      <c r="B29" s="1">
        <v>326</v>
      </c>
      <c r="C29" s="1">
        <v>384</v>
      </c>
      <c r="D29" s="1">
        <v>384</v>
      </c>
    </row>
    <row r="30" spans="2:4" x14ac:dyDescent="0.3">
      <c r="B30" s="1">
        <v>95</v>
      </c>
      <c r="C30" s="1">
        <v>286</v>
      </c>
      <c r="D30" s="1">
        <v>286</v>
      </c>
    </row>
    <row r="31" spans="2:4" x14ac:dyDescent="0.3">
      <c r="B31" s="1">
        <v>600</v>
      </c>
      <c r="C31" s="1">
        <v>892</v>
      </c>
      <c r="D31" s="1">
        <v>892</v>
      </c>
    </row>
    <row r="32" spans="2:4" x14ac:dyDescent="0.3">
      <c r="B32" s="1">
        <v>26</v>
      </c>
      <c r="C32" s="1">
        <v>558</v>
      </c>
      <c r="D32" s="1">
        <v>558</v>
      </c>
    </row>
    <row r="33" spans="2:4" x14ac:dyDescent="0.3">
      <c r="B33" s="1">
        <v>515</v>
      </c>
      <c r="C33" s="1">
        <v>481</v>
      </c>
      <c r="D33" s="1">
        <v>481</v>
      </c>
    </row>
    <row r="34" spans="2:4" x14ac:dyDescent="0.3">
      <c r="B34" s="1">
        <v>876</v>
      </c>
      <c r="C34" s="1">
        <v>155</v>
      </c>
      <c r="D34" s="1">
        <v>155</v>
      </c>
    </row>
    <row r="35" spans="2:4" x14ac:dyDescent="0.3">
      <c r="B35" s="1">
        <v>691</v>
      </c>
      <c r="C35" s="1">
        <v>771</v>
      </c>
      <c r="D35" s="1">
        <v>771</v>
      </c>
    </row>
    <row r="36" spans="2:4" x14ac:dyDescent="0.3">
      <c r="B36" s="1">
        <v>605</v>
      </c>
      <c r="C36" s="1">
        <v>945</v>
      </c>
      <c r="D36" s="1">
        <v>945</v>
      </c>
    </row>
    <row r="37" spans="2:4" x14ac:dyDescent="0.3">
      <c r="B37" s="1">
        <v>864</v>
      </c>
      <c r="C37" s="1">
        <v>719</v>
      </c>
      <c r="D37" s="1">
        <v>719</v>
      </c>
    </row>
    <row r="38" spans="2:4" x14ac:dyDescent="0.3">
      <c r="B38" s="1">
        <v>886</v>
      </c>
      <c r="C38" s="1">
        <v>493</v>
      </c>
      <c r="D38" s="1">
        <v>493</v>
      </c>
    </row>
    <row r="39" spans="2:4" x14ac:dyDescent="0.3">
      <c r="B39" s="1">
        <v>365</v>
      </c>
      <c r="C39" s="1">
        <v>998</v>
      </c>
      <c r="D39" s="1">
        <v>998</v>
      </c>
    </row>
    <row r="40" spans="2:4" x14ac:dyDescent="0.3">
      <c r="B40" s="1">
        <v>946</v>
      </c>
      <c r="C40" s="1">
        <v>968</v>
      </c>
      <c r="D40" s="1">
        <v>968</v>
      </c>
    </row>
    <row r="41" spans="2:4" x14ac:dyDescent="0.3">
      <c r="B41" s="1">
        <v>152</v>
      </c>
      <c r="C41" s="1">
        <v>738</v>
      </c>
      <c r="D41" s="1">
        <v>738</v>
      </c>
    </row>
    <row r="42" spans="2:4" x14ac:dyDescent="0.3">
      <c r="B42" s="1">
        <v>789</v>
      </c>
      <c r="C42" s="1">
        <v>912</v>
      </c>
      <c r="D42" s="1">
        <v>912</v>
      </c>
    </row>
    <row r="43" spans="2:4" x14ac:dyDescent="0.3">
      <c r="B43" s="1">
        <v>148</v>
      </c>
      <c r="C43" s="1">
        <v>782</v>
      </c>
      <c r="D43" s="1">
        <v>782</v>
      </c>
    </row>
    <row r="44" spans="2:4" x14ac:dyDescent="0.3">
      <c r="B44" s="1">
        <v>7</v>
      </c>
      <c r="C44" s="1">
        <v>140</v>
      </c>
      <c r="D44" s="1">
        <v>140</v>
      </c>
    </row>
    <row r="45" spans="2:4" x14ac:dyDescent="0.3">
      <c r="B45" s="1">
        <v>982</v>
      </c>
      <c r="C45" s="1">
        <v>702</v>
      </c>
      <c r="D45" s="1">
        <v>702</v>
      </c>
    </row>
    <row r="46" spans="2:4" x14ac:dyDescent="0.3">
      <c r="B46" s="1">
        <v>249</v>
      </c>
      <c r="C46" s="1">
        <v>284</v>
      </c>
      <c r="D46" s="1">
        <v>284</v>
      </c>
    </row>
    <row r="47" spans="2:4" x14ac:dyDescent="0.3">
      <c r="B47" s="1">
        <v>273</v>
      </c>
      <c r="C47" s="1">
        <v>199</v>
      </c>
      <c r="D47" s="1">
        <v>199</v>
      </c>
    </row>
    <row r="48" spans="2:4" x14ac:dyDescent="0.3">
      <c r="B48" s="1">
        <v>172</v>
      </c>
      <c r="C48" s="1">
        <v>228</v>
      </c>
      <c r="D48" s="1">
        <v>228</v>
      </c>
    </row>
    <row r="49" spans="2:4" x14ac:dyDescent="0.3">
      <c r="B49" s="1">
        <v>234</v>
      </c>
      <c r="C49" s="1">
        <v>908</v>
      </c>
      <c r="D49" s="1">
        <v>908</v>
      </c>
    </row>
    <row r="50" spans="2:4" x14ac:dyDescent="0.3">
      <c r="B50" s="1">
        <v>844</v>
      </c>
      <c r="C50" s="1">
        <v>594</v>
      </c>
      <c r="D50" s="1">
        <v>594</v>
      </c>
    </row>
    <row r="51" spans="2:4" x14ac:dyDescent="0.3">
      <c r="B51" s="1">
        <v>368</v>
      </c>
      <c r="C51" s="1">
        <v>542</v>
      </c>
      <c r="D51" s="1">
        <v>542</v>
      </c>
    </row>
    <row r="52" spans="2:4" x14ac:dyDescent="0.3">
      <c r="B52" s="1">
        <v>372</v>
      </c>
      <c r="C52" s="1">
        <v>586</v>
      </c>
      <c r="D52" s="1">
        <v>586</v>
      </c>
    </row>
    <row r="53" spans="2:4" x14ac:dyDescent="0.3">
      <c r="B53" s="1">
        <v>82</v>
      </c>
      <c r="C53" s="1">
        <v>636</v>
      </c>
      <c r="D53" s="1">
        <v>636</v>
      </c>
    </row>
    <row r="54" spans="2:4" x14ac:dyDescent="0.3">
      <c r="B54" s="1">
        <v>528</v>
      </c>
      <c r="C54" s="1">
        <v>581</v>
      </c>
      <c r="D54" s="1">
        <v>581</v>
      </c>
    </row>
    <row r="55" spans="2:4" x14ac:dyDescent="0.3">
      <c r="B55" s="1">
        <v>143</v>
      </c>
      <c r="C55" s="1">
        <v>336</v>
      </c>
      <c r="D55" s="1">
        <v>336</v>
      </c>
    </row>
    <row r="56" spans="2:4" x14ac:dyDescent="0.3">
      <c r="B56" s="1">
        <v>429</v>
      </c>
      <c r="C56" s="1">
        <v>504</v>
      </c>
      <c r="D56" s="1">
        <v>504</v>
      </c>
    </row>
    <row r="57" spans="2:4" x14ac:dyDescent="0.3">
      <c r="B57" s="1">
        <v>47</v>
      </c>
      <c r="C57" s="1">
        <v>346</v>
      </c>
      <c r="D57" s="1">
        <v>346</v>
      </c>
    </row>
    <row r="58" spans="2:4" x14ac:dyDescent="0.3">
      <c r="B58" s="1">
        <v>790</v>
      </c>
      <c r="C58" s="1">
        <v>135</v>
      </c>
      <c r="D58" s="1">
        <v>135</v>
      </c>
    </row>
    <row r="59" spans="2:4" x14ac:dyDescent="0.3">
      <c r="B59" s="1">
        <v>427</v>
      </c>
      <c r="C59" s="1">
        <v>822</v>
      </c>
      <c r="D59" s="1">
        <v>822</v>
      </c>
    </row>
    <row r="60" spans="2:4" x14ac:dyDescent="0.3">
      <c r="B60" s="1">
        <v>906</v>
      </c>
      <c r="C60" s="1">
        <v>95</v>
      </c>
      <c r="D60" s="1">
        <v>95</v>
      </c>
    </row>
    <row r="61" spans="2:4" x14ac:dyDescent="0.3">
      <c r="B61" s="1">
        <v>750</v>
      </c>
      <c r="C61" s="1">
        <v>597</v>
      </c>
      <c r="D61" s="1">
        <v>597</v>
      </c>
    </row>
    <row r="62" spans="2:4" x14ac:dyDescent="0.3">
      <c r="B62" s="1">
        <v>913</v>
      </c>
      <c r="C62" s="1">
        <v>340</v>
      </c>
      <c r="D62" s="1">
        <v>340</v>
      </c>
    </row>
    <row r="63" spans="2:4" x14ac:dyDescent="0.3">
      <c r="B63" s="1">
        <v>31</v>
      </c>
      <c r="C63" s="1">
        <v>905</v>
      </c>
      <c r="D63" s="1">
        <v>905</v>
      </c>
    </row>
    <row r="64" spans="2:4" x14ac:dyDescent="0.3">
      <c r="B64" s="1">
        <v>733</v>
      </c>
      <c r="C64" s="1">
        <v>250</v>
      </c>
      <c r="D64" s="1">
        <v>250</v>
      </c>
    </row>
    <row r="65" spans="2:4" x14ac:dyDescent="0.3">
      <c r="B65" s="1">
        <v>624</v>
      </c>
      <c r="C65" s="1">
        <v>400</v>
      </c>
      <c r="D65" s="1">
        <v>400</v>
      </c>
    </row>
    <row r="66" spans="2:4" x14ac:dyDescent="0.3">
      <c r="B66" s="1">
        <v>199</v>
      </c>
      <c r="C66" s="1">
        <v>877</v>
      </c>
      <c r="D66" s="1">
        <v>877</v>
      </c>
    </row>
    <row r="67" spans="2:4" x14ac:dyDescent="0.3">
      <c r="B67" s="1">
        <v>112</v>
      </c>
      <c r="C67" s="1">
        <v>97</v>
      </c>
      <c r="D67" s="1">
        <v>97</v>
      </c>
    </row>
    <row r="68" spans="2:4" x14ac:dyDescent="0.3">
      <c r="B68" s="1">
        <v>256</v>
      </c>
      <c r="C68" s="1">
        <v>12</v>
      </c>
      <c r="D68" s="1">
        <v>12</v>
      </c>
    </row>
    <row r="69" spans="2:4" x14ac:dyDescent="0.3">
      <c r="B69" s="1">
        <v>848</v>
      </c>
      <c r="C69" s="1">
        <v>353</v>
      </c>
      <c r="D69" s="1">
        <v>353</v>
      </c>
    </row>
    <row r="70" spans="2:4" x14ac:dyDescent="0.3">
      <c r="B70" s="1">
        <v>102</v>
      </c>
      <c r="C70" s="1">
        <v>856</v>
      </c>
      <c r="D70" s="1">
        <v>856</v>
      </c>
    </row>
    <row r="71" spans="2:4" x14ac:dyDescent="0.3">
      <c r="B71" s="1">
        <v>361</v>
      </c>
      <c r="C71" s="1">
        <v>1</v>
      </c>
      <c r="D71" s="1">
        <v>1</v>
      </c>
    </row>
    <row r="72" spans="2:4" x14ac:dyDescent="0.3">
      <c r="B72" s="1">
        <v>962</v>
      </c>
      <c r="C72" s="1">
        <v>390</v>
      </c>
      <c r="D72" s="1">
        <v>390</v>
      </c>
    </row>
    <row r="73" spans="2:4" x14ac:dyDescent="0.3">
      <c r="B73" s="1">
        <v>443</v>
      </c>
      <c r="C73" s="1">
        <v>446</v>
      </c>
      <c r="D73" s="1">
        <v>446</v>
      </c>
    </row>
    <row r="74" spans="2:4" x14ac:dyDescent="0.3">
      <c r="B74" s="1">
        <v>977</v>
      </c>
      <c r="C74" s="1">
        <v>32</v>
      </c>
      <c r="D74" s="1">
        <v>32</v>
      </c>
    </row>
    <row r="75" spans="2:4" x14ac:dyDescent="0.3">
      <c r="B75" s="1">
        <v>936</v>
      </c>
      <c r="C75" s="1">
        <v>420</v>
      </c>
      <c r="D75" s="1">
        <v>420</v>
      </c>
    </row>
    <row r="76" spans="2:4" x14ac:dyDescent="0.3">
      <c r="B76" s="1">
        <v>395</v>
      </c>
      <c r="C76" s="1">
        <v>708</v>
      </c>
      <c r="D76" s="1">
        <v>708</v>
      </c>
    </row>
    <row r="77" spans="2:4" x14ac:dyDescent="0.3">
      <c r="B77" s="1">
        <v>344</v>
      </c>
      <c r="C77" s="1">
        <v>227</v>
      </c>
      <c r="D77" s="1">
        <v>227</v>
      </c>
    </row>
    <row r="78" spans="2:4" x14ac:dyDescent="0.3">
      <c r="B78" s="1">
        <v>48</v>
      </c>
      <c r="C78" s="1">
        <v>595</v>
      </c>
      <c r="D78" s="1">
        <v>595</v>
      </c>
    </row>
    <row r="79" spans="2:4" x14ac:dyDescent="0.3">
      <c r="B79" s="1">
        <v>362</v>
      </c>
      <c r="C79" s="1">
        <v>211</v>
      </c>
      <c r="D79" s="1">
        <v>211</v>
      </c>
    </row>
    <row r="80" spans="2:4" x14ac:dyDescent="0.3">
      <c r="B80" s="1">
        <v>88</v>
      </c>
      <c r="C80" s="1">
        <v>650</v>
      </c>
      <c r="D80" s="1">
        <v>650</v>
      </c>
    </row>
    <row r="81" spans="2:4" x14ac:dyDescent="0.3">
      <c r="B81" s="1">
        <v>289</v>
      </c>
      <c r="C81" s="1">
        <v>45</v>
      </c>
      <c r="D81" s="1">
        <v>45</v>
      </c>
    </row>
    <row r="82" spans="2:4" x14ac:dyDescent="0.3">
      <c r="B82" s="1">
        <v>704</v>
      </c>
      <c r="C82" s="1">
        <v>201</v>
      </c>
      <c r="D82" s="1">
        <v>201</v>
      </c>
    </row>
    <row r="83" spans="2:4" x14ac:dyDescent="0.3">
      <c r="B83" s="1">
        <v>903</v>
      </c>
      <c r="C83" s="1">
        <v>564</v>
      </c>
      <c r="D83" s="1">
        <v>564</v>
      </c>
    </row>
    <row r="84" spans="2:4" x14ac:dyDescent="0.3">
      <c r="B84" s="1">
        <v>315</v>
      </c>
      <c r="C84" s="1">
        <v>138</v>
      </c>
      <c r="D84" s="1">
        <v>138</v>
      </c>
    </row>
    <row r="85" spans="2:4" x14ac:dyDescent="0.3">
      <c r="B85" s="1">
        <v>501</v>
      </c>
      <c r="C85" s="1">
        <v>57</v>
      </c>
      <c r="D85" s="1">
        <v>57</v>
      </c>
    </row>
    <row r="86" spans="2:4" x14ac:dyDescent="0.3">
      <c r="B86" s="1">
        <v>812</v>
      </c>
      <c r="C86" s="1">
        <v>128</v>
      </c>
      <c r="D86" s="1">
        <v>128</v>
      </c>
    </row>
    <row r="87" spans="2:4" x14ac:dyDescent="0.3">
      <c r="B87" s="1">
        <v>953</v>
      </c>
      <c r="C87" s="1">
        <v>33</v>
      </c>
      <c r="D87" s="1">
        <v>33</v>
      </c>
    </row>
    <row r="88" spans="2:4" x14ac:dyDescent="0.3">
      <c r="B88" s="1">
        <v>830</v>
      </c>
      <c r="C88" s="1">
        <v>936</v>
      </c>
      <c r="D88" s="1">
        <v>936</v>
      </c>
    </row>
    <row r="89" spans="2:4" x14ac:dyDescent="0.3">
      <c r="B89" s="1">
        <v>656</v>
      </c>
      <c r="C89" s="1">
        <v>762</v>
      </c>
      <c r="D89" s="1">
        <v>762</v>
      </c>
    </row>
    <row r="90" spans="2:4" x14ac:dyDescent="0.3">
      <c r="B90" s="1">
        <v>935</v>
      </c>
      <c r="C90" s="1">
        <v>838</v>
      </c>
      <c r="D90" s="1">
        <v>838</v>
      </c>
    </row>
    <row r="91" spans="2:4" x14ac:dyDescent="0.3">
      <c r="B91" s="1">
        <v>762</v>
      </c>
      <c r="C91" s="1">
        <v>215</v>
      </c>
      <c r="D91" s="1">
        <v>215</v>
      </c>
    </row>
    <row r="92" spans="2:4" x14ac:dyDescent="0.3">
      <c r="B92" s="1">
        <v>698</v>
      </c>
      <c r="C92" s="1">
        <v>818</v>
      </c>
      <c r="D92" s="1">
        <v>818</v>
      </c>
    </row>
    <row r="93" spans="2:4" x14ac:dyDescent="0.3">
      <c r="B93" s="1">
        <v>294</v>
      </c>
      <c r="C93" s="1">
        <v>780</v>
      </c>
      <c r="D93" s="1">
        <v>780</v>
      </c>
    </row>
    <row r="94" spans="2:4" x14ac:dyDescent="0.3">
      <c r="B94" s="1">
        <v>535</v>
      </c>
      <c r="C94" s="1">
        <v>40</v>
      </c>
      <c r="D94" s="1">
        <v>40</v>
      </c>
    </row>
    <row r="95" spans="2:4" x14ac:dyDescent="0.3">
      <c r="B95" s="1">
        <v>357</v>
      </c>
      <c r="C95" s="1">
        <v>366</v>
      </c>
      <c r="D95" s="1">
        <v>366</v>
      </c>
    </row>
    <row r="96" spans="2:4" x14ac:dyDescent="0.3">
      <c r="B96" s="1">
        <v>468</v>
      </c>
      <c r="C96" s="1">
        <v>678</v>
      </c>
      <c r="D96" s="1">
        <v>678</v>
      </c>
    </row>
    <row r="97" spans="2:4" x14ac:dyDescent="0.3">
      <c r="B97" s="1">
        <v>798</v>
      </c>
      <c r="C97" s="1">
        <v>703</v>
      </c>
      <c r="D97" s="1">
        <v>703</v>
      </c>
    </row>
    <row r="98" spans="2:4" x14ac:dyDescent="0.3">
      <c r="B98" s="1">
        <v>497</v>
      </c>
      <c r="C98" s="1">
        <v>180</v>
      </c>
      <c r="D98" s="1">
        <v>180</v>
      </c>
    </row>
    <row r="99" spans="2:4" x14ac:dyDescent="0.3">
      <c r="B99" s="1">
        <v>841</v>
      </c>
      <c r="C99" s="1">
        <v>214</v>
      </c>
      <c r="D99" s="1">
        <v>214</v>
      </c>
    </row>
    <row r="100" spans="2:4" x14ac:dyDescent="0.3">
      <c r="B100" s="1">
        <v>521</v>
      </c>
      <c r="C100" s="1">
        <v>408</v>
      </c>
      <c r="D100" s="1">
        <v>408</v>
      </c>
    </row>
    <row r="101" spans="2:4" x14ac:dyDescent="0.3">
      <c r="B101" s="1">
        <v>2</v>
      </c>
      <c r="C101" s="1">
        <v>902</v>
      </c>
      <c r="D101" s="1">
        <v>902</v>
      </c>
    </row>
    <row r="102" spans="2:4" x14ac:dyDescent="0.3">
      <c r="B102" s="1">
        <v>637</v>
      </c>
      <c r="C102" s="1">
        <v>763</v>
      </c>
      <c r="D102" s="1">
        <v>763</v>
      </c>
    </row>
    <row r="103" spans="2:4" x14ac:dyDescent="0.3">
      <c r="B103" s="1">
        <v>407</v>
      </c>
      <c r="C103" s="1">
        <v>168</v>
      </c>
      <c r="D103" s="1">
        <v>168</v>
      </c>
    </row>
    <row r="104" spans="2:4" x14ac:dyDescent="0.3">
      <c r="B104" s="1">
        <v>87</v>
      </c>
      <c r="C104" s="1">
        <v>723</v>
      </c>
      <c r="D104" s="1">
        <v>723</v>
      </c>
    </row>
    <row r="105" spans="2:4" x14ac:dyDescent="0.3">
      <c r="B105" s="1">
        <v>894</v>
      </c>
      <c r="C105" s="1">
        <v>438</v>
      </c>
      <c r="D105" s="1">
        <v>438</v>
      </c>
    </row>
    <row r="106" spans="2:4" x14ac:dyDescent="0.3">
      <c r="B106" s="1">
        <v>708</v>
      </c>
      <c r="C106" s="1">
        <v>162</v>
      </c>
      <c r="D106" s="1">
        <v>162</v>
      </c>
    </row>
    <row r="107" spans="2:4" x14ac:dyDescent="0.3">
      <c r="B107" s="1">
        <v>311</v>
      </c>
      <c r="C107" s="1">
        <v>246</v>
      </c>
      <c r="D107" s="1">
        <v>246</v>
      </c>
    </row>
    <row r="108" spans="2:4" x14ac:dyDescent="0.3">
      <c r="B108" s="1">
        <v>888</v>
      </c>
      <c r="C108" s="1">
        <v>105</v>
      </c>
      <c r="D108" s="1">
        <v>105</v>
      </c>
    </row>
    <row r="109" spans="2:4" x14ac:dyDescent="0.3">
      <c r="B109" s="1">
        <v>678</v>
      </c>
      <c r="C109" s="1">
        <v>308</v>
      </c>
      <c r="D109" s="1">
        <v>308</v>
      </c>
    </row>
    <row r="110" spans="2:4" x14ac:dyDescent="0.3">
      <c r="B110" s="1">
        <v>734</v>
      </c>
      <c r="C110" s="1">
        <v>172</v>
      </c>
      <c r="D110" s="1">
        <v>172</v>
      </c>
    </row>
    <row r="111" spans="2:4" x14ac:dyDescent="0.3">
      <c r="B111" s="1">
        <v>640</v>
      </c>
      <c r="C111" s="1">
        <v>775</v>
      </c>
      <c r="D111" s="1">
        <v>775</v>
      </c>
    </row>
    <row r="112" spans="2:4" x14ac:dyDescent="0.3">
      <c r="B112" s="1">
        <v>189</v>
      </c>
      <c r="C112" s="1">
        <v>333</v>
      </c>
      <c r="D112" s="1">
        <v>333</v>
      </c>
    </row>
    <row r="113" spans="2:4" x14ac:dyDescent="0.3">
      <c r="B113" s="1">
        <v>685</v>
      </c>
      <c r="C113" s="1">
        <v>548</v>
      </c>
      <c r="D113" s="1">
        <v>548</v>
      </c>
    </row>
    <row r="114" spans="2:4" x14ac:dyDescent="0.3">
      <c r="B114" s="1">
        <v>617</v>
      </c>
      <c r="C114" s="1">
        <v>665</v>
      </c>
      <c r="D114" s="1">
        <v>665</v>
      </c>
    </row>
    <row r="115" spans="2:4" x14ac:dyDescent="0.3">
      <c r="B115" s="1">
        <v>508</v>
      </c>
      <c r="C115" s="1">
        <v>305</v>
      </c>
      <c r="D115" s="1">
        <v>305</v>
      </c>
    </row>
    <row r="116" spans="2:4" x14ac:dyDescent="0.3">
      <c r="B116" s="1">
        <v>406</v>
      </c>
      <c r="C116" s="1">
        <v>938</v>
      </c>
      <c r="D116" s="1">
        <v>938</v>
      </c>
    </row>
    <row r="117" spans="2:4" x14ac:dyDescent="0.3">
      <c r="B117" s="1">
        <v>132</v>
      </c>
      <c r="C117" s="1">
        <v>714</v>
      </c>
      <c r="D117" s="1">
        <v>714</v>
      </c>
    </row>
    <row r="118" spans="2:4" x14ac:dyDescent="0.3">
      <c r="B118" s="1">
        <v>785</v>
      </c>
      <c r="C118" s="1">
        <v>251</v>
      </c>
      <c r="D118" s="1">
        <v>251</v>
      </c>
    </row>
    <row r="119" spans="2:4" x14ac:dyDescent="0.3">
      <c r="B119" s="1">
        <v>113</v>
      </c>
      <c r="C119" s="1">
        <v>330</v>
      </c>
      <c r="D119" s="1">
        <v>330</v>
      </c>
    </row>
    <row r="120" spans="2:4" x14ac:dyDescent="0.3">
      <c r="B120" s="1">
        <v>951</v>
      </c>
      <c r="C120" s="1">
        <v>69</v>
      </c>
      <c r="D120" s="1">
        <v>69</v>
      </c>
    </row>
    <row r="121" spans="2:4" x14ac:dyDescent="0.3">
      <c r="B121" s="1">
        <v>169</v>
      </c>
      <c r="C121" s="1">
        <v>969</v>
      </c>
      <c r="D121" s="1">
        <v>969</v>
      </c>
    </row>
    <row r="122" spans="2:4" x14ac:dyDescent="0.3">
      <c r="B122" s="1">
        <v>984</v>
      </c>
      <c r="C122" s="1">
        <v>974</v>
      </c>
      <c r="D122" s="1">
        <v>974</v>
      </c>
    </row>
    <row r="123" spans="2:4" x14ac:dyDescent="0.3">
      <c r="B123" s="1">
        <v>881</v>
      </c>
      <c r="C123" s="1">
        <v>526</v>
      </c>
      <c r="D123" s="1">
        <v>526</v>
      </c>
    </row>
    <row r="124" spans="2:4" x14ac:dyDescent="0.3">
      <c r="B124" s="1">
        <v>883</v>
      </c>
      <c r="C124" s="1">
        <v>510</v>
      </c>
      <c r="D124" s="1">
        <v>510</v>
      </c>
    </row>
    <row r="125" spans="2:4" x14ac:dyDescent="0.3">
      <c r="B125" s="1">
        <v>735</v>
      </c>
      <c r="C125" s="1">
        <v>444</v>
      </c>
      <c r="D125" s="1">
        <v>444</v>
      </c>
    </row>
    <row r="126" spans="2:4" x14ac:dyDescent="0.3">
      <c r="B126" s="1">
        <v>120</v>
      </c>
      <c r="C126" s="1">
        <v>503</v>
      </c>
      <c r="D126" s="1">
        <v>503</v>
      </c>
    </row>
    <row r="127" spans="2:4" x14ac:dyDescent="0.3">
      <c r="B127" s="1">
        <v>92</v>
      </c>
      <c r="C127" s="1">
        <v>109</v>
      </c>
      <c r="D127" s="1">
        <v>109</v>
      </c>
    </row>
    <row r="128" spans="2:4" x14ac:dyDescent="0.3">
      <c r="B128" s="1">
        <v>618</v>
      </c>
      <c r="C128" s="1">
        <v>823</v>
      </c>
      <c r="D128" s="1">
        <v>823</v>
      </c>
    </row>
    <row r="129" spans="2:4" x14ac:dyDescent="0.3">
      <c r="B129" s="1">
        <v>768</v>
      </c>
      <c r="C129" s="1">
        <v>147</v>
      </c>
      <c r="D129" s="1">
        <v>147</v>
      </c>
    </row>
    <row r="130" spans="2:4" x14ac:dyDescent="0.3">
      <c r="B130" s="1">
        <v>619</v>
      </c>
      <c r="C130" s="1">
        <v>625</v>
      </c>
      <c r="D130" s="1">
        <v>625</v>
      </c>
    </row>
    <row r="131" spans="2:4" x14ac:dyDescent="0.3">
      <c r="B131" s="1">
        <v>393</v>
      </c>
      <c r="C131" s="1">
        <v>695</v>
      </c>
      <c r="D131" s="1">
        <v>695</v>
      </c>
    </row>
    <row r="132" spans="2:4" x14ac:dyDescent="0.3">
      <c r="B132" s="1">
        <v>127</v>
      </c>
      <c r="C132" s="1">
        <v>983</v>
      </c>
      <c r="D132" s="1">
        <v>983</v>
      </c>
    </row>
    <row r="133" spans="2:4" x14ac:dyDescent="0.3">
      <c r="B133" s="1">
        <v>329</v>
      </c>
      <c r="C133" s="1">
        <v>82</v>
      </c>
      <c r="D133" s="1">
        <v>82</v>
      </c>
    </row>
    <row r="134" spans="2:4" x14ac:dyDescent="0.3">
      <c r="B134" s="1">
        <v>839</v>
      </c>
      <c r="C134" s="1">
        <v>397</v>
      </c>
      <c r="D134" s="1">
        <v>397</v>
      </c>
    </row>
    <row r="135" spans="2:4" x14ac:dyDescent="0.3">
      <c r="B135" s="1">
        <v>787</v>
      </c>
      <c r="C135" s="1">
        <v>599</v>
      </c>
      <c r="D135" s="1">
        <v>599</v>
      </c>
    </row>
    <row r="136" spans="2:4" x14ac:dyDescent="0.3">
      <c r="B136" s="1">
        <v>658</v>
      </c>
      <c r="C136" s="1">
        <v>306</v>
      </c>
      <c r="D136" s="1">
        <v>306</v>
      </c>
    </row>
    <row r="137" spans="2:4" x14ac:dyDescent="0.3">
      <c r="B137" s="1">
        <v>302</v>
      </c>
      <c r="C137" s="1">
        <v>536</v>
      </c>
      <c r="D137" s="1">
        <v>536</v>
      </c>
    </row>
    <row r="138" spans="2:4" x14ac:dyDescent="0.3">
      <c r="B138" s="1">
        <v>959</v>
      </c>
      <c r="C138" s="1">
        <v>20</v>
      </c>
      <c r="D138" s="1">
        <v>20</v>
      </c>
    </row>
    <row r="139" spans="2:4" x14ac:dyDescent="0.3">
      <c r="B139" s="1">
        <v>467</v>
      </c>
      <c r="C139" s="1">
        <v>515</v>
      </c>
      <c r="D139" s="1">
        <v>515</v>
      </c>
    </row>
    <row r="140" spans="2:4" x14ac:dyDescent="0.3">
      <c r="B140" s="1">
        <v>642</v>
      </c>
      <c r="C140" s="1">
        <v>332</v>
      </c>
      <c r="D140" s="1">
        <v>332</v>
      </c>
    </row>
    <row r="141" spans="2:4" x14ac:dyDescent="0.3">
      <c r="B141" s="1">
        <v>472</v>
      </c>
      <c r="C141" s="1">
        <v>127</v>
      </c>
      <c r="D141" s="1">
        <v>127</v>
      </c>
    </row>
    <row r="142" spans="2:4" x14ac:dyDescent="0.3">
      <c r="B142" s="1">
        <v>700</v>
      </c>
      <c r="C142" s="1">
        <v>958</v>
      </c>
      <c r="D142" s="1">
        <v>958</v>
      </c>
    </row>
    <row r="143" spans="2:4" x14ac:dyDescent="0.3">
      <c r="B143" s="1">
        <v>305</v>
      </c>
      <c r="C143" s="1">
        <v>42</v>
      </c>
      <c r="D143" s="1">
        <v>42</v>
      </c>
    </row>
    <row r="144" spans="2:4" x14ac:dyDescent="0.3">
      <c r="B144" s="1">
        <v>676</v>
      </c>
      <c r="C144" s="1">
        <v>977</v>
      </c>
      <c r="D144" s="1">
        <v>977</v>
      </c>
    </row>
    <row r="145" spans="2:4" x14ac:dyDescent="0.3">
      <c r="B145" s="1">
        <v>602</v>
      </c>
      <c r="C145" s="1">
        <v>460</v>
      </c>
      <c r="D145" s="1">
        <v>460</v>
      </c>
    </row>
    <row r="146" spans="2:4" x14ac:dyDescent="0.3">
      <c r="B146" s="1">
        <v>175</v>
      </c>
      <c r="C146" s="1">
        <v>659</v>
      </c>
      <c r="D146" s="1">
        <v>659</v>
      </c>
    </row>
    <row r="147" spans="2:4" x14ac:dyDescent="0.3">
      <c r="B147" s="1">
        <v>679</v>
      </c>
      <c r="C147" s="1">
        <v>197</v>
      </c>
      <c r="D147" s="1">
        <v>197</v>
      </c>
    </row>
    <row r="148" spans="2:4" x14ac:dyDescent="0.3">
      <c r="B148" s="1">
        <v>412</v>
      </c>
      <c r="C148" s="1">
        <v>540</v>
      </c>
      <c r="D148" s="1">
        <v>540</v>
      </c>
    </row>
    <row r="149" spans="2:4" x14ac:dyDescent="0.3">
      <c r="B149" s="1">
        <v>486</v>
      </c>
      <c r="C149" s="1">
        <v>178</v>
      </c>
      <c r="D149" s="1">
        <v>178</v>
      </c>
    </row>
    <row r="150" spans="2:4" x14ac:dyDescent="0.3">
      <c r="B150" s="1">
        <v>899</v>
      </c>
      <c r="C150" s="1">
        <v>202</v>
      </c>
      <c r="D150" s="1">
        <v>202</v>
      </c>
    </row>
    <row r="151" spans="2:4" x14ac:dyDescent="0.3">
      <c r="B151" s="1">
        <v>123</v>
      </c>
      <c r="C151" s="1">
        <v>632</v>
      </c>
      <c r="D151" s="1">
        <v>632</v>
      </c>
    </row>
    <row r="152" spans="2:4" x14ac:dyDescent="0.3">
      <c r="B152" s="1">
        <v>180</v>
      </c>
      <c r="C152" s="1">
        <v>25</v>
      </c>
      <c r="D152" s="1">
        <v>25</v>
      </c>
    </row>
    <row r="153" spans="2:4" x14ac:dyDescent="0.3">
      <c r="B153" s="1">
        <v>433</v>
      </c>
      <c r="C153" s="1">
        <v>990</v>
      </c>
      <c r="D153" s="1">
        <v>990</v>
      </c>
    </row>
    <row r="154" spans="2:4" x14ac:dyDescent="0.3">
      <c r="B154" s="1">
        <v>244</v>
      </c>
      <c r="C154" s="1">
        <v>913</v>
      </c>
      <c r="D154" s="1">
        <v>913</v>
      </c>
    </row>
    <row r="155" spans="2:4" x14ac:dyDescent="0.3">
      <c r="B155" s="1">
        <v>147</v>
      </c>
      <c r="C155" s="1">
        <v>371</v>
      </c>
      <c r="D155" s="1">
        <v>371</v>
      </c>
    </row>
    <row r="156" spans="2:4" x14ac:dyDescent="0.3">
      <c r="B156" s="1">
        <v>634</v>
      </c>
      <c r="C156" s="1">
        <v>514</v>
      </c>
      <c r="D156" s="1">
        <v>514</v>
      </c>
    </row>
    <row r="157" spans="2:4" x14ac:dyDescent="0.3">
      <c r="B157" s="1">
        <v>999</v>
      </c>
      <c r="C157" s="1">
        <v>707</v>
      </c>
      <c r="D157" s="1">
        <v>707</v>
      </c>
    </row>
    <row r="158" spans="2:4" x14ac:dyDescent="0.3">
      <c r="B158" s="1">
        <v>477</v>
      </c>
      <c r="C158" s="1">
        <v>473</v>
      </c>
      <c r="D158" s="1">
        <v>473</v>
      </c>
    </row>
    <row r="159" spans="2:4" x14ac:dyDescent="0.3">
      <c r="B159" s="1">
        <v>746</v>
      </c>
      <c r="C159" s="1">
        <v>847</v>
      </c>
      <c r="D159" s="1">
        <v>847</v>
      </c>
    </row>
    <row r="160" spans="2:4" x14ac:dyDescent="0.3">
      <c r="B160" s="1">
        <v>287</v>
      </c>
      <c r="C160" s="1">
        <v>815</v>
      </c>
      <c r="D160" s="1">
        <v>815</v>
      </c>
    </row>
    <row r="161" spans="2:4" x14ac:dyDescent="0.3">
      <c r="B161" s="1">
        <v>310</v>
      </c>
      <c r="C161" s="1">
        <v>928</v>
      </c>
      <c r="D161" s="1">
        <v>928</v>
      </c>
    </row>
    <row r="162" spans="2:4" x14ac:dyDescent="0.3">
      <c r="B162" s="1">
        <v>889</v>
      </c>
      <c r="C162" s="1">
        <v>210</v>
      </c>
      <c r="D162" s="1">
        <v>210</v>
      </c>
    </row>
    <row r="163" spans="2:4" x14ac:dyDescent="0.3">
      <c r="B163" s="1">
        <v>512</v>
      </c>
      <c r="C163" s="1">
        <v>793</v>
      </c>
      <c r="D163" s="1">
        <v>793</v>
      </c>
    </row>
    <row r="164" spans="2:4" x14ac:dyDescent="0.3">
      <c r="B164" s="1">
        <v>693</v>
      </c>
      <c r="C164" s="1">
        <v>872</v>
      </c>
      <c r="D164" s="1">
        <v>872</v>
      </c>
    </row>
    <row r="165" spans="2:4" x14ac:dyDescent="0.3">
      <c r="B165" s="1">
        <v>670</v>
      </c>
      <c r="C165" s="1">
        <v>298</v>
      </c>
      <c r="D165" s="1">
        <v>298</v>
      </c>
    </row>
    <row r="166" spans="2:4" x14ac:dyDescent="0.3">
      <c r="B166" s="1">
        <v>238</v>
      </c>
      <c r="C166" s="1">
        <v>941</v>
      </c>
      <c r="D166" s="1">
        <v>941</v>
      </c>
    </row>
    <row r="167" spans="2:4" x14ac:dyDescent="0.3">
      <c r="B167" s="1">
        <v>400</v>
      </c>
      <c r="C167" s="1">
        <v>731</v>
      </c>
      <c r="D167" s="1">
        <v>731</v>
      </c>
    </row>
    <row r="168" spans="2:4" x14ac:dyDescent="0.3">
      <c r="B168" s="1">
        <v>398</v>
      </c>
      <c r="C168" s="1">
        <v>500</v>
      </c>
      <c r="D168" s="1">
        <v>500</v>
      </c>
    </row>
    <row r="169" spans="2:4" x14ac:dyDescent="0.3">
      <c r="B169" s="1">
        <v>955</v>
      </c>
      <c r="C169" s="1">
        <v>142</v>
      </c>
      <c r="D169" s="1">
        <v>142</v>
      </c>
    </row>
    <row r="170" spans="2:4" x14ac:dyDescent="0.3">
      <c r="B170" s="1">
        <v>193</v>
      </c>
      <c r="C170" s="1">
        <v>787</v>
      </c>
      <c r="D170" s="1">
        <v>787</v>
      </c>
    </row>
    <row r="171" spans="2:4" x14ac:dyDescent="0.3">
      <c r="B171" s="1">
        <v>33</v>
      </c>
      <c r="C171" s="1">
        <v>749</v>
      </c>
      <c r="D171" s="1">
        <v>749</v>
      </c>
    </row>
    <row r="172" spans="2:4" x14ac:dyDescent="0.3">
      <c r="B172" s="1">
        <v>786</v>
      </c>
      <c r="C172" s="1">
        <v>304</v>
      </c>
      <c r="D172" s="1">
        <v>304</v>
      </c>
    </row>
    <row r="173" spans="2:4" x14ac:dyDescent="0.3">
      <c r="B173" s="1">
        <v>811</v>
      </c>
      <c r="C173" s="1">
        <v>30</v>
      </c>
      <c r="D173" s="1">
        <v>30</v>
      </c>
    </row>
    <row r="174" spans="2:4" x14ac:dyDescent="0.3">
      <c r="B174" s="1">
        <v>615</v>
      </c>
      <c r="C174" s="1">
        <v>477</v>
      </c>
      <c r="D174" s="1">
        <v>477</v>
      </c>
    </row>
    <row r="175" spans="2:4" x14ac:dyDescent="0.3">
      <c r="B175" s="1">
        <v>18</v>
      </c>
      <c r="C175" s="1">
        <v>52</v>
      </c>
      <c r="D175" s="1">
        <v>52</v>
      </c>
    </row>
    <row r="176" spans="2:4" x14ac:dyDescent="0.3">
      <c r="B176" s="1">
        <v>114</v>
      </c>
      <c r="C176" s="1">
        <v>73</v>
      </c>
      <c r="D176" s="1">
        <v>73</v>
      </c>
    </row>
    <row r="177" spans="2:4" x14ac:dyDescent="0.3">
      <c r="B177" s="1">
        <v>340</v>
      </c>
      <c r="C177" s="1">
        <v>691</v>
      </c>
      <c r="D177" s="1">
        <v>691</v>
      </c>
    </row>
    <row r="178" spans="2:4" x14ac:dyDescent="0.3">
      <c r="B178" s="1">
        <v>649</v>
      </c>
      <c r="C178" s="1">
        <v>786</v>
      </c>
      <c r="D178" s="1">
        <v>786</v>
      </c>
    </row>
    <row r="179" spans="2:4" x14ac:dyDescent="0.3">
      <c r="B179" s="1">
        <v>778</v>
      </c>
      <c r="C179" s="1">
        <v>68</v>
      </c>
      <c r="D179" s="1">
        <v>68</v>
      </c>
    </row>
    <row r="180" spans="2:4" x14ac:dyDescent="0.3">
      <c r="B180" s="1">
        <v>885</v>
      </c>
      <c r="C180" s="1">
        <v>630</v>
      </c>
      <c r="D180" s="1">
        <v>630</v>
      </c>
    </row>
    <row r="181" spans="2:4" x14ac:dyDescent="0.3">
      <c r="B181" s="1">
        <v>69</v>
      </c>
      <c r="C181" s="1">
        <v>357</v>
      </c>
      <c r="D181" s="1">
        <v>357</v>
      </c>
    </row>
    <row r="182" spans="2:4" x14ac:dyDescent="0.3">
      <c r="B182" s="1">
        <v>288</v>
      </c>
      <c r="C182" s="1">
        <v>455</v>
      </c>
      <c r="D182" s="1">
        <v>455</v>
      </c>
    </row>
    <row r="183" spans="2:4" x14ac:dyDescent="0.3">
      <c r="B183" s="1">
        <v>898</v>
      </c>
      <c r="C183" s="1">
        <v>947</v>
      </c>
      <c r="D183" s="1">
        <v>947</v>
      </c>
    </row>
    <row r="184" spans="2:4" x14ac:dyDescent="0.3">
      <c r="B184" s="1">
        <v>473</v>
      </c>
      <c r="C184" s="1">
        <v>589</v>
      </c>
      <c r="D184" s="1">
        <v>589</v>
      </c>
    </row>
    <row r="185" spans="2:4" x14ac:dyDescent="0.3">
      <c r="B185" s="1">
        <v>23</v>
      </c>
      <c r="C185" s="1">
        <v>863</v>
      </c>
      <c r="D185" s="1">
        <v>863</v>
      </c>
    </row>
    <row r="186" spans="2:4" x14ac:dyDescent="0.3">
      <c r="B186" s="1">
        <v>505</v>
      </c>
      <c r="C186" s="1">
        <v>668</v>
      </c>
      <c r="D186" s="1">
        <v>668</v>
      </c>
    </row>
    <row r="187" spans="2:4" x14ac:dyDescent="0.3">
      <c r="B187" s="1">
        <v>401</v>
      </c>
      <c r="C187" s="1">
        <v>206</v>
      </c>
      <c r="D187" s="1">
        <v>206</v>
      </c>
    </row>
    <row r="188" spans="2:4" x14ac:dyDescent="0.3">
      <c r="B188" s="1">
        <v>988</v>
      </c>
      <c r="C188" s="1">
        <v>835</v>
      </c>
      <c r="D188" s="1">
        <v>835</v>
      </c>
    </row>
    <row r="189" spans="2:4" x14ac:dyDescent="0.3">
      <c r="B189" s="1">
        <v>493</v>
      </c>
      <c r="C189" s="1">
        <v>315</v>
      </c>
      <c r="D189" s="1">
        <v>315</v>
      </c>
    </row>
    <row r="190" spans="2:4" x14ac:dyDescent="0.3">
      <c r="B190" s="1">
        <v>432</v>
      </c>
      <c r="C190" s="1">
        <v>553</v>
      </c>
      <c r="D190" s="1">
        <v>553</v>
      </c>
    </row>
    <row r="191" spans="2:4" x14ac:dyDescent="0.3">
      <c r="B191" s="1">
        <v>948</v>
      </c>
      <c r="C191" s="1">
        <v>861</v>
      </c>
      <c r="D191" s="1">
        <v>861</v>
      </c>
    </row>
    <row r="192" spans="2:4" x14ac:dyDescent="0.3">
      <c r="B192" s="1">
        <v>821</v>
      </c>
      <c r="C192" s="1">
        <v>279</v>
      </c>
      <c r="D192" s="1">
        <v>279</v>
      </c>
    </row>
    <row r="193" spans="2:4" x14ac:dyDescent="0.3">
      <c r="B193" s="1">
        <v>435</v>
      </c>
      <c r="C193" s="1">
        <v>75</v>
      </c>
      <c r="D193" s="1">
        <v>75</v>
      </c>
    </row>
    <row r="194" spans="2:4" x14ac:dyDescent="0.3">
      <c r="B194" s="1">
        <v>11</v>
      </c>
      <c r="C194" s="1">
        <v>895</v>
      </c>
      <c r="D194" s="1">
        <v>895</v>
      </c>
    </row>
    <row r="195" spans="2:4" x14ac:dyDescent="0.3">
      <c r="B195" s="1">
        <v>204</v>
      </c>
      <c r="C195" s="1">
        <v>866</v>
      </c>
      <c r="D195" s="1">
        <v>866</v>
      </c>
    </row>
    <row r="196" spans="2:4" x14ac:dyDescent="0.3">
      <c r="B196" s="1">
        <v>332</v>
      </c>
      <c r="C196" s="1">
        <v>792</v>
      </c>
      <c r="D196" s="1">
        <v>792</v>
      </c>
    </row>
    <row r="197" spans="2:4" x14ac:dyDescent="0.3">
      <c r="B197" s="1">
        <v>179</v>
      </c>
      <c r="C197" s="1">
        <v>191</v>
      </c>
      <c r="D197" s="1">
        <v>191</v>
      </c>
    </row>
    <row r="198" spans="2:4" x14ac:dyDescent="0.3">
      <c r="B198" s="1">
        <v>503</v>
      </c>
      <c r="C198" s="1">
        <v>59</v>
      </c>
      <c r="D198" s="1">
        <v>59</v>
      </c>
    </row>
    <row r="199" spans="2:4" x14ac:dyDescent="0.3">
      <c r="B199" s="1">
        <v>431</v>
      </c>
      <c r="C199" s="1">
        <v>748</v>
      </c>
      <c r="D199" s="1">
        <v>748</v>
      </c>
    </row>
    <row r="200" spans="2:4" x14ac:dyDescent="0.3">
      <c r="B200" s="1">
        <v>865</v>
      </c>
      <c r="C200" s="1">
        <v>693</v>
      </c>
      <c r="D200" s="1">
        <v>693</v>
      </c>
    </row>
    <row r="201" spans="2:4" x14ac:dyDescent="0.3">
      <c r="B201" s="1">
        <v>874</v>
      </c>
      <c r="C201" s="1">
        <v>955</v>
      </c>
      <c r="D201" s="1">
        <v>955</v>
      </c>
    </row>
    <row r="202" spans="2:4" x14ac:dyDescent="0.3">
      <c r="B202" s="1">
        <v>513</v>
      </c>
      <c r="C202" s="1">
        <v>538</v>
      </c>
      <c r="D202" s="1">
        <v>538</v>
      </c>
    </row>
    <row r="203" spans="2:4" x14ac:dyDescent="0.3">
      <c r="B203" s="1">
        <v>814</v>
      </c>
      <c r="C203" s="1">
        <v>169</v>
      </c>
      <c r="D203" s="1">
        <v>169</v>
      </c>
    </row>
    <row r="204" spans="2:4" x14ac:dyDescent="0.3">
      <c r="B204" s="1">
        <v>236</v>
      </c>
      <c r="C204" s="1">
        <v>924</v>
      </c>
      <c r="D204" s="1">
        <v>924</v>
      </c>
    </row>
    <row r="205" spans="2:4" x14ac:dyDescent="0.3">
      <c r="B205" s="1">
        <v>957</v>
      </c>
      <c r="C205" s="1">
        <v>579</v>
      </c>
      <c r="D205" s="1">
        <v>579</v>
      </c>
    </row>
  </sheetData>
  <mergeCells count="2">
    <mergeCell ref="B2:G2"/>
    <mergeCell ref="B3:G3"/>
  </mergeCells>
  <phoneticPr fontId="1" type="noConversion"/>
  <dataValidations count="1">
    <dataValidation type="list" allowBlank="1" showInputMessage="1" showErrorMessage="1" sqref="F7" xr:uid="{855C5CAB-A4F6-4A74-9F4D-0138C6DD3E24}">
      <formula1>$B$6:$B$205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09EB-0CB1-40F6-B7FB-CC3D0798E6F5}">
  <dimension ref="B2:P205"/>
  <sheetViews>
    <sheetView topLeftCell="D1" workbookViewId="0">
      <selection activeCell="O7" sqref="O7"/>
    </sheetView>
  </sheetViews>
  <sheetFormatPr defaultRowHeight="14.4" x14ac:dyDescent="0.3"/>
  <cols>
    <col min="2" max="2" width="35.88671875" bestFit="1" customWidth="1"/>
    <col min="3" max="3" width="10.44140625" customWidth="1"/>
    <col min="4" max="4" width="11.33203125" customWidth="1"/>
    <col min="5" max="5" width="13.33203125" customWidth="1"/>
    <col min="6" max="6" width="20.5546875" customWidth="1"/>
    <col min="7" max="7" width="20.6640625" customWidth="1"/>
    <col min="8" max="8" width="20.33203125" customWidth="1"/>
    <col min="9" max="9" width="23.88671875" customWidth="1"/>
    <col min="10" max="10" width="14.33203125" bestFit="1" customWidth="1"/>
    <col min="11" max="11" width="20.109375" customWidth="1"/>
    <col min="12" max="12" width="21.109375" style="1" customWidth="1"/>
    <col min="13" max="13" width="11.6640625" style="1" customWidth="1"/>
    <col min="15" max="15" width="17.109375" customWidth="1"/>
    <col min="16" max="16" width="16.88671875" style="16" customWidth="1"/>
    <col min="17" max="17" width="15.109375" customWidth="1"/>
  </cols>
  <sheetData>
    <row r="2" spans="2:13" ht="15.6" x14ac:dyDescent="0.3">
      <c r="B2" s="34" t="s">
        <v>1680</v>
      </c>
      <c r="C2" s="34"/>
      <c r="D2" s="34"/>
      <c r="E2" s="34"/>
      <c r="F2" s="34"/>
      <c r="G2" s="34"/>
      <c r="H2" s="34"/>
      <c r="I2" s="34"/>
    </row>
    <row r="3" spans="2:13" x14ac:dyDescent="0.3">
      <c r="B3" s="33" t="s">
        <v>1681</v>
      </c>
      <c r="C3" s="33"/>
      <c r="D3" s="33"/>
      <c r="E3" s="33"/>
      <c r="F3" s="33"/>
      <c r="G3" s="33"/>
      <c r="H3" s="33"/>
      <c r="I3" s="33"/>
    </row>
    <row r="5" spans="2:13" ht="15.6" x14ac:dyDescent="0.3">
      <c r="B5" t="s">
        <v>1532</v>
      </c>
      <c r="C5" t="s">
        <v>0</v>
      </c>
      <c r="D5" t="s">
        <v>576</v>
      </c>
      <c r="E5" t="s">
        <v>1533</v>
      </c>
      <c r="F5" t="s">
        <v>1534</v>
      </c>
      <c r="G5" t="s">
        <v>1535</v>
      </c>
      <c r="H5" t="s">
        <v>1536</v>
      </c>
      <c r="I5" t="s">
        <v>1628</v>
      </c>
      <c r="K5" s="27" t="s">
        <v>1831</v>
      </c>
      <c r="L5" s="28" t="s">
        <v>1832</v>
      </c>
      <c r="M5"/>
    </row>
    <row r="6" spans="2:13" x14ac:dyDescent="0.3">
      <c r="B6" t="s">
        <v>947</v>
      </c>
      <c r="C6">
        <v>230</v>
      </c>
      <c r="D6">
        <v>690</v>
      </c>
      <c r="E6">
        <v>49302</v>
      </c>
      <c r="F6" t="s">
        <v>948</v>
      </c>
      <c r="G6" t="s">
        <v>949</v>
      </c>
      <c r="H6" t="s">
        <v>1537</v>
      </c>
      <c r="I6" t="s">
        <v>1629</v>
      </c>
      <c r="K6" s="29" t="s">
        <v>1830</v>
      </c>
      <c r="L6" s="30">
        <f>AVERAGEIFS(Payment_Details__3[AMOUNT]:E205, Payment_Details__3[Payment_Mode], "CARD PAYMENT")</f>
        <v>45039.893617021276</v>
      </c>
      <c r="M6"/>
    </row>
    <row r="7" spans="2:13" x14ac:dyDescent="0.3">
      <c r="B7" t="s">
        <v>952</v>
      </c>
      <c r="C7">
        <v>3189</v>
      </c>
      <c r="D7">
        <v>933</v>
      </c>
      <c r="E7">
        <v>78698</v>
      </c>
      <c r="F7" t="s">
        <v>948</v>
      </c>
      <c r="G7" t="s">
        <v>949</v>
      </c>
      <c r="H7" t="s">
        <v>1538</v>
      </c>
      <c r="I7" t="s">
        <v>1630</v>
      </c>
      <c r="K7" s="31" t="s">
        <v>951</v>
      </c>
      <c r="L7" s="32">
        <f>AVERAGEIFS(Payment_Details__3[AMOUNT]:E205, Payment_Details__3[Payment_Mode], "COD")</f>
        <v>49578.858490566039</v>
      </c>
      <c r="M7"/>
    </row>
    <row r="8" spans="2:13" x14ac:dyDescent="0.3">
      <c r="B8" t="s">
        <v>953</v>
      </c>
      <c r="C8">
        <v>2216</v>
      </c>
      <c r="D8">
        <v>261</v>
      </c>
      <c r="E8">
        <v>69417</v>
      </c>
      <c r="F8" t="s">
        <v>954</v>
      </c>
      <c r="G8" t="s">
        <v>949</v>
      </c>
      <c r="H8" t="s">
        <v>1539</v>
      </c>
      <c r="I8" t="s">
        <v>1630</v>
      </c>
      <c r="L8"/>
      <c r="M8"/>
    </row>
    <row r="9" spans="2:13" x14ac:dyDescent="0.3">
      <c r="B9" t="s">
        <v>956</v>
      </c>
      <c r="C9">
        <v>1904</v>
      </c>
      <c r="D9">
        <v>445</v>
      </c>
      <c r="E9">
        <v>39655</v>
      </c>
      <c r="F9" t="s">
        <v>954</v>
      </c>
      <c r="G9" t="s">
        <v>951</v>
      </c>
      <c r="H9" t="s">
        <v>1539</v>
      </c>
      <c r="I9" t="s">
        <v>1629</v>
      </c>
    </row>
    <row r="10" spans="2:13" x14ac:dyDescent="0.3">
      <c r="B10" t="s">
        <v>957</v>
      </c>
      <c r="C10">
        <v>7342</v>
      </c>
      <c r="D10">
        <v>722</v>
      </c>
      <c r="E10">
        <v>87400</v>
      </c>
      <c r="F10" t="s">
        <v>954</v>
      </c>
      <c r="G10" t="s">
        <v>951</v>
      </c>
      <c r="H10" t="s">
        <v>1539</v>
      </c>
      <c r="I10" t="s">
        <v>1630</v>
      </c>
    </row>
    <row r="11" spans="2:13" x14ac:dyDescent="0.3">
      <c r="B11" t="s">
        <v>959</v>
      </c>
      <c r="C11">
        <v>7633</v>
      </c>
      <c r="D11">
        <v>129</v>
      </c>
      <c r="E11">
        <v>56881</v>
      </c>
      <c r="F11" t="s">
        <v>948</v>
      </c>
      <c r="G11" t="s">
        <v>949</v>
      </c>
      <c r="H11" t="s">
        <v>1540</v>
      </c>
      <c r="I11" t="s">
        <v>1629</v>
      </c>
    </row>
    <row r="12" spans="2:13" x14ac:dyDescent="0.3">
      <c r="B12" t="s">
        <v>960</v>
      </c>
      <c r="C12">
        <v>2154</v>
      </c>
      <c r="D12">
        <v>489</v>
      </c>
      <c r="E12">
        <v>99239</v>
      </c>
      <c r="F12" t="s">
        <v>954</v>
      </c>
      <c r="G12" t="s">
        <v>951</v>
      </c>
      <c r="H12" t="s">
        <v>1539</v>
      </c>
      <c r="I12" t="s">
        <v>1630</v>
      </c>
    </row>
    <row r="13" spans="2:13" x14ac:dyDescent="0.3">
      <c r="B13" t="s">
        <v>962</v>
      </c>
      <c r="C13">
        <v>5543</v>
      </c>
      <c r="D13">
        <v>165</v>
      </c>
      <c r="E13">
        <v>23921</v>
      </c>
      <c r="F13" t="s">
        <v>954</v>
      </c>
      <c r="G13" t="s">
        <v>951</v>
      </c>
      <c r="H13" t="s">
        <v>1539</v>
      </c>
      <c r="I13" t="s">
        <v>1631</v>
      </c>
    </row>
    <row r="14" spans="2:13" x14ac:dyDescent="0.3">
      <c r="B14" t="s">
        <v>963</v>
      </c>
      <c r="C14">
        <v>2332</v>
      </c>
      <c r="D14">
        <v>164</v>
      </c>
      <c r="E14">
        <v>67599</v>
      </c>
      <c r="F14" t="s">
        <v>954</v>
      </c>
      <c r="G14" t="s">
        <v>949</v>
      </c>
      <c r="H14" t="s">
        <v>1539</v>
      </c>
      <c r="I14" t="s">
        <v>1630</v>
      </c>
    </row>
    <row r="15" spans="2:13" x14ac:dyDescent="0.3">
      <c r="B15" t="s">
        <v>965</v>
      </c>
      <c r="C15">
        <v>4094</v>
      </c>
      <c r="D15">
        <v>364</v>
      </c>
      <c r="E15">
        <v>3725</v>
      </c>
      <c r="F15" t="s">
        <v>954</v>
      </c>
      <c r="G15" t="s">
        <v>951</v>
      </c>
      <c r="H15" t="s">
        <v>1539</v>
      </c>
      <c r="I15" t="s">
        <v>1631</v>
      </c>
    </row>
    <row r="16" spans="2:13" x14ac:dyDescent="0.3">
      <c r="B16" t="s">
        <v>966</v>
      </c>
      <c r="C16">
        <v>3042</v>
      </c>
      <c r="D16">
        <v>469</v>
      </c>
      <c r="E16">
        <v>95516</v>
      </c>
      <c r="F16" t="s">
        <v>948</v>
      </c>
      <c r="G16" t="s">
        <v>951</v>
      </c>
      <c r="H16" t="s">
        <v>1541</v>
      </c>
      <c r="I16" t="s">
        <v>1630</v>
      </c>
    </row>
    <row r="17" spans="2:9" x14ac:dyDescent="0.3">
      <c r="B17" t="s">
        <v>968</v>
      </c>
      <c r="C17">
        <v>2220</v>
      </c>
      <c r="D17">
        <v>158</v>
      </c>
      <c r="E17">
        <v>62528</v>
      </c>
      <c r="F17" t="s">
        <v>948</v>
      </c>
      <c r="G17" t="s">
        <v>951</v>
      </c>
      <c r="H17" t="s">
        <v>1542</v>
      </c>
      <c r="I17" t="s">
        <v>1629</v>
      </c>
    </row>
    <row r="18" spans="2:9" x14ac:dyDescent="0.3">
      <c r="B18" t="s">
        <v>969</v>
      </c>
      <c r="C18">
        <v>4988</v>
      </c>
      <c r="D18">
        <v>337</v>
      </c>
      <c r="E18">
        <v>21021</v>
      </c>
      <c r="F18" t="s">
        <v>954</v>
      </c>
      <c r="G18" t="s">
        <v>949</v>
      </c>
      <c r="H18" t="s">
        <v>1539</v>
      </c>
      <c r="I18" t="s">
        <v>1631</v>
      </c>
    </row>
    <row r="19" spans="2:9" x14ac:dyDescent="0.3">
      <c r="B19" t="s">
        <v>971</v>
      </c>
      <c r="C19">
        <v>175</v>
      </c>
      <c r="D19">
        <v>634</v>
      </c>
      <c r="E19">
        <v>99492</v>
      </c>
      <c r="F19" t="s">
        <v>954</v>
      </c>
      <c r="G19" t="s">
        <v>949</v>
      </c>
      <c r="H19" t="s">
        <v>1539</v>
      </c>
      <c r="I19" t="s">
        <v>1630</v>
      </c>
    </row>
    <row r="20" spans="2:9" x14ac:dyDescent="0.3">
      <c r="B20" t="s">
        <v>972</v>
      </c>
      <c r="C20">
        <v>4233</v>
      </c>
      <c r="D20">
        <v>577</v>
      </c>
      <c r="E20">
        <v>60282</v>
      </c>
      <c r="F20" t="s">
        <v>948</v>
      </c>
      <c r="G20" t="s">
        <v>949</v>
      </c>
      <c r="H20" t="s">
        <v>1543</v>
      </c>
      <c r="I20" t="s">
        <v>1629</v>
      </c>
    </row>
    <row r="21" spans="2:9" x14ac:dyDescent="0.3">
      <c r="B21" t="s">
        <v>974</v>
      </c>
      <c r="C21">
        <v>4351</v>
      </c>
      <c r="D21">
        <v>907</v>
      </c>
      <c r="E21">
        <v>20357</v>
      </c>
      <c r="F21" t="s">
        <v>954</v>
      </c>
      <c r="G21" t="s">
        <v>949</v>
      </c>
      <c r="H21" t="s">
        <v>1539</v>
      </c>
      <c r="I21" t="s">
        <v>1631</v>
      </c>
    </row>
    <row r="22" spans="2:9" x14ac:dyDescent="0.3">
      <c r="B22" t="s">
        <v>975</v>
      </c>
      <c r="C22">
        <v>5578</v>
      </c>
      <c r="D22">
        <v>870</v>
      </c>
      <c r="E22">
        <v>24053</v>
      </c>
      <c r="F22" t="s">
        <v>954</v>
      </c>
      <c r="G22" t="s">
        <v>949</v>
      </c>
      <c r="H22" t="s">
        <v>1539</v>
      </c>
      <c r="I22" t="s">
        <v>1631</v>
      </c>
    </row>
    <row r="23" spans="2:9" x14ac:dyDescent="0.3">
      <c r="B23" t="s">
        <v>977</v>
      </c>
      <c r="C23">
        <v>4523</v>
      </c>
      <c r="D23">
        <v>982</v>
      </c>
      <c r="E23">
        <v>50958</v>
      </c>
      <c r="F23" t="s">
        <v>954</v>
      </c>
      <c r="G23" t="s">
        <v>949</v>
      </c>
      <c r="H23" t="s">
        <v>1539</v>
      </c>
      <c r="I23" t="s">
        <v>1629</v>
      </c>
    </row>
    <row r="24" spans="2:9" x14ac:dyDescent="0.3">
      <c r="B24" t="s">
        <v>978</v>
      </c>
      <c r="C24">
        <v>2972</v>
      </c>
      <c r="D24">
        <v>351</v>
      </c>
      <c r="E24">
        <v>68227</v>
      </c>
      <c r="F24" t="s">
        <v>948</v>
      </c>
      <c r="G24" t="s">
        <v>949</v>
      </c>
      <c r="H24" t="s">
        <v>1544</v>
      </c>
      <c r="I24" t="s">
        <v>1630</v>
      </c>
    </row>
    <row r="25" spans="2:9" x14ac:dyDescent="0.3">
      <c r="B25" t="s">
        <v>980</v>
      </c>
      <c r="C25">
        <v>6153</v>
      </c>
      <c r="D25">
        <v>328</v>
      </c>
      <c r="E25">
        <v>77861</v>
      </c>
      <c r="F25" t="s">
        <v>948</v>
      </c>
      <c r="G25" t="s">
        <v>949</v>
      </c>
      <c r="H25" t="s">
        <v>1545</v>
      </c>
      <c r="I25" t="s">
        <v>1630</v>
      </c>
    </row>
    <row r="26" spans="2:9" x14ac:dyDescent="0.3">
      <c r="B26" t="s">
        <v>981</v>
      </c>
      <c r="C26">
        <v>4852</v>
      </c>
      <c r="D26">
        <v>242</v>
      </c>
      <c r="E26">
        <v>48315</v>
      </c>
      <c r="F26" t="s">
        <v>954</v>
      </c>
      <c r="G26" t="s">
        <v>949</v>
      </c>
      <c r="H26" t="s">
        <v>1539</v>
      </c>
      <c r="I26" t="s">
        <v>1629</v>
      </c>
    </row>
    <row r="27" spans="2:9" x14ac:dyDescent="0.3">
      <c r="B27" t="s">
        <v>983</v>
      </c>
      <c r="C27">
        <v>8106</v>
      </c>
      <c r="D27">
        <v>421</v>
      </c>
      <c r="E27">
        <v>83002</v>
      </c>
      <c r="F27" t="s">
        <v>948</v>
      </c>
      <c r="G27" t="s">
        <v>949</v>
      </c>
      <c r="H27" t="s">
        <v>1546</v>
      </c>
      <c r="I27" t="s">
        <v>1630</v>
      </c>
    </row>
    <row r="28" spans="2:9" x14ac:dyDescent="0.3">
      <c r="B28" t="s">
        <v>955</v>
      </c>
      <c r="C28">
        <v>3917</v>
      </c>
      <c r="D28">
        <v>6</v>
      </c>
      <c r="E28">
        <v>47650</v>
      </c>
      <c r="F28" t="s">
        <v>948</v>
      </c>
      <c r="G28" t="s">
        <v>951</v>
      </c>
      <c r="H28" t="s">
        <v>1547</v>
      </c>
      <c r="I28" t="s">
        <v>1629</v>
      </c>
    </row>
    <row r="29" spans="2:9" x14ac:dyDescent="0.3">
      <c r="B29" t="s">
        <v>985</v>
      </c>
      <c r="C29">
        <v>9377</v>
      </c>
      <c r="D29">
        <v>384</v>
      </c>
      <c r="E29">
        <v>19386</v>
      </c>
      <c r="F29" t="s">
        <v>954</v>
      </c>
      <c r="G29" t="s">
        <v>951</v>
      </c>
      <c r="H29" t="s">
        <v>1539</v>
      </c>
      <c r="I29" t="s">
        <v>1631</v>
      </c>
    </row>
    <row r="30" spans="2:9" x14ac:dyDescent="0.3">
      <c r="B30" t="s">
        <v>986</v>
      </c>
      <c r="C30">
        <v>5387</v>
      </c>
      <c r="D30">
        <v>286</v>
      </c>
      <c r="E30">
        <v>39432</v>
      </c>
      <c r="F30" t="s">
        <v>948</v>
      </c>
      <c r="G30" t="s">
        <v>951</v>
      </c>
      <c r="H30" t="s">
        <v>1548</v>
      </c>
      <c r="I30" t="s">
        <v>1629</v>
      </c>
    </row>
    <row r="31" spans="2:9" x14ac:dyDescent="0.3">
      <c r="B31" t="s">
        <v>988</v>
      </c>
      <c r="C31">
        <v>6513</v>
      </c>
      <c r="D31">
        <v>892</v>
      </c>
      <c r="E31">
        <v>1421</v>
      </c>
      <c r="F31" t="s">
        <v>948</v>
      </c>
      <c r="G31" t="s">
        <v>951</v>
      </c>
      <c r="H31" t="s">
        <v>1549</v>
      </c>
      <c r="I31" t="s">
        <v>1631</v>
      </c>
    </row>
    <row r="32" spans="2:9" x14ac:dyDescent="0.3">
      <c r="B32" t="s">
        <v>989</v>
      </c>
      <c r="C32">
        <v>3965</v>
      </c>
      <c r="D32">
        <v>558</v>
      </c>
      <c r="E32">
        <v>16113</v>
      </c>
      <c r="F32" t="s">
        <v>948</v>
      </c>
      <c r="G32" t="s">
        <v>951</v>
      </c>
      <c r="H32" t="s">
        <v>1550</v>
      </c>
      <c r="I32" t="s">
        <v>1631</v>
      </c>
    </row>
    <row r="33" spans="2:9" x14ac:dyDescent="0.3">
      <c r="B33" t="s">
        <v>991</v>
      </c>
      <c r="C33">
        <v>8893</v>
      </c>
      <c r="D33">
        <v>481</v>
      </c>
      <c r="E33">
        <v>52318</v>
      </c>
      <c r="F33" t="s">
        <v>954</v>
      </c>
      <c r="G33" t="s">
        <v>949</v>
      </c>
      <c r="H33" t="s">
        <v>1539</v>
      </c>
      <c r="I33" t="s">
        <v>1629</v>
      </c>
    </row>
    <row r="34" spans="2:9" x14ac:dyDescent="0.3">
      <c r="B34" t="s">
        <v>992</v>
      </c>
      <c r="C34">
        <v>1897</v>
      </c>
      <c r="D34">
        <v>155</v>
      </c>
      <c r="E34">
        <v>7389</v>
      </c>
      <c r="F34" t="s">
        <v>954</v>
      </c>
      <c r="G34" t="s">
        <v>949</v>
      </c>
      <c r="H34" t="s">
        <v>1539</v>
      </c>
      <c r="I34" t="s">
        <v>1631</v>
      </c>
    </row>
    <row r="35" spans="2:9" x14ac:dyDescent="0.3">
      <c r="B35" t="s">
        <v>994</v>
      </c>
      <c r="C35">
        <v>390</v>
      </c>
      <c r="D35">
        <v>771</v>
      </c>
      <c r="E35">
        <v>86040</v>
      </c>
      <c r="F35" t="s">
        <v>948</v>
      </c>
      <c r="G35" t="s">
        <v>951</v>
      </c>
      <c r="H35" t="s">
        <v>1550</v>
      </c>
      <c r="I35" t="s">
        <v>1630</v>
      </c>
    </row>
    <row r="36" spans="2:9" x14ac:dyDescent="0.3">
      <c r="B36" t="s">
        <v>995</v>
      </c>
      <c r="C36">
        <v>3633</v>
      </c>
      <c r="D36">
        <v>945</v>
      </c>
      <c r="E36">
        <v>56148</v>
      </c>
      <c r="F36" t="s">
        <v>948</v>
      </c>
      <c r="G36" t="s">
        <v>951</v>
      </c>
      <c r="H36" t="s">
        <v>1551</v>
      </c>
      <c r="I36" t="s">
        <v>1629</v>
      </c>
    </row>
    <row r="37" spans="2:9" x14ac:dyDescent="0.3">
      <c r="B37" t="s">
        <v>997</v>
      </c>
      <c r="C37">
        <v>7828</v>
      </c>
      <c r="D37">
        <v>719</v>
      </c>
      <c r="E37">
        <v>894</v>
      </c>
      <c r="F37" t="s">
        <v>948</v>
      </c>
      <c r="G37" t="s">
        <v>949</v>
      </c>
      <c r="H37" t="s">
        <v>1552</v>
      </c>
      <c r="I37" t="s">
        <v>1631</v>
      </c>
    </row>
    <row r="38" spans="2:9" x14ac:dyDescent="0.3">
      <c r="B38" t="s">
        <v>998</v>
      </c>
      <c r="C38">
        <v>2241</v>
      </c>
      <c r="D38">
        <v>493</v>
      </c>
      <c r="E38">
        <v>35634</v>
      </c>
      <c r="F38" t="s">
        <v>954</v>
      </c>
      <c r="G38" t="s">
        <v>951</v>
      </c>
      <c r="H38" t="s">
        <v>1539</v>
      </c>
      <c r="I38" t="s">
        <v>1629</v>
      </c>
    </row>
    <row r="39" spans="2:9" x14ac:dyDescent="0.3">
      <c r="B39" t="s">
        <v>1000</v>
      </c>
      <c r="C39">
        <v>896</v>
      </c>
      <c r="D39">
        <v>998</v>
      </c>
      <c r="E39">
        <v>28701</v>
      </c>
      <c r="F39" t="s">
        <v>948</v>
      </c>
      <c r="G39" t="s">
        <v>949</v>
      </c>
      <c r="H39" t="s">
        <v>1550</v>
      </c>
      <c r="I39" t="s">
        <v>1631</v>
      </c>
    </row>
    <row r="40" spans="2:9" x14ac:dyDescent="0.3">
      <c r="B40" t="s">
        <v>1001</v>
      </c>
      <c r="C40">
        <v>6361</v>
      </c>
      <c r="D40">
        <v>968</v>
      </c>
      <c r="E40">
        <v>90380</v>
      </c>
      <c r="F40" t="s">
        <v>948</v>
      </c>
      <c r="G40" t="s">
        <v>949</v>
      </c>
      <c r="H40" t="s">
        <v>1553</v>
      </c>
      <c r="I40" t="s">
        <v>1630</v>
      </c>
    </row>
    <row r="41" spans="2:9" x14ac:dyDescent="0.3">
      <c r="B41" t="s">
        <v>1003</v>
      </c>
      <c r="C41">
        <v>6713</v>
      </c>
      <c r="D41">
        <v>738</v>
      </c>
      <c r="E41">
        <v>21813</v>
      </c>
      <c r="F41" t="s">
        <v>954</v>
      </c>
      <c r="G41" t="s">
        <v>951</v>
      </c>
      <c r="H41" t="s">
        <v>1539</v>
      </c>
      <c r="I41" t="s">
        <v>1631</v>
      </c>
    </row>
    <row r="42" spans="2:9" x14ac:dyDescent="0.3">
      <c r="B42" t="s">
        <v>1004</v>
      </c>
      <c r="C42">
        <v>4283</v>
      </c>
      <c r="D42">
        <v>912</v>
      </c>
      <c r="E42">
        <v>36312</v>
      </c>
      <c r="F42" t="s">
        <v>954</v>
      </c>
      <c r="G42" t="s">
        <v>949</v>
      </c>
      <c r="H42" t="s">
        <v>1539</v>
      </c>
      <c r="I42" t="s">
        <v>1629</v>
      </c>
    </row>
    <row r="43" spans="2:9" x14ac:dyDescent="0.3">
      <c r="B43" t="s">
        <v>1006</v>
      </c>
      <c r="C43">
        <v>9486</v>
      </c>
      <c r="D43">
        <v>782</v>
      </c>
      <c r="E43">
        <v>24856</v>
      </c>
      <c r="F43" t="s">
        <v>948</v>
      </c>
      <c r="G43" t="s">
        <v>949</v>
      </c>
      <c r="H43" t="s">
        <v>1554</v>
      </c>
      <c r="I43" t="s">
        <v>1631</v>
      </c>
    </row>
    <row r="44" spans="2:9" x14ac:dyDescent="0.3">
      <c r="B44" t="s">
        <v>1007</v>
      </c>
      <c r="C44">
        <v>308</v>
      </c>
      <c r="D44">
        <v>140</v>
      </c>
      <c r="E44">
        <v>39234</v>
      </c>
      <c r="F44" t="s">
        <v>948</v>
      </c>
      <c r="G44" t="s">
        <v>949</v>
      </c>
      <c r="H44" t="s">
        <v>1552</v>
      </c>
      <c r="I44" t="s">
        <v>1629</v>
      </c>
    </row>
    <row r="45" spans="2:9" x14ac:dyDescent="0.3">
      <c r="B45" t="s">
        <v>1009</v>
      </c>
      <c r="C45">
        <v>8927</v>
      </c>
      <c r="D45">
        <v>702</v>
      </c>
      <c r="E45">
        <v>74222</v>
      </c>
      <c r="F45" t="s">
        <v>948</v>
      </c>
      <c r="G45" t="s">
        <v>951</v>
      </c>
      <c r="H45" t="s">
        <v>1555</v>
      </c>
      <c r="I45" t="s">
        <v>1630</v>
      </c>
    </row>
    <row r="46" spans="2:9" x14ac:dyDescent="0.3">
      <c r="B46" t="s">
        <v>1010</v>
      </c>
      <c r="C46">
        <v>249</v>
      </c>
      <c r="D46">
        <v>284</v>
      </c>
      <c r="E46">
        <v>47260</v>
      </c>
      <c r="F46" t="s">
        <v>948</v>
      </c>
      <c r="G46" t="s">
        <v>949</v>
      </c>
      <c r="H46" t="s">
        <v>1556</v>
      </c>
      <c r="I46" t="s">
        <v>1629</v>
      </c>
    </row>
    <row r="47" spans="2:9" x14ac:dyDescent="0.3">
      <c r="B47" t="s">
        <v>1012</v>
      </c>
      <c r="C47">
        <v>2620</v>
      </c>
      <c r="D47">
        <v>199</v>
      </c>
      <c r="E47">
        <v>45432</v>
      </c>
      <c r="F47" t="s">
        <v>954</v>
      </c>
      <c r="G47" t="s">
        <v>951</v>
      </c>
      <c r="H47" t="s">
        <v>1539</v>
      </c>
      <c r="I47" t="s">
        <v>1629</v>
      </c>
    </row>
    <row r="48" spans="2:9" x14ac:dyDescent="0.3">
      <c r="B48" t="s">
        <v>1013</v>
      </c>
      <c r="C48">
        <v>1164</v>
      </c>
      <c r="D48">
        <v>228</v>
      </c>
      <c r="E48">
        <v>30192</v>
      </c>
      <c r="F48" t="s">
        <v>948</v>
      </c>
      <c r="G48" t="s">
        <v>951</v>
      </c>
      <c r="H48" t="s">
        <v>1557</v>
      </c>
      <c r="I48" t="s">
        <v>1631</v>
      </c>
    </row>
    <row r="49" spans="2:9" x14ac:dyDescent="0.3">
      <c r="B49" t="s">
        <v>1015</v>
      </c>
      <c r="C49">
        <v>4711</v>
      </c>
      <c r="D49">
        <v>908</v>
      </c>
      <c r="E49">
        <v>53868</v>
      </c>
      <c r="F49" t="s">
        <v>954</v>
      </c>
      <c r="G49" t="s">
        <v>949</v>
      </c>
      <c r="H49" t="s">
        <v>1539</v>
      </c>
      <c r="I49" t="s">
        <v>1629</v>
      </c>
    </row>
    <row r="50" spans="2:9" x14ac:dyDescent="0.3">
      <c r="B50" t="s">
        <v>1017</v>
      </c>
      <c r="C50">
        <v>4053</v>
      </c>
      <c r="D50">
        <v>594</v>
      </c>
      <c r="E50">
        <v>9691</v>
      </c>
      <c r="F50" t="s">
        <v>954</v>
      </c>
      <c r="G50" t="s">
        <v>949</v>
      </c>
      <c r="H50" t="s">
        <v>1539</v>
      </c>
      <c r="I50" t="s">
        <v>1631</v>
      </c>
    </row>
    <row r="51" spans="2:9" x14ac:dyDescent="0.3">
      <c r="B51" t="s">
        <v>1018</v>
      </c>
      <c r="C51">
        <v>4272</v>
      </c>
      <c r="D51">
        <v>542</v>
      </c>
      <c r="E51">
        <v>39001</v>
      </c>
      <c r="F51" t="s">
        <v>954</v>
      </c>
      <c r="G51" t="s">
        <v>951</v>
      </c>
      <c r="H51" t="s">
        <v>1539</v>
      </c>
      <c r="I51" t="s">
        <v>1629</v>
      </c>
    </row>
    <row r="52" spans="2:9" x14ac:dyDescent="0.3">
      <c r="B52" t="s">
        <v>1020</v>
      </c>
      <c r="C52">
        <v>7005</v>
      </c>
      <c r="D52">
        <v>586</v>
      </c>
      <c r="E52">
        <v>70814</v>
      </c>
      <c r="F52" t="s">
        <v>954</v>
      </c>
      <c r="G52" t="s">
        <v>949</v>
      </c>
      <c r="H52" t="s">
        <v>1539</v>
      </c>
      <c r="I52" t="s">
        <v>1630</v>
      </c>
    </row>
    <row r="53" spans="2:9" x14ac:dyDescent="0.3">
      <c r="B53" t="s">
        <v>1021</v>
      </c>
      <c r="C53">
        <v>2308</v>
      </c>
      <c r="D53">
        <v>636</v>
      </c>
      <c r="E53">
        <v>13740</v>
      </c>
      <c r="F53" t="s">
        <v>948</v>
      </c>
      <c r="G53" t="s">
        <v>951</v>
      </c>
      <c r="H53" t="s">
        <v>1558</v>
      </c>
      <c r="I53" t="s">
        <v>1631</v>
      </c>
    </row>
    <row r="54" spans="2:9" x14ac:dyDescent="0.3">
      <c r="B54" t="s">
        <v>1023</v>
      </c>
      <c r="C54">
        <v>5150</v>
      </c>
      <c r="D54">
        <v>581</v>
      </c>
      <c r="E54">
        <v>33435</v>
      </c>
      <c r="F54" t="s">
        <v>954</v>
      </c>
      <c r="G54" t="s">
        <v>949</v>
      </c>
      <c r="H54" t="s">
        <v>1539</v>
      </c>
      <c r="I54" t="s">
        <v>1629</v>
      </c>
    </row>
    <row r="55" spans="2:9" x14ac:dyDescent="0.3">
      <c r="B55" t="s">
        <v>1024</v>
      </c>
      <c r="C55">
        <v>693</v>
      </c>
      <c r="D55">
        <v>336</v>
      </c>
      <c r="E55">
        <v>73589</v>
      </c>
      <c r="F55" t="s">
        <v>954</v>
      </c>
      <c r="G55" t="s">
        <v>949</v>
      </c>
      <c r="H55" t="s">
        <v>1539</v>
      </c>
      <c r="I55" t="s">
        <v>1630</v>
      </c>
    </row>
    <row r="56" spans="2:9" x14ac:dyDescent="0.3">
      <c r="B56" t="s">
        <v>1025</v>
      </c>
      <c r="C56">
        <v>9598</v>
      </c>
      <c r="D56">
        <v>504</v>
      </c>
      <c r="E56">
        <v>18598</v>
      </c>
      <c r="F56" t="s">
        <v>948</v>
      </c>
      <c r="G56" t="s">
        <v>951</v>
      </c>
      <c r="H56" t="s">
        <v>1559</v>
      </c>
      <c r="I56" t="s">
        <v>1631</v>
      </c>
    </row>
    <row r="57" spans="2:9" x14ac:dyDescent="0.3">
      <c r="B57" t="s">
        <v>1027</v>
      </c>
      <c r="C57">
        <v>8103</v>
      </c>
      <c r="D57">
        <v>346</v>
      </c>
      <c r="E57">
        <v>23003</v>
      </c>
      <c r="F57" t="s">
        <v>948</v>
      </c>
      <c r="G57" t="s">
        <v>949</v>
      </c>
      <c r="H57" t="s">
        <v>1560</v>
      </c>
      <c r="I57" t="s">
        <v>1631</v>
      </c>
    </row>
    <row r="58" spans="2:9" x14ac:dyDescent="0.3">
      <c r="B58" t="s">
        <v>1026</v>
      </c>
      <c r="C58">
        <v>8894</v>
      </c>
      <c r="D58">
        <v>135</v>
      </c>
      <c r="E58">
        <v>80901</v>
      </c>
      <c r="F58" t="s">
        <v>954</v>
      </c>
      <c r="G58" t="s">
        <v>949</v>
      </c>
      <c r="H58" t="s">
        <v>1539</v>
      </c>
      <c r="I58" t="s">
        <v>1630</v>
      </c>
    </row>
    <row r="59" spans="2:9" x14ac:dyDescent="0.3">
      <c r="B59" t="s">
        <v>1029</v>
      </c>
      <c r="C59">
        <v>114</v>
      </c>
      <c r="D59">
        <v>822</v>
      </c>
      <c r="E59">
        <v>69113</v>
      </c>
      <c r="F59" t="s">
        <v>948</v>
      </c>
      <c r="G59" t="s">
        <v>951</v>
      </c>
      <c r="H59" t="s">
        <v>1561</v>
      </c>
      <c r="I59" t="s">
        <v>1630</v>
      </c>
    </row>
    <row r="60" spans="2:9" x14ac:dyDescent="0.3">
      <c r="B60" t="s">
        <v>1008</v>
      </c>
      <c r="C60">
        <v>6546</v>
      </c>
      <c r="D60">
        <v>95</v>
      </c>
      <c r="E60">
        <v>26060</v>
      </c>
      <c r="F60" t="s">
        <v>954</v>
      </c>
      <c r="G60" t="s">
        <v>951</v>
      </c>
      <c r="H60" t="s">
        <v>1539</v>
      </c>
      <c r="I60" t="s">
        <v>1631</v>
      </c>
    </row>
    <row r="61" spans="2:9" x14ac:dyDescent="0.3">
      <c r="B61" t="s">
        <v>1030</v>
      </c>
      <c r="C61">
        <v>3571</v>
      </c>
      <c r="D61">
        <v>597</v>
      </c>
      <c r="E61">
        <v>25677</v>
      </c>
      <c r="F61" t="s">
        <v>954</v>
      </c>
      <c r="G61" t="s">
        <v>949</v>
      </c>
      <c r="H61" t="s">
        <v>1539</v>
      </c>
      <c r="I61" t="s">
        <v>1631</v>
      </c>
    </row>
    <row r="62" spans="2:9" x14ac:dyDescent="0.3">
      <c r="B62" t="s">
        <v>1031</v>
      </c>
      <c r="C62">
        <v>7316</v>
      </c>
      <c r="D62">
        <v>340</v>
      </c>
      <c r="E62">
        <v>62912</v>
      </c>
      <c r="F62" t="s">
        <v>954</v>
      </c>
      <c r="G62" t="s">
        <v>951</v>
      </c>
      <c r="H62" t="s">
        <v>1539</v>
      </c>
      <c r="I62" t="s">
        <v>1629</v>
      </c>
    </row>
    <row r="63" spans="2:9" x14ac:dyDescent="0.3">
      <c r="B63" t="s">
        <v>1033</v>
      </c>
      <c r="C63">
        <v>2478</v>
      </c>
      <c r="D63">
        <v>905</v>
      </c>
      <c r="E63">
        <v>77649</v>
      </c>
      <c r="F63" t="s">
        <v>948</v>
      </c>
      <c r="G63" t="s">
        <v>949</v>
      </c>
      <c r="H63" t="s">
        <v>1562</v>
      </c>
      <c r="I63" t="s">
        <v>1630</v>
      </c>
    </row>
    <row r="64" spans="2:9" x14ac:dyDescent="0.3">
      <c r="B64" t="s">
        <v>1034</v>
      </c>
      <c r="C64">
        <v>1215</v>
      </c>
      <c r="D64">
        <v>250</v>
      </c>
      <c r="E64">
        <v>73561</v>
      </c>
      <c r="F64" t="s">
        <v>948</v>
      </c>
      <c r="G64" t="s">
        <v>951</v>
      </c>
      <c r="H64" t="s">
        <v>1563</v>
      </c>
      <c r="I64" t="s">
        <v>1630</v>
      </c>
    </row>
    <row r="65" spans="2:9" x14ac:dyDescent="0.3">
      <c r="B65" t="s">
        <v>1036</v>
      </c>
      <c r="C65">
        <v>5402</v>
      </c>
      <c r="D65">
        <v>400</v>
      </c>
      <c r="E65">
        <v>50357</v>
      </c>
      <c r="F65" t="s">
        <v>954</v>
      </c>
      <c r="G65" t="s">
        <v>951</v>
      </c>
      <c r="H65" t="s">
        <v>1539</v>
      </c>
      <c r="I65" t="s">
        <v>1629</v>
      </c>
    </row>
    <row r="66" spans="2:9" x14ac:dyDescent="0.3">
      <c r="B66" t="s">
        <v>1037</v>
      </c>
      <c r="C66">
        <v>1647</v>
      </c>
      <c r="D66">
        <v>877</v>
      </c>
      <c r="E66">
        <v>61325</v>
      </c>
      <c r="F66" t="s">
        <v>948</v>
      </c>
      <c r="G66" t="s">
        <v>949</v>
      </c>
      <c r="H66" t="s">
        <v>1564</v>
      </c>
      <c r="I66" t="s">
        <v>1629</v>
      </c>
    </row>
    <row r="67" spans="2:9" x14ac:dyDescent="0.3">
      <c r="B67" t="s">
        <v>1011</v>
      </c>
      <c r="C67">
        <v>9423</v>
      </c>
      <c r="D67">
        <v>97</v>
      </c>
      <c r="E67">
        <v>76658</v>
      </c>
      <c r="F67" t="s">
        <v>954</v>
      </c>
      <c r="G67" t="s">
        <v>951</v>
      </c>
      <c r="H67" t="s">
        <v>1539</v>
      </c>
      <c r="I67" t="s">
        <v>1630</v>
      </c>
    </row>
    <row r="68" spans="2:9" x14ac:dyDescent="0.3">
      <c r="B68" t="s">
        <v>958</v>
      </c>
      <c r="C68">
        <v>6404</v>
      </c>
      <c r="D68">
        <v>12</v>
      </c>
      <c r="E68">
        <v>35525</v>
      </c>
      <c r="F68" t="s">
        <v>954</v>
      </c>
      <c r="G68" t="s">
        <v>951</v>
      </c>
      <c r="H68" t="s">
        <v>1539</v>
      </c>
      <c r="I68" t="s">
        <v>1629</v>
      </c>
    </row>
    <row r="69" spans="2:9" x14ac:dyDescent="0.3">
      <c r="B69" t="s">
        <v>1039</v>
      </c>
      <c r="C69">
        <v>6767</v>
      </c>
      <c r="D69">
        <v>353</v>
      </c>
      <c r="E69">
        <v>12462</v>
      </c>
      <c r="F69" t="s">
        <v>948</v>
      </c>
      <c r="G69" t="s">
        <v>951</v>
      </c>
      <c r="H69" t="s">
        <v>1565</v>
      </c>
      <c r="I69" t="s">
        <v>1631</v>
      </c>
    </row>
    <row r="70" spans="2:9" x14ac:dyDescent="0.3">
      <c r="B70" t="s">
        <v>1040</v>
      </c>
      <c r="C70">
        <v>1278</v>
      </c>
      <c r="D70">
        <v>856</v>
      </c>
      <c r="E70">
        <v>27105</v>
      </c>
      <c r="F70" t="s">
        <v>948</v>
      </c>
      <c r="G70" t="s">
        <v>951</v>
      </c>
      <c r="H70" t="s">
        <v>1547</v>
      </c>
      <c r="I70" t="s">
        <v>1631</v>
      </c>
    </row>
    <row r="71" spans="2:9" x14ac:dyDescent="0.3">
      <c r="B71" t="s">
        <v>950</v>
      </c>
      <c r="C71">
        <v>1334</v>
      </c>
      <c r="D71">
        <v>1</v>
      </c>
      <c r="E71">
        <v>99604</v>
      </c>
      <c r="F71" t="s">
        <v>948</v>
      </c>
      <c r="G71" t="s">
        <v>951</v>
      </c>
      <c r="H71" t="s">
        <v>1566</v>
      </c>
      <c r="I71" t="s">
        <v>1630</v>
      </c>
    </row>
    <row r="72" spans="2:9" x14ac:dyDescent="0.3">
      <c r="B72" t="s">
        <v>1041</v>
      </c>
      <c r="C72">
        <v>8887</v>
      </c>
      <c r="D72">
        <v>390</v>
      </c>
      <c r="E72">
        <v>90449</v>
      </c>
      <c r="F72" t="s">
        <v>948</v>
      </c>
      <c r="G72" t="s">
        <v>949</v>
      </c>
      <c r="H72" t="s">
        <v>1567</v>
      </c>
      <c r="I72" t="s">
        <v>1630</v>
      </c>
    </row>
    <row r="73" spans="2:9" x14ac:dyDescent="0.3">
      <c r="B73" t="s">
        <v>1043</v>
      </c>
      <c r="C73">
        <v>9858</v>
      </c>
      <c r="D73">
        <v>446</v>
      </c>
      <c r="E73">
        <v>9520</v>
      </c>
      <c r="F73" t="s">
        <v>954</v>
      </c>
      <c r="G73" t="s">
        <v>951</v>
      </c>
      <c r="H73" t="s">
        <v>1539</v>
      </c>
      <c r="I73" t="s">
        <v>1631</v>
      </c>
    </row>
    <row r="74" spans="2:9" x14ac:dyDescent="0.3">
      <c r="B74" t="s">
        <v>970</v>
      </c>
      <c r="C74">
        <v>9636</v>
      </c>
      <c r="D74">
        <v>32</v>
      </c>
      <c r="E74">
        <v>42210</v>
      </c>
      <c r="F74" t="s">
        <v>954</v>
      </c>
      <c r="G74" t="s">
        <v>949</v>
      </c>
      <c r="H74" t="s">
        <v>1539</v>
      </c>
      <c r="I74" t="s">
        <v>1629</v>
      </c>
    </row>
    <row r="75" spans="2:9" x14ac:dyDescent="0.3">
      <c r="B75" t="s">
        <v>1045</v>
      </c>
      <c r="C75">
        <v>9943</v>
      </c>
      <c r="D75">
        <v>420</v>
      </c>
      <c r="E75">
        <v>21639</v>
      </c>
      <c r="F75" t="s">
        <v>954</v>
      </c>
      <c r="G75" t="s">
        <v>951</v>
      </c>
      <c r="H75" t="s">
        <v>1539</v>
      </c>
      <c r="I75" t="s">
        <v>1631</v>
      </c>
    </row>
    <row r="76" spans="2:9" x14ac:dyDescent="0.3">
      <c r="B76" t="s">
        <v>1047</v>
      </c>
      <c r="C76">
        <v>1246</v>
      </c>
      <c r="D76">
        <v>708</v>
      </c>
      <c r="E76">
        <v>58736</v>
      </c>
      <c r="F76" t="s">
        <v>948</v>
      </c>
      <c r="G76" t="s">
        <v>951</v>
      </c>
      <c r="H76" t="s">
        <v>1568</v>
      </c>
      <c r="I76" t="s">
        <v>1629</v>
      </c>
    </row>
    <row r="77" spans="2:9" x14ac:dyDescent="0.3">
      <c r="B77" t="s">
        <v>1048</v>
      </c>
      <c r="C77">
        <v>4527</v>
      </c>
      <c r="D77">
        <v>227</v>
      </c>
      <c r="E77">
        <v>3951</v>
      </c>
      <c r="F77" t="s">
        <v>948</v>
      </c>
      <c r="G77" t="s">
        <v>949</v>
      </c>
      <c r="H77" t="s">
        <v>1569</v>
      </c>
      <c r="I77" t="s">
        <v>1631</v>
      </c>
    </row>
    <row r="78" spans="2:9" x14ac:dyDescent="0.3">
      <c r="B78" t="s">
        <v>1050</v>
      </c>
      <c r="C78">
        <v>3782</v>
      </c>
      <c r="D78">
        <v>595</v>
      </c>
      <c r="E78">
        <v>69479</v>
      </c>
      <c r="F78" t="s">
        <v>954</v>
      </c>
      <c r="G78" t="s">
        <v>949</v>
      </c>
      <c r="H78" t="s">
        <v>1539</v>
      </c>
      <c r="I78" t="s">
        <v>1630</v>
      </c>
    </row>
    <row r="79" spans="2:9" x14ac:dyDescent="0.3">
      <c r="B79" t="s">
        <v>1051</v>
      </c>
      <c r="C79">
        <v>6225</v>
      </c>
      <c r="D79">
        <v>211</v>
      </c>
      <c r="E79">
        <v>10366</v>
      </c>
      <c r="F79" t="s">
        <v>948</v>
      </c>
      <c r="G79" t="s">
        <v>951</v>
      </c>
      <c r="H79" t="s">
        <v>1570</v>
      </c>
      <c r="I79" t="s">
        <v>1631</v>
      </c>
    </row>
    <row r="80" spans="2:9" x14ac:dyDescent="0.3">
      <c r="B80" t="s">
        <v>1053</v>
      </c>
      <c r="C80">
        <v>2257</v>
      </c>
      <c r="D80">
        <v>650</v>
      </c>
      <c r="E80">
        <v>10001</v>
      </c>
      <c r="F80" t="s">
        <v>954</v>
      </c>
      <c r="G80" t="s">
        <v>949</v>
      </c>
      <c r="H80" t="s">
        <v>1539</v>
      </c>
      <c r="I80" t="s">
        <v>1631</v>
      </c>
    </row>
    <row r="81" spans="2:9" x14ac:dyDescent="0.3">
      <c r="B81" t="s">
        <v>982</v>
      </c>
      <c r="C81">
        <v>9177</v>
      </c>
      <c r="D81">
        <v>45</v>
      </c>
      <c r="E81">
        <v>15307</v>
      </c>
      <c r="F81" t="s">
        <v>948</v>
      </c>
      <c r="G81" t="s">
        <v>949</v>
      </c>
      <c r="H81" t="s">
        <v>1571</v>
      </c>
      <c r="I81" t="s">
        <v>1631</v>
      </c>
    </row>
    <row r="82" spans="2:9" x14ac:dyDescent="0.3">
      <c r="B82" t="s">
        <v>1055</v>
      </c>
      <c r="C82">
        <v>8703</v>
      </c>
      <c r="D82">
        <v>201</v>
      </c>
      <c r="E82">
        <v>68923</v>
      </c>
      <c r="F82" t="s">
        <v>954</v>
      </c>
      <c r="G82" t="s">
        <v>949</v>
      </c>
      <c r="H82" t="s">
        <v>1539</v>
      </c>
      <c r="I82" t="s">
        <v>1630</v>
      </c>
    </row>
    <row r="83" spans="2:9" x14ac:dyDescent="0.3">
      <c r="B83" t="s">
        <v>1056</v>
      </c>
      <c r="C83">
        <v>3514</v>
      </c>
      <c r="D83">
        <v>564</v>
      </c>
      <c r="E83">
        <v>59651</v>
      </c>
      <c r="F83" t="s">
        <v>948</v>
      </c>
      <c r="G83" t="s">
        <v>951</v>
      </c>
      <c r="H83" t="s">
        <v>1572</v>
      </c>
      <c r="I83" t="s">
        <v>1629</v>
      </c>
    </row>
    <row r="84" spans="2:9" x14ac:dyDescent="0.3">
      <c r="B84" t="s">
        <v>1028</v>
      </c>
      <c r="C84">
        <v>3089</v>
      </c>
      <c r="D84">
        <v>138</v>
      </c>
      <c r="E84">
        <v>78953</v>
      </c>
      <c r="F84" t="s">
        <v>954</v>
      </c>
      <c r="G84" t="s">
        <v>949</v>
      </c>
      <c r="H84" t="s">
        <v>1539</v>
      </c>
      <c r="I84" t="s">
        <v>1630</v>
      </c>
    </row>
    <row r="85" spans="2:9" x14ac:dyDescent="0.3">
      <c r="B85" t="s">
        <v>987</v>
      </c>
      <c r="C85">
        <v>7253</v>
      </c>
      <c r="D85">
        <v>57</v>
      </c>
      <c r="E85">
        <v>89420</v>
      </c>
      <c r="F85" t="s">
        <v>948</v>
      </c>
      <c r="G85" t="s">
        <v>951</v>
      </c>
      <c r="H85" t="s">
        <v>1573</v>
      </c>
      <c r="I85" t="s">
        <v>1630</v>
      </c>
    </row>
    <row r="86" spans="2:9" x14ac:dyDescent="0.3">
      <c r="B86" t="s">
        <v>1022</v>
      </c>
      <c r="C86">
        <v>8786</v>
      </c>
      <c r="D86">
        <v>128</v>
      </c>
      <c r="E86">
        <v>50374</v>
      </c>
      <c r="F86" t="s">
        <v>954</v>
      </c>
      <c r="G86" t="s">
        <v>949</v>
      </c>
      <c r="H86" t="s">
        <v>1539</v>
      </c>
      <c r="I86" t="s">
        <v>1629</v>
      </c>
    </row>
    <row r="87" spans="2:9" x14ac:dyDescent="0.3">
      <c r="B87" t="s">
        <v>973</v>
      </c>
      <c r="C87">
        <v>1211</v>
      </c>
      <c r="D87">
        <v>33</v>
      </c>
      <c r="E87">
        <v>83102</v>
      </c>
      <c r="F87" t="s">
        <v>954</v>
      </c>
      <c r="G87" t="s">
        <v>951</v>
      </c>
      <c r="H87" t="s">
        <v>1539</v>
      </c>
      <c r="I87" t="s">
        <v>1630</v>
      </c>
    </row>
    <row r="88" spans="2:9" x14ac:dyDescent="0.3">
      <c r="B88" t="s">
        <v>1058</v>
      </c>
      <c r="C88">
        <v>359</v>
      </c>
      <c r="D88">
        <v>936</v>
      </c>
      <c r="E88">
        <v>62151</v>
      </c>
      <c r="F88" t="s">
        <v>954</v>
      </c>
      <c r="G88" t="s">
        <v>951</v>
      </c>
      <c r="H88" t="s">
        <v>1539</v>
      </c>
      <c r="I88" t="s">
        <v>1629</v>
      </c>
    </row>
    <row r="89" spans="2:9" x14ac:dyDescent="0.3">
      <c r="B89" t="s">
        <v>1060</v>
      </c>
      <c r="C89">
        <v>2066</v>
      </c>
      <c r="D89">
        <v>762</v>
      </c>
      <c r="E89">
        <v>84665</v>
      </c>
      <c r="F89" t="s">
        <v>954</v>
      </c>
      <c r="G89" t="s">
        <v>951</v>
      </c>
      <c r="H89" t="s">
        <v>1539</v>
      </c>
      <c r="I89" t="s">
        <v>1630</v>
      </c>
    </row>
    <row r="90" spans="2:9" x14ac:dyDescent="0.3">
      <c r="B90" t="s">
        <v>1061</v>
      </c>
      <c r="C90">
        <v>4322</v>
      </c>
      <c r="D90">
        <v>838</v>
      </c>
      <c r="E90">
        <v>1760</v>
      </c>
      <c r="F90" t="s">
        <v>948</v>
      </c>
      <c r="G90" t="s">
        <v>951</v>
      </c>
      <c r="H90" t="s">
        <v>1574</v>
      </c>
      <c r="I90" t="s">
        <v>1631</v>
      </c>
    </row>
    <row r="91" spans="2:9" x14ac:dyDescent="0.3">
      <c r="B91" t="s">
        <v>1063</v>
      </c>
      <c r="C91">
        <v>7773</v>
      </c>
      <c r="D91">
        <v>215</v>
      </c>
      <c r="E91">
        <v>30239</v>
      </c>
      <c r="F91" t="s">
        <v>948</v>
      </c>
      <c r="G91" t="s">
        <v>951</v>
      </c>
      <c r="H91" t="s">
        <v>1575</v>
      </c>
      <c r="I91" t="s">
        <v>1631</v>
      </c>
    </row>
    <row r="92" spans="2:9" x14ac:dyDescent="0.3">
      <c r="B92" t="s">
        <v>1064</v>
      </c>
      <c r="C92">
        <v>6746</v>
      </c>
      <c r="D92">
        <v>818</v>
      </c>
      <c r="E92">
        <v>20194</v>
      </c>
      <c r="F92" t="s">
        <v>948</v>
      </c>
      <c r="G92" t="s">
        <v>951</v>
      </c>
      <c r="H92" t="s">
        <v>1576</v>
      </c>
      <c r="I92" t="s">
        <v>1631</v>
      </c>
    </row>
    <row r="93" spans="2:9" x14ac:dyDescent="0.3">
      <c r="B93" t="s">
        <v>1066</v>
      </c>
      <c r="C93">
        <v>6732</v>
      </c>
      <c r="D93">
        <v>780</v>
      </c>
      <c r="E93">
        <v>58470</v>
      </c>
      <c r="F93" t="s">
        <v>948</v>
      </c>
      <c r="G93" t="s">
        <v>951</v>
      </c>
      <c r="H93" t="s">
        <v>1577</v>
      </c>
      <c r="I93" t="s">
        <v>1629</v>
      </c>
    </row>
    <row r="94" spans="2:9" x14ac:dyDescent="0.3">
      <c r="B94" t="s">
        <v>976</v>
      </c>
      <c r="C94">
        <v>805</v>
      </c>
      <c r="D94">
        <v>40</v>
      </c>
      <c r="E94">
        <v>91926</v>
      </c>
      <c r="F94" t="s">
        <v>954</v>
      </c>
      <c r="G94" t="s">
        <v>951</v>
      </c>
      <c r="H94" t="s">
        <v>1539</v>
      </c>
      <c r="I94" t="s">
        <v>1630</v>
      </c>
    </row>
    <row r="95" spans="2:9" x14ac:dyDescent="0.3">
      <c r="B95" t="s">
        <v>1067</v>
      </c>
      <c r="C95">
        <v>7540</v>
      </c>
      <c r="D95">
        <v>366</v>
      </c>
      <c r="E95">
        <v>34797</v>
      </c>
      <c r="F95" t="s">
        <v>948</v>
      </c>
      <c r="G95" t="s">
        <v>951</v>
      </c>
      <c r="H95" t="s">
        <v>1578</v>
      </c>
      <c r="I95" t="s">
        <v>1629</v>
      </c>
    </row>
    <row r="96" spans="2:9" x14ac:dyDescent="0.3">
      <c r="B96" t="s">
        <v>1068</v>
      </c>
      <c r="C96">
        <v>5269</v>
      </c>
      <c r="D96">
        <v>678</v>
      </c>
      <c r="E96">
        <v>19346</v>
      </c>
      <c r="F96" t="s">
        <v>954</v>
      </c>
      <c r="G96" t="s">
        <v>951</v>
      </c>
      <c r="H96" t="s">
        <v>1539</v>
      </c>
      <c r="I96" t="s">
        <v>1631</v>
      </c>
    </row>
    <row r="97" spans="2:9" x14ac:dyDescent="0.3">
      <c r="B97" t="s">
        <v>1070</v>
      </c>
      <c r="C97">
        <v>8404</v>
      </c>
      <c r="D97">
        <v>703</v>
      </c>
      <c r="E97">
        <v>35185</v>
      </c>
      <c r="F97" t="s">
        <v>954</v>
      </c>
      <c r="G97" t="s">
        <v>951</v>
      </c>
      <c r="H97" t="s">
        <v>1539</v>
      </c>
      <c r="I97" t="s">
        <v>1629</v>
      </c>
    </row>
    <row r="98" spans="2:9" x14ac:dyDescent="0.3">
      <c r="B98" t="s">
        <v>1052</v>
      </c>
      <c r="C98">
        <v>519</v>
      </c>
      <c r="D98">
        <v>180</v>
      </c>
      <c r="E98">
        <v>7068</v>
      </c>
      <c r="F98" t="s">
        <v>954</v>
      </c>
      <c r="G98" t="s">
        <v>949</v>
      </c>
      <c r="H98" t="s">
        <v>1539</v>
      </c>
      <c r="I98" t="s">
        <v>1631</v>
      </c>
    </row>
    <row r="99" spans="2:9" x14ac:dyDescent="0.3">
      <c r="B99" t="s">
        <v>1069</v>
      </c>
      <c r="C99">
        <v>4060</v>
      </c>
      <c r="D99">
        <v>214</v>
      </c>
      <c r="E99">
        <v>96496</v>
      </c>
      <c r="F99" t="s">
        <v>948</v>
      </c>
      <c r="G99" t="s">
        <v>949</v>
      </c>
      <c r="H99" t="s">
        <v>1543</v>
      </c>
      <c r="I99" t="s">
        <v>1630</v>
      </c>
    </row>
    <row r="100" spans="2:9" x14ac:dyDescent="0.3">
      <c r="B100" t="s">
        <v>1071</v>
      </c>
      <c r="C100">
        <v>8860</v>
      </c>
      <c r="D100">
        <v>408</v>
      </c>
      <c r="E100">
        <v>2988</v>
      </c>
      <c r="F100" t="s">
        <v>948</v>
      </c>
      <c r="G100" t="s">
        <v>949</v>
      </c>
      <c r="H100" t="s">
        <v>1579</v>
      </c>
      <c r="I100" t="s">
        <v>1631</v>
      </c>
    </row>
    <row r="101" spans="2:9" x14ac:dyDescent="0.3">
      <c r="B101" t="s">
        <v>1072</v>
      </c>
      <c r="C101">
        <v>7164</v>
      </c>
      <c r="D101">
        <v>902</v>
      </c>
      <c r="E101">
        <v>83253</v>
      </c>
      <c r="F101" t="s">
        <v>948</v>
      </c>
      <c r="G101" t="s">
        <v>951</v>
      </c>
      <c r="H101" t="s">
        <v>1580</v>
      </c>
      <c r="I101" t="s">
        <v>1630</v>
      </c>
    </row>
    <row r="102" spans="2:9" x14ac:dyDescent="0.3">
      <c r="B102" t="s">
        <v>1073</v>
      </c>
      <c r="C102">
        <v>9792</v>
      </c>
      <c r="D102">
        <v>763</v>
      </c>
      <c r="E102">
        <v>87828</v>
      </c>
      <c r="F102" t="s">
        <v>948</v>
      </c>
      <c r="G102" t="s">
        <v>951</v>
      </c>
      <c r="H102" t="s">
        <v>1581</v>
      </c>
      <c r="I102" t="s">
        <v>1630</v>
      </c>
    </row>
    <row r="103" spans="2:9" x14ac:dyDescent="0.3">
      <c r="B103" t="s">
        <v>1042</v>
      </c>
      <c r="C103">
        <v>9934</v>
      </c>
      <c r="D103">
        <v>168</v>
      </c>
      <c r="E103">
        <v>17035</v>
      </c>
      <c r="F103" t="s">
        <v>948</v>
      </c>
      <c r="G103" t="s">
        <v>951</v>
      </c>
      <c r="H103" t="s">
        <v>1582</v>
      </c>
      <c r="I103" t="s">
        <v>1631</v>
      </c>
    </row>
    <row r="104" spans="2:9" x14ac:dyDescent="0.3">
      <c r="B104" t="s">
        <v>1075</v>
      </c>
      <c r="C104">
        <v>1980</v>
      </c>
      <c r="D104">
        <v>723</v>
      </c>
      <c r="E104">
        <v>426</v>
      </c>
      <c r="F104" t="s">
        <v>954</v>
      </c>
      <c r="G104" t="s">
        <v>951</v>
      </c>
      <c r="H104" t="s">
        <v>1539</v>
      </c>
      <c r="I104" t="s">
        <v>1631</v>
      </c>
    </row>
    <row r="105" spans="2:9" x14ac:dyDescent="0.3">
      <c r="B105" t="s">
        <v>1076</v>
      </c>
      <c r="C105">
        <v>9251</v>
      </c>
      <c r="D105">
        <v>438</v>
      </c>
      <c r="E105">
        <v>20238</v>
      </c>
      <c r="F105" t="s">
        <v>948</v>
      </c>
      <c r="G105" t="s">
        <v>951</v>
      </c>
      <c r="H105" t="s">
        <v>1583</v>
      </c>
      <c r="I105" t="s">
        <v>1631</v>
      </c>
    </row>
    <row r="106" spans="2:9" x14ac:dyDescent="0.3">
      <c r="B106" t="s">
        <v>1038</v>
      </c>
      <c r="C106">
        <v>6717</v>
      </c>
      <c r="D106">
        <v>162</v>
      </c>
      <c r="E106">
        <v>68331</v>
      </c>
      <c r="F106" t="s">
        <v>948</v>
      </c>
      <c r="G106" t="s">
        <v>949</v>
      </c>
      <c r="H106" t="s">
        <v>1584</v>
      </c>
      <c r="I106" t="s">
        <v>1630</v>
      </c>
    </row>
    <row r="107" spans="2:9" x14ac:dyDescent="0.3">
      <c r="B107" t="s">
        <v>1074</v>
      </c>
      <c r="C107">
        <v>3622</v>
      </c>
      <c r="D107">
        <v>246</v>
      </c>
      <c r="E107">
        <v>86132</v>
      </c>
      <c r="F107" t="s">
        <v>948</v>
      </c>
      <c r="G107" t="s">
        <v>949</v>
      </c>
      <c r="H107" t="s">
        <v>1585</v>
      </c>
      <c r="I107" t="s">
        <v>1630</v>
      </c>
    </row>
    <row r="108" spans="2:9" x14ac:dyDescent="0.3">
      <c r="B108" t="s">
        <v>1014</v>
      </c>
      <c r="C108">
        <v>8808</v>
      </c>
      <c r="D108">
        <v>105</v>
      </c>
      <c r="E108">
        <v>766</v>
      </c>
      <c r="F108" t="s">
        <v>954</v>
      </c>
      <c r="G108" t="s">
        <v>949</v>
      </c>
      <c r="H108" t="s">
        <v>1539</v>
      </c>
      <c r="I108" t="s">
        <v>1631</v>
      </c>
    </row>
    <row r="109" spans="2:9" x14ac:dyDescent="0.3">
      <c r="B109" t="s">
        <v>1079</v>
      </c>
      <c r="C109">
        <v>4920</v>
      </c>
      <c r="D109">
        <v>308</v>
      </c>
      <c r="E109">
        <v>13169</v>
      </c>
      <c r="F109" t="s">
        <v>954</v>
      </c>
      <c r="G109" t="s">
        <v>951</v>
      </c>
      <c r="H109" t="s">
        <v>1539</v>
      </c>
      <c r="I109" t="s">
        <v>1631</v>
      </c>
    </row>
    <row r="110" spans="2:9" x14ac:dyDescent="0.3">
      <c r="B110" t="s">
        <v>1046</v>
      </c>
      <c r="C110">
        <v>3140</v>
      </c>
      <c r="D110">
        <v>172</v>
      </c>
      <c r="E110">
        <v>48657</v>
      </c>
      <c r="F110" t="s">
        <v>948</v>
      </c>
      <c r="G110" t="s">
        <v>951</v>
      </c>
      <c r="H110" t="s">
        <v>1586</v>
      </c>
      <c r="I110" t="s">
        <v>1629</v>
      </c>
    </row>
    <row r="111" spans="2:9" x14ac:dyDescent="0.3">
      <c r="B111" t="s">
        <v>1080</v>
      </c>
      <c r="C111">
        <v>8104</v>
      </c>
      <c r="D111">
        <v>775</v>
      </c>
      <c r="E111">
        <v>88037</v>
      </c>
      <c r="F111" t="s">
        <v>954</v>
      </c>
      <c r="G111" t="s">
        <v>949</v>
      </c>
      <c r="H111" t="s">
        <v>1539</v>
      </c>
      <c r="I111" t="s">
        <v>1630</v>
      </c>
    </row>
    <row r="112" spans="2:9" x14ac:dyDescent="0.3">
      <c r="B112" t="s">
        <v>1082</v>
      </c>
      <c r="C112">
        <v>2208</v>
      </c>
      <c r="D112">
        <v>333</v>
      </c>
      <c r="E112">
        <v>21972</v>
      </c>
      <c r="F112" t="s">
        <v>948</v>
      </c>
      <c r="G112" t="s">
        <v>949</v>
      </c>
      <c r="H112" t="s">
        <v>1587</v>
      </c>
      <c r="I112" t="s">
        <v>1631</v>
      </c>
    </row>
    <row r="113" spans="2:9" x14ac:dyDescent="0.3">
      <c r="B113" t="s">
        <v>1084</v>
      </c>
      <c r="C113">
        <v>7043</v>
      </c>
      <c r="D113">
        <v>548</v>
      </c>
      <c r="E113">
        <v>87886</v>
      </c>
      <c r="F113" t="s">
        <v>954</v>
      </c>
      <c r="G113" t="s">
        <v>951</v>
      </c>
      <c r="H113" t="s">
        <v>1539</v>
      </c>
      <c r="I113" t="s">
        <v>1630</v>
      </c>
    </row>
    <row r="114" spans="2:9" x14ac:dyDescent="0.3">
      <c r="B114" t="s">
        <v>1085</v>
      </c>
      <c r="C114">
        <v>7485</v>
      </c>
      <c r="D114">
        <v>665</v>
      </c>
      <c r="E114">
        <v>3244</v>
      </c>
      <c r="F114" t="s">
        <v>948</v>
      </c>
      <c r="G114" t="s">
        <v>949</v>
      </c>
      <c r="H114" t="s">
        <v>1588</v>
      </c>
      <c r="I114" t="s">
        <v>1631</v>
      </c>
    </row>
    <row r="115" spans="2:9" x14ac:dyDescent="0.3">
      <c r="B115" t="s">
        <v>1086</v>
      </c>
      <c r="C115">
        <v>1748</v>
      </c>
      <c r="D115">
        <v>305</v>
      </c>
      <c r="E115">
        <v>32031</v>
      </c>
      <c r="F115" t="s">
        <v>948</v>
      </c>
      <c r="G115" t="s">
        <v>951</v>
      </c>
      <c r="H115" t="s">
        <v>1589</v>
      </c>
      <c r="I115" t="s">
        <v>1631</v>
      </c>
    </row>
    <row r="116" spans="2:9" x14ac:dyDescent="0.3">
      <c r="B116" t="s">
        <v>1087</v>
      </c>
      <c r="C116">
        <v>9968</v>
      </c>
      <c r="D116">
        <v>938</v>
      </c>
      <c r="E116">
        <v>51284</v>
      </c>
      <c r="F116" t="s">
        <v>954</v>
      </c>
      <c r="G116" t="s">
        <v>949</v>
      </c>
      <c r="H116" t="s">
        <v>1539</v>
      </c>
      <c r="I116" t="s">
        <v>1629</v>
      </c>
    </row>
    <row r="117" spans="2:9" x14ac:dyDescent="0.3">
      <c r="B117" t="s">
        <v>1089</v>
      </c>
      <c r="C117">
        <v>5330</v>
      </c>
      <c r="D117">
        <v>714</v>
      </c>
      <c r="E117">
        <v>23055</v>
      </c>
      <c r="F117" t="s">
        <v>948</v>
      </c>
      <c r="G117" t="s">
        <v>949</v>
      </c>
      <c r="H117" t="s">
        <v>1590</v>
      </c>
      <c r="I117" t="s">
        <v>1631</v>
      </c>
    </row>
    <row r="118" spans="2:9" x14ac:dyDescent="0.3">
      <c r="B118" t="s">
        <v>1077</v>
      </c>
      <c r="C118">
        <v>2183</v>
      </c>
      <c r="D118">
        <v>251</v>
      </c>
      <c r="E118">
        <v>94926</v>
      </c>
      <c r="F118" t="s">
        <v>948</v>
      </c>
      <c r="G118" t="s">
        <v>949</v>
      </c>
      <c r="H118" t="s">
        <v>1591</v>
      </c>
      <c r="I118" t="s">
        <v>1630</v>
      </c>
    </row>
    <row r="119" spans="2:9" x14ac:dyDescent="0.3">
      <c r="B119" t="s">
        <v>1090</v>
      </c>
      <c r="C119">
        <v>2182</v>
      </c>
      <c r="D119">
        <v>330</v>
      </c>
      <c r="E119">
        <v>312</v>
      </c>
      <c r="F119" t="s">
        <v>954</v>
      </c>
      <c r="G119" t="s">
        <v>951</v>
      </c>
      <c r="H119" t="s">
        <v>1539</v>
      </c>
      <c r="I119" t="s">
        <v>1631</v>
      </c>
    </row>
    <row r="120" spans="2:9" x14ac:dyDescent="0.3">
      <c r="B120" t="s">
        <v>996</v>
      </c>
      <c r="C120">
        <v>1087</v>
      </c>
      <c r="D120">
        <v>69</v>
      </c>
      <c r="E120">
        <v>45852</v>
      </c>
      <c r="F120" t="s">
        <v>948</v>
      </c>
      <c r="G120" t="s">
        <v>951</v>
      </c>
      <c r="H120" t="s">
        <v>1592</v>
      </c>
      <c r="I120" t="s">
        <v>1629</v>
      </c>
    </row>
    <row r="121" spans="2:9" x14ac:dyDescent="0.3">
      <c r="B121" t="s">
        <v>1092</v>
      </c>
      <c r="C121">
        <v>4296</v>
      </c>
      <c r="D121">
        <v>969</v>
      </c>
      <c r="E121">
        <v>77063</v>
      </c>
      <c r="F121" t="s">
        <v>948</v>
      </c>
      <c r="G121" t="s">
        <v>949</v>
      </c>
      <c r="H121" t="s">
        <v>1593</v>
      </c>
      <c r="I121" t="s">
        <v>1630</v>
      </c>
    </row>
    <row r="122" spans="2:9" x14ac:dyDescent="0.3">
      <c r="B122" t="s">
        <v>1093</v>
      </c>
      <c r="C122">
        <v>9784</v>
      </c>
      <c r="D122">
        <v>974</v>
      </c>
      <c r="E122">
        <v>44299</v>
      </c>
      <c r="F122" t="s">
        <v>948</v>
      </c>
      <c r="G122" t="s">
        <v>951</v>
      </c>
      <c r="H122" t="s">
        <v>1594</v>
      </c>
      <c r="I122" t="s">
        <v>1629</v>
      </c>
    </row>
    <row r="123" spans="2:9" x14ac:dyDescent="0.3">
      <c r="B123" t="s">
        <v>1094</v>
      </c>
      <c r="C123">
        <v>6210</v>
      </c>
      <c r="D123">
        <v>526</v>
      </c>
      <c r="E123">
        <v>67123</v>
      </c>
      <c r="F123" t="s">
        <v>948</v>
      </c>
      <c r="G123" t="s">
        <v>951</v>
      </c>
      <c r="H123" t="s">
        <v>1595</v>
      </c>
      <c r="I123" t="s">
        <v>1630</v>
      </c>
    </row>
    <row r="124" spans="2:9" x14ac:dyDescent="0.3">
      <c r="B124" t="s">
        <v>1096</v>
      </c>
      <c r="C124">
        <v>5781</v>
      </c>
      <c r="D124">
        <v>510</v>
      </c>
      <c r="E124">
        <v>51104</v>
      </c>
      <c r="F124" t="s">
        <v>954</v>
      </c>
      <c r="G124" t="s">
        <v>951</v>
      </c>
      <c r="H124" t="s">
        <v>1539</v>
      </c>
      <c r="I124" t="s">
        <v>1629</v>
      </c>
    </row>
    <row r="125" spans="2:9" x14ac:dyDescent="0.3">
      <c r="B125" t="s">
        <v>1097</v>
      </c>
      <c r="C125">
        <v>8306</v>
      </c>
      <c r="D125">
        <v>444</v>
      </c>
      <c r="E125">
        <v>35369</v>
      </c>
      <c r="F125" t="s">
        <v>954</v>
      </c>
      <c r="G125" t="s">
        <v>949</v>
      </c>
      <c r="H125" t="s">
        <v>1539</v>
      </c>
      <c r="I125" t="s">
        <v>1629</v>
      </c>
    </row>
    <row r="126" spans="2:9" x14ac:dyDescent="0.3">
      <c r="B126" t="s">
        <v>1098</v>
      </c>
      <c r="C126">
        <v>3270</v>
      </c>
      <c r="D126">
        <v>503</v>
      </c>
      <c r="E126">
        <v>559</v>
      </c>
      <c r="F126" t="s">
        <v>948</v>
      </c>
      <c r="G126" t="s">
        <v>949</v>
      </c>
      <c r="H126" t="s">
        <v>1596</v>
      </c>
      <c r="I126" t="s">
        <v>1631</v>
      </c>
    </row>
    <row r="127" spans="2:9" x14ac:dyDescent="0.3">
      <c r="B127" t="s">
        <v>1016</v>
      </c>
      <c r="C127">
        <v>6787</v>
      </c>
      <c r="D127">
        <v>109</v>
      </c>
      <c r="E127">
        <v>13394</v>
      </c>
      <c r="F127" t="s">
        <v>954</v>
      </c>
      <c r="G127" t="s">
        <v>949</v>
      </c>
      <c r="H127" t="s">
        <v>1539</v>
      </c>
      <c r="I127" t="s">
        <v>1631</v>
      </c>
    </row>
    <row r="128" spans="2:9" x14ac:dyDescent="0.3">
      <c r="B128" t="s">
        <v>1099</v>
      </c>
      <c r="C128">
        <v>3733</v>
      </c>
      <c r="D128">
        <v>823</v>
      </c>
      <c r="E128">
        <v>51472</v>
      </c>
      <c r="F128" t="s">
        <v>948</v>
      </c>
      <c r="G128" t="s">
        <v>949</v>
      </c>
      <c r="H128" t="s">
        <v>1597</v>
      </c>
      <c r="I128" t="s">
        <v>1629</v>
      </c>
    </row>
    <row r="129" spans="2:9" x14ac:dyDescent="0.3">
      <c r="B129" t="s">
        <v>1035</v>
      </c>
      <c r="C129">
        <v>207</v>
      </c>
      <c r="D129">
        <v>147</v>
      </c>
      <c r="E129">
        <v>99367</v>
      </c>
      <c r="F129" t="s">
        <v>948</v>
      </c>
      <c r="G129" t="s">
        <v>951</v>
      </c>
      <c r="H129" t="s">
        <v>1548</v>
      </c>
      <c r="I129" t="s">
        <v>1630</v>
      </c>
    </row>
    <row r="130" spans="2:9" x14ac:dyDescent="0.3">
      <c r="B130" t="s">
        <v>1101</v>
      </c>
      <c r="C130">
        <v>3</v>
      </c>
      <c r="D130">
        <v>625</v>
      </c>
      <c r="E130">
        <v>98982</v>
      </c>
      <c r="F130" t="s">
        <v>954</v>
      </c>
      <c r="G130" t="s">
        <v>949</v>
      </c>
      <c r="H130" t="s">
        <v>1539</v>
      </c>
      <c r="I130" t="s">
        <v>1630</v>
      </c>
    </row>
    <row r="131" spans="2:9" x14ac:dyDescent="0.3">
      <c r="B131" t="s">
        <v>1102</v>
      </c>
      <c r="C131">
        <v>1896</v>
      </c>
      <c r="D131">
        <v>695</v>
      </c>
      <c r="E131">
        <v>47111</v>
      </c>
      <c r="F131" t="s">
        <v>954</v>
      </c>
      <c r="G131" t="s">
        <v>951</v>
      </c>
      <c r="H131" t="s">
        <v>1539</v>
      </c>
      <c r="I131" t="s">
        <v>1629</v>
      </c>
    </row>
    <row r="132" spans="2:9" x14ac:dyDescent="0.3">
      <c r="B132" t="s">
        <v>1104</v>
      </c>
      <c r="C132">
        <v>9631</v>
      </c>
      <c r="D132">
        <v>983</v>
      </c>
      <c r="E132">
        <v>87420</v>
      </c>
      <c r="F132" t="s">
        <v>954</v>
      </c>
      <c r="G132" t="s">
        <v>951</v>
      </c>
      <c r="H132" t="s">
        <v>1539</v>
      </c>
      <c r="I132" t="s">
        <v>1630</v>
      </c>
    </row>
    <row r="133" spans="2:9" x14ac:dyDescent="0.3">
      <c r="B133" t="s">
        <v>1005</v>
      </c>
      <c r="C133">
        <v>3132</v>
      </c>
      <c r="D133">
        <v>82</v>
      </c>
      <c r="E133">
        <v>59376</v>
      </c>
      <c r="F133" t="s">
        <v>954</v>
      </c>
      <c r="G133" t="s">
        <v>951</v>
      </c>
      <c r="H133" t="s">
        <v>1539</v>
      </c>
      <c r="I133" t="s">
        <v>1629</v>
      </c>
    </row>
    <row r="134" spans="2:9" x14ac:dyDescent="0.3">
      <c r="B134" t="s">
        <v>1105</v>
      </c>
      <c r="C134">
        <v>1202</v>
      </c>
      <c r="D134">
        <v>397</v>
      </c>
      <c r="E134">
        <v>41003</v>
      </c>
      <c r="F134" t="s">
        <v>954</v>
      </c>
      <c r="G134" t="s">
        <v>949</v>
      </c>
      <c r="H134" t="s">
        <v>1539</v>
      </c>
      <c r="I134" t="s">
        <v>1629</v>
      </c>
    </row>
    <row r="135" spans="2:9" x14ac:dyDescent="0.3">
      <c r="B135" t="s">
        <v>1106</v>
      </c>
      <c r="C135">
        <v>8834</v>
      </c>
      <c r="D135">
        <v>599</v>
      </c>
      <c r="E135">
        <v>58511</v>
      </c>
      <c r="F135" t="s">
        <v>954</v>
      </c>
      <c r="G135" t="s">
        <v>949</v>
      </c>
      <c r="H135" t="s">
        <v>1539</v>
      </c>
      <c r="I135" t="s">
        <v>1629</v>
      </c>
    </row>
    <row r="136" spans="2:9" x14ac:dyDescent="0.3">
      <c r="B136" t="s">
        <v>1088</v>
      </c>
      <c r="C136">
        <v>1201</v>
      </c>
      <c r="D136">
        <v>306</v>
      </c>
      <c r="E136">
        <v>52868</v>
      </c>
      <c r="F136" t="s">
        <v>948</v>
      </c>
      <c r="G136" t="s">
        <v>951</v>
      </c>
      <c r="H136" t="s">
        <v>1598</v>
      </c>
      <c r="I136" t="s">
        <v>1629</v>
      </c>
    </row>
    <row r="137" spans="2:9" x14ac:dyDescent="0.3">
      <c r="B137" t="s">
        <v>1107</v>
      </c>
      <c r="C137">
        <v>2573</v>
      </c>
      <c r="D137">
        <v>536</v>
      </c>
      <c r="E137">
        <v>8206</v>
      </c>
      <c r="F137" t="s">
        <v>948</v>
      </c>
      <c r="G137" t="s">
        <v>949</v>
      </c>
      <c r="H137" t="s">
        <v>1599</v>
      </c>
      <c r="I137" t="s">
        <v>1631</v>
      </c>
    </row>
    <row r="138" spans="2:9" x14ac:dyDescent="0.3">
      <c r="B138" t="s">
        <v>961</v>
      </c>
      <c r="C138">
        <v>6759</v>
      </c>
      <c r="D138">
        <v>20</v>
      </c>
      <c r="E138">
        <v>48873</v>
      </c>
      <c r="F138" t="s">
        <v>954</v>
      </c>
      <c r="G138" t="s">
        <v>949</v>
      </c>
      <c r="H138" t="s">
        <v>1539</v>
      </c>
      <c r="I138" t="s">
        <v>1629</v>
      </c>
    </row>
    <row r="139" spans="2:9" x14ac:dyDescent="0.3">
      <c r="B139" t="s">
        <v>1108</v>
      </c>
      <c r="C139">
        <v>2601</v>
      </c>
      <c r="D139">
        <v>515</v>
      </c>
      <c r="E139">
        <v>22214</v>
      </c>
      <c r="F139" t="s">
        <v>954</v>
      </c>
      <c r="G139" t="s">
        <v>949</v>
      </c>
      <c r="H139" t="s">
        <v>1539</v>
      </c>
      <c r="I139" t="s">
        <v>1631</v>
      </c>
    </row>
    <row r="140" spans="2:9" x14ac:dyDescent="0.3">
      <c r="B140" t="s">
        <v>1095</v>
      </c>
      <c r="C140">
        <v>2656</v>
      </c>
      <c r="D140">
        <v>332</v>
      </c>
      <c r="E140">
        <v>806</v>
      </c>
      <c r="F140" t="s">
        <v>954</v>
      </c>
      <c r="G140" t="s">
        <v>951</v>
      </c>
      <c r="H140" t="s">
        <v>1539</v>
      </c>
      <c r="I140" t="s">
        <v>1631</v>
      </c>
    </row>
    <row r="141" spans="2:9" x14ac:dyDescent="0.3">
      <c r="B141" t="s">
        <v>1019</v>
      </c>
      <c r="C141">
        <v>9645</v>
      </c>
      <c r="D141">
        <v>127</v>
      </c>
      <c r="E141">
        <v>27590</v>
      </c>
      <c r="F141" t="s">
        <v>948</v>
      </c>
      <c r="G141" t="s">
        <v>949</v>
      </c>
      <c r="H141" t="s">
        <v>1600</v>
      </c>
      <c r="I141" t="s">
        <v>1631</v>
      </c>
    </row>
    <row r="142" spans="2:9" x14ac:dyDescent="0.3">
      <c r="B142" t="s">
        <v>1109</v>
      </c>
      <c r="C142">
        <v>584</v>
      </c>
      <c r="D142">
        <v>958</v>
      </c>
      <c r="E142">
        <v>5769</v>
      </c>
      <c r="F142" t="s">
        <v>954</v>
      </c>
      <c r="G142" t="s">
        <v>949</v>
      </c>
      <c r="H142" t="s">
        <v>1539</v>
      </c>
      <c r="I142" t="s">
        <v>1631</v>
      </c>
    </row>
    <row r="143" spans="2:9" x14ac:dyDescent="0.3">
      <c r="B143" t="s">
        <v>979</v>
      </c>
      <c r="C143">
        <v>2121</v>
      </c>
      <c r="D143">
        <v>42</v>
      </c>
      <c r="E143">
        <v>38290</v>
      </c>
      <c r="F143" t="s">
        <v>948</v>
      </c>
      <c r="G143" t="s">
        <v>951</v>
      </c>
      <c r="H143" t="s">
        <v>1601</v>
      </c>
      <c r="I143" t="s">
        <v>1629</v>
      </c>
    </row>
    <row r="144" spans="2:9" x14ac:dyDescent="0.3">
      <c r="B144" t="s">
        <v>1111</v>
      </c>
      <c r="C144">
        <v>2142</v>
      </c>
      <c r="D144">
        <v>977</v>
      </c>
      <c r="E144">
        <v>44807</v>
      </c>
      <c r="F144" t="s">
        <v>948</v>
      </c>
      <c r="G144" t="s">
        <v>949</v>
      </c>
      <c r="H144" t="s">
        <v>1554</v>
      </c>
      <c r="I144" t="s">
        <v>1629</v>
      </c>
    </row>
    <row r="145" spans="2:9" x14ac:dyDescent="0.3">
      <c r="B145" t="s">
        <v>1112</v>
      </c>
      <c r="C145">
        <v>2396</v>
      </c>
      <c r="D145">
        <v>460</v>
      </c>
      <c r="E145">
        <v>11223</v>
      </c>
      <c r="F145" t="s">
        <v>948</v>
      </c>
      <c r="G145" t="s">
        <v>951</v>
      </c>
      <c r="H145" t="s">
        <v>1548</v>
      </c>
      <c r="I145" t="s">
        <v>1631</v>
      </c>
    </row>
    <row r="146" spans="2:9" x14ac:dyDescent="0.3">
      <c r="B146" t="s">
        <v>1113</v>
      </c>
      <c r="C146">
        <v>8747</v>
      </c>
      <c r="D146">
        <v>659</v>
      </c>
      <c r="E146">
        <v>85889</v>
      </c>
      <c r="F146" t="s">
        <v>948</v>
      </c>
      <c r="G146" t="s">
        <v>951</v>
      </c>
      <c r="H146" t="s">
        <v>1602</v>
      </c>
      <c r="I146" t="s">
        <v>1630</v>
      </c>
    </row>
    <row r="147" spans="2:9" x14ac:dyDescent="0.3">
      <c r="B147" t="s">
        <v>1057</v>
      </c>
      <c r="C147">
        <v>4142</v>
      </c>
      <c r="D147">
        <v>197</v>
      </c>
      <c r="E147">
        <v>57138</v>
      </c>
      <c r="F147" t="s">
        <v>948</v>
      </c>
      <c r="G147" t="s">
        <v>951</v>
      </c>
      <c r="H147" t="s">
        <v>1603</v>
      </c>
      <c r="I147" t="s">
        <v>1629</v>
      </c>
    </row>
    <row r="148" spans="2:9" x14ac:dyDescent="0.3">
      <c r="B148" t="s">
        <v>1115</v>
      </c>
      <c r="C148">
        <v>9770</v>
      </c>
      <c r="D148">
        <v>540</v>
      </c>
      <c r="E148">
        <v>987</v>
      </c>
      <c r="F148" t="s">
        <v>948</v>
      </c>
      <c r="G148" t="s">
        <v>951</v>
      </c>
      <c r="H148" t="s">
        <v>1547</v>
      </c>
      <c r="I148" t="s">
        <v>1631</v>
      </c>
    </row>
    <row r="149" spans="2:9" x14ac:dyDescent="0.3">
      <c r="B149" t="s">
        <v>1049</v>
      </c>
      <c r="C149">
        <v>2593</v>
      </c>
      <c r="D149">
        <v>178</v>
      </c>
      <c r="E149">
        <v>80179</v>
      </c>
      <c r="F149" t="s">
        <v>948</v>
      </c>
      <c r="G149" t="s">
        <v>951</v>
      </c>
      <c r="H149" t="s">
        <v>1604</v>
      </c>
      <c r="I149" t="s">
        <v>1630</v>
      </c>
    </row>
    <row r="150" spans="2:9" x14ac:dyDescent="0.3">
      <c r="B150" t="s">
        <v>1059</v>
      </c>
      <c r="C150">
        <v>9807</v>
      </c>
      <c r="D150">
        <v>202</v>
      </c>
      <c r="E150">
        <v>63810</v>
      </c>
      <c r="F150" t="s">
        <v>948</v>
      </c>
      <c r="G150" t="s">
        <v>949</v>
      </c>
      <c r="H150" t="s">
        <v>1605</v>
      </c>
      <c r="I150" t="s">
        <v>1629</v>
      </c>
    </row>
    <row r="151" spans="2:9" x14ac:dyDescent="0.3">
      <c r="B151" t="s">
        <v>1118</v>
      </c>
      <c r="C151">
        <v>2525</v>
      </c>
      <c r="D151">
        <v>632</v>
      </c>
      <c r="E151">
        <v>22261</v>
      </c>
      <c r="F151" t="s">
        <v>948</v>
      </c>
      <c r="G151" t="s">
        <v>949</v>
      </c>
      <c r="H151" t="s">
        <v>1606</v>
      </c>
      <c r="I151" t="s">
        <v>1631</v>
      </c>
    </row>
    <row r="152" spans="2:9" x14ac:dyDescent="0.3">
      <c r="B152" t="s">
        <v>964</v>
      </c>
      <c r="C152">
        <v>1724</v>
      </c>
      <c r="D152">
        <v>25</v>
      </c>
      <c r="E152">
        <v>37286</v>
      </c>
      <c r="F152" t="s">
        <v>948</v>
      </c>
      <c r="G152" t="s">
        <v>949</v>
      </c>
      <c r="H152" t="s">
        <v>1607</v>
      </c>
      <c r="I152" t="s">
        <v>1629</v>
      </c>
    </row>
    <row r="153" spans="2:9" x14ac:dyDescent="0.3">
      <c r="B153" t="s">
        <v>1119</v>
      </c>
      <c r="C153">
        <v>7146</v>
      </c>
      <c r="D153">
        <v>990</v>
      </c>
      <c r="E153">
        <v>73874</v>
      </c>
      <c r="F153" t="s">
        <v>948</v>
      </c>
      <c r="G153" t="s">
        <v>949</v>
      </c>
      <c r="H153" t="s">
        <v>1608</v>
      </c>
      <c r="I153" t="s">
        <v>1630</v>
      </c>
    </row>
    <row r="154" spans="2:9" x14ac:dyDescent="0.3">
      <c r="B154" t="s">
        <v>1121</v>
      </c>
      <c r="C154">
        <v>563</v>
      </c>
      <c r="D154">
        <v>913</v>
      </c>
      <c r="E154">
        <v>20187</v>
      </c>
      <c r="F154" t="s">
        <v>954</v>
      </c>
      <c r="G154" t="s">
        <v>951</v>
      </c>
      <c r="H154" t="s">
        <v>1539</v>
      </c>
      <c r="I154" t="s">
        <v>1631</v>
      </c>
    </row>
    <row r="155" spans="2:9" x14ac:dyDescent="0.3">
      <c r="B155" t="s">
        <v>1103</v>
      </c>
      <c r="C155">
        <v>7771</v>
      </c>
      <c r="D155">
        <v>371</v>
      </c>
      <c r="E155">
        <v>51038</v>
      </c>
      <c r="F155" t="s">
        <v>954</v>
      </c>
      <c r="G155" t="s">
        <v>951</v>
      </c>
      <c r="H155" t="s">
        <v>1539</v>
      </c>
      <c r="I155" t="s">
        <v>1629</v>
      </c>
    </row>
    <row r="156" spans="2:9" x14ac:dyDescent="0.3">
      <c r="B156" t="s">
        <v>1120</v>
      </c>
      <c r="C156">
        <v>4789</v>
      </c>
      <c r="D156">
        <v>514</v>
      </c>
      <c r="E156">
        <v>89846</v>
      </c>
      <c r="F156" t="s">
        <v>954</v>
      </c>
      <c r="G156" t="s">
        <v>951</v>
      </c>
      <c r="H156" t="s">
        <v>1539</v>
      </c>
      <c r="I156" t="s">
        <v>1630</v>
      </c>
    </row>
    <row r="157" spans="2:9" x14ac:dyDescent="0.3">
      <c r="B157" t="s">
        <v>1122</v>
      </c>
      <c r="C157">
        <v>3221</v>
      </c>
      <c r="D157">
        <v>707</v>
      </c>
      <c r="E157">
        <v>59967</v>
      </c>
      <c r="F157" t="s">
        <v>954</v>
      </c>
      <c r="G157" t="s">
        <v>949</v>
      </c>
      <c r="H157" t="s">
        <v>1539</v>
      </c>
      <c r="I157" t="s">
        <v>1629</v>
      </c>
    </row>
    <row r="158" spans="2:9" x14ac:dyDescent="0.3">
      <c r="B158" t="s">
        <v>1114</v>
      </c>
      <c r="C158">
        <v>5197</v>
      </c>
      <c r="D158">
        <v>473</v>
      </c>
      <c r="E158">
        <v>59474</v>
      </c>
      <c r="F158" t="s">
        <v>948</v>
      </c>
      <c r="G158" t="s">
        <v>951</v>
      </c>
      <c r="H158" t="s">
        <v>1609</v>
      </c>
      <c r="I158" t="s">
        <v>1629</v>
      </c>
    </row>
    <row r="159" spans="2:9" x14ac:dyDescent="0.3">
      <c r="B159" t="s">
        <v>1123</v>
      </c>
      <c r="C159">
        <v>8183</v>
      </c>
      <c r="D159">
        <v>847</v>
      </c>
      <c r="E159">
        <v>77342</v>
      </c>
      <c r="F159" t="s">
        <v>954</v>
      </c>
      <c r="G159" t="s">
        <v>951</v>
      </c>
      <c r="H159" t="s">
        <v>1539</v>
      </c>
      <c r="I159" t="s">
        <v>1630</v>
      </c>
    </row>
    <row r="160" spans="2:9" x14ac:dyDescent="0.3">
      <c r="B160" t="s">
        <v>1124</v>
      </c>
      <c r="C160">
        <v>1126</v>
      </c>
      <c r="D160">
        <v>815</v>
      </c>
      <c r="E160">
        <v>57460</v>
      </c>
      <c r="F160" t="s">
        <v>948</v>
      </c>
      <c r="G160" t="s">
        <v>951</v>
      </c>
      <c r="H160" t="s">
        <v>1610</v>
      </c>
      <c r="I160" t="s">
        <v>1629</v>
      </c>
    </row>
    <row r="161" spans="2:9" x14ac:dyDescent="0.3">
      <c r="B161" t="s">
        <v>1126</v>
      </c>
      <c r="C161">
        <v>4899</v>
      </c>
      <c r="D161">
        <v>928</v>
      </c>
      <c r="E161">
        <v>74930</v>
      </c>
      <c r="F161" t="s">
        <v>954</v>
      </c>
      <c r="G161" t="s">
        <v>951</v>
      </c>
      <c r="H161" t="s">
        <v>1539</v>
      </c>
      <c r="I161" t="s">
        <v>1630</v>
      </c>
    </row>
    <row r="162" spans="2:9" x14ac:dyDescent="0.3">
      <c r="B162" t="s">
        <v>1065</v>
      </c>
      <c r="C162">
        <v>4732</v>
      </c>
      <c r="D162">
        <v>210</v>
      </c>
      <c r="E162">
        <v>89389</v>
      </c>
      <c r="F162" t="s">
        <v>954</v>
      </c>
      <c r="G162" t="s">
        <v>951</v>
      </c>
      <c r="H162" t="s">
        <v>1539</v>
      </c>
      <c r="I162" t="s">
        <v>1630</v>
      </c>
    </row>
    <row r="163" spans="2:9" x14ac:dyDescent="0.3">
      <c r="B163" t="s">
        <v>1127</v>
      </c>
      <c r="C163">
        <v>4103</v>
      </c>
      <c r="D163">
        <v>793</v>
      </c>
      <c r="E163">
        <v>86767</v>
      </c>
      <c r="F163" t="s">
        <v>954</v>
      </c>
      <c r="G163" t="s">
        <v>951</v>
      </c>
      <c r="H163" t="s">
        <v>1539</v>
      </c>
      <c r="I163" t="s">
        <v>1630</v>
      </c>
    </row>
    <row r="164" spans="2:9" x14ac:dyDescent="0.3">
      <c r="B164" t="s">
        <v>1128</v>
      </c>
      <c r="C164">
        <v>7861</v>
      </c>
      <c r="D164">
        <v>872</v>
      </c>
      <c r="E164">
        <v>42257</v>
      </c>
      <c r="F164" t="s">
        <v>948</v>
      </c>
      <c r="G164" t="s">
        <v>951</v>
      </c>
      <c r="H164" t="s">
        <v>1611</v>
      </c>
      <c r="I164" t="s">
        <v>1629</v>
      </c>
    </row>
    <row r="165" spans="2:9" x14ac:dyDescent="0.3">
      <c r="B165" t="s">
        <v>1081</v>
      </c>
      <c r="C165">
        <v>7764</v>
      </c>
      <c r="D165">
        <v>298</v>
      </c>
      <c r="E165">
        <v>28987</v>
      </c>
      <c r="F165" t="s">
        <v>954</v>
      </c>
      <c r="G165" t="s">
        <v>951</v>
      </c>
      <c r="H165" t="s">
        <v>1539</v>
      </c>
      <c r="I165" t="s">
        <v>1631</v>
      </c>
    </row>
    <row r="166" spans="2:9" x14ac:dyDescent="0.3">
      <c r="B166" t="s">
        <v>1130</v>
      </c>
      <c r="C166">
        <v>5345</v>
      </c>
      <c r="D166">
        <v>941</v>
      </c>
      <c r="E166">
        <v>38952</v>
      </c>
      <c r="F166" t="s">
        <v>948</v>
      </c>
      <c r="G166" t="s">
        <v>951</v>
      </c>
      <c r="H166" t="s">
        <v>1612</v>
      </c>
      <c r="I166" t="s">
        <v>1629</v>
      </c>
    </row>
    <row r="167" spans="2:9" x14ac:dyDescent="0.3">
      <c r="B167" t="s">
        <v>1131</v>
      </c>
      <c r="C167">
        <v>6191</v>
      </c>
      <c r="D167">
        <v>731</v>
      </c>
      <c r="E167">
        <v>50635</v>
      </c>
      <c r="F167" t="s">
        <v>954</v>
      </c>
      <c r="G167" t="s">
        <v>951</v>
      </c>
      <c r="H167" t="s">
        <v>1539</v>
      </c>
      <c r="I167" t="s">
        <v>1629</v>
      </c>
    </row>
    <row r="168" spans="2:9" x14ac:dyDescent="0.3">
      <c r="B168" t="s">
        <v>1117</v>
      </c>
      <c r="C168">
        <v>310</v>
      </c>
      <c r="D168">
        <v>500</v>
      </c>
      <c r="E168">
        <v>32800</v>
      </c>
      <c r="F168" t="s">
        <v>954</v>
      </c>
      <c r="G168" t="s">
        <v>951</v>
      </c>
      <c r="H168" t="s">
        <v>1539</v>
      </c>
      <c r="I168" t="s">
        <v>1631</v>
      </c>
    </row>
    <row r="169" spans="2:9" x14ac:dyDescent="0.3">
      <c r="B169" t="s">
        <v>1032</v>
      </c>
      <c r="C169">
        <v>3095</v>
      </c>
      <c r="D169">
        <v>142</v>
      </c>
      <c r="E169">
        <v>67478</v>
      </c>
      <c r="F169" t="s">
        <v>954</v>
      </c>
      <c r="G169" t="s">
        <v>949</v>
      </c>
      <c r="H169" t="s">
        <v>1539</v>
      </c>
      <c r="I169" t="s">
        <v>1630</v>
      </c>
    </row>
    <row r="170" spans="2:9" x14ac:dyDescent="0.3">
      <c r="B170" t="s">
        <v>1134</v>
      </c>
      <c r="C170">
        <v>2159</v>
      </c>
      <c r="D170">
        <v>787</v>
      </c>
      <c r="E170">
        <v>24449</v>
      </c>
      <c r="F170" t="s">
        <v>948</v>
      </c>
      <c r="G170" t="s">
        <v>951</v>
      </c>
      <c r="H170" t="s">
        <v>1613</v>
      </c>
      <c r="I170" t="s">
        <v>1631</v>
      </c>
    </row>
    <row r="171" spans="2:9" x14ac:dyDescent="0.3">
      <c r="B171" t="s">
        <v>1135</v>
      </c>
      <c r="C171">
        <v>3569</v>
      </c>
      <c r="D171">
        <v>749</v>
      </c>
      <c r="E171">
        <v>3119</v>
      </c>
      <c r="F171" t="s">
        <v>948</v>
      </c>
      <c r="G171" t="s">
        <v>949</v>
      </c>
      <c r="H171" t="s">
        <v>1614</v>
      </c>
      <c r="I171" t="s">
        <v>1631</v>
      </c>
    </row>
    <row r="172" spans="2:9" x14ac:dyDescent="0.3">
      <c r="B172" t="s">
        <v>1083</v>
      </c>
      <c r="C172">
        <v>5958</v>
      </c>
      <c r="D172">
        <v>304</v>
      </c>
      <c r="E172">
        <v>13693</v>
      </c>
      <c r="F172" t="s">
        <v>948</v>
      </c>
      <c r="G172" t="s">
        <v>951</v>
      </c>
      <c r="H172" t="s">
        <v>1572</v>
      </c>
      <c r="I172" t="s">
        <v>1631</v>
      </c>
    </row>
    <row r="173" spans="2:9" x14ac:dyDescent="0.3">
      <c r="B173" t="s">
        <v>967</v>
      </c>
      <c r="C173">
        <v>1275</v>
      </c>
      <c r="D173">
        <v>30</v>
      </c>
      <c r="E173">
        <v>80796</v>
      </c>
      <c r="F173" t="s">
        <v>948</v>
      </c>
      <c r="G173" t="s">
        <v>951</v>
      </c>
      <c r="H173" t="s">
        <v>1615</v>
      </c>
      <c r="I173" t="s">
        <v>1630</v>
      </c>
    </row>
    <row r="174" spans="2:9" x14ac:dyDescent="0.3">
      <c r="B174" t="s">
        <v>1116</v>
      </c>
      <c r="C174">
        <v>6357</v>
      </c>
      <c r="D174">
        <v>477</v>
      </c>
      <c r="E174">
        <v>19804</v>
      </c>
      <c r="F174" t="s">
        <v>954</v>
      </c>
      <c r="G174" t="s">
        <v>951</v>
      </c>
      <c r="H174" t="s">
        <v>1539</v>
      </c>
      <c r="I174" t="s">
        <v>1631</v>
      </c>
    </row>
    <row r="175" spans="2:9" x14ac:dyDescent="0.3">
      <c r="B175" t="s">
        <v>984</v>
      </c>
      <c r="C175">
        <v>4551</v>
      </c>
      <c r="D175">
        <v>52</v>
      </c>
      <c r="E175">
        <v>75766</v>
      </c>
      <c r="F175" t="s">
        <v>954</v>
      </c>
      <c r="G175" t="s">
        <v>949</v>
      </c>
      <c r="H175" t="s">
        <v>1539</v>
      </c>
      <c r="I175" t="s">
        <v>1630</v>
      </c>
    </row>
    <row r="176" spans="2:9" x14ac:dyDescent="0.3">
      <c r="B176" t="s">
        <v>999</v>
      </c>
      <c r="C176">
        <v>4252</v>
      </c>
      <c r="D176">
        <v>73</v>
      </c>
      <c r="E176">
        <v>74338</v>
      </c>
      <c r="F176" t="s">
        <v>954</v>
      </c>
      <c r="G176" t="s">
        <v>951</v>
      </c>
      <c r="H176" t="s">
        <v>1539</v>
      </c>
      <c r="I176" t="s">
        <v>1630</v>
      </c>
    </row>
    <row r="177" spans="2:9" x14ac:dyDescent="0.3">
      <c r="B177" t="s">
        <v>1137</v>
      </c>
      <c r="C177">
        <v>2096</v>
      </c>
      <c r="D177">
        <v>691</v>
      </c>
      <c r="E177">
        <v>73423</v>
      </c>
      <c r="F177" t="s">
        <v>948</v>
      </c>
      <c r="G177" t="s">
        <v>949</v>
      </c>
      <c r="H177" t="s">
        <v>1616</v>
      </c>
      <c r="I177" t="s">
        <v>1630</v>
      </c>
    </row>
    <row r="178" spans="2:9" x14ac:dyDescent="0.3">
      <c r="B178" t="s">
        <v>1139</v>
      </c>
      <c r="C178">
        <v>5209</v>
      </c>
      <c r="D178">
        <v>786</v>
      </c>
      <c r="E178">
        <v>91842</v>
      </c>
      <c r="F178" t="s">
        <v>948</v>
      </c>
      <c r="G178" t="s">
        <v>951</v>
      </c>
      <c r="H178" t="s">
        <v>1617</v>
      </c>
      <c r="I178" t="s">
        <v>1630</v>
      </c>
    </row>
    <row r="179" spans="2:9" x14ac:dyDescent="0.3">
      <c r="B179" t="s">
        <v>993</v>
      </c>
      <c r="C179">
        <v>9271</v>
      </c>
      <c r="D179">
        <v>68</v>
      </c>
      <c r="E179">
        <v>81148</v>
      </c>
      <c r="F179" t="s">
        <v>954</v>
      </c>
      <c r="G179" t="s">
        <v>951</v>
      </c>
      <c r="H179" t="s">
        <v>1539</v>
      </c>
      <c r="I179" t="s">
        <v>1630</v>
      </c>
    </row>
    <row r="180" spans="2:9" x14ac:dyDescent="0.3">
      <c r="B180" t="s">
        <v>1136</v>
      </c>
      <c r="C180">
        <v>6772</v>
      </c>
      <c r="D180">
        <v>630</v>
      </c>
      <c r="E180">
        <v>96963</v>
      </c>
      <c r="F180" t="s">
        <v>948</v>
      </c>
      <c r="G180" t="s">
        <v>951</v>
      </c>
      <c r="H180" t="s">
        <v>1618</v>
      </c>
      <c r="I180" t="s">
        <v>1630</v>
      </c>
    </row>
    <row r="181" spans="2:9" x14ac:dyDescent="0.3">
      <c r="B181" t="s">
        <v>1100</v>
      </c>
      <c r="C181">
        <v>4628</v>
      </c>
      <c r="D181">
        <v>357</v>
      </c>
      <c r="E181">
        <v>88092</v>
      </c>
      <c r="F181" t="s">
        <v>954</v>
      </c>
      <c r="G181" t="s">
        <v>951</v>
      </c>
      <c r="H181" t="s">
        <v>1539</v>
      </c>
      <c r="I181" t="s">
        <v>1630</v>
      </c>
    </row>
    <row r="182" spans="2:9" x14ac:dyDescent="0.3">
      <c r="B182" t="s">
        <v>1110</v>
      </c>
      <c r="C182">
        <v>3853</v>
      </c>
      <c r="D182">
        <v>455</v>
      </c>
      <c r="E182">
        <v>66397</v>
      </c>
      <c r="F182" t="s">
        <v>954</v>
      </c>
      <c r="G182" t="s">
        <v>949</v>
      </c>
      <c r="H182" t="s">
        <v>1539</v>
      </c>
      <c r="I182" t="s">
        <v>1630</v>
      </c>
    </row>
    <row r="183" spans="2:9" x14ac:dyDescent="0.3">
      <c r="B183" t="s">
        <v>1141</v>
      </c>
      <c r="C183">
        <v>515</v>
      </c>
      <c r="D183">
        <v>947</v>
      </c>
      <c r="E183">
        <v>1714</v>
      </c>
      <c r="F183" t="s">
        <v>948</v>
      </c>
      <c r="G183" t="s">
        <v>949</v>
      </c>
      <c r="H183" t="s">
        <v>1619</v>
      </c>
      <c r="I183" t="s">
        <v>1631</v>
      </c>
    </row>
    <row r="184" spans="2:9" x14ac:dyDescent="0.3">
      <c r="B184" t="s">
        <v>1133</v>
      </c>
      <c r="C184">
        <v>7513</v>
      </c>
      <c r="D184">
        <v>589</v>
      </c>
      <c r="E184">
        <v>5059</v>
      </c>
      <c r="F184" t="s">
        <v>954</v>
      </c>
      <c r="G184" t="s">
        <v>949</v>
      </c>
      <c r="H184" t="s">
        <v>1539</v>
      </c>
      <c r="I184" t="s">
        <v>1631</v>
      </c>
    </row>
    <row r="185" spans="2:9" x14ac:dyDescent="0.3">
      <c r="B185" t="s">
        <v>1142</v>
      </c>
      <c r="C185">
        <v>9030</v>
      </c>
      <c r="D185">
        <v>863</v>
      </c>
      <c r="E185">
        <v>66582</v>
      </c>
      <c r="F185" t="s">
        <v>954</v>
      </c>
      <c r="G185" t="s">
        <v>949</v>
      </c>
      <c r="H185" t="s">
        <v>1539</v>
      </c>
      <c r="I185" t="s">
        <v>1630</v>
      </c>
    </row>
    <row r="186" spans="2:9" x14ac:dyDescent="0.3">
      <c r="B186" t="s">
        <v>1138</v>
      </c>
      <c r="C186">
        <v>2378</v>
      </c>
      <c r="D186">
        <v>668</v>
      </c>
      <c r="E186">
        <v>42143</v>
      </c>
      <c r="F186" t="s">
        <v>948</v>
      </c>
      <c r="G186" t="s">
        <v>949</v>
      </c>
      <c r="H186" t="s">
        <v>1620</v>
      </c>
      <c r="I186" t="s">
        <v>1629</v>
      </c>
    </row>
    <row r="187" spans="2:9" x14ac:dyDescent="0.3">
      <c r="B187" t="s">
        <v>1062</v>
      </c>
      <c r="C187">
        <v>5894</v>
      </c>
      <c r="D187">
        <v>206</v>
      </c>
      <c r="E187">
        <v>27741</v>
      </c>
      <c r="F187" t="s">
        <v>954</v>
      </c>
      <c r="G187" t="s">
        <v>951</v>
      </c>
      <c r="H187" t="s">
        <v>1539</v>
      </c>
      <c r="I187" t="s">
        <v>1631</v>
      </c>
    </row>
    <row r="188" spans="2:9" x14ac:dyDescent="0.3">
      <c r="B188" t="s">
        <v>1144</v>
      </c>
      <c r="C188">
        <v>7587</v>
      </c>
      <c r="D188">
        <v>835</v>
      </c>
      <c r="E188">
        <v>696</v>
      </c>
      <c r="F188" t="s">
        <v>954</v>
      </c>
      <c r="G188" t="s">
        <v>949</v>
      </c>
      <c r="H188" t="s">
        <v>1539</v>
      </c>
      <c r="I188" t="s">
        <v>1631</v>
      </c>
    </row>
    <row r="189" spans="2:9" x14ac:dyDescent="0.3">
      <c r="B189" t="s">
        <v>1091</v>
      </c>
      <c r="C189">
        <v>1424</v>
      </c>
      <c r="D189">
        <v>315</v>
      </c>
      <c r="E189">
        <v>37660</v>
      </c>
      <c r="F189" t="s">
        <v>954</v>
      </c>
      <c r="G189" t="s">
        <v>949</v>
      </c>
      <c r="H189" t="s">
        <v>1539</v>
      </c>
      <c r="I189" t="s">
        <v>1629</v>
      </c>
    </row>
    <row r="190" spans="2:9" x14ac:dyDescent="0.3">
      <c r="B190" t="s">
        <v>1129</v>
      </c>
      <c r="C190">
        <v>5214</v>
      </c>
      <c r="D190">
        <v>553</v>
      </c>
      <c r="E190">
        <v>16299</v>
      </c>
      <c r="F190" t="s">
        <v>954</v>
      </c>
      <c r="G190" t="s">
        <v>949</v>
      </c>
      <c r="H190" t="s">
        <v>1539</v>
      </c>
      <c r="I190" t="s">
        <v>1631</v>
      </c>
    </row>
    <row r="191" spans="2:9" x14ac:dyDescent="0.3">
      <c r="B191" t="s">
        <v>1145</v>
      </c>
      <c r="C191">
        <v>8249</v>
      </c>
      <c r="D191">
        <v>861</v>
      </c>
      <c r="E191">
        <v>16690</v>
      </c>
      <c r="F191" t="s">
        <v>948</v>
      </c>
      <c r="G191" t="s">
        <v>949</v>
      </c>
      <c r="H191" t="s">
        <v>1621</v>
      </c>
      <c r="I191" t="s">
        <v>1631</v>
      </c>
    </row>
    <row r="192" spans="2:9" x14ac:dyDescent="0.3">
      <c r="B192" t="s">
        <v>1078</v>
      </c>
      <c r="C192">
        <v>3172</v>
      </c>
      <c r="D192">
        <v>279</v>
      </c>
      <c r="E192">
        <v>21003</v>
      </c>
      <c r="F192" t="s">
        <v>954</v>
      </c>
      <c r="G192" t="s">
        <v>949</v>
      </c>
      <c r="H192" t="s">
        <v>1539</v>
      </c>
      <c r="I192" t="s">
        <v>1631</v>
      </c>
    </row>
    <row r="193" spans="2:9" x14ac:dyDescent="0.3">
      <c r="B193" t="s">
        <v>1002</v>
      </c>
      <c r="C193">
        <v>5489</v>
      </c>
      <c r="D193">
        <v>75</v>
      </c>
      <c r="E193">
        <v>93642</v>
      </c>
      <c r="F193" t="s">
        <v>948</v>
      </c>
      <c r="G193" t="s">
        <v>951</v>
      </c>
      <c r="H193" t="s">
        <v>1622</v>
      </c>
      <c r="I193" t="s">
        <v>1630</v>
      </c>
    </row>
    <row r="194" spans="2:9" x14ac:dyDescent="0.3">
      <c r="B194" t="s">
        <v>1146</v>
      </c>
      <c r="C194">
        <v>2037</v>
      </c>
      <c r="D194">
        <v>895</v>
      </c>
      <c r="E194">
        <v>34832</v>
      </c>
      <c r="F194" t="s">
        <v>954</v>
      </c>
      <c r="G194" t="s">
        <v>951</v>
      </c>
      <c r="H194" t="s">
        <v>1539</v>
      </c>
      <c r="I194" t="s">
        <v>1629</v>
      </c>
    </row>
    <row r="195" spans="2:9" x14ac:dyDescent="0.3">
      <c r="B195" t="s">
        <v>1147</v>
      </c>
      <c r="C195">
        <v>2401</v>
      </c>
      <c r="D195">
        <v>866</v>
      </c>
      <c r="E195">
        <v>59176</v>
      </c>
      <c r="F195" t="s">
        <v>948</v>
      </c>
      <c r="G195" t="s">
        <v>951</v>
      </c>
      <c r="H195" t="s">
        <v>1623</v>
      </c>
      <c r="I195" t="s">
        <v>1629</v>
      </c>
    </row>
    <row r="196" spans="2:9" x14ac:dyDescent="0.3">
      <c r="B196" t="s">
        <v>1148</v>
      </c>
      <c r="C196">
        <v>1303</v>
      </c>
      <c r="D196">
        <v>792</v>
      </c>
      <c r="E196">
        <v>3846</v>
      </c>
      <c r="F196" t="s">
        <v>954</v>
      </c>
      <c r="G196" t="s">
        <v>951</v>
      </c>
      <c r="H196" t="s">
        <v>1539</v>
      </c>
      <c r="I196" t="s">
        <v>1631</v>
      </c>
    </row>
    <row r="197" spans="2:9" x14ac:dyDescent="0.3">
      <c r="B197" t="s">
        <v>1054</v>
      </c>
      <c r="C197">
        <v>6798</v>
      </c>
      <c r="D197">
        <v>191</v>
      </c>
      <c r="E197">
        <v>17651</v>
      </c>
      <c r="F197" t="s">
        <v>948</v>
      </c>
      <c r="G197" t="s">
        <v>949</v>
      </c>
      <c r="H197" t="s">
        <v>1577</v>
      </c>
      <c r="I197" t="s">
        <v>1631</v>
      </c>
    </row>
    <row r="198" spans="2:9" x14ac:dyDescent="0.3">
      <c r="B198" t="s">
        <v>990</v>
      </c>
      <c r="C198">
        <v>9917</v>
      </c>
      <c r="D198">
        <v>59</v>
      </c>
      <c r="E198">
        <v>2282</v>
      </c>
      <c r="F198" t="s">
        <v>954</v>
      </c>
      <c r="G198" t="s">
        <v>949</v>
      </c>
      <c r="H198" t="s">
        <v>1539</v>
      </c>
      <c r="I198" t="s">
        <v>1631</v>
      </c>
    </row>
    <row r="199" spans="2:9" x14ac:dyDescent="0.3">
      <c r="B199" t="s">
        <v>1143</v>
      </c>
      <c r="C199">
        <v>2969</v>
      </c>
      <c r="D199">
        <v>748</v>
      </c>
      <c r="E199">
        <v>49908</v>
      </c>
      <c r="F199" t="s">
        <v>954</v>
      </c>
      <c r="G199" t="s">
        <v>949</v>
      </c>
      <c r="H199" t="s">
        <v>1539</v>
      </c>
      <c r="I199" t="s">
        <v>1629</v>
      </c>
    </row>
    <row r="200" spans="2:9" x14ac:dyDescent="0.3">
      <c r="B200" t="s">
        <v>1140</v>
      </c>
      <c r="C200">
        <v>8737</v>
      </c>
      <c r="D200">
        <v>693</v>
      </c>
      <c r="E200">
        <v>68886</v>
      </c>
      <c r="F200" t="s">
        <v>954</v>
      </c>
      <c r="G200" t="s">
        <v>951</v>
      </c>
      <c r="H200" t="s">
        <v>1539</v>
      </c>
      <c r="I200" t="s">
        <v>1630</v>
      </c>
    </row>
    <row r="201" spans="2:9" x14ac:dyDescent="0.3">
      <c r="B201" t="s">
        <v>1149</v>
      </c>
      <c r="C201">
        <v>2104</v>
      </c>
      <c r="D201">
        <v>955</v>
      </c>
      <c r="E201">
        <v>41456</v>
      </c>
      <c r="F201" t="s">
        <v>948</v>
      </c>
      <c r="G201" t="s">
        <v>949</v>
      </c>
      <c r="H201" t="s">
        <v>1624</v>
      </c>
      <c r="I201" t="s">
        <v>1629</v>
      </c>
    </row>
    <row r="202" spans="2:9" x14ac:dyDescent="0.3">
      <c r="B202" t="s">
        <v>1125</v>
      </c>
      <c r="C202">
        <v>1702</v>
      </c>
      <c r="D202">
        <v>538</v>
      </c>
      <c r="E202">
        <v>39488</v>
      </c>
      <c r="F202" t="s">
        <v>954</v>
      </c>
      <c r="G202" t="s">
        <v>951</v>
      </c>
      <c r="H202" t="s">
        <v>1539</v>
      </c>
      <c r="I202" t="s">
        <v>1629</v>
      </c>
    </row>
    <row r="203" spans="2:9" x14ac:dyDescent="0.3">
      <c r="B203" t="s">
        <v>1044</v>
      </c>
      <c r="C203">
        <v>8933</v>
      </c>
      <c r="D203">
        <v>169</v>
      </c>
      <c r="E203">
        <v>75362</v>
      </c>
      <c r="F203" t="s">
        <v>948</v>
      </c>
      <c r="G203" t="s">
        <v>951</v>
      </c>
      <c r="H203" t="s">
        <v>1625</v>
      </c>
      <c r="I203" t="s">
        <v>1630</v>
      </c>
    </row>
    <row r="204" spans="2:9" x14ac:dyDescent="0.3">
      <c r="B204" t="s">
        <v>1150</v>
      </c>
      <c r="C204">
        <v>3624</v>
      </c>
      <c r="D204">
        <v>924</v>
      </c>
      <c r="E204">
        <v>73137</v>
      </c>
      <c r="F204" t="s">
        <v>948</v>
      </c>
      <c r="G204" t="s">
        <v>949</v>
      </c>
      <c r="H204" t="s">
        <v>1626</v>
      </c>
      <c r="I204" t="s">
        <v>1630</v>
      </c>
    </row>
    <row r="205" spans="2:9" x14ac:dyDescent="0.3">
      <c r="B205" t="s">
        <v>1132</v>
      </c>
      <c r="C205">
        <v>4892</v>
      </c>
      <c r="D205">
        <v>579</v>
      </c>
      <c r="E205">
        <v>77570</v>
      </c>
      <c r="F205" t="s">
        <v>954</v>
      </c>
      <c r="G205" t="s">
        <v>949</v>
      </c>
      <c r="H205" t="s">
        <v>1539</v>
      </c>
      <c r="I205" t="s">
        <v>1630</v>
      </c>
    </row>
  </sheetData>
  <mergeCells count="2">
    <mergeCell ref="B2:I2"/>
    <mergeCell ref="B3:I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3B76-C2DA-4D5F-9C3B-5B5CB0601E2D}">
  <dimension ref="B2:S205"/>
  <sheetViews>
    <sheetView topLeftCell="K4" workbookViewId="0">
      <selection activeCell="S56" sqref="S56"/>
    </sheetView>
  </sheetViews>
  <sheetFormatPr defaultRowHeight="14.4" x14ac:dyDescent="0.3"/>
  <cols>
    <col min="1" max="1" width="8.33203125" bestFit="1" customWidth="1"/>
    <col min="2" max="2" width="10.5546875" style="1" customWidth="1"/>
    <col min="3" max="3" width="11.33203125" style="1" customWidth="1"/>
    <col min="4" max="4" width="18.5546875" style="1" customWidth="1"/>
    <col min="5" max="5" width="17.33203125" style="1" customWidth="1"/>
    <col min="6" max="6" width="13.33203125" style="1" bestFit="1" customWidth="1"/>
    <col min="7" max="7" width="14.33203125" style="1" bestFit="1" customWidth="1"/>
    <col min="8" max="8" width="18" style="1" customWidth="1"/>
    <col min="9" max="10" width="39.109375" style="1" bestFit="1" customWidth="1"/>
    <col min="11" max="11" width="17.6640625" style="1" customWidth="1"/>
    <col min="12" max="12" width="17.5546875" style="22" customWidth="1"/>
    <col min="13" max="13" width="16.44140625" style="1" customWidth="1"/>
    <col min="14" max="14" width="19.6640625" style="23" customWidth="1"/>
    <col min="15" max="15" width="23.109375" style="18" customWidth="1"/>
    <col min="16" max="16" width="17.44140625" style="24" customWidth="1"/>
    <col min="17" max="17" width="12.5546875" bestFit="1" customWidth="1"/>
    <col min="18" max="18" width="15.88671875" bestFit="1" customWidth="1"/>
    <col min="19" max="19" width="24" bestFit="1" customWidth="1"/>
  </cols>
  <sheetData>
    <row r="2" spans="2:19" ht="15.6" x14ac:dyDescent="0.3">
      <c r="B2" s="35" t="s">
        <v>1682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2:19" x14ac:dyDescent="0.3">
      <c r="B3" s="36" t="s">
        <v>1683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R3" s="10" t="s">
        <v>584</v>
      </c>
      <c r="S3" t="s">
        <v>592</v>
      </c>
    </row>
    <row r="5" spans="2:19" x14ac:dyDescent="0.3">
      <c r="B5" s="1" t="s">
        <v>576</v>
      </c>
      <c r="C5" s="1" t="s">
        <v>0</v>
      </c>
      <c r="D5" s="1" t="s">
        <v>577</v>
      </c>
      <c r="E5" s="1" t="s">
        <v>578</v>
      </c>
      <c r="F5" s="1" t="s">
        <v>579</v>
      </c>
      <c r="G5" s="1" t="s">
        <v>580</v>
      </c>
      <c r="H5" s="1" t="s">
        <v>581</v>
      </c>
      <c r="I5" s="1" t="s">
        <v>582</v>
      </c>
      <c r="J5" s="1" t="s">
        <v>583</v>
      </c>
      <c r="K5" s="1" t="s">
        <v>584</v>
      </c>
      <c r="L5" s="22" t="s">
        <v>585</v>
      </c>
      <c r="M5" s="22" t="s">
        <v>586</v>
      </c>
      <c r="N5" s="22" t="s">
        <v>1827</v>
      </c>
      <c r="O5" s="22" t="s">
        <v>1828</v>
      </c>
      <c r="P5" s="25" t="s">
        <v>1826</v>
      </c>
      <c r="R5" s="10" t="s">
        <v>1635</v>
      </c>
      <c r="S5" t="s">
        <v>1829</v>
      </c>
    </row>
    <row r="6" spans="2:19" x14ac:dyDescent="0.3">
      <c r="B6" s="1">
        <v>1</v>
      </c>
      <c r="C6" s="1">
        <v>1334</v>
      </c>
      <c r="D6" s="1" t="s">
        <v>587</v>
      </c>
      <c r="E6" s="1" t="s">
        <v>588</v>
      </c>
      <c r="F6" s="1" t="s">
        <v>589</v>
      </c>
      <c r="G6" s="1">
        <v>947</v>
      </c>
      <c r="H6" s="1">
        <v>1385</v>
      </c>
      <c r="I6" s="1" t="s">
        <v>590</v>
      </c>
      <c r="J6" s="1" t="s">
        <v>591</v>
      </c>
      <c r="K6" s="1" t="s">
        <v>592</v>
      </c>
      <c r="L6" s="22">
        <v>40222</v>
      </c>
      <c r="M6" s="22">
        <v>40512</v>
      </c>
      <c r="N6" s="22">
        <f t="shared" ref="N6:N37" si="0">IF(OR(ISBLANK(L6), ISBLANK(M6)), "", IF(L6 &lt; M6, L6, M6))</f>
        <v>40222</v>
      </c>
      <c r="O6" s="22">
        <f t="shared" ref="O6:O37" si="1">IF(OR(ISBLANK(L6), ISBLANK(M6)), "", IF(L6 &gt; M6, L6, M6))</f>
        <v>40512</v>
      </c>
      <c r="P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290</v>
      </c>
      <c r="R6" s="11" t="s">
        <v>595</v>
      </c>
      <c r="S6">
        <v>117.98</v>
      </c>
    </row>
    <row r="7" spans="2:19" x14ac:dyDescent="0.3">
      <c r="B7" s="1">
        <v>6</v>
      </c>
      <c r="C7" s="1">
        <v>3917</v>
      </c>
      <c r="D7" s="1" t="s">
        <v>587</v>
      </c>
      <c r="E7" s="1" t="s">
        <v>588</v>
      </c>
      <c r="F7" s="1" t="s">
        <v>589</v>
      </c>
      <c r="G7" s="1">
        <v>613</v>
      </c>
      <c r="H7" s="1">
        <v>1256</v>
      </c>
      <c r="I7" s="1" t="s">
        <v>17</v>
      </c>
      <c r="J7" s="1" t="s">
        <v>593</v>
      </c>
      <c r="K7" s="1" t="s">
        <v>592</v>
      </c>
      <c r="L7" s="22">
        <v>28192</v>
      </c>
      <c r="M7" s="22">
        <v>28437</v>
      </c>
      <c r="N7" s="22">
        <f t="shared" si="0"/>
        <v>28192</v>
      </c>
      <c r="O7" s="22">
        <f t="shared" si="1"/>
        <v>28437</v>
      </c>
      <c r="P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245</v>
      </c>
      <c r="Q7" s="26"/>
      <c r="R7" s="11" t="s">
        <v>588</v>
      </c>
      <c r="S7">
        <v>96.26</v>
      </c>
    </row>
    <row r="8" spans="2:19" hidden="1" x14ac:dyDescent="0.3">
      <c r="B8" s="1">
        <v>12</v>
      </c>
      <c r="C8" s="1">
        <v>6404</v>
      </c>
      <c r="D8" s="1" t="s">
        <v>594</v>
      </c>
      <c r="E8" s="1" t="s">
        <v>595</v>
      </c>
      <c r="F8" s="1" t="s">
        <v>596</v>
      </c>
      <c r="G8" s="1">
        <v>360</v>
      </c>
      <c r="H8" s="1">
        <v>565</v>
      </c>
      <c r="I8" s="1" t="s">
        <v>597</v>
      </c>
      <c r="J8" s="1" t="s">
        <v>598</v>
      </c>
      <c r="K8" s="1" t="s">
        <v>599</v>
      </c>
      <c r="L8" s="22">
        <v>36695</v>
      </c>
      <c r="M8" s="22"/>
      <c r="N8" s="22" t="str">
        <f t="shared" si="0"/>
        <v/>
      </c>
      <c r="O8" s="22" t="str">
        <f t="shared" si="1"/>
        <v/>
      </c>
      <c r="P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  <c r="R8" s="11" t="s">
        <v>1636</v>
      </c>
      <c r="S8">
        <v>107.12</v>
      </c>
    </row>
    <row r="9" spans="2:19" hidden="1" x14ac:dyDescent="0.3">
      <c r="B9" s="1">
        <v>20</v>
      </c>
      <c r="C9" s="1">
        <v>6759</v>
      </c>
      <c r="D9" s="1" t="s">
        <v>594</v>
      </c>
      <c r="E9" s="1" t="s">
        <v>595</v>
      </c>
      <c r="F9" s="1" t="s">
        <v>596</v>
      </c>
      <c r="G9" s="1">
        <v>630</v>
      </c>
      <c r="H9" s="1">
        <v>1062</v>
      </c>
      <c r="I9" s="1" t="s">
        <v>600</v>
      </c>
      <c r="J9" s="1" t="s">
        <v>601</v>
      </c>
      <c r="K9" s="1" t="s">
        <v>599</v>
      </c>
      <c r="L9" s="22">
        <v>43007</v>
      </c>
      <c r="M9" s="22"/>
      <c r="N9" s="22" t="str">
        <f t="shared" si="0"/>
        <v/>
      </c>
      <c r="O9" s="22" t="str">
        <f t="shared" si="1"/>
        <v/>
      </c>
      <c r="P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" spans="2:19" x14ac:dyDescent="0.3">
      <c r="B10" s="1">
        <v>25</v>
      </c>
      <c r="C10" s="1">
        <v>1724</v>
      </c>
      <c r="D10" s="1" t="s">
        <v>602</v>
      </c>
      <c r="E10" s="1" t="s">
        <v>595</v>
      </c>
      <c r="F10" s="1" t="s">
        <v>589</v>
      </c>
      <c r="G10" s="1">
        <v>431</v>
      </c>
      <c r="H10" s="1">
        <v>702</v>
      </c>
      <c r="I10" s="1" t="s">
        <v>603</v>
      </c>
      <c r="J10" s="1" t="s">
        <v>604</v>
      </c>
      <c r="K10" s="1" t="s">
        <v>592</v>
      </c>
      <c r="L10" s="22">
        <v>38136</v>
      </c>
      <c r="M10" s="22">
        <v>38124</v>
      </c>
      <c r="N10" s="22">
        <f t="shared" si="0"/>
        <v>38124</v>
      </c>
      <c r="O10" s="22">
        <f t="shared" si="1"/>
        <v>38136</v>
      </c>
      <c r="P1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12</v>
      </c>
    </row>
    <row r="11" spans="2:19" x14ac:dyDescent="0.3">
      <c r="B11" s="1">
        <v>30</v>
      </c>
      <c r="C11" s="1">
        <v>1275</v>
      </c>
      <c r="D11" s="1" t="s">
        <v>605</v>
      </c>
      <c r="E11" s="1" t="s">
        <v>595</v>
      </c>
      <c r="F11" s="1" t="s">
        <v>596</v>
      </c>
      <c r="G11" s="1">
        <v>581</v>
      </c>
      <c r="H11" s="1">
        <v>1422</v>
      </c>
      <c r="I11" s="1" t="s">
        <v>606</v>
      </c>
      <c r="J11" s="1" t="s">
        <v>333</v>
      </c>
      <c r="K11" s="1" t="s">
        <v>592</v>
      </c>
      <c r="L11" s="22">
        <v>40228</v>
      </c>
      <c r="M11" s="22">
        <v>40246</v>
      </c>
      <c r="N11" s="22">
        <f t="shared" si="0"/>
        <v>40228</v>
      </c>
      <c r="O11" s="22">
        <f t="shared" si="1"/>
        <v>40246</v>
      </c>
      <c r="P1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</v>
      </c>
    </row>
    <row r="12" spans="2:19" hidden="1" x14ac:dyDescent="0.3">
      <c r="B12" s="1">
        <v>32</v>
      </c>
      <c r="C12" s="1">
        <v>9636</v>
      </c>
      <c r="D12" s="1" t="s">
        <v>587</v>
      </c>
      <c r="E12" s="1" t="s">
        <v>595</v>
      </c>
      <c r="F12" s="1" t="s">
        <v>589</v>
      </c>
      <c r="G12" s="1">
        <v>478</v>
      </c>
      <c r="H12" s="1">
        <v>705</v>
      </c>
      <c r="I12" s="1" t="s">
        <v>607</v>
      </c>
      <c r="J12" s="1" t="s">
        <v>608</v>
      </c>
      <c r="K12" s="1" t="s">
        <v>599</v>
      </c>
      <c r="L12" s="22">
        <v>38229</v>
      </c>
      <c r="M12" s="22"/>
      <c r="N12" s="22" t="str">
        <f t="shared" si="0"/>
        <v/>
      </c>
      <c r="O12" s="22" t="str">
        <f t="shared" si="1"/>
        <v/>
      </c>
      <c r="P1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" spans="2:19" hidden="1" x14ac:dyDescent="0.3">
      <c r="B13" s="1">
        <v>33</v>
      </c>
      <c r="C13" s="1">
        <v>1211</v>
      </c>
      <c r="D13" s="1" t="s">
        <v>609</v>
      </c>
      <c r="E13" s="1" t="s">
        <v>595</v>
      </c>
      <c r="F13" s="1" t="s">
        <v>589</v>
      </c>
      <c r="G13" s="1">
        <v>577</v>
      </c>
      <c r="H13" s="1">
        <v>1312</v>
      </c>
      <c r="I13" s="1" t="s">
        <v>610</v>
      </c>
      <c r="J13" s="1" t="s">
        <v>611</v>
      </c>
      <c r="K13" s="1" t="s">
        <v>599</v>
      </c>
      <c r="L13" s="22">
        <v>32238</v>
      </c>
      <c r="M13" s="22"/>
      <c r="N13" s="22" t="str">
        <f t="shared" si="0"/>
        <v/>
      </c>
      <c r="O13" s="22" t="str">
        <f t="shared" si="1"/>
        <v/>
      </c>
      <c r="P1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" spans="2:19" hidden="1" x14ac:dyDescent="0.3">
      <c r="B14" s="1">
        <v>40</v>
      </c>
      <c r="C14" s="1">
        <v>805</v>
      </c>
      <c r="D14" s="1" t="s">
        <v>587</v>
      </c>
      <c r="E14" s="1" t="s">
        <v>595</v>
      </c>
      <c r="F14" s="1" t="s">
        <v>596</v>
      </c>
      <c r="G14" s="1">
        <v>483</v>
      </c>
      <c r="H14" s="1">
        <v>648</v>
      </c>
      <c r="I14" s="1" t="s">
        <v>612</v>
      </c>
      <c r="J14" s="1" t="s">
        <v>613</v>
      </c>
      <c r="K14" s="1" t="s">
        <v>599</v>
      </c>
      <c r="L14" s="22">
        <v>29344</v>
      </c>
      <c r="M14" s="22"/>
      <c r="N14" s="22" t="str">
        <f t="shared" si="0"/>
        <v/>
      </c>
      <c r="O14" s="22" t="str">
        <f t="shared" si="1"/>
        <v/>
      </c>
      <c r="P1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" spans="2:19" x14ac:dyDescent="0.3">
      <c r="B15" s="1">
        <v>42</v>
      </c>
      <c r="C15" s="1">
        <v>2121</v>
      </c>
      <c r="D15" s="1" t="s">
        <v>587</v>
      </c>
      <c r="E15" s="1" t="s">
        <v>595</v>
      </c>
      <c r="F15" s="1" t="s">
        <v>596</v>
      </c>
      <c r="G15" s="1">
        <v>987</v>
      </c>
      <c r="H15" s="1">
        <v>1134</v>
      </c>
      <c r="I15" s="1" t="s">
        <v>614</v>
      </c>
      <c r="J15" s="1" t="s">
        <v>615</v>
      </c>
      <c r="K15" s="1" t="s">
        <v>592</v>
      </c>
      <c r="L15" s="22">
        <v>28875</v>
      </c>
      <c r="M15" s="22">
        <v>29110</v>
      </c>
      <c r="N15" s="22">
        <f t="shared" si="0"/>
        <v>28875</v>
      </c>
      <c r="O15" s="22">
        <f t="shared" si="1"/>
        <v>29110</v>
      </c>
      <c r="P1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235</v>
      </c>
    </row>
    <row r="16" spans="2:19" x14ac:dyDescent="0.3">
      <c r="B16" s="1">
        <v>45</v>
      </c>
      <c r="C16" s="1">
        <v>9177</v>
      </c>
      <c r="D16" s="1" t="s">
        <v>616</v>
      </c>
      <c r="E16" s="1" t="s">
        <v>595</v>
      </c>
      <c r="F16" s="1" t="s">
        <v>589</v>
      </c>
      <c r="G16" s="1">
        <v>889</v>
      </c>
      <c r="H16" s="1">
        <v>1050</v>
      </c>
      <c r="I16" s="1" t="s">
        <v>617</v>
      </c>
      <c r="J16" s="1" t="s">
        <v>618</v>
      </c>
      <c r="K16" s="1" t="s">
        <v>592</v>
      </c>
      <c r="L16" s="22">
        <v>35127</v>
      </c>
      <c r="M16" s="22">
        <v>35186</v>
      </c>
      <c r="N16" s="22">
        <f t="shared" si="0"/>
        <v>35127</v>
      </c>
      <c r="O16" s="22">
        <f t="shared" si="1"/>
        <v>35186</v>
      </c>
      <c r="P1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59</v>
      </c>
    </row>
    <row r="17" spans="2:16" hidden="1" x14ac:dyDescent="0.3">
      <c r="B17" s="1">
        <v>52</v>
      </c>
      <c r="C17" s="1">
        <v>4551</v>
      </c>
      <c r="D17" s="1" t="s">
        <v>619</v>
      </c>
      <c r="E17" s="1" t="s">
        <v>595</v>
      </c>
      <c r="F17" s="1" t="s">
        <v>589</v>
      </c>
      <c r="G17" s="1">
        <v>873</v>
      </c>
      <c r="H17" s="1">
        <v>1199</v>
      </c>
      <c r="I17" s="1" t="s">
        <v>620</v>
      </c>
      <c r="J17" s="1" t="s">
        <v>621</v>
      </c>
      <c r="K17" s="1" t="s">
        <v>599</v>
      </c>
      <c r="L17" s="22">
        <v>42510</v>
      </c>
      <c r="M17" s="22"/>
      <c r="N17" s="22" t="str">
        <f t="shared" si="0"/>
        <v/>
      </c>
      <c r="O17" s="22" t="str">
        <f t="shared" si="1"/>
        <v/>
      </c>
      <c r="P1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" spans="2:16" x14ac:dyDescent="0.3">
      <c r="B18" s="1">
        <v>57</v>
      </c>
      <c r="C18" s="1">
        <v>7253</v>
      </c>
      <c r="D18" s="1" t="s">
        <v>594</v>
      </c>
      <c r="E18" s="1" t="s">
        <v>595</v>
      </c>
      <c r="F18" s="1" t="s">
        <v>596</v>
      </c>
      <c r="G18" s="1">
        <v>753</v>
      </c>
      <c r="H18" s="1">
        <v>1027</v>
      </c>
      <c r="I18" s="1" t="s">
        <v>622</v>
      </c>
      <c r="J18" s="1" t="s">
        <v>623</v>
      </c>
      <c r="K18" s="1" t="s">
        <v>592</v>
      </c>
      <c r="L18" s="22">
        <v>38064</v>
      </c>
      <c r="M18" s="22">
        <v>38048</v>
      </c>
      <c r="N18" s="22">
        <f t="shared" si="0"/>
        <v>38048</v>
      </c>
      <c r="O18" s="22">
        <f t="shared" si="1"/>
        <v>38064</v>
      </c>
      <c r="P1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</v>
      </c>
    </row>
    <row r="19" spans="2:16" hidden="1" x14ac:dyDescent="0.3">
      <c r="B19" s="1">
        <v>59</v>
      </c>
      <c r="C19" s="1">
        <v>9917</v>
      </c>
      <c r="D19" s="1" t="s">
        <v>594</v>
      </c>
      <c r="E19" s="1" t="s">
        <v>588</v>
      </c>
      <c r="F19" s="1" t="s">
        <v>596</v>
      </c>
      <c r="G19" s="1">
        <v>329</v>
      </c>
      <c r="H19" s="1">
        <v>977</v>
      </c>
      <c r="I19" s="1" t="s">
        <v>624</v>
      </c>
      <c r="J19" s="1" t="s">
        <v>625</v>
      </c>
      <c r="K19" s="1" t="s">
        <v>599</v>
      </c>
      <c r="L19" s="22">
        <v>30774</v>
      </c>
      <c r="M19" s="22"/>
      <c r="N19" s="22" t="str">
        <f t="shared" si="0"/>
        <v/>
      </c>
      <c r="O19" s="22" t="str">
        <f t="shared" si="1"/>
        <v/>
      </c>
      <c r="P1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" spans="2:16" hidden="1" x14ac:dyDescent="0.3">
      <c r="B20" s="1">
        <v>68</v>
      </c>
      <c r="C20" s="1">
        <v>9271</v>
      </c>
      <c r="D20" s="1" t="s">
        <v>587</v>
      </c>
      <c r="E20" s="1" t="s">
        <v>595</v>
      </c>
      <c r="F20" s="1" t="s">
        <v>589</v>
      </c>
      <c r="G20" s="1">
        <v>182</v>
      </c>
      <c r="H20" s="1">
        <v>726</v>
      </c>
      <c r="I20" s="1" t="s">
        <v>626</v>
      </c>
      <c r="J20" s="1" t="s">
        <v>627</v>
      </c>
      <c r="K20" s="1" t="s">
        <v>599</v>
      </c>
      <c r="L20" s="22">
        <v>38198</v>
      </c>
      <c r="M20" s="22"/>
      <c r="N20" s="22" t="str">
        <f t="shared" si="0"/>
        <v/>
      </c>
      <c r="O20" s="22" t="str">
        <f t="shared" si="1"/>
        <v/>
      </c>
      <c r="P2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1" spans="2:16" x14ac:dyDescent="0.3">
      <c r="B21" s="1">
        <v>69</v>
      </c>
      <c r="C21" s="1">
        <v>1087</v>
      </c>
      <c r="D21" s="1" t="s">
        <v>616</v>
      </c>
      <c r="E21" s="1" t="s">
        <v>595</v>
      </c>
      <c r="F21" s="1" t="s">
        <v>596</v>
      </c>
      <c r="G21" s="1">
        <v>367</v>
      </c>
      <c r="H21" s="1">
        <v>740</v>
      </c>
      <c r="I21" s="1" t="s">
        <v>305</v>
      </c>
      <c r="J21" s="1" t="s">
        <v>628</v>
      </c>
      <c r="K21" s="1" t="s">
        <v>592</v>
      </c>
      <c r="L21" s="22">
        <v>43173</v>
      </c>
      <c r="M21" s="22">
        <v>43342</v>
      </c>
      <c r="N21" s="22">
        <f t="shared" si="0"/>
        <v>43173</v>
      </c>
      <c r="O21" s="22">
        <f t="shared" si="1"/>
        <v>43342</v>
      </c>
      <c r="P2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169</v>
      </c>
    </row>
    <row r="22" spans="2:16" hidden="1" x14ac:dyDescent="0.3">
      <c r="B22" s="1">
        <v>73</v>
      </c>
      <c r="C22" s="1">
        <v>4252</v>
      </c>
      <c r="D22" s="1" t="s">
        <v>602</v>
      </c>
      <c r="E22" s="1" t="s">
        <v>595</v>
      </c>
      <c r="F22" s="1" t="s">
        <v>589</v>
      </c>
      <c r="G22" s="1">
        <v>315</v>
      </c>
      <c r="H22" s="1">
        <v>937</v>
      </c>
      <c r="I22" s="1" t="s">
        <v>17</v>
      </c>
      <c r="J22" s="1" t="s">
        <v>629</v>
      </c>
      <c r="K22" s="1" t="s">
        <v>599</v>
      </c>
      <c r="L22" s="22">
        <v>34034</v>
      </c>
      <c r="M22" s="22"/>
      <c r="N22" s="22" t="str">
        <f t="shared" si="0"/>
        <v/>
      </c>
      <c r="O22" s="22" t="str">
        <f t="shared" si="1"/>
        <v/>
      </c>
      <c r="P2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3" spans="2:16" x14ac:dyDescent="0.3">
      <c r="B23" s="1">
        <v>75</v>
      </c>
      <c r="C23" s="1">
        <v>5489</v>
      </c>
      <c r="D23" s="1" t="s">
        <v>605</v>
      </c>
      <c r="E23" s="1" t="s">
        <v>595</v>
      </c>
      <c r="F23" s="1" t="s">
        <v>596</v>
      </c>
      <c r="G23" s="1">
        <v>869</v>
      </c>
      <c r="H23" s="1">
        <v>1317</v>
      </c>
      <c r="I23" s="1" t="s">
        <v>630</v>
      </c>
      <c r="J23" s="1" t="s">
        <v>631</v>
      </c>
      <c r="K23" s="1" t="s">
        <v>592</v>
      </c>
      <c r="L23" s="22">
        <v>37404</v>
      </c>
      <c r="M23" s="22">
        <v>37507</v>
      </c>
      <c r="N23" s="22">
        <f t="shared" si="0"/>
        <v>37404</v>
      </c>
      <c r="O23" s="22">
        <f t="shared" si="1"/>
        <v>37507</v>
      </c>
      <c r="P2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103</v>
      </c>
    </row>
    <row r="24" spans="2:16" hidden="1" x14ac:dyDescent="0.3">
      <c r="B24" s="1">
        <v>82</v>
      </c>
      <c r="C24" s="1">
        <v>3132</v>
      </c>
      <c r="D24" s="1" t="s">
        <v>632</v>
      </c>
      <c r="E24" s="1" t="s">
        <v>588</v>
      </c>
      <c r="F24" s="1" t="s">
        <v>589</v>
      </c>
      <c r="G24" s="1">
        <v>121</v>
      </c>
      <c r="H24" s="1">
        <v>557</v>
      </c>
      <c r="I24" s="1" t="s">
        <v>633</v>
      </c>
      <c r="J24" s="1" t="s">
        <v>634</v>
      </c>
      <c r="K24" s="1" t="s">
        <v>599</v>
      </c>
      <c r="L24" s="22">
        <v>35579</v>
      </c>
      <c r="M24" s="22"/>
      <c r="N24" s="22" t="str">
        <f t="shared" si="0"/>
        <v/>
      </c>
      <c r="O24" s="22" t="str">
        <f t="shared" si="1"/>
        <v/>
      </c>
      <c r="P2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5" spans="2:16" hidden="1" x14ac:dyDescent="0.3">
      <c r="B25" s="1">
        <v>95</v>
      </c>
      <c r="C25" s="1">
        <v>6546</v>
      </c>
      <c r="D25" s="1" t="s">
        <v>635</v>
      </c>
      <c r="E25" s="1" t="s">
        <v>595</v>
      </c>
      <c r="F25" s="1" t="s">
        <v>596</v>
      </c>
      <c r="G25" s="1">
        <v>660</v>
      </c>
      <c r="H25" s="1">
        <v>1208</v>
      </c>
      <c r="I25" s="1" t="s">
        <v>636</v>
      </c>
      <c r="J25" s="1" t="s">
        <v>637</v>
      </c>
      <c r="K25" s="1" t="s">
        <v>599</v>
      </c>
      <c r="L25" s="22">
        <v>41375</v>
      </c>
      <c r="M25" s="22"/>
      <c r="N25" s="22" t="str">
        <f t="shared" si="0"/>
        <v/>
      </c>
      <c r="O25" s="22" t="str">
        <f t="shared" si="1"/>
        <v/>
      </c>
      <c r="P2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6" spans="2:16" hidden="1" x14ac:dyDescent="0.3">
      <c r="B26" s="1">
        <v>97</v>
      </c>
      <c r="C26" s="1">
        <v>9423</v>
      </c>
      <c r="D26" s="1" t="s">
        <v>594</v>
      </c>
      <c r="E26" s="1" t="s">
        <v>595</v>
      </c>
      <c r="F26" s="1" t="s">
        <v>589</v>
      </c>
      <c r="G26" s="1">
        <v>603</v>
      </c>
      <c r="H26" s="1">
        <v>1167</v>
      </c>
      <c r="I26" s="1" t="s">
        <v>638</v>
      </c>
      <c r="J26" s="1" t="s">
        <v>639</v>
      </c>
      <c r="K26" s="1" t="s">
        <v>599</v>
      </c>
      <c r="L26" s="22">
        <v>40688</v>
      </c>
      <c r="M26" s="22"/>
      <c r="N26" s="22" t="str">
        <f t="shared" si="0"/>
        <v/>
      </c>
      <c r="O26" s="22" t="str">
        <f t="shared" si="1"/>
        <v/>
      </c>
      <c r="P2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7" spans="2:16" hidden="1" x14ac:dyDescent="0.3">
      <c r="B27" s="1">
        <v>105</v>
      </c>
      <c r="C27" s="1">
        <v>8808</v>
      </c>
      <c r="D27" s="1" t="s">
        <v>609</v>
      </c>
      <c r="E27" s="1" t="s">
        <v>595</v>
      </c>
      <c r="F27" s="1" t="s">
        <v>596</v>
      </c>
      <c r="G27" s="1">
        <v>949</v>
      </c>
      <c r="H27" s="1">
        <v>1419</v>
      </c>
      <c r="I27" s="1" t="s">
        <v>640</v>
      </c>
      <c r="J27" s="1" t="s">
        <v>641</v>
      </c>
      <c r="K27" s="1" t="s">
        <v>599</v>
      </c>
      <c r="L27" s="22">
        <v>35669</v>
      </c>
      <c r="M27" s="22"/>
      <c r="N27" s="22" t="str">
        <f t="shared" si="0"/>
        <v/>
      </c>
      <c r="O27" s="22" t="str">
        <f t="shared" si="1"/>
        <v/>
      </c>
      <c r="P2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8" spans="2:16" hidden="1" x14ac:dyDescent="0.3">
      <c r="B28" s="1">
        <v>109</v>
      </c>
      <c r="C28" s="1">
        <v>6787</v>
      </c>
      <c r="D28" s="1" t="s">
        <v>632</v>
      </c>
      <c r="E28" s="1" t="s">
        <v>595</v>
      </c>
      <c r="F28" s="1" t="s">
        <v>589</v>
      </c>
      <c r="G28" s="1">
        <v>715</v>
      </c>
      <c r="H28" s="1">
        <v>1185</v>
      </c>
      <c r="I28" s="1" t="s">
        <v>305</v>
      </c>
      <c r="J28" s="1" t="s">
        <v>642</v>
      </c>
      <c r="K28" s="1" t="s">
        <v>599</v>
      </c>
      <c r="L28" s="22">
        <v>41777</v>
      </c>
      <c r="M28" s="22"/>
      <c r="N28" s="22" t="str">
        <f t="shared" si="0"/>
        <v/>
      </c>
      <c r="O28" s="22" t="str">
        <f t="shared" si="1"/>
        <v/>
      </c>
      <c r="P2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9" spans="2:16" x14ac:dyDescent="0.3">
      <c r="B29" s="1">
        <v>127</v>
      </c>
      <c r="C29" s="1">
        <v>9645</v>
      </c>
      <c r="D29" s="1" t="s">
        <v>632</v>
      </c>
      <c r="E29" s="1" t="s">
        <v>588</v>
      </c>
      <c r="F29" s="1" t="s">
        <v>589</v>
      </c>
      <c r="G29" s="1">
        <v>916</v>
      </c>
      <c r="H29" s="1">
        <v>1143</v>
      </c>
      <c r="I29" s="1" t="s">
        <v>643</v>
      </c>
      <c r="J29" s="1" t="s">
        <v>644</v>
      </c>
      <c r="K29" s="1" t="s">
        <v>592</v>
      </c>
      <c r="L29" s="22">
        <v>38725</v>
      </c>
      <c r="M29" s="22">
        <v>38726</v>
      </c>
      <c r="N29" s="22">
        <f t="shared" si="0"/>
        <v>38725</v>
      </c>
      <c r="O29" s="22">
        <f t="shared" si="1"/>
        <v>38726</v>
      </c>
      <c r="P2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</v>
      </c>
    </row>
    <row r="30" spans="2:16" hidden="1" x14ac:dyDescent="0.3">
      <c r="B30" s="1">
        <v>128</v>
      </c>
      <c r="C30" s="1">
        <v>8786</v>
      </c>
      <c r="D30" s="1" t="s">
        <v>587</v>
      </c>
      <c r="E30" s="1" t="s">
        <v>588</v>
      </c>
      <c r="F30" s="1" t="s">
        <v>589</v>
      </c>
      <c r="G30" s="1">
        <v>718</v>
      </c>
      <c r="H30" s="1">
        <v>1486</v>
      </c>
      <c r="I30" s="1" t="s">
        <v>105</v>
      </c>
      <c r="J30" s="1" t="s">
        <v>645</v>
      </c>
      <c r="K30" s="1" t="s">
        <v>599</v>
      </c>
      <c r="L30" s="22">
        <v>33685</v>
      </c>
      <c r="M30" s="22"/>
      <c r="N30" s="22" t="str">
        <f t="shared" si="0"/>
        <v/>
      </c>
      <c r="O30" s="22" t="str">
        <f t="shared" si="1"/>
        <v/>
      </c>
      <c r="P3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1" spans="2:16" x14ac:dyDescent="0.3">
      <c r="B31" s="1">
        <v>129</v>
      </c>
      <c r="C31" s="1">
        <v>7633</v>
      </c>
      <c r="D31" s="1" t="s">
        <v>646</v>
      </c>
      <c r="E31" s="1" t="s">
        <v>595</v>
      </c>
      <c r="F31" s="1" t="s">
        <v>596</v>
      </c>
      <c r="G31" s="1">
        <v>379</v>
      </c>
      <c r="H31" s="1">
        <v>590</v>
      </c>
      <c r="I31" s="1" t="s">
        <v>647</v>
      </c>
      <c r="J31" s="1" t="s">
        <v>648</v>
      </c>
      <c r="K31" s="1" t="s">
        <v>592</v>
      </c>
      <c r="L31" s="22">
        <v>26046</v>
      </c>
      <c r="M31" s="22">
        <v>26238</v>
      </c>
      <c r="N31" s="22">
        <f t="shared" si="0"/>
        <v>26046</v>
      </c>
      <c r="O31" s="22">
        <f t="shared" si="1"/>
        <v>26238</v>
      </c>
      <c r="P3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192</v>
      </c>
    </row>
    <row r="32" spans="2:16" hidden="1" x14ac:dyDescent="0.3">
      <c r="B32" s="1">
        <v>135</v>
      </c>
      <c r="C32" s="1">
        <v>8894</v>
      </c>
      <c r="D32" s="1" t="s">
        <v>594</v>
      </c>
      <c r="E32" s="1" t="s">
        <v>595</v>
      </c>
      <c r="F32" s="1" t="s">
        <v>589</v>
      </c>
      <c r="G32" s="1">
        <v>901</v>
      </c>
      <c r="H32" s="1">
        <v>1393</v>
      </c>
      <c r="I32" s="1" t="s">
        <v>649</v>
      </c>
      <c r="J32" s="1" t="s">
        <v>650</v>
      </c>
      <c r="K32" s="1" t="s">
        <v>599</v>
      </c>
      <c r="L32" s="22">
        <v>38240</v>
      </c>
      <c r="M32" s="22"/>
      <c r="N32" s="22" t="str">
        <f t="shared" si="0"/>
        <v/>
      </c>
      <c r="O32" s="22" t="str">
        <f t="shared" si="1"/>
        <v/>
      </c>
      <c r="P3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3" spans="2:16" hidden="1" x14ac:dyDescent="0.3">
      <c r="B33" s="1">
        <v>138</v>
      </c>
      <c r="C33" s="1">
        <v>3089</v>
      </c>
      <c r="D33" s="1" t="s">
        <v>602</v>
      </c>
      <c r="E33" s="1" t="s">
        <v>595</v>
      </c>
      <c r="F33" s="1" t="s">
        <v>596</v>
      </c>
      <c r="G33" s="1">
        <v>382</v>
      </c>
      <c r="H33" s="1">
        <v>714</v>
      </c>
      <c r="I33" s="1" t="s">
        <v>651</v>
      </c>
      <c r="J33" s="1" t="s">
        <v>29</v>
      </c>
      <c r="K33" s="1" t="s">
        <v>599</v>
      </c>
      <c r="L33" s="22">
        <v>39500</v>
      </c>
      <c r="M33" s="22"/>
      <c r="N33" s="22" t="str">
        <f t="shared" si="0"/>
        <v/>
      </c>
      <c r="O33" s="22" t="str">
        <f t="shared" si="1"/>
        <v/>
      </c>
      <c r="P3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4" spans="2:16" x14ac:dyDescent="0.3">
      <c r="B34" s="1">
        <v>140</v>
      </c>
      <c r="C34" s="1">
        <v>308</v>
      </c>
      <c r="D34" s="1" t="s">
        <v>632</v>
      </c>
      <c r="E34" s="1" t="s">
        <v>588</v>
      </c>
      <c r="F34" s="1" t="s">
        <v>596</v>
      </c>
      <c r="G34" s="1">
        <v>226</v>
      </c>
      <c r="H34" s="1">
        <v>970</v>
      </c>
      <c r="I34" s="1" t="s">
        <v>652</v>
      </c>
      <c r="J34" s="1" t="s">
        <v>653</v>
      </c>
      <c r="K34" s="1" t="s">
        <v>592</v>
      </c>
      <c r="L34" s="22">
        <v>38878</v>
      </c>
      <c r="M34" s="22">
        <v>38915</v>
      </c>
      <c r="N34" s="22">
        <f t="shared" si="0"/>
        <v>38878</v>
      </c>
      <c r="O34" s="22">
        <f t="shared" si="1"/>
        <v>38915</v>
      </c>
      <c r="P3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37</v>
      </c>
    </row>
    <row r="35" spans="2:16" hidden="1" x14ac:dyDescent="0.3">
      <c r="B35" s="1">
        <v>142</v>
      </c>
      <c r="C35" s="1">
        <v>3095</v>
      </c>
      <c r="D35" s="1" t="s">
        <v>587</v>
      </c>
      <c r="E35" s="1" t="s">
        <v>595</v>
      </c>
      <c r="F35" s="1" t="s">
        <v>589</v>
      </c>
      <c r="G35" s="1">
        <v>550</v>
      </c>
      <c r="H35" s="1">
        <v>1171</v>
      </c>
      <c r="I35" s="1" t="s">
        <v>654</v>
      </c>
      <c r="J35" s="1" t="s">
        <v>655</v>
      </c>
      <c r="K35" s="1" t="s">
        <v>599</v>
      </c>
      <c r="L35" s="22">
        <v>30549</v>
      </c>
      <c r="M35" s="22"/>
      <c r="N35" s="22" t="str">
        <f t="shared" si="0"/>
        <v/>
      </c>
      <c r="O35" s="22" t="str">
        <f t="shared" si="1"/>
        <v/>
      </c>
      <c r="P3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6" spans="2:16" x14ac:dyDescent="0.3">
      <c r="B36" s="1">
        <v>147</v>
      </c>
      <c r="C36" s="1">
        <v>207</v>
      </c>
      <c r="D36" s="1" t="s">
        <v>609</v>
      </c>
      <c r="E36" s="1" t="s">
        <v>595</v>
      </c>
      <c r="F36" s="1" t="s">
        <v>589</v>
      </c>
      <c r="G36" s="1">
        <v>369</v>
      </c>
      <c r="H36" s="1">
        <v>646</v>
      </c>
      <c r="I36" s="1" t="s">
        <v>284</v>
      </c>
      <c r="J36" s="1" t="s">
        <v>656</v>
      </c>
      <c r="K36" s="1" t="s">
        <v>592</v>
      </c>
      <c r="L36" s="22">
        <v>38431</v>
      </c>
      <c r="M36" s="22">
        <v>38610</v>
      </c>
      <c r="N36" s="22">
        <f t="shared" si="0"/>
        <v>38431</v>
      </c>
      <c r="O36" s="22">
        <f t="shared" si="1"/>
        <v>38610</v>
      </c>
      <c r="P3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179</v>
      </c>
    </row>
    <row r="37" spans="2:16" hidden="1" x14ac:dyDescent="0.3">
      <c r="B37" s="1">
        <v>155</v>
      </c>
      <c r="C37" s="1">
        <v>1897</v>
      </c>
      <c r="D37" s="1" t="s">
        <v>619</v>
      </c>
      <c r="E37" s="1" t="s">
        <v>595</v>
      </c>
      <c r="F37" s="1" t="s">
        <v>589</v>
      </c>
      <c r="G37" s="1">
        <v>52</v>
      </c>
      <c r="H37" s="1">
        <v>293</v>
      </c>
      <c r="I37" s="1" t="s">
        <v>17</v>
      </c>
      <c r="J37" s="1" t="s">
        <v>657</v>
      </c>
      <c r="K37" s="1" t="s">
        <v>599</v>
      </c>
      <c r="L37" s="22">
        <v>37887</v>
      </c>
      <c r="M37" s="22"/>
      <c r="N37" s="22" t="str">
        <f t="shared" si="0"/>
        <v/>
      </c>
      <c r="O37" s="22" t="str">
        <f t="shared" si="1"/>
        <v/>
      </c>
      <c r="P3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38" spans="2:16" x14ac:dyDescent="0.3">
      <c r="B38" s="1">
        <v>158</v>
      </c>
      <c r="C38" s="1">
        <v>2220</v>
      </c>
      <c r="D38" s="1" t="s">
        <v>616</v>
      </c>
      <c r="E38" s="1" t="s">
        <v>595</v>
      </c>
      <c r="F38" s="1" t="s">
        <v>589</v>
      </c>
      <c r="G38" s="1">
        <v>479</v>
      </c>
      <c r="H38" s="1">
        <v>861</v>
      </c>
      <c r="I38" s="1" t="s">
        <v>17</v>
      </c>
      <c r="J38" s="1" t="s">
        <v>658</v>
      </c>
      <c r="K38" s="1" t="s">
        <v>592</v>
      </c>
      <c r="L38" s="22">
        <v>27850</v>
      </c>
      <c r="M38" s="22">
        <v>27941</v>
      </c>
      <c r="N38" s="22">
        <f t="shared" ref="N38:N69" si="2">IF(OR(ISBLANK(L38), ISBLANK(M38)), "", IF(L38 &lt; M38, L38, M38))</f>
        <v>27850</v>
      </c>
      <c r="O38" s="22">
        <f t="shared" ref="O38:O69" si="3">IF(OR(ISBLANK(L38), ISBLANK(M38)), "", IF(L38 &gt; M38, L38, M38))</f>
        <v>27941</v>
      </c>
      <c r="P3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91</v>
      </c>
    </row>
    <row r="39" spans="2:16" x14ac:dyDescent="0.3">
      <c r="B39" s="1">
        <v>162</v>
      </c>
      <c r="C39" s="1">
        <v>6717</v>
      </c>
      <c r="D39" s="1" t="s">
        <v>587</v>
      </c>
      <c r="E39" s="1" t="s">
        <v>595</v>
      </c>
      <c r="F39" s="1" t="s">
        <v>589</v>
      </c>
      <c r="G39" s="1">
        <v>209</v>
      </c>
      <c r="H39" s="1">
        <v>665</v>
      </c>
      <c r="I39" s="1" t="s">
        <v>659</v>
      </c>
      <c r="J39" s="1" t="s">
        <v>660</v>
      </c>
      <c r="K39" s="1" t="s">
        <v>592</v>
      </c>
      <c r="L39" s="22">
        <v>30112</v>
      </c>
      <c r="M39" s="22">
        <v>30253</v>
      </c>
      <c r="N39" s="22">
        <f t="shared" si="2"/>
        <v>30112</v>
      </c>
      <c r="O39" s="22">
        <f t="shared" si="3"/>
        <v>30253</v>
      </c>
      <c r="P3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141</v>
      </c>
    </row>
    <row r="40" spans="2:16" hidden="1" x14ac:dyDescent="0.3">
      <c r="B40" s="1">
        <v>164</v>
      </c>
      <c r="C40" s="1">
        <v>2332</v>
      </c>
      <c r="D40" s="1" t="s">
        <v>619</v>
      </c>
      <c r="E40" s="1" t="s">
        <v>588</v>
      </c>
      <c r="F40" s="1" t="s">
        <v>589</v>
      </c>
      <c r="G40" s="1">
        <v>457</v>
      </c>
      <c r="H40" s="1">
        <v>855</v>
      </c>
      <c r="I40" s="1" t="s">
        <v>661</v>
      </c>
      <c r="J40" s="1" t="s">
        <v>662</v>
      </c>
      <c r="K40" s="1" t="s">
        <v>599</v>
      </c>
      <c r="L40" s="22">
        <v>27879</v>
      </c>
      <c r="M40" s="22"/>
      <c r="N40" s="22" t="str">
        <f t="shared" si="2"/>
        <v/>
      </c>
      <c r="O40" s="22" t="str">
        <f t="shared" si="3"/>
        <v/>
      </c>
      <c r="P4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1" spans="2:16" hidden="1" x14ac:dyDescent="0.3">
      <c r="B41" s="1">
        <v>165</v>
      </c>
      <c r="C41" s="1">
        <v>5543</v>
      </c>
      <c r="D41" s="1" t="s">
        <v>609</v>
      </c>
      <c r="E41" s="1" t="s">
        <v>595</v>
      </c>
      <c r="F41" s="1" t="s">
        <v>596</v>
      </c>
      <c r="G41" s="1">
        <v>347</v>
      </c>
      <c r="H41" s="1">
        <v>786</v>
      </c>
      <c r="I41" s="1" t="s">
        <v>639</v>
      </c>
      <c r="J41" s="1" t="s">
        <v>663</v>
      </c>
      <c r="K41" s="1" t="s">
        <v>599</v>
      </c>
      <c r="L41" s="22">
        <v>29039</v>
      </c>
      <c r="M41" s="22"/>
      <c r="N41" s="22" t="str">
        <f t="shared" si="2"/>
        <v/>
      </c>
      <c r="O41" s="22" t="str">
        <f t="shared" si="3"/>
        <v/>
      </c>
      <c r="P4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2" spans="2:16" x14ac:dyDescent="0.3">
      <c r="B42" s="1">
        <v>168</v>
      </c>
      <c r="C42" s="1">
        <v>9934</v>
      </c>
      <c r="D42" s="1" t="s">
        <v>587</v>
      </c>
      <c r="E42" s="1" t="s">
        <v>595</v>
      </c>
      <c r="F42" s="1" t="s">
        <v>596</v>
      </c>
      <c r="G42" s="1">
        <v>26</v>
      </c>
      <c r="H42" s="1">
        <v>47</v>
      </c>
      <c r="I42" s="1" t="s">
        <v>664</v>
      </c>
      <c r="J42" s="1" t="s">
        <v>665</v>
      </c>
      <c r="K42" s="1" t="s">
        <v>592</v>
      </c>
      <c r="L42" s="22">
        <v>35435</v>
      </c>
      <c r="M42" s="22">
        <v>35593</v>
      </c>
      <c r="N42" s="22">
        <f t="shared" si="2"/>
        <v>35435</v>
      </c>
      <c r="O42" s="22">
        <f t="shared" si="3"/>
        <v>35593</v>
      </c>
      <c r="P4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158</v>
      </c>
    </row>
    <row r="43" spans="2:16" x14ac:dyDescent="0.3">
      <c r="B43" s="1">
        <v>169</v>
      </c>
      <c r="C43" s="1">
        <v>8933</v>
      </c>
      <c r="D43" s="1" t="s">
        <v>635</v>
      </c>
      <c r="E43" s="1" t="s">
        <v>588</v>
      </c>
      <c r="F43" s="1" t="s">
        <v>589</v>
      </c>
      <c r="G43" s="1">
        <v>576</v>
      </c>
      <c r="H43" s="1">
        <v>1077</v>
      </c>
      <c r="I43" s="1" t="s">
        <v>666</v>
      </c>
      <c r="J43" s="1" t="s">
        <v>667</v>
      </c>
      <c r="K43" s="1" t="s">
        <v>592</v>
      </c>
      <c r="L43" s="22">
        <v>42811</v>
      </c>
      <c r="M43" s="22">
        <v>42971</v>
      </c>
      <c r="N43" s="22">
        <f t="shared" si="2"/>
        <v>42811</v>
      </c>
      <c r="O43" s="22">
        <f t="shared" si="3"/>
        <v>42971</v>
      </c>
      <c r="P4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160</v>
      </c>
    </row>
    <row r="44" spans="2:16" x14ac:dyDescent="0.3">
      <c r="B44" s="1">
        <v>172</v>
      </c>
      <c r="C44" s="1">
        <v>3140</v>
      </c>
      <c r="D44" s="1" t="s">
        <v>646</v>
      </c>
      <c r="E44" s="1" t="s">
        <v>588</v>
      </c>
      <c r="F44" s="1" t="s">
        <v>589</v>
      </c>
      <c r="G44" s="1">
        <v>726</v>
      </c>
      <c r="H44" s="1">
        <v>1381</v>
      </c>
      <c r="I44" s="1" t="s">
        <v>668</v>
      </c>
      <c r="J44" s="1" t="s">
        <v>669</v>
      </c>
      <c r="K44" s="1" t="s">
        <v>592</v>
      </c>
      <c r="L44" s="22">
        <v>38289</v>
      </c>
      <c r="M44" s="22">
        <v>38286</v>
      </c>
      <c r="N44" s="22">
        <f t="shared" si="2"/>
        <v>38286</v>
      </c>
      <c r="O44" s="22">
        <f t="shared" si="3"/>
        <v>38289</v>
      </c>
      <c r="P4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</v>
      </c>
    </row>
    <row r="45" spans="2:16" x14ac:dyDescent="0.3">
      <c r="B45" s="1">
        <v>178</v>
      </c>
      <c r="C45" s="1">
        <v>2593</v>
      </c>
      <c r="D45" s="1" t="s">
        <v>594</v>
      </c>
      <c r="E45" s="1" t="s">
        <v>588</v>
      </c>
      <c r="F45" s="1" t="s">
        <v>589</v>
      </c>
      <c r="G45" s="1">
        <v>745</v>
      </c>
      <c r="H45" s="1">
        <v>1383</v>
      </c>
      <c r="I45" s="1" t="s">
        <v>670</v>
      </c>
      <c r="J45" s="1" t="s">
        <v>671</v>
      </c>
      <c r="K45" s="1" t="s">
        <v>592</v>
      </c>
      <c r="L45" s="22">
        <v>39814</v>
      </c>
      <c r="M45" s="22">
        <v>39839</v>
      </c>
      <c r="N45" s="22">
        <f t="shared" si="2"/>
        <v>39814</v>
      </c>
      <c r="O45" s="22">
        <f t="shared" si="3"/>
        <v>39839</v>
      </c>
      <c r="P4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</v>
      </c>
    </row>
    <row r="46" spans="2:16" hidden="1" x14ac:dyDescent="0.3">
      <c r="B46" s="1">
        <v>180</v>
      </c>
      <c r="C46" s="1">
        <v>519</v>
      </c>
      <c r="D46" s="1" t="s">
        <v>632</v>
      </c>
      <c r="E46" s="1" t="s">
        <v>595</v>
      </c>
      <c r="F46" s="1" t="s">
        <v>596</v>
      </c>
      <c r="G46" s="1">
        <v>588</v>
      </c>
      <c r="H46" s="1">
        <v>1182</v>
      </c>
      <c r="I46" s="1" t="s">
        <v>325</v>
      </c>
      <c r="J46" s="1" t="s">
        <v>672</v>
      </c>
      <c r="K46" s="1" t="s">
        <v>599</v>
      </c>
      <c r="L46" s="22">
        <v>27485</v>
      </c>
      <c r="M46" s="22"/>
      <c r="N46" s="22" t="str">
        <f t="shared" si="2"/>
        <v/>
      </c>
      <c r="O46" s="22" t="str">
        <f t="shared" si="3"/>
        <v/>
      </c>
      <c r="P4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47" spans="2:16" x14ac:dyDescent="0.3">
      <c r="B47" s="1">
        <v>191</v>
      </c>
      <c r="C47" s="1">
        <v>6798</v>
      </c>
      <c r="D47" s="1" t="s">
        <v>602</v>
      </c>
      <c r="E47" s="1" t="s">
        <v>588</v>
      </c>
      <c r="F47" s="1" t="s">
        <v>589</v>
      </c>
      <c r="G47" s="1">
        <v>997</v>
      </c>
      <c r="H47" s="1">
        <v>1382</v>
      </c>
      <c r="I47" s="1" t="s">
        <v>673</v>
      </c>
      <c r="J47" s="1" t="s">
        <v>674</v>
      </c>
      <c r="K47" s="1" t="s">
        <v>592</v>
      </c>
      <c r="L47" s="22">
        <v>32511</v>
      </c>
      <c r="M47" s="22">
        <v>32798</v>
      </c>
      <c r="N47" s="22">
        <f t="shared" si="2"/>
        <v>32511</v>
      </c>
      <c r="O47" s="22">
        <f t="shared" si="3"/>
        <v>32798</v>
      </c>
      <c r="P4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287</v>
      </c>
    </row>
    <row r="48" spans="2:16" x14ac:dyDescent="0.3">
      <c r="B48" s="1">
        <v>197</v>
      </c>
      <c r="C48" s="1">
        <v>4142</v>
      </c>
      <c r="D48" s="1" t="s">
        <v>646</v>
      </c>
      <c r="E48" s="1" t="s">
        <v>595</v>
      </c>
      <c r="F48" s="1" t="s">
        <v>589</v>
      </c>
      <c r="G48" s="1">
        <v>98</v>
      </c>
      <c r="H48" s="1">
        <v>360</v>
      </c>
      <c r="I48" s="1" t="s">
        <v>675</v>
      </c>
      <c r="J48" s="1" t="s">
        <v>676</v>
      </c>
      <c r="K48" s="1" t="s">
        <v>592</v>
      </c>
      <c r="L48" s="22">
        <v>32596</v>
      </c>
      <c r="M48" s="22">
        <v>32743</v>
      </c>
      <c r="N48" s="22">
        <f t="shared" si="2"/>
        <v>32596</v>
      </c>
      <c r="O48" s="22">
        <f t="shared" si="3"/>
        <v>32743</v>
      </c>
      <c r="P4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147</v>
      </c>
    </row>
    <row r="49" spans="2:16" hidden="1" x14ac:dyDescent="0.3">
      <c r="B49" s="1">
        <v>199</v>
      </c>
      <c r="C49" s="1">
        <v>2620</v>
      </c>
      <c r="D49" s="1" t="s">
        <v>635</v>
      </c>
      <c r="E49" s="1" t="s">
        <v>595</v>
      </c>
      <c r="F49" s="1" t="s">
        <v>596</v>
      </c>
      <c r="G49" s="1">
        <v>829</v>
      </c>
      <c r="H49" s="1">
        <v>1145</v>
      </c>
      <c r="I49" s="1" t="s">
        <v>677</v>
      </c>
      <c r="J49" s="1" t="s">
        <v>678</v>
      </c>
      <c r="K49" s="1" t="s">
        <v>599</v>
      </c>
      <c r="L49" s="22">
        <v>39290</v>
      </c>
      <c r="M49" s="22"/>
      <c r="N49" s="22" t="str">
        <f t="shared" si="2"/>
        <v/>
      </c>
      <c r="O49" s="22" t="str">
        <f t="shared" si="3"/>
        <v/>
      </c>
      <c r="P4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0" spans="2:16" hidden="1" x14ac:dyDescent="0.3">
      <c r="B50" s="1">
        <v>201</v>
      </c>
      <c r="C50" s="1">
        <v>8703</v>
      </c>
      <c r="D50" s="1" t="s">
        <v>602</v>
      </c>
      <c r="E50" s="1" t="s">
        <v>595</v>
      </c>
      <c r="F50" s="1" t="s">
        <v>596</v>
      </c>
      <c r="G50" s="1">
        <v>482</v>
      </c>
      <c r="H50" s="1">
        <v>850</v>
      </c>
      <c r="I50" s="1" t="s">
        <v>679</v>
      </c>
      <c r="J50" s="1" t="s">
        <v>680</v>
      </c>
      <c r="K50" s="1" t="s">
        <v>599</v>
      </c>
      <c r="L50" s="22">
        <v>30287</v>
      </c>
      <c r="M50" s="22"/>
      <c r="N50" s="22" t="str">
        <f t="shared" si="2"/>
        <v/>
      </c>
      <c r="O50" s="22" t="str">
        <f t="shared" si="3"/>
        <v/>
      </c>
      <c r="P5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1" spans="2:16" x14ac:dyDescent="0.3">
      <c r="B51" s="1">
        <v>202</v>
      </c>
      <c r="C51" s="1">
        <v>9807</v>
      </c>
      <c r="D51" s="1" t="s">
        <v>602</v>
      </c>
      <c r="E51" s="1" t="s">
        <v>588</v>
      </c>
      <c r="F51" s="1" t="s">
        <v>589</v>
      </c>
      <c r="G51" s="1">
        <v>871</v>
      </c>
      <c r="H51" s="1">
        <v>1274</v>
      </c>
      <c r="I51" s="1" t="s">
        <v>681</v>
      </c>
      <c r="J51" s="1" t="s">
        <v>657</v>
      </c>
      <c r="K51" s="1" t="s">
        <v>592</v>
      </c>
      <c r="L51" s="22">
        <v>36918</v>
      </c>
      <c r="M51" s="22">
        <v>37106</v>
      </c>
      <c r="N51" s="22">
        <f t="shared" si="2"/>
        <v>36918</v>
      </c>
      <c r="O51" s="22">
        <f t="shared" si="3"/>
        <v>37106</v>
      </c>
      <c r="P5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188</v>
      </c>
    </row>
    <row r="52" spans="2:16" hidden="1" x14ac:dyDescent="0.3">
      <c r="B52" s="1">
        <v>206</v>
      </c>
      <c r="C52" s="1">
        <v>5894</v>
      </c>
      <c r="D52" s="1" t="s">
        <v>632</v>
      </c>
      <c r="E52" s="1" t="s">
        <v>588</v>
      </c>
      <c r="F52" s="1" t="s">
        <v>589</v>
      </c>
      <c r="G52" s="1">
        <v>854</v>
      </c>
      <c r="H52" s="1">
        <v>1251</v>
      </c>
      <c r="I52" s="1" t="s">
        <v>682</v>
      </c>
      <c r="J52" s="1" t="s">
        <v>157</v>
      </c>
      <c r="K52" s="1" t="s">
        <v>599</v>
      </c>
      <c r="L52" s="22">
        <v>41085</v>
      </c>
      <c r="M52" s="22"/>
      <c r="N52" s="22" t="str">
        <f t="shared" si="2"/>
        <v/>
      </c>
      <c r="O52" s="22" t="str">
        <f t="shared" si="3"/>
        <v/>
      </c>
      <c r="P5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3" spans="2:16" hidden="1" x14ac:dyDescent="0.3">
      <c r="B53" s="1">
        <v>210</v>
      </c>
      <c r="C53" s="1">
        <v>4732</v>
      </c>
      <c r="D53" s="1" t="s">
        <v>602</v>
      </c>
      <c r="E53" s="1" t="s">
        <v>588</v>
      </c>
      <c r="F53" s="1" t="s">
        <v>589</v>
      </c>
      <c r="G53" s="1">
        <v>591</v>
      </c>
      <c r="H53" s="1">
        <v>1433</v>
      </c>
      <c r="I53" s="1" t="s">
        <v>683</v>
      </c>
      <c r="J53" s="1" t="s">
        <v>276</v>
      </c>
      <c r="K53" s="1" t="s">
        <v>599</v>
      </c>
      <c r="L53" s="22">
        <v>38648</v>
      </c>
      <c r="M53" s="22"/>
      <c r="N53" s="22" t="str">
        <f t="shared" si="2"/>
        <v/>
      </c>
      <c r="O53" s="22" t="str">
        <f t="shared" si="3"/>
        <v/>
      </c>
      <c r="P5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54" spans="2:16" x14ac:dyDescent="0.3">
      <c r="B54" s="1">
        <v>211</v>
      </c>
      <c r="C54" s="1">
        <v>6225</v>
      </c>
      <c r="D54" s="1" t="s">
        <v>635</v>
      </c>
      <c r="E54" s="1" t="s">
        <v>595</v>
      </c>
      <c r="F54" s="1" t="s">
        <v>589</v>
      </c>
      <c r="G54" s="1">
        <v>912</v>
      </c>
      <c r="H54" s="1">
        <v>1220</v>
      </c>
      <c r="I54" s="1" t="s">
        <v>684</v>
      </c>
      <c r="J54" s="1" t="s">
        <v>685</v>
      </c>
      <c r="K54" s="1" t="s">
        <v>592</v>
      </c>
      <c r="L54" s="22">
        <v>38793</v>
      </c>
      <c r="M54" s="22">
        <v>39074</v>
      </c>
      <c r="N54" s="22">
        <f t="shared" si="2"/>
        <v>38793</v>
      </c>
      <c r="O54" s="22">
        <f t="shared" si="3"/>
        <v>39074</v>
      </c>
      <c r="P5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281</v>
      </c>
    </row>
    <row r="55" spans="2:16" x14ac:dyDescent="0.3">
      <c r="B55" s="1">
        <v>214</v>
      </c>
      <c r="C55" s="1">
        <v>4060</v>
      </c>
      <c r="D55" s="1" t="s">
        <v>646</v>
      </c>
      <c r="E55" s="1" t="s">
        <v>588</v>
      </c>
      <c r="F55" s="1" t="s">
        <v>596</v>
      </c>
      <c r="G55" s="1">
        <v>442</v>
      </c>
      <c r="H55" s="1">
        <v>713</v>
      </c>
      <c r="I55" s="1" t="s">
        <v>686</v>
      </c>
      <c r="J55" s="1" t="s">
        <v>687</v>
      </c>
      <c r="K55" s="1" t="s">
        <v>592</v>
      </c>
      <c r="L55" s="22">
        <v>31842</v>
      </c>
      <c r="M55" s="22">
        <v>31998</v>
      </c>
      <c r="N55" s="22">
        <f t="shared" si="2"/>
        <v>31842</v>
      </c>
      <c r="O55" s="22">
        <f t="shared" si="3"/>
        <v>31998</v>
      </c>
      <c r="P5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156</v>
      </c>
    </row>
    <row r="56" spans="2:16" x14ac:dyDescent="0.3">
      <c r="B56" s="1">
        <v>215</v>
      </c>
      <c r="C56" s="1">
        <v>7773</v>
      </c>
      <c r="D56" s="1" t="s">
        <v>635</v>
      </c>
      <c r="E56" s="1" t="s">
        <v>595</v>
      </c>
      <c r="F56" s="1" t="s">
        <v>589</v>
      </c>
      <c r="G56" s="1">
        <v>812</v>
      </c>
      <c r="H56" s="1">
        <v>1161</v>
      </c>
      <c r="I56" s="1" t="s">
        <v>688</v>
      </c>
      <c r="J56" s="1" t="s">
        <v>689</v>
      </c>
      <c r="K56" s="1" t="s">
        <v>592</v>
      </c>
      <c r="L56" s="22">
        <v>31057</v>
      </c>
      <c r="M56" s="22">
        <v>31078</v>
      </c>
      <c r="N56" s="22">
        <f t="shared" si="2"/>
        <v>31057</v>
      </c>
      <c r="O56" s="22">
        <f t="shared" si="3"/>
        <v>31078</v>
      </c>
      <c r="P5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</v>
      </c>
    </row>
    <row r="57" spans="2:16" x14ac:dyDescent="0.3">
      <c r="B57" s="1">
        <v>227</v>
      </c>
      <c r="C57" s="1">
        <v>4527</v>
      </c>
      <c r="D57" s="1" t="s">
        <v>609</v>
      </c>
      <c r="E57" s="1" t="s">
        <v>588</v>
      </c>
      <c r="F57" s="1" t="s">
        <v>596</v>
      </c>
      <c r="G57" s="1">
        <v>477</v>
      </c>
      <c r="H57" s="1">
        <v>564</v>
      </c>
      <c r="I57" s="1" t="s">
        <v>690</v>
      </c>
      <c r="J57" s="1" t="s">
        <v>691</v>
      </c>
      <c r="K57" s="1" t="s">
        <v>592</v>
      </c>
      <c r="L57" s="22">
        <v>37281</v>
      </c>
      <c r="M57" s="22">
        <v>37261</v>
      </c>
      <c r="N57" s="22">
        <f t="shared" si="2"/>
        <v>37261</v>
      </c>
      <c r="O57" s="22">
        <f t="shared" si="3"/>
        <v>37281</v>
      </c>
      <c r="P5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</v>
      </c>
    </row>
    <row r="58" spans="2:16" x14ac:dyDescent="0.3">
      <c r="B58" s="1">
        <v>228</v>
      </c>
      <c r="C58" s="1">
        <v>1164</v>
      </c>
      <c r="D58" s="1" t="s">
        <v>635</v>
      </c>
      <c r="E58" s="1" t="s">
        <v>595</v>
      </c>
      <c r="F58" s="1" t="s">
        <v>596</v>
      </c>
      <c r="G58" s="1">
        <v>269</v>
      </c>
      <c r="H58" s="1">
        <v>902</v>
      </c>
      <c r="I58" s="1" t="s">
        <v>17</v>
      </c>
      <c r="J58" s="1" t="s">
        <v>692</v>
      </c>
      <c r="K58" s="1" t="s">
        <v>592</v>
      </c>
      <c r="L58" s="22">
        <v>34423</v>
      </c>
      <c r="M58" s="22">
        <v>34433</v>
      </c>
      <c r="N58" s="22">
        <f t="shared" si="2"/>
        <v>34423</v>
      </c>
      <c r="O58" s="22">
        <f t="shared" si="3"/>
        <v>34433</v>
      </c>
      <c r="P5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</v>
      </c>
    </row>
    <row r="59" spans="2:16" hidden="1" x14ac:dyDescent="0.3">
      <c r="B59" s="1">
        <v>242</v>
      </c>
      <c r="C59" s="1">
        <v>4852</v>
      </c>
      <c r="D59" s="1" t="s">
        <v>594</v>
      </c>
      <c r="E59" s="1" t="s">
        <v>595</v>
      </c>
      <c r="F59" s="1" t="s">
        <v>596</v>
      </c>
      <c r="G59" s="1">
        <v>959</v>
      </c>
      <c r="H59" s="1">
        <v>1253</v>
      </c>
      <c r="I59" s="1" t="s">
        <v>693</v>
      </c>
      <c r="J59" s="1" t="s">
        <v>694</v>
      </c>
      <c r="K59" s="1" t="s">
        <v>599</v>
      </c>
      <c r="L59" s="22">
        <v>35408</v>
      </c>
      <c r="M59" s="22"/>
      <c r="N59" s="22" t="str">
        <f t="shared" si="2"/>
        <v/>
      </c>
      <c r="O59" s="22" t="str">
        <f t="shared" si="3"/>
        <v/>
      </c>
      <c r="P5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0" spans="2:16" x14ac:dyDescent="0.3">
      <c r="B60" s="1">
        <v>246</v>
      </c>
      <c r="C60" s="1">
        <v>3622</v>
      </c>
      <c r="D60" s="1" t="s">
        <v>695</v>
      </c>
      <c r="E60" s="1" t="s">
        <v>588</v>
      </c>
      <c r="F60" s="1" t="s">
        <v>589</v>
      </c>
      <c r="G60" s="1">
        <v>379</v>
      </c>
      <c r="H60" s="1">
        <v>963</v>
      </c>
      <c r="I60" s="1" t="s">
        <v>696</v>
      </c>
      <c r="J60" s="1" t="s">
        <v>697</v>
      </c>
      <c r="K60" s="1" t="s">
        <v>592</v>
      </c>
      <c r="L60" s="22">
        <v>43527</v>
      </c>
      <c r="M60" s="22">
        <v>43525</v>
      </c>
      <c r="N60" s="22">
        <f t="shared" si="2"/>
        <v>43525</v>
      </c>
      <c r="O60" s="22">
        <f t="shared" si="3"/>
        <v>43527</v>
      </c>
      <c r="P6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61" spans="2:16" x14ac:dyDescent="0.3">
      <c r="B61" s="1">
        <v>250</v>
      </c>
      <c r="C61" s="1">
        <v>1215</v>
      </c>
      <c r="D61" s="1" t="s">
        <v>594</v>
      </c>
      <c r="E61" s="1" t="s">
        <v>588</v>
      </c>
      <c r="F61" s="1" t="s">
        <v>589</v>
      </c>
      <c r="G61" s="1">
        <v>773</v>
      </c>
      <c r="H61" s="1">
        <v>1225</v>
      </c>
      <c r="I61" s="1" t="s">
        <v>698</v>
      </c>
      <c r="J61" s="1" t="s">
        <v>699</v>
      </c>
      <c r="K61" s="1" t="s">
        <v>592</v>
      </c>
      <c r="L61" s="22">
        <v>38978</v>
      </c>
      <c r="M61" s="22">
        <v>39012</v>
      </c>
      <c r="N61" s="22">
        <f t="shared" si="2"/>
        <v>38978</v>
      </c>
      <c r="O61" s="22">
        <f t="shared" si="3"/>
        <v>39012</v>
      </c>
      <c r="P6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34</v>
      </c>
    </row>
    <row r="62" spans="2:16" x14ac:dyDescent="0.3">
      <c r="B62" s="1">
        <v>251</v>
      </c>
      <c r="C62" s="1">
        <v>2183</v>
      </c>
      <c r="D62" s="1" t="s">
        <v>646</v>
      </c>
      <c r="E62" s="1" t="s">
        <v>588</v>
      </c>
      <c r="F62" s="1" t="s">
        <v>596</v>
      </c>
      <c r="G62" s="1">
        <v>422</v>
      </c>
      <c r="H62" s="1">
        <v>651</v>
      </c>
      <c r="I62" s="1" t="s">
        <v>700</v>
      </c>
      <c r="J62" s="1" t="s">
        <v>701</v>
      </c>
      <c r="K62" s="1" t="s">
        <v>592</v>
      </c>
      <c r="L62" s="22">
        <v>37919</v>
      </c>
      <c r="M62" s="22">
        <v>37957</v>
      </c>
      <c r="N62" s="22">
        <f t="shared" si="2"/>
        <v>37919</v>
      </c>
      <c r="O62" s="22">
        <f t="shared" si="3"/>
        <v>37957</v>
      </c>
      <c r="P6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38</v>
      </c>
    </row>
    <row r="63" spans="2:16" hidden="1" x14ac:dyDescent="0.3">
      <c r="B63" s="1">
        <v>261</v>
      </c>
      <c r="C63" s="1">
        <v>2216</v>
      </c>
      <c r="D63" s="1" t="s">
        <v>632</v>
      </c>
      <c r="E63" s="1" t="s">
        <v>595</v>
      </c>
      <c r="F63" s="1" t="s">
        <v>589</v>
      </c>
      <c r="G63" s="1">
        <v>994</v>
      </c>
      <c r="H63" s="1">
        <v>1020</v>
      </c>
      <c r="I63" s="1" t="s">
        <v>702</v>
      </c>
      <c r="J63" s="1" t="s">
        <v>703</v>
      </c>
      <c r="K63" s="1" t="s">
        <v>599</v>
      </c>
      <c r="L63" s="22">
        <v>34195</v>
      </c>
      <c r="M63" s="22"/>
      <c r="N63" s="22" t="str">
        <f t="shared" si="2"/>
        <v/>
      </c>
      <c r="O63" s="22" t="str">
        <f t="shared" si="3"/>
        <v/>
      </c>
      <c r="P6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4" spans="2:16" hidden="1" x14ac:dyDescent="0.3">
      <c r="B64" s="1">
        <v>279</v>
      </c>
      <c r="C64" s="1">
        <v>3172</v>
      </c>
      <c r="D64" s="1" t="s">
        <v>594</v>
      </c>
      <c r="E64" s="1" t="s">
        <v>588</v>
      </c>
      <c r="F64" s="1" t="s">
        <v>596</v>
      </c>
      <c r="G64" s="1">
        <v>84</v>
      </c>
      <c r="H64" s="1">
        <v>464</v>
      </c>
      <c r="I64" s="1" t="s">
        <v>704</v>
      </c>
      <c r="J64" s="1" t="s">
        <v>705</v>
      </c>
      <c r="K64" s="1" t="s">
        <v>599</v>
      </c>
      <c r="L64" s="22">
        <v>42447</v>
      </c>
      <c r="M64" s="22"/>
      <c r="N64" s="22" t="str">
        <f t="shared" si="2"/>
        <v/>
      </c>
      <c r="O64" s="22" t="str">
        <f t="shared" si="3"/>
        <v/>
      </c>
      <c r="P6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5" spans="2:16" x14ac:dyDescent="0.3">
      <c r="B65" s="1">
        <v>284</v>
      </c>
      <c r="C65" s="1">
        <v>249</v>
      </c>
      <c r="D65" s="1" t="s">
        <v>619</v>
      </c>
      <c r="E65" s="1" t="s">
        <v>588</v>
      </c>
      <c r="F65" s="1" t="s">
        <v>589</v>
      </c>
      <c r="G65" s="1">
        <v>145</v>
      </c>
      <c r="H65" s="1">
        <v>814</v>
      </c>
      <c r="I65" s="1" t="s">
        <v>706</v>
      </c>
      <c r="J65" s="1" t="s">
        <v>17</v>
      </c>
      <c r="K65" s="1" t="s">
        <v>592</v>
      </c>
      <c r="L65" s="22">
        <v>29988</v>
      </c>
      <c r="M65" s="22">
        <v>30018</v>
      </c>
      <c r="N65" s="22">
        <f t="shared" si="2"/>
        <v>29988</v>
      </c>
      <c r="O65" s="22">
        <f t="shared" si="3"/>
        <v>30018</v>
      </c>
      <c r="P6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30</v>
      </c>
    </row>
    <row r="66" spans="2:16" x14ac:dyDescent="0.3">
      <c r="B66" s="1">
        <v>286</v>
      </c>
      <c r="C66" s="1">
        <v>5387</v>
      </c>
      <c r="D66" s="1" t="s">
        <v>635</v>
      </c>
      <c r="E66" s="1" t="s">
        <v>595</v>
      </c>
      <c r="F66" s="1" t="s">
        <v>596</v>
      </c>
      <c r="G66" s="1">
        <v>193</v>
      </c>
      <c r="H66" s="1">
        <v>817</v>
      </c>
      <c r="I66" s="1" t="s">
        <v>707</v>
      </c>
      <c r="J66" s="1" t="s">
        <v>708</v>
      </c>
      <c r="K66" s="1" t="s">
        <v>592</v>
      </c>
      <c r="L66" s="22">
        <v>38509</v>
      </c>
      <c r="M66" s="22">
        <v>38610</v>
      </c>
      <c r="N66" s="22">
        <f t="shared" si="2"/>
        <v>38509</v>
      </c>
      <c r="O66" s="22">
        <f t="shared" si="3"/>
        <v>38610</v>
      </c>
      <c r="P6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101</v>
      </c>
    </row>
    <row r="67" spans="2:16" hidden="1" x14ac:dyDescent="0.3">
      <c r="B67" s="1">
        <v>298</v>
      </c>
      <c r="C67" s="1">
        <v>7764</v>
      </c>
      <c r="D67" s="1" t="s">
        <v>619</v>
      </c>
      <c r="E67" s="1" t="s">
        <v>588</v>
      </c>
      <c r="F67" s="1" t="s">
        <v>596</v>
      </c>
      <c r="G67" s="1">
        <v>717</v>
      </c>
      <c r="H67" s="1">
        <v>1297</v>
      </c>
      <c r="I67" s="1" t="s">
        <v>709</v>
      </c>
      <c r="J67" s="1" t="s">
        <v>654</v>
      </c>
      <c r="K67" s="1" t="s">
        <v>599</v>
      </c>
      <c r="L67" s="22">
        <v>28988</v>
      </c>
      <c r="M67" s="22"/>
      <c r="N67" s="22" t="str">
        <f t="shared" si="2"/>
        <v/>
      </c>
      <c r="O67" s="22" t="str">
        <f t="shared" si="3"/>
        <v/>
      </c>
      <c r="P6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68" spans="2:16" x14ac:dyDescent="0.3">
      <c r="B68" s="1">
        <v>304</v>
      </c>
      <c r="C68" s="1">
        <v>5958</v>
      </c>
      <c r="D68" s="1" t="s">
        <v>646</v>
      </c>
      <c r="E68" s="1" t="s">
        <v>595</v>
      </c>
      <c r="F68" s="1" t="s">
        <v>596</v>
      </c>
      <c r="G68" s="1">
        <v>540</v>
      </c>
      <c r="H68" s="1">
        <v>1172</v>
      </c>
      <c r="I68" s="1" t="s">
        <v>710</v>
      </c>
      <c r="J68" s="1" t="s">
        <v>711</v>
      </c>
      <c r="K68" s="1" t="s">
        <v>592</v>
      </c>
      <c r="L68" s="22">
        <v>38066</v>
      </c>
      <c r="M68" s="22">
        <v>38255</v>
      </c>
      <c r="N68" s="22">
        <f t="shared" si="2"/>
        <v>38066</v>
      </c>
      <c r="O68" s="22">
        <f t="shared" si="3"/>
        <v>38255</v>
      </c>
      <c r="P6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189</v>
      </c>
    </row>
    <row r="69" spans="2:16" x14ac:dyDescent="0.3">
      <c r="B69" s="1">
        <v>305</v>
      </c>
      <c r="C69" s="1">
        <v>1748</v>
      </c>
      <c r="D69" s="1" t="s">
        <v>695</v>
      </c>
      <c r="E69" s="1" t="s">
        <v>595</v>
      </c>
      <c r="F69" s="1" t="s">
        <v>589</v>
      </c>
      <c r="G69" s="1">
        <v>954</v>
      </c>
      <c r="H69" s="1">
        <v>1473</v>
      </c>
      <c r="I69" s="1" t="s">
        <v>712</v>
      </c>
      <c r="J69" s="1" t="s">
        <v>713</v>
      </c>
      <c r="K69" s="1" t="s">
        <v>592</v>
      </c>
      <c r="L69" s="22">
        <v>33827</v>
      </c>
      <c r="M69" s="22">
        <v>33909</v>
      </c>
      <c r="N69" s="22">
        <f t="shared" si="2"/>
        <v>33827</v>
      </c>
      <c r="O69" s="22">
        <f t="shared" si="3"/>
        <v>33909</v>
      </c>
      <c r="P6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82</v>
      </c>
    </row>
    <row r="70" spans="2:16" x14ac:dyDescent="0.3">
      <c r="B70" s="1">
        <v>306</v>
      </c>
      <c r="C70" s="1">
        <v>1201</v>
      </c>
      <c r="D70" s="1" t="s">
        <v>619</v>
      </c>
      <c r="E70" s="1" t="s">
        <v>595</v>
      </c>
      <c r="F70" s="1" t="s">
        <v>596</v>
      </c>
      <c r="G70" s="1">
        <v>654</v>
      </c>
      <c r="H70" s="1">
        <v>1150</v>
      </c>
      <c r="I70" s="1" t="s">
        <v>190</v>
      </c>
      <c r="J70" s="1" t="s">
        <v>714</v>
      </c>
      <c r="K70" s="1" t="s">
        <v>592</v>
      </c>
      <c r="L70" s="22">
        <v>30344</v>
      </c>
      <c r="M70" s="22">
        <v>30519</v>
      </c>
      <c r="N70" s="22">
        <f t="shared" ref="N70:N101" si="4">IF(OR(ISBLANK(L70), ISBLANK(M70)), "", IF(L70 &lt; M70, L70, M70))</f>
        <v>30344</v>
      </c>
      <c r="O70" s="22">
        <f t="shared" ref="O70:O101" si="5">IF(OR(ISBLANK(L70), ISBLANK(M70)), "", IF(L70 &gt; M70, L70, M70))</f>
        <v>30519</v>
      </c>
      <c r="P7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175</v>
      </c>
    </row>
    <row r="71" spans="2:16" hidden="1" x14ac:dyDescent="0.3">
      <c r="B71" s="1">
        <v>308</v>
      </c>
      <c r="C71" s="1">
        <v>4920</v>
      </c>
      <c r="D71" s="1" t="s">
        <v>635</v>
      </c>
      <c r="E71" s="1" t="s">
        <v>595</v>
      </c>
      <c r="F71" s="1" t="s">
        <v>589</v>
      </c>
      <c r="G71" s="1">
        <v>438</v>
      </c>
      <c r="H71" s="1">
        <v>656</v>
      </c>
      <c r="I71" s="1" t="s">
        <v>715</v>
      </c>
      <c r="J71" s="1" t="s">
        <v>716</v>
      </c>
      <c r="K71" s="1" t="s">
        <v>599</v>
      </c>
      <c r="L71" s="22">
        <v>28883</v>
      </c>
      <c r="M71" s="22"/>
      <c r="N71" s="22" t="str">
        <f t="shared" si="4"/>
        <v/>
      </c>
      <c r="O71" s="22" t="str">
        <f t="shared" si="5"/>
        <v/>
      </c>
      <c r="P7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2" spans="2:16" hidden="1" x14ac:dyDescent="0.3">
      <c r="B72" s="1">
        <v>315</v>
      </c>
      <c r="C72" s="1">
        <v>1424</v>
      </c>
      <c r="D72" s="1" t="s">
        <v>646</v>
      </c>
      <c r="E72" s="1" t="s">
        <v>595</v>
      </c>
      <c r="F72" s="1" t="s">
        <v>589</v>
      </c>
      <c r="G72" s="1">
        <v>230</v>
      </c>
      <c r="H72" s="1">
        <v>638</v>
      </c>
      <c r="I72" s="1" t="s">
        <v>717</v>
      </c>
      <c r="J72" s="1" t="s">
        <v>718</v>
      </c>
      <c r="K72" s="1" t="s">
        <v>599</v>
      </c>
      <c r="L72" s="22">
        <v>35029</v>
      </c>
      <c r="M72" s="22"/>
      <c r="N72" s="22" t="str">
        <f t="shared" si="4"/>
        <v/>
      </c>
      <c r="O72" s="22" t="str">
        <f t="shared" si="5"/>
        <v/>
      </c>
      <c r="P7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3" spans="2:16" x14ac:dyDescent="0.3">
      <c r="B73" s="1">
        <v>328</v>
      </c>
      <c r="C73" s="1">
        <v>6153</v>
      </c>
      <c r="D73" s="1" t="s">
        <v>616</v>
      </c>
      <c r="E73" s="1" t="s">
        <v>595</v>
      </c>
      <c r="F73" s="1" t="s">
        <v>589</v>
      </c>
      <c r="G73" s="1">
        <v>710</v>
      </c>
      <c r="H73" s="1">
        <v>1066</v>
      </c>
      <c r="I73" s="1" t="s">
        <v>719</v>
      </c>
      <c r="J73" s="1" t="s">
        <v>720</v>
      </c>
      <c r="K73" s="1" t="s">
        <v>592</v>
      </c>
      <c r="L73" s="22">
        <v>35450</v>
      </c>
      <c r="M73" s="22">
        <v>35681</v>
      </c>
      <c r="N73" s="22">
        <f t="shared" si="4"/>
        <v>35450</v>
      </c>
      <c r="O73" s="22">
        <f t="shared" si="5"/>
        <v>35681</v>
      </c>
      <c r="P7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231</v>
      </c>
    </row>
    <row r="74" spans="2:16" hidden="1" x14ac:dyDescent="0.3">
      <c r="B74" s="1">
        <v>330</v>
      </c>
      <c r="C74" s="1">
        <v>2182</v>
      </c>
      <c r="D74" s="1" t="s">
        <v>602</v>
      </c>
      <c r="E74" s="1" t="s">
        <v>595</v>
      </c>
      <c r="F74" s="1" t="s">
        <v>589</v>
      </c>
      <c r="G74" s="1">
        <v>275</v>
      </c>
      <c r="H74" s="1">
        <v>653</v>
      </c>
      <c r="I74" s="1" t="s">
        <v>721</v>
      </c>
      <c r="J74" s="1" t="s">
        <v>722</v>
      </c>
      <c r="K74" s="1" t="s">
        <v>599</v>
      </c>
      <c r="L74" s="22">
        <v>40947</v>
      </c>
      <c r="M74" s="22"/>
      <c r="N74" s="22" t="str">
        <f t="shared" si="4"/>
        <v/>
      </c>
      <c r="O74" s="22" t="str">
        <f t="shared" si="5"/>
        <v/>
      </c>
      <c r="P7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5" spans="2:16" hidden="1" x14ac:dyDescent="0.3">
      <c r="B75" s="1">
        <v>332</v>
      </c>
      <c r="C75" s="1">
        <v>2656</v>
      </c>
      <c r="D75" s="1" t="s">
        <v>632</v>
      </c>
      <c r="E75" s="1" t="s">
        <v>588</v>
      </c>
      <c r="F75" s="1" t="s">
        <v>596</v>
      </c>
      <c r="G75" s="1">
        <v>45</v>
      </c>
      <c r="H75" s="1">
        <v>39</v>
      </c>
      <c r="I75" s="1" t="s">
        <v>723</v>
      </c>
      <c r="J75" s="1" t="s">
        <v>724</v>
      </c>
      <c r="K75" s="1" t="s">
        <v>599</v>
      </c>
      <c r="L75" s="22">
        <v>39705</v>
      </c>
      <c r="M75" s="22"/>
      <c r="N75" s="22" t="str">
        <f t="shared" si="4"/>
        <v/>
      </c>
      <c r="O75" s="22" t="str">
        <f t="shared" si="5"/>
        <v/>
      </c>
      <c r="P7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6" spans="2:16" x14ac:dyDescent="0.3">
      <c r="B76" s="1">
        <v>333</v>
      </c>
      <c r="C76" s="1">
        <v>2208</v>
      </c>
      <c r="D76" s="1" t="s">
        <v>632</v>
      </c>
      <c r="E76" s="1" t="s">
        <v>595</v>
      </c>
      <c r="F76" s="1" t="s">
        <v>596</v>
      </c>
      <c r="G76" s="1">
        <v>812</v>
      </c>
      <c r="H76" s="1">
        <v>1104</v>
      </c>
      <c r="I76" s="1" t="s">
        <v>725</v>
      </c>
      <c r="J76" s="1" t="s">
        <v>726</v>
      </c>
      <c r="K76" s="1" t="s">
        <v>592</v>
      </c>
      <c r="L76" s="22">
        <v>41286</v>
      </c>
      <c r="M76" s="22">
        <v>41497</v>
      </c>
      <c r="N76" s="22">
        <f t="shared" si="4"/>
        <v>41286</v>
      </c>
      <c r="O76" s="22">
        <f t="shared" si="5"/>
        <v>41497</v>
      </c>
      <c r="P7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211</v>
      </c>
    </row>
    <row r="77" spans="2:16" hidden="1" x14ac:dyDescent="0.3">
      <c r="B77" s="1">
        <v>336</v>
      </c>
      <c r="C77" s="1">
        <v>693</v>
      </c>
      <c r="D77" s="1" t="s">
        <v>594</v>
      </c>
      <c r="E77" s="1" t="s">
        <v>588</v>
      </c>
      <c r="F77" s="1" t="s">
        <v>589</v>
      </c>
      <c r="G77" s="1">
        <v>996</v>
      </c>
      <c r="H77" s="1">
        <v>1168</v>
      </c>
      <c r="I77" s="1" t="s">
        <v>17</v>
      </c>
      <c r="J77" s="1" t="s">
        <v>727</v>
      </c>
      <c r="K77" s="1" t="s">
        <v>599</v>
      </c>
      <c r="L77" s="22">
        <v>26581</v>
      </c>
      <c r="M77" s="22"/>
      <c r="N77" s="22" t="str">
        <f t="shared" si="4"/>
        <v/>
      </c>
      <c r="O77" s="22" t="str">
        <f t="shared" si="5"/>
        <v/>
      </c>
      <c r="P7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8" spans="2:16" hidden="1" x14ac:dyDescent="0.3">
      <c r="B78" s="1">
        <v>337</v>
      </c>
      <c r="C78" s="1">
        <v>4988</v>
      </c>
      <c r="D78" s="1" t="s">
        <v>635</v>
      </c>
      <c r="E78" s="1" t="s">
        <v>595</v>
      </c>
      <c r="F78" s="1" t="s">
        <v>589</v>
      </c>
      <c r="G78" s="1">
        <v>305</v>
      </c>
      <c r="H78" s="1">
        <v>834</v>
      </c>
      <c r="I78" s="1" t="s">
        <v>728</v>
      </c>
      <c r="J78" s="1" t="s">
        <v>729</v>
      </c>
      <c r="K78" s="1" t="s">
        <v>599</v>
      </c>
      <c r="L78" s="22">
        <v>27891</v>
      </c>
      <c r="M78" s="22"/>
      <c r="N78" s="22" t="str">
        <f t="shared" si="4"/>
        <v/>
      </c>
      <c r="O78" s="22" t="str">
        <f t="shared" si="5"/>
        <v/>
      </c>
      <c r="P7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79" spans="2:16" hidden="1" x14ac:dyDescent="0.3">
      <c r="B79" s="1">
        <v>340</v>
      </c>
      <c r="C79" s="1">
        <v>7316</v>
      </c>
      <c r="D79" s="1" t="s">
        <v>605</v>
      </c>
      <c r="E79" s="1" t="s">
        <v>588</v>
      </c>
      <c r="F79" s="1" t="s">
        <v>589</v>
      </c>
      <c r="G79" s="1">
        <v>905</v>
      </c>
      <c r="H79" s="1">
        <v>1392</v>
      </c>
      <c r="I79" s="1" t="s">
        <v>730</v>
      </c>
      <c r="J79" s="1" t="s">
        <v>731</v>
      </c>
      <c r="K79" s="1" t="s">
        <v>599</v>
      </c>
      <c r="L79" s="22">
        <v>29893</v>
      </c>
      <c r="M79" s="22"/>
      <c r="N79" s="22" t="str">
        <f t="shared" si="4"/>
        <v/>
      </c>
      <c r="O79" s="22" t="str">
        <f t="shared" si="5"/>
        <v/>
      </c>
      <c r="P7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0" spans="2:16" x14ac:dyDescent="0.3">
      <c r="B80" s="1">
        <v>346</v>
      </c>
      <c r="C80" s="1">
        <v>8103</v>
      </c>
      <c r="D80" s="1" t="s">
        <v>609</v>
      </c>
      <c r="E80" s="1" t="s">
        <v>588</v>
      </c>
      <c r="F80" s="1" t="s">
        <v>589</v>
      </c>
      <c r="G80" s="1">
        <v>182</v>
      </c>
      <c r="H80" s="1">
        <v>850</v>
      </c>
      <c r="I80" s="1" t="s">
        <v>732</v>
      </c>
      <c r="J80" s="1" t="s">
        <v>733</v>
      </c>
      <c r="K80" s="1" t="s">
        <v>592</v>
      </c>
      <c r="L80" s="22">
        <v>39238</v>
      </c>
      <c r="M80" s="22">
        <v>39275</v>
      </c>
      <c r="N80" s="22">
        <f t="shared" si="4"/>
        <v>39238</v>
      </c>
      <c r="O80" s="22">
        <f t="shared" si="5"/>
        <v>39275</v>
      </c>
      <c r="P8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37</v>
      </c>
    </row>
    <row r="81" spans="2:16" x14ac:dyDescent="0.3">
      <c r="B81" s="1">
        <v>351</v>
      </c>
      <c r="C81" s="1">
        <v>2972</v>
      </c>
      <c r="D81" s="1" t="s">
        <v>609</v>
      </c>
      <c r="E81" s="1" t="s">
        <v>595</v>
      </c>
      <c r="F81" s="1" t="s">
        <v>596</v>
      </c>
      <c r="G81" s="1">
        <v>776</v>
      </c>
      <c r="H81" s="1">
        <v>1053</v>
      </c>
      <c r="I81" s="1" t="s">
        <v>734</v>
      </c>
      <c r="J81" s="1" t="s">
        <v>626</v>
      </c>
      <c r="K81" s="1" t="s">
        <v>592</v>
      </c>
      <c r="L81" s="22">
        <v>28128</v>
      </c>
      <c r="M81" s="22">
        <v>28312</v>
      </c>
      <c r="N81" s="22">
        <f t="shared" si="4"/>
        <v>28128</v>
      </c>
      <c r="O81" s="22">
        <f t="shared" si="5"/>
        <v>28312</v>
      </c>
      <c r="P8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184</v>
      </c>
    </row>
    <row r="82" spans="2:16" x14ac:dyDescent="0.3">
      <c r="B82" s="1">
        <v>353</v>
      </c>
      <c r="C82" s="1">
        <v>6767</v>
      </c>
      <c r="D82" s="1" t="s">
        <v>605</v>
      </c>
      <c r="E82" s="1" t="s">
        <v>595</v>
      </c>
      <c r="F82" s="1" t="s">
        <v>589</v>
      </c>
      <c r="G82" s="1">
        <v>84</v>
      </c>
      <c r="H82" s="1">
        <v>354</v>
      </c>
      <c r="I82" s="1" t="s">
        <v>735</v>
      </c>
      <c r="J82" s="1" t="s">
        <v>736</v>
      </c>
      <c r="K82" s="1" t="s">
        <v>592</v>
      </c>
      <c r="L82" s="22">
        <v>41123</v>
      </c>
      <c r="M82" s="22">
        <v>41186</v>
      </c>
      <c r="N82" s="22">
        <f t="shared" si="4"/>
        <v>41123</v>
      </c>
      <c r="O82" s="22">
        <f t="shared" si="5"/>
        <v>41186</v>
      </c>
      <c r="P8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63</v>
      </c>
    </row>
    <row r="83" spans="2:16" hidden="1" x14ac:dyDescent="0.3">
      <c r="B83" s="1">
        <v>357</v>
      </c>
      <c r="C83" s="1">
        <v>4628</v>
      </c>
      <c r="D83" s="1" t="s">
        <v>616</v>
      </c>
      <c r="E83" s="1" t="s">
        <v>588</v>
      </c>
      <c r="F83" s="1" t="s">
        <v>589</v>
      </c>
      <c r="G83" s="1">
        <v>777</v>
      </c>
      <c r="H83" s="1">
        <v>1113</v>
      </c>
      <c r="I83" s="1" t="s">
        <v>737</v>
      </c>
      <c r="J83" s="1" t="s">
        <v>738</v>
      </c>
      <c r="K83" s="1" t="s">
        <v>599</v>
      </c>
      <c r="L83" s="22">
        <v>33157</v>
      </c>
      <c r="M83" s="22"/>
      <c r="N83" s="22" t="str">
        <f t="shared" si="4"/>
        <v/>
      </c>
      <c r="O83" s="22" t="str">
        <f t="shared" si="5"/>
        <v/>
      </c>
      <c r="P8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4" spans="2:16" hidden="1" x14ac:dyDescent="0.3">
      <c r="B84" s="1">
        <v>364</v>
      </c>
      <c r="C84" s="1">
        <v>4094</v>
      </c>
      <c r="D84" s="1" t="s">
        <v>695</v>
      </c>
      <c r="E84" s="1" t="s">
        <v>588</v>
      </c>
      <c r="F84" s="1" t="s">
        <v>589</v>
      </c>
      <c r="G84" s="1">
        <v>957</v>
      </c>
      <c r="H84" s="1">
        <v>1182</v>
      </c>
      <c r="I84" s="1" t="s">
        <v>739</v>
      </c>
      <c r="J84" s="1" t="s">
        <v>740</v>
      </c>
      <c r="K84" s="1" t="s">
        <v>599</v>
      </c>
      <c r="L84" s="22">
        <v>40971</v>
      </c>
      <c r="M84" s="22"/>
      <c r="N84" s="22" t="str">
        <f t="shared" si="4"/>
        <v/>
      </c>
      <c r="O84" s="22" t="str">
        <f t="shared" si="5"/>
        <v/>
      </c>
      <c r="P8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5" spans="2:16" x14ac:dyDescent="0.3">
      <c r="B85" s="1">
        <v>366</v>
      </c>
      <c r="C85" s="1">
        <v>7540</v>
      </c>
      <c r="D85" s="1" t="s">
        <v>605</v>
      </c>
      <c r="E85" s="1" t="s">
        <v>588</v>
      </c>
      <c r="F85" s="1" t="s">
        <v>596</v>
      </c>
      <c r="G85" s="1">
        <v>679</v>
      </c>
      <c r="H85" s="1">
        <v>1015</v>
      </c>
      <c r="I85" s="1" t="s">
        <v>741</v>
      </c>
      <c r="J85" s="1" t="s">
        <v>742</v>
      </c>
      <c r="K85" s="1" t="s">
        <v>592</v>
      </c>
      <c r="L85" s="22">
        <v>29281</v>
      </c>
      <c r="M85" s="22">
        <v>29296</v>
      </c>
      <c r="N85" s="22">
        <f t="shared" si="4"/>
        <v>29281</v>
      </c>
      <c r="O85" s="22">
        <f t="shared" si="5"/>
        <v>29296</v>
      </c>
      <c r="P8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86" spans="2:16" hidden="1" x14ac:dyDescent="0.3">
      <c r="B86" s="1">
        <v>371</v>
      </c>
      <c r="C86" s="1">
        <v>7771</v>
      </c>
      <c r="D86" s="1" t="s">
        <v>587</v>
      </c>
      <c r="E86" s="1" t="s">
        <v>595</v>
      </c>
      <c r="F86" s="1" t="s">
        <v>589</v>
      </c>
      <c r="G86" s="1">
        <v>280</v>
      </c>
      <c r="H86" s="1">
        <v>990</v>
      </c>
      <c r="I86" s="1" t="s">
        <v>743</v>
      </c>
      <c r="J86" s="1" t="s">
        <v>744</v>
      </c>
      <c r="K86" s="1" t="s">
        <v>599</v>
      </c>
      <c r="L86" s="22">
        <v>27578</v>
      </c>
      <c r="M86" s="22"/>
      <c r="N86" s="22" t="str">
        <f t="shared" si="4"/>
        <v/>
      </c>
      <c r="O86" s="22" t="str">
        <f t="shared" si="5"/>
        <v/>
      </c>
      <c r="P8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7" spans="2:16" hidden="1" x14ac:dyDescent="0.3">
      <c r="B87" s="1">
        <v>384</v>
      </c>
      <c r="C87" s="1">
        <v>9377</v>
      </c>
      <c r="D87" s="1" t="s">
        <v>632</v>
      </c>
      <c r="E87" s="1" t="s">
        <v>595</v>
      </c>
      <c r="F87" s="1" t="s">
        <v>596</v>
      </c>
      <c r="G87" s="1">
        <v>590</v>
      </c>
      <c r="H87" s="1">
        <v>1033</v>
      </c>
      <c r="I87" s="1" t="s">
        <v>745</v>
      </c>
      <c r="J87" s="1" t="s">
        <v>746</v>
      </c>
      <c r="K87" s="1" t="s">
        <v>599</v>
      </c>
      <c r="L87" s="22">
        <v>26350</v>
      </c>
      <c r="M87" s="22"/>
      <c r="N87" s="22" t="str">
        <f t="shared" si="4"/>
        <v/>
      </c>
      <c r="O87" s="22" t="str">
        <f t="shared" si="5"/>
        <v/>
      </c>
      <c r="P8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88" spans="2:16" x14ac:dyDescent="0.3">
      <c r="B88" s="1">
        <v>390</v>
      </c>
      <c r="C88" s="1">
        <v>8887</v>
      </c>
      <c r="D88" s="1" t="s">
        <v>695</v>
      </c>
      <c r="E88" s="1" t="s">
        <v>595</v>
      </c>
      <c r="F88" s="1" t="s">
        <v>596</v>
      </c>
      <c r="G88" s="1">
        <v>234</v>
      </c>
      <c r="H88" s="1">
        <v>780</v>
      </c>
      <c r="I88" s="1" t="s">
        <v>747</v>
      </c>
      <c r="J88" s="1" t="s">
        <v>748</v>
      </c>
      <c r="K88" s="1" t="s">
        <v>592</v>
      </c>
      <c r="L88" s="22">
        <v>39896</v>
      </c>
      <c r="M88" s="22">
        <v>39881</v>
      </c>
      <c r="N88" s="22">
        <f t="shared" si="4"/>
        <v>39881</v>
      </c>
      <c r="O88" s="22">
        <f t="shared" si="5"/>
        <v>39896</v>
      </c>
      <c r="P8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89" spans="2:16" hidden="1" x14ac:dyDescent="0.3">
      <c r="B89" s="1">
        <v>397</v>
      </c>
      <c r="C89" s="1">
        <v>1202</v>
      </c>
      <c r="D89" s="1" t="s">
        <v>695</v>
      </c>
      <c r="E89" s="1" t="s">
        <v>588</v>
      </c>
      <c r="F89" s="1" t="s">
        <v>589</v>
      </c>
      <c r="G89" s="1">
        <v>876</v>
      </c>
      <c r="H89" s="1">
        <v>1045</v>
      </c>
      <c r="I89" s="1" t="s">
        <v>749</v>
      </c>
      <c r="J89" s="1" t="s">
        <v>750</v>
      </c>
      <c r="K89" s="1" t="s">
        <v>599</v>
      </c>
      <c r="L89" s="22">
        <v>38046</v>
      </c>
      <c r="M89" s="22"/>
      <c r="N89" s="22" t="str">
        <f t="shared" si="4"/>
        <v/>
      </c>
      <c r="O89" s="22" t="str">
        <f t="shared" si="5"/>
        <v/>
      </c>
      <c r="P8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0" spans="2:16" hidden="1" x14ac:dyDescent="0.3">
      <c r="B90" s="1">
        <v>400</v>
      </c>
      <c r="C90" s="1">
        <v>5402</v>
      </c>
      <c r="D90" s="1" t="s">
        <v>632</v>
      </c>
      <c r="E90" s="1" t="s">
        <v>595</v>
      </c>
      <c r="F90" s="1" t="s">
        <v>589</v>
      </c>
      <c r="G90" s="1">
        <v>78</v>
      </c>
      <c r="H90" s="1">
        <v>403</v>
      </c>
      <c r="I90" s="1" t="s">
        <v>751</v>
      </c>
      <c r="J90" s="1" t="s">
        <v>752</v>
      </c>
      <c r="K90" s="1" t="s">
        <v>599</v>
      </c>
      <c r="L90" s="22">
        <v>37628</v>
      </c>
      <c r="M90" s="22"/>
      <c r="N90" s="22" t="str">
        <f t="shared" si="4"/>
        <v/>
      </c>
      <c r="O90" s="22" t="str">
        <f t="shared" si="5"/>
        <v/>
      </c>
      <c r="P9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1" spans="2:16" x14ac:dyDescent="0.3">
      <c r="B91" s="1">
        <v>408</v>
      </c>
      <c r="C91" s="1">
        <v>8860</v>
      </c>
      <c r="D91" s="1" t="s">
        <v>619</v>
      </c>
      <c r="E91" s="1" t="s">
        <v>595</v>
      </c>
      <c r="F91" s="1" t="s">
        <v>589</v>
      </c>
      <c r="G91" s="1">
        <v>216</v>
      </c>
      <c r="H91" s="1">
        <v>939</v>
      </c>
      <c r="I91" s="1" t="s">
        <v>657</v>
      </c>
      <c r="J91" s="1" t="s">
        <v>753</v>
      </c>
      <c r="K91" s="1" t="s">
        <v>592</v>
      </c>
      <c r="L91" s="22">
        <v>32925</v>
      </c>
      <c r="M91" s="22">
        <v>33127</v>
      </c>
      <c r="N91" s="22">
        <f t="shared" si="4"/>
        <v>32925</v>
      </c>
      <c r="O91" s="22">
        <f t="shared" si="5"/>
        <v>33127</v>
      </c>
      <c r="P9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202</v>
      </c>
    </row>
    <row r="92" spans="2:16" hidden="1" x14ac:dyDescent="0.3">
      <c r="B92" s="1">
        <v>420</v>
      </c>
      <c r="C92" s="1">
        <v>9943</v>
      </c>
      <c r="D92" s="1" t="s">
        <v>609</v>
      </c>
      <c r="E92" s="1" t="s">
        <v>595</v>
      </c>
      <c r="F92" s="1" t="s">
        <v>589</v>
      </c>
      <c r="G92" s="1">
        <v>638</v>
      </c>
      <c r="H92" s="1">
        <v>1130</v>
      </c>
      <c r="I92" s="1" t="s">
        <v>754</v>
      </c>
      <c r="J92" s="1" t="s">
        <v>166</v>
      </c>
      <c r="K92" s="1" t="s">
        <v>599</v>
      </c>
      <c r="L92" s="22">
        <v>32510</v>
      </c>
      <c r="M92" s="22"/>
      <c r="N92" s="22" t="str">
        <f t="shared" si="4"/>
        <v/>
      </c>
      <c r="O92" s="22" t="str">
        <f t="shared" si="5"/>
        <v/>
      </c>
      <c r="P9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3" spans="2:16" x14ac:dyDescent="0.3">
      <c r="B93" s="1">
        <v>421</v>
      </c>
      <c r="C93" s="1">
        <v>8106</v>
      </c>
      <c r="D93" s="1" t="s">
        <v>695</v>
      </c>
      <c r="E93" s="1" t="s">
        <v>588</v>
      </c>
      <c r="F93" s="1" t="s">
        <v>596</v>
      </c>
      <c r="G93" s="1">
        <v>147</v>
      </c>
      <c r="H93" s="1">
        <v>535</v>
      </c>
      <c r="I93" s="1" t="s">
        <v>17</v>
      </c>
      <c r="J93" s="1" t="s">
        <v>755</v>
      </c>
      <c r="K93" s="1" t="s">
        <v>592</v>
      </c>
      <c r="L93" s="22">
        <v>36198</v>
      </c>
      <c r="M93" s="22">
        <v>36224</v>
      </c>
      <c r="N93" s="22">
        <f t="shared" si="4"/>
        <v>36198</v>
      </c>
      <c r="O93" s="22">
        <f t="shared" si="5"/>
        <v>36224</v>
      </c>
      <c r="P9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26</v>
      </c>
    </row>
    <row r="94" spans="2:16" x14ac:dyDescent="0.3">
      <c r="B94" s="1">
        <v>438</v>
      </c>
      <c r="C94" s="1">
        <v>9251</v>
      </c>
      <c r="D94" s="1" t="s">
        <v>602</v>
      </c>
      <c r="E94" s="1" t="s">
        <v>595</v>
      </c>
      <c r="F94" s="1" t="s">
        <v>596</v>
      </c>
      <c r="G94" s="1">
        <v>430</v>
      </c>
      <c r="H94" s="1">
        <v>642</v>
      </c>
      <c r="I94" s="1" t="s">
        <v>756</v>
      </c>
      <c r="J94" s="1" t="s">
        <v>757</v>
      </c>
      <c r="K94" s="1" t="s">
        <v>592</v>
      </c>
      <c r="L94" s="22">
        <v>28210</v>
      </c>
      <c r="M94" s="22">
        <v>28214</v>
      </c>
      <c r="N94" s="22">
        <f t="shared" si="4"/>
        <v>28210</v>
      </c>
      <c r="O94" s="22">
        <f t="shared" si="5"/>
        <v>28214</v>
      </c>
      <c r="P9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</v>
      </c>
    </row>
    <row r="95" spans="2:16" hidden="1" x14ac:dyDescent="0.3">
      <c r="B95" s="1">
        <v>444</v>
      </c>
      <c r="C95" s="1">
        <v>8306</v>
      </c>
      <c r="D95" s="1" t="s">
        <v>594</v>
      </c>
      <c r="E95" s="1" t="s">
        <v>595</v>
      </c>
      <c r="F95" s="1" t="s">
        <v>589</v>
      </c>
      <c r="G95" s="1">
        <v>973</v>
      </c>
      <c r="H95" s="1">
        <v>1250</v>
      </c>
      <c r="I95" s="1" t="s">
        <v>758</v>
      </c>
      <c r="J95" s="1" t="s">
        <v>759</v>
      </c>
      <c r="K95" s="1" t="s">
        <v>599</v>
      </c>
      <c r="L95" s="22">
        <v>32075</v>
      </c>
      <c r="M95" s="22"/>
      <c r="N95" s="22" t="str">
        <f t="shared" si="4"/>
        <v/>
      </c>
      <c r="O95" s="22" t="str">
        <f t="shared" si="5"/>
        <v/>
      </c>
      <c r="P9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6" spans="2:16" hidden="1" x14ac:dyDescent="0.3">
      <c r="B96" s="1">
        <v>445</v>
      </c>
      <c r="C96" s="1">
        <v>1904</v>
      </c>
      <c r="D96" s="1" t="s">
        <v>602</v>
      </c>
      <c r="E96" s="1" t="s">
        <v>595</v>
      </c>
      <c r="F96" s="1" t="s">
        <v>589</v>
      </c>
      <c r="G96" s="1">
        <v>598</v>
      </c>
      <c r="H96" s="1">
        <v>1351</v>
      </c>
      <c r="I96" s="1" t="s">
        <v>760</v>
      </c>
      <c r="J96" s="1" t="s">
        <v>761</v>
      </c>
      <c r="K96" s="1" t="s">
        <v>599</v>
      </c>
      <c r="L96" s="22">
        <v>43812</v>
      </c>
      <c r="M96" s="22"/>
      <c r="N96" s="22" t="str">
        <f t="shared" si="4"/>
        <v/>
      </c>
      <c r="O96" s="22" t="str">
        <f t="shared" si="5"/>
        <v/>
      </c>
      <c r="P9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7" spans="2:16" hidden="1" x14ac:dyDescent="0.3">
      <c r="B97" s="1">
        <v>446</v>
      </c>
      <c r="C97" s="1">
        <v>9858</v>
      </c>
      <c r="D97" s="1" t="s">
        <v>646</v>
      </c>
      <c r="E97" s="1" t="s">
        <v>595</v>
      </c>
      <c r="F97" s="1" t="s">
        <v>589</v>
      </c>
      <c r="G97" s="1">
        <v>931</v>
      </c>
      <c r="H97" s="1">
        <v>1247</v>
      </c>
      <c r="I97" s="1" t="s">
        <v>762</v>
      </c>
      <c r="J97" s="1" t="s">
        <v>763</v>
      </c>
      <c r="K97" s="1" t="s">
        <v>599</v>
      </c>
      <c r="L97" s="22">
        <v>34084</v>
      </c>
      <c r="M97" s="22"/>
      <c r="N97" s="22" t="str">
        <f t="shared" si="4"/>
        <v/>
      </c>
      <c r="O97" s="22" t="str">
        <f t="shared" si="5"/>
        <v/>
      </c>
      <c r="P9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8" spans="2:16" hidden="1" x14ac:dyDescent="0.3">
      <c r="B98" s="1">
        <v>455</v>
      </c>
      <c r="C98" s="1">
        <v>3853</v>
      </c>
      <c r="D98" s="1" t="s">
        <v>594</v>
      </c>
      <c r="E98" s="1" t="s">
        <v>588</v>
      </c>
      <c r="F98" s="1" t="s">
        <v>596</v>
      </c>
      <c r="G98" s="1">
        <v>172</v>
      </c>
      <c r="H98" s="1">
        <v>580</v>
      </c>
      <c r="I98" s="1" t="s">
        <v>764</v>
      </c>
      <c r="J98" s="1" t="s">
        <v>305</v>
      </c>
      <c r="K98" s="1" t="s">
        <v>599</v>
      </c>
      <c r="L98" s="22">
        <v>40824</v>
      </c>
      <c r="M98" s="22"/>
      <c r="N98" s="22" t="str">
        <f t="shared" si="4"/>
        <v/>
      </c>
      <c r="O98" s="22" t="str">
        <f t="shared" si="5"/>
        <v/>
      </c>
      <c r="P9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99" spans="2:16" x14ac:dyDescent="0.3">
      <c r="B99" s="1">
        <v>460</v>
      </c>
      <c r="C99" s="1">
        <v>2396</v>
      </c>
      <c r="D99" s="1" t="s">
        <v>635</v>
      </c>
      <c r="E99" s="1" t="s">
        <v>588</v>
      </c>
      <c r="F99" s="1" t="s">
        <v>589</v>
      </c>
      <c r="G99" s="1">
        <v>897</v>
      </c>
      <c r="H99" s="1">
        <v>1313</v>
      </c>
      <c r="I99" s="1" t="s">
        <v>316</v>
      </c>
      <c r="J99" s="1" t="s">
        <v>752</v>
      </c>
      <c r="K99" s="1" t="s">
        <v>592</v>
      </c>
      <c r="L99" s="22">
        <v>38458</v>
      </c>
      <c r="M99" s="22">
        <v>38610</v>
      </c>
      <c r="N99" s="22">
        <f t="shared" si="4"/>
        <v>38458</v>
      </c>
      <c r="O99" s="22">
        <f t="shared" si="5"/>
        <v>38610</v>
      </c>
      <c r="P9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152</v>
      </c>
    </row>
    <row r="100" spans="2:16" x14ac:dyDescent="0.3">
      <c r="B100" s="1">
        <v>469</v>
      </c>
      <c r="C100" s="1">
        <v>3042</v>
      </c>
      <c r="D100" s="1" t="s">
        <v>635</v>
      </c>
      <c r="E100" s="1" t="s">
        <v>588</v>
      </c>
      <c r="F100" s="1" t="s">
        <v>596</v>
      </c>
      <c r="G100" s="1">
        <v>23</v>
      </c>
      <c r="H100" s="1">
        <v>25</v>
      </c>
      <c r="I100" s="1" t="s">
        <v>765</v>
      </c>
      <c r="J100" s="1" t="s">
        <v>766</v>
      </c>
      <c r="K100" s="1" t="s">
        <v>592</v>
      </c>
      <c r="L100" s="22">
        <v>33287</v>
      </c>
      <c r="M100" s="22">
        <v>33373</v>
      </c>
      <c r="N100" s="22">
        <f t="shared" si="4"/>
        <v>33287</v>
      </c>
      <c r="O100" s="22">
        <f t="shared" si="5"/>
        <v>33373</v>
      </c>
      <c r="P10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86</v>
      </c>
    </row>
    <row r="101" spans="2:16" x14ac:dyDescent="0.3">
      <c r="B101" s="1">
        <v>473</v>
      </c>
      <c r="C101" s="1">
        <v>5197</v>
      </c>
      <c r="D101" s="1" t="s">
        <v>587</v>
      </c>
      <c r="E101" s="1" t="s">
        <v>588</v>
      </c>
      <c r="F101" s="1" t="s">
        <v>596</v>
      </c>
      <c r="G101" s="1">
        <v>94</v>
      </c>
      <c r="H101" s="1">
        <v>361</v>
      </c>
      <c r="I101" s="1" t="s">
        <v>767</v>
      </c>
      <c r="J101" s="1" t="s">
        <v>768</v>
      </c>
      <c r="K101" s="1" t="s">
        <v>592</v>
      </c>
      <c r="L101" s="22">
        <v>40933</v>
      </c>
      <c r="M101" s="22">
        <v>40925</v>
      </c>
      <c r="N101" s="22">
        <f t="shared" si="4"/>
        <v>40925</v>
      </c>
      <c r="O101" s="22">
        <f t="shared" si="5"/>
        <v>40933</v>
      </c>
      <c r="P10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</v>
      </c>
    </row>
    <row r="102" spans="2:16" hidden="1" x14ac:dyDescent="0.3">
      <c r="B102" s="1">
        <v>477</v>
      </c>
      <c r="C102" s="1">
        <v>6357</v>
      </c>
      <c r="D102" s="1" t="s">
        <v>605</v>
      </c>
      <c r="E102" s="1" t="s">
        <v>588</v>
      </c>
      <c r="F102" s="1" t="s">
        <v>596</v>
      </c>
      <c r="G102" s="1">
        <v>840</v>
      </c>
      <c r="H102" s="1">
        <v>1061</v>
      </c>
      <c r="I102" s="1" t="s">
        <v>39</v>
      </c>
      <c r="J102" s="1" t="s">
        <v>769</v>
      </c>
      <c r="K102" s="1" t="s">
        <v>599</v>
      </c>
      <c r="L102" s="22">
        <v>31662</v>
      </c>
      <c r="M102" s="22"/>
      <c r="N102" s="22" t="str">
        <f t="shared" ref="N102:N133" si="6">IF(OR(ISBLANK(L102), ISBLANK(M102)), "", IF(L102 &lt; M102, L102, M102))</f>
        <v/>
      </c>
      <c r="O102" s="22" t="str">
        <f t="shared" ref="O102:O133" si="7">IF(OR(ISBLANK(L102), ISBLANK(M102)), "", IF(L102 &gt; M102, L102, M102))</f>
        <v/>
      </c>
      <c r="P10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3" spans="2:16" hidden="1" x14ac:dyDescent="0.3">
      <c r="B103" s="1">
        <v>481</v>
      </c>
      <c r="C103" s="1">
        <v>8893</v>
      </c>
      <c r="D103" s="1" t="s">
        <v>594</v>
      </c>
      <c r="E103" s="1" t="s">
        <v>588</v>
      </c>
      <c r="F103" s="1" t="s">
        <v>596</v>
      </c>
      <c r="G103" s="1">
        <v>319</v>
      </c>
      <c r="H103" s="1">
        <v>770</v>
      </c>
      <c r="I103" s="1" t="s">
        <v>704</v>
      </c>
      <c r="J103" s="1" t="s">
        <v>770</v>
      </c>
      <c r="K103" s="1" t="s">
        <v>599</v>
      </c>
      <c r="L103" s="22">
        <v>38909</v>
      </c>
      <c r="M103" s="22"/>
      <c r="N103" s="22" t="str">
        <f t="shared" si="6"/>
        <v/>
      </c>
      <c r="O103" s="22" t="str">
        <f t="shared" si="7"/>
        <v/>
      </c>
      <c r="P10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4" spans="2:16" hidden="1" x14ac:dyDescent="0.3">
      <c r="B104" s="1">
        <v>489</v>
      </c>
      <c r="C104" s="1">
        <v>2154</v>
      </c>
      <c r="D104" s="1" t="s">
        <v>605</v>
      </c>
      <c r="E104" s="1" t="s">
        <v>595</v>
      </c>
      <c r="F104" s="1" t="s">
        <v>596</v>
      </c>
      <c r="G104" s="1">
        <v>892</v>
      </c>
      <c r="H104" s="1">
        <v>1407</v>
      </c>
      <c r="I104" s="1" t="s">
        <v>771</v>
      </c>
      <c r="J104" s="1" t="s">
        <v>772</v>
      </c>
      <c r="K104" s="1" t="s">
        <v>599</v>
      </c>
      <c r="L104" s="22">
        <v>38707</v>
      </c>
      <c r="M104" s="22"/>
      <c r="N104" s="22" t="str">
        <f t="shared" si="6"/>
        <v/>
      </c>
      <c r="O104" s="22" t="str">
        <f t="shared" si="7"/>
        <v/>
      </c>
      <c r="P10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5" spans="2:16" hidden="1" x14ac:dyDescent="0.3">
      <c r="B105" s="1">
        <v>493</v>
      </c>
      <c r="C105" s="1">
        <v>2241</v>
      </c>
      <c r="D105" s="1" t="s">
        <v>602</v>
      </c>
      <c r="E105" s="1" t="s">
        <v>595</v>
      </c>
      <c r="F105" s="1" t="s">
        <v>596</v>
      </c>
      <c r="G105" s="1">
        <v>314</v>
      </c>
      <c r="H105" s="1">
        <v>566</v>
      </c>
      <c r="I105" s="1" t="s">
        <v>773</v>
      </c>
      <c r="J105" s="1" t="s">
        <v>774</v>
      </c>
      <c r="K105" s="1" t="s">
        <v>599</v>
      </c>
      <c r="L105" s="22">
        <v>34931</v>
      </c>
      <c r="M105" s="22"/>
      <c r="N105" s="22" t="str">
        <f t="shared" si="6"/>
        <v/>
      </c>
      <c r="O105" s="22" t="str">
        <f t="shared" si="7"/>
        <v/>
      </c>
      <c r="P10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6" spans="2:16" hidden="1" x14ac:dyDescent="0.3">
      <c r="B106" s="1">
        <v>500</v>
      </c>
      <c r="C106" s="1">
        <v>310</v>
      </c>
      <c r="D106" s="1" t="s">
        <v>587</v>
      </c>
      <c r="E106" s="1" t="s">
        <v>595</v>
      </c>
      <c r="F106" s="1" t="s">
        <v>596</v>
      </c>
      <c r="G106" s="1">
        <v>80</v>
      </c>
      <c r="H106" s="1">
        <v>236</v>
      </c>
      <c r="I106" s="1" t="s">
        <v>775</v>
      </c>
      <c r="J106" s="1" t="s">
        <v>776</v>
      </c>
      <c r="K106" s="1" t="s">
        <v>599</v>
      </c>
      <c r="L106" s="22">
        <v>29407</v>
      </c>
      <c r="M106" s="22"/>
      <c r="N106" s="22" t="str">
        <f t="shared" si="6"/>
        <v/>
      </c>
      <c r="O106" s="22" t="str">
        <f t="shared" si="7"/>
        <v/>
      </c>
      <c r="P10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07" spans="2:16" x14ac:dyDescent="0.3">
      <c r="B107" s="1">
        <v>503</v>
      </c>
      <c r="C107" s="1">
        <v>3270</v>
      </c>
      <c r="D107" s="1" t="s">
        <v>646</v>
      </c>
      <c r="E107" s="1" t="s">
        <v>595</v>
      </c>
      <c r="F107" s="1" t="s">
        <v>596</v>
      </c>
      <c r="G107" s="1">
        <v>243</v>
      </c>
      <c r="H107" s="1">
        <v>935</v>
      </c>
      <c r="I107" s="1" t="s">
        <v>777</v>
      </c>
      <c r="J107" s="1" t="s">
        <v>699</v>
      </c>
      <c r="K107" s="1" t="s">
        <v>592</v>
      </c>
      <c r="L107" s="22">
        <v>27114</v>
      </c>
      <c r="M107" s="22">
        <v>27174</v>
      </c>
      <c r="N107" s="22">
        <f t="shared" si="6"/>
        <v>27114</v>
      </c>
      <c r="O107" s="22">
        <f t="shared" si="7"/>
        <v>27174</v>
      </c>
      <c r="P10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60</v>
      </c>
    </row>
    <row r="108" spans="2:16" x14ac:dyDescent="0.3">
      <c r="B108" s="1">
        <v>504</v>
      </c>
      <c r="C108" s="1">
        <v>9598</v>
      </c>
      <c r="D108" s="1" t="s">
        <v>632</v>
      </c>
      <c r="E108" s="1" t="s">
        <v>588</v>
      </c>
      <c r="F108" s="1" t="s">
        <v>596</v>
      </c>
      <c r="G108" s="1">
        <v>420</v>
      </c>
      <c r="H108" s="1">
        <v>561</v>
      </c>
      <c r="I108" s="1" t="s">
        <v>778</v>
      </c>
      <c r="J108" s="1" t="s">
        <v>612</v>
      </c>
      <c r="K108" s="1" t="s">
        <v>592</v>
      </c>
      <c r="L108" s="22">
        <v>30143</v>
      </c>
      <c r="M108" s="22">
        <v>30239</v>
      </c>
      <c r="N108" s="22">
        <f t="shared" si="6"/>
        <v>30143</v>
      </c>
      <c r="O108" s="22">
        <f t="shared" si="7"/>
        <v>30239</v>
      </c>
      <c r="P10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96</v>
      </c>
    </row>
    <row r="109" spans="2:16" hidden="1" x14ac:dyDescent="0.3">
      <c r="B109" s="1">
        <v>510</v>
      </c>
      <c r="C109" s="1">
        <v>5781</v>
      </c>
      <c r="D109" s="1" t="s">
        <v>605</v>
      </c>
      <c r="E109" s="1" t="s">
        <v>588</v>
      </c>
      <c r="F109" s="1" t="s">
        <v>596</v>
      </c>
      <c r="G109" s="1">
        <v>117</v>
      </c>
      <c r="H109" s="1">
        <v>716</v>
      </c>
      <c r="I109" s="1" t="s">
        <v>282</v>
      </c>
      <c r="J109" s="1" t="s">
        <v>779</v>
      </c>
      <c r="K109" s="1" t="s">
        <v>599</v>
      </c>
      <c r="L109" s="22">
        <v>28037</v>
      </c>
      <c r="M109" s="22"/>
      <c r="N109" s="22" t="str">
        <f t="shared" si="6"/>
        <v/>
      </c>
      <c r="O109" s="22" t="str">
        <f t="shared" si="7"/>
        <v/>
      </c>
      <c r="P10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0" spans="2:16" hidden="1" x14ac:dyDescent="0.3">
      <c r="B110" s="1">
        <v>514</v>
      </c>
      <c r="C110" s="1">
        <v>4789</v>
      </c>
      <c r="D110" s="1" t="s">
        <v>619</v>
      </c>
      <c r="E110" s="1" t="s">
        <v>595</v>
      </c>
      <c r="F110" s="1" t="s">
        <v>589</v>
      </c>
      <c r="G110" s="1">
        <v>263</v>
      </c>
      <c r="H110" s="1">
        <v>965</v>
      </c>
      <c r="I110" s="1" t="s">
        <v>780</v>
      </c>
      <c r="J110" s="1" t="s">
        <v>781</v>
      </c>
      <c r="K110" s="1" t="s">
        <v>599</v>
      </c>
      <c r="L110" s="22">
        <v>30089</v>
      </c>
      <c r="M110" s="22"/>
      <c r="N110" s="22" t="str">
        <f t="shared" si="6"/>
        <v/>
      </c>
      <c r="O110" s="22" t="str">
        <f t="shared" si="7"/>
        <v/>
      </c>
      <c r="P11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1" spans="2:16" hidden="1" x14ac:dyDescent="0.3">
      <c r="B111" s="1">
        <v>515</v>
      </c>
      <c r="C111" s="1">
        <v>2601</v>
      </c>
      <c r="D111" s="1" t="s">
        <v>616</v>
      </c>
      <c r="E111" s="1" t="s">
        <v>595</v>
      </c>
      <c r="F111" s="1" t="s">
        <v>589</v>
      </c>
      <c r="G111" s="1">
        <v>782</v>
      </c>
      <c r="H111" s="1">
        <v>1425</v>
      </c>
      <c r="I111" s="1" t="s">
        <v>782</v>
      </c>
      <c r="J111" s="1" t="s">
        <v>783</v>
      </c>
      <c r="K111" s="1" t="s">
        <v>599</v>
      </c>
      <c r="L111" s="22">
        <v>35065</v>
      </c>
      <c r="M111" s="22"/>
      <c r="N111" s="22" t="str">
        <f t="shared" si="6"/>
        <v/>
      </c>
      <c r="O111" s="22" t="str">
        <f t="shared" si="7"/>
        <v/>
      </c>
      <c r="P11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2" spans="2:16" x14ac:dyDescent="0.3">
      <c r="B112" s="1">
        <v>526</v>
      </c>
      <c r="C112" s="1">
        <v>6210</v>
      </c>
      <c r="D112" s="1" t="s">
        <v>587</v>
      </c>
      <c r="E112" s="1" t="s">
        <v>588</v>
      </c>
      <c r="F112" s="1" t="s">
        <v>596</v>
      </c>
      <c r="G112" s="1">
        <v>510</v>
      </c>
      <c r="H112" s="1">
        <v>1205</v>
      </c>
      <c r="I112" s="1" t="s">
        <v>784</v>
      </c>
      <c r="J112" s="1" t="s">
        <v>785</v>
      </c>
      <c r="K112" s="1" t="s">
        <v>592</v>
      </c>
      <c r="L112" s="22">
        <v>33279</v>
      </c>
      <c r="M112" s="22">
        <v>33422</v>
      </c>
      <c r="N112" s="22">
        <f t="shared" si="6"/>
        <v>33279</v>
      </c>
      <c r="O112" s="22">
        <f t="shared" si="7"/>
        <v>33422</v>
      </c>
      <c r="P11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143</v>
      </c>
    </row>
    <row r="113" spans="2:16" x14ac:dyDescent="0.3">
      <c r="B113" s="1">
        <v>536</v>
      </c>
      <c r="C113" s="1">
        <v>2573</v>
      </c>
      <c r="D113" s="1" t="s">
        <v>594</v>
      </c>
      <c r="E113" s="1" t="s">
        <v>595</v>
      </c>
      <c r="F113" s="1" t="s">
        <v>589</v>
      </c>
      <c r="G113" s="1">
        <v>74</v>
      </c>
      <c r="H113" s="1">
        <v>281</v>
      </c>
      <c r="I113" s="1" t="s">
        <v>630</v>
      </c>
      <c r="J113" s="1" t="s">
        <v>786</v>
      </c>
      <c r="K113" s="1" t="s">
        <v>592</v>
      </c>
      <c r="L113" s="22">
        <v>42636</v>
      </c>
      <c r="M113" s="22">
        <v>42634</v>
      </c>
      <c r="N113" s="22">
        <f t="shared" si="6"/>
        <v>42634</v>
      </c>
      <c r="O113" s="22">
        <f t="shared" si="7"/>
        <v>42636</v>
      </c>
      <c r="P11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114" spans="2:16" hidden="1" x14ac:dyDescent="0.3">
      <c r="B114" s="1">
        <v>538</v>
      </c>
      <c r="C114" s="1">
        <v>1702</v>
      </c>
      <c r="D114" s="1" t="s">
        <v>609</v>
      </c>
      <c r="E114" s="1" t="s">
        <v>588</v>
      </c>
      <c r="F114" s="1" t="s">
        <v>589</v>
      </c>
      <c r="G114" s="1">
        <v>484</v>
      </c>
      <c r="H114" s="1">
        <v>863</v>
      </c>
      <c r="I114" s="1" t="s">
        <v>282</v>
      </c>
      <c r="J114" s="1" t="s">
        <v>787</v>
      </c>
      <c r="K114" s="1" t="s">
        <v>599</v>
      </c>
      <c r="L114" s="22">
        <v>40032</v>
      </c>
      <c r="M114" s="22"/>
      <c r="N114" s="22" t="str">
        <f t="shared" si="6"/>
        <v/>
      </c>
      <c r="O114" s="22" t="str">
        <f t="shared" si="7"/>
        <v/>
      </c>
      <c r="P11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5" spans="2:16" x14ac:dyDescent="0.3">
      <c r="B115" s="1">
        <v>540</v>
      </c>
      <c r="C115" s="1">
        <v>9770</v>
      </c>
      <c r="D115" s="1" t="s">
        <v>632</v>
      </c>
      <c r="E115" s="1" t="s">
        <v>588</v>
      </c>
      <c r="F115" s="1" t="s">
        <v>589</v>
      </c>
      <c r="G115" s="1">
        <v>431</v>
      </c>
      <c r="H115" s="1">
        <v>934</v>
      </c>
      <c r="I115" s="1" t="s">
        <v>788</v>
      </c>
      <c r="J115" s="1" t="s">
        <v>789</v>
      </c>
      <c r="K115" s="1" t="s">
        <v>592</v>
      </c>
      <c r="L115" s="22">
        <v>28236</v>
      </c>
      <c r="M115" s="22">
        <v>28437</v>
      </c>
      <c r="N115" s="22">
        <f t="shared" si="6"/>
        <v>28236</v>
      </c>
      <c r="O115" s="22">
        <f t="shared" si="7"/>
        <v>28437</v>
      </c>
      <c r="P11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201</v>
      </c>
    </row>
    <row r="116" spans="2:16" hidden="1" x14ac:dyDescent="0.3">
      <c r="B116" s="1">
        <v>542</v>
      </c>
      <c r="C116" s="1">
        <v>4272</v>
      </c>
      <c r="D116" s="1" t="s">
        <v>646</v>
      </c>
      <c r="E116" s="1" t="s">
        <v>588</v>
      </c>
      <c r="F116" s="1" t="s">
        <v>596</v>
      </c>
      <c r="G116" s="1">
        <v>100</v>
      </c>
      <c r="H116" s="1">
        <v>487</v>
      </c>
      <c r="I116" s="1" t="s">
        <v>335</v>
      </c>
      <c r="J116" s="1" t="s">
        <v>790</v>
      </c>
      <c r="K116" s="1" t="s">
        <v>599</v>
      </c>
      <c r="L116" s="22">
        <v>31551</v>
      </c>
      <c r="M116" s="22"/>
      <c r="N116" s="22" t="str">
        <f t="shared" si="6"/>
        <v/>
      </c>
      <c r="O116" s="22" t="str">
        <f t="shared" si="7"/>
        <v/>
      </c>
      <c r="P11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7" spans="2:16" hidden="1" x14ac:dyDescent="0.3">
      <c r="B117" s="1">
        <v>548</v>
      </c>
      <c r="C117" s="1">
        <v>7043</v>
      </c>
      <c r="D117" s="1" t="s">
        <v>616</v>
      </c>
      <c r="E117" s="1" t="s">
        <v>588</v>
      </c>
      <c r="F117" s="1" t="s">
        <v>596</v>
      </c>
      <c r="G117" s="1">
        <v>240</v>
      </c>
      <c r="H117" s="1">
        <v>571</v>
      </c>
      <c r="I117" s="1" t="s">
        <v>791</v>
      </c>
      <c r="J117" s="1" t="s">
        <v>792</v>
      </c>
      <c r="K117" s="1" t="s">
        <v>599</v>
      </c>
      <c r="L117" s="22">
        <v>41077</v>
      </c>
      <c r="M117" s="22"/>
      <c r="N117" s="22" t="str">
        <f t="shared" si="6"/>
        <v/>
      </c>
      <c r="O117" s="22" t="str">
        <f t="shared" si="7"/>
        <v/>
      </c>
      <c r="P11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8" spans="2:16" hidden="1" x14ac:dyDescent="0.3">
      <c r="B118" s="1">
        <v>553</v>
      </c>
      <c r="C118" s="1">
        <v>5214</v>
      </c>
      <c r="D118" s="1" t="s">
        <v>587</v>
      </c>
      <c r="E118" s="1" t="s">
        <v>595</v>
      </c>
      <c r="F118" s="1" t="s">
        <v>596</v>
      </c>
      <c r="G118" s="1">
        <v>245</v>
      </c>
      <c r="H118" s="1">
        <v>611</v>
      </c>
      <c r="I118" s="1" t="s">
        <v>793</v>
      </c>
      <c r="J118" s="1" t="s">
        <v>794</v>
      </c>
      <c r="K118" s="1" t="s">
        <v>599</v>
      </c>
      <c r="L118" s="22">
        <v>34906</v>
      </c>
      <c r="M118" s="22"/>
      <c r="N118" s="22" t="str">
        <f t="shared" si="6"/>
        <v/>
      </c>
      <c r="O118" s="22" t="str">
        <f t="shared" si="7"/>
        <v/>
      </c>
      <c r="P11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19" spans="2:16" x14ac:dyDescent="0.3">
      <c r="B119" s="1">
        <v>558</v>
      </c>
      <c r="C119" s="1">
        <v>3965</v>
      </c>
      <c r="D119" s="1" t="s">
        <v>609</v>
      </c>
      <c r="E119" s="1" t="s">
        <v>595</v>
      </c>
      <c r="F119" s="1" t="s">
        <v>596</v>
      </c>
      <c r="G119" s="1">
        <v>275</v>
      </c>
      <c r="H119" s="1">
        <v>951</v>
      </c>
      <c r="I119" s="1" t="s">
        <v>795</v>
      </c>
      <c r="J119" s="1" t="s">
        <v>796</v>
      </c>
      <c r="K119" s="1" t="s">
        <v>592</v>
      </c>
      <c r="L119" s="22">
        <v>41574</v>
      </c>
      <c r="M119" s="22">
        <v>41593</v>
      </c>
      <c r="N119" s="22">
        <f t="shared" si="6"/>
        <v>41574</v>
      </c>
      <c r="O119" s="22">
        <f t="shared" si="7"/>
        <v>41593</v>
      </c>
      <c r="P11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</v>
      </c>
    </row>
    <row r="120" spans="2:16" x14ac:dyDescent="0.3">
      <c r="B120" s="1">
        <v>564</v>
      </c>
      <c r="C120" s="1">
        <v>3514</v>
      </c>
      <c r="D120" s="1" t="s">
        <v>616</v>
      </c>
      <c r="E120" s="1" t="s">
        <v>588</v>
      </c>
      <c r="F120" s="1" t="s">
        <v>589</v>
      </c>
      <c r="G120" s="1">
        <v>683</v>
      </c>
      <c r="H120" s="1">
        <v>1275</v>
      </c>
      <c r="I120" s="1" t="s">
        <v>797</v>
      </c>
      <c r="J120" s="1" t="s">
        <v>798</v>
      </c>
      <c r="K120" s="1" t="s">
        <v>592</v>
      </c>
      <c r="L120" s="22">
        <v>38109</v>
      </c>
      <c r="M120" s="22">
        <v>38255</v>
      </c>
      <c r="N120" s="22">
        <f t="shared" si="6"/>
        <v>38109</v>
      </c>
      <c r="O120" s="22">
        <f t="shared" si="7"/>
        <v>38255</v>
      </c>
      <c r="P12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146</v>
      </c>
    </row>
    <row r="121" spans="2:16" x14ac:dyDescent="0.3">
      <c r="B121" s="1">
        <v>577</v>
      </c>
      <c r="C121" s="1">
        <v>4233</v>
      </c>
      <c r="D121" s="1" t="s">
        <v>605</v>
      </c>
      <c r="E121" s="1" t="s">
        <v>595</v>
      </c>
      <c r="F121" s="1" t="s">
        <v>596</v>
      </c>
      <c r="G121" s="1">
        <v>679</v>
      </c>
      <c r="H121" s="1">
        <v>1455</v>
      </c>
      <c r="I121" s="1" t="s">
        <v>799</v>
      </c>
      <c r="J121" s="1" t="s">
        <v>17</v>
      </c>
      <c r="K121" s="1" t="s">
        <v>592</v>
      </c>
      <c r="L121" s="22">
        <v>31855</v>
      </c>
      <c r="M121" s="22">
        <v>31998</v>
      </c>
      <c r="N121" s="22">
        <f t="shared" si="6"/>
        <v>31855</v>
      </c>
      <c r="O121" s="22">
        <f t="shared" si="7"/>
        <v>31998</v>
      </c>
      <c r="P12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143</v>
      </c>
    </row>
    <row r="122" spans="2:16" hidden="1" x14ac:dyDescent="0.3">
      <c r="B122" s="1">
        <v>579</v>
      </c>
      <c r="C122" s="1">
        <v>4892</v>
      </c>
      <c r="D122" s="1" t="s">
        <v>602</v>
      </c>
      <c r="E122" s="1" t="s">
        <v>595</v>
      </c>
      <c r="F122" s="1" t="s">
        <v>589</v>
      </c>
      <c r="G122" s="1">
        <v>913</v>
      </c>
      <c r="H122" s="1">
        <v>1385</v>
      </c>
      <c r="I122" s="1" t="s">
        <v>800</v>
      </c>
      <c r="J122" s="1" t="s">
        <v>801</v>
      </c>
      <c r="K122" s="1" t="s">
        <v>599</v>
      </c>
      <c r="L122" s="22">
        <v>42725</v>
      </c>
      <c r="M122" s="22"/>
      <c r="N122" s="22" t="str">
        <f t="shared" si="6"/>
        <v/>
      </c>
      <c r="O122" s="22" t="str">
        <f t="shared" si="7"/>
        <v/>
      </c>
      <c r="P12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3" spans="2:16" hidden="1" x14ac:dyDescent="0.3">
      <c r="B123" s="1">
        <v>581</v>
      </c>
      <c r="C123" s="1">
        <v>5150</v>
      </c>
      <c r="D123" s="1" t="s">
        <v>695</v>
      </c>
      <c r="E123" s="1" t="s">
        <v>595</v>
      </c>
      <c r="F123" s="1" t="s">
        <v>596</v>
      </c>
      <c r="G123" s="1">
        <v>209</v>
      </c>
      <c r="H123" s="1">
        <v>933</v>
      </c>
      <c r="I123" s="1" t="s">
        <v>802</v>
      </c>
      <c r="J123" s="1" t="s">
        <v>803</v>
      </c>
      <c r="K123" s="1" t="s">
        <v>599</v>
      </c>
      <c r="L123" s="22">
        <v>43063</v>
      </c>
      <c r="M123" s="22"/>
      <c r="N123" s="22" t="str">
        <f t="shared" si="6"/>
        <v/>
      </c>
      <c r="O123" s="22" t="str">
        <f t="shared" si="7"/>
        <v/>
      </c>
      <c r="P12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4" spans="2:16" hidden="1" x14ac:dyDescent="0.3">
      <c r="B124" s="1">
        <v>586</v>
      </c>
      <c r="C124" s="1">
        <v>7005</v>
      </c>
      <c r="D124" s="1" t="s">
        <v>594</v>
      </c>
      <c r="E124" s="1" t="s">
        <v>595</v>
      </c>
      <c r="F124" s="1" t="s">
        <v>589</v>
      </c>
      <c r="G124" s="1">
        <v>711</v>
      </c>
      <c r="H124" s="1">
        <v>1197</v>
      </c>
      <c r="I124" s="1" t="s">
        <v>804</v>
      </c>
      <c r="J124" s="1" t="s">
        <v>805</v>
      </c>
      <c r="K124" s="1" t="s">
        <v>599</v>
      </c>
      <c r="L124" s="22">
        <v>28192</v>
      </c>
      <c r="M124" s="22"/>
      <c r="N124" s="22" t="str">
        <f t="shared" si="6"/>
        <v/>
      </c>
      <c r="O124" s="22" t="str">
        <f t="shared" si="7"/>
        <v/>
      </c>
      <c r="P12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5" spans="2:16" hidden="1" x14ac:dyDescent="0.3">
      <c r="B125" s="1">
        <v>589</v>
      </c>
      <c r="C125" s="1">
        <v>7513</v>
      </c>
      <c r="D125" s="1" t="s">
        <v>587</v>
      </c>
      <c r="E125" s="1" t="s">
        <v>588</v>
      </c>
      <c r="F125" s="1" t="s">
        <v>589</v>
      </c>
      <c r="G125" s="1">
        <v>516</v>
      </c>
      <c r="H125" s="1">
        <v>1084</v>
      </c>
      <c r="I125" s="1" t="s">
        <v>806</v>
      </c>
      <c r="J125" s="1" t="s">
        <v>807</v>
      </c>
      <c r="K125" s="1" t="s">
        <v>599</v>
      </c>
      <c r="L125" s="22">
        <v>25970</v>
      </c>
      <c r="M125" s="22"/>
      <c r="N125" s="22" t="str">
        <f t="shared" si="6"/>
        <v/>
      </c>
      <c r="O125" s="22" t="str">
        <f t="shared" si="7"/>
        <v/>
      </c>
      <c r="P12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6" spans="2:16" hidden="1" x14ac:dyDescent="0.3">
      <c r="B126" s="1">
        <v>594</v>
      </c>
      <c r="C126" s="1">
        <v>4053</v>
      </c>
      <c r="D126" s="1" t="s">
        <v>602</v>
      </c>
      <c r="E126" s="1" t="s">
        <v>595</v>
      </c>
      <c r="F126" s="1" t="s">
        <v>596</v>
      </c>
      <c r="G126" s="1">
        <v>484</v>
      </c>
      <c r="H126" s="1">
        <v>568</v>
      </c>
      <c r="I126" s="1" t="s">
        <v>789</v>
      </c>
      <c r="J126" s="1" t="s">
        <v>808</v>
      </c>
      <c r="K126" s="1" t="s">
        <v>599</v>
      </c>
      <c r="L126" s="22">
        <v>38066</v>
      </c>
      <c r="M126" s="22"/>
      <c r="N126" s="22" t="str">
        <f t="shared" si="6"/>
        <v/>
      </c>
      <c r="O126" s="22" t="str">
        <f t="shared" si="7"/>
        <v/>
      </c>
      <c r="P12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7" spans="2:16" hidden="1" x14ac:dyDescent="0.3">
      <c r="B127" s="1">
        <v>595</v>
      </c>
      <c r="C127" s="1">
        <v>3782</v>
      </c>
      <c r="D127" s="1" t="s">
        <v>605</v>
      </c>
      <c r="E127" s="1" t="s">
        <v>588</v>
      </c>
      <c r="F127" s="1" t="s">
        <v>596</v>
      </c>
      <c r="G127" s="1">
        <v>879</v>
      </c>
      <c r="H127" s="1">
        <v>1040</v>
      </c>
      <c r="I127" s="1" t="s">
        <v>809</v>
      </c>
      <c r="J127" s="1" t="s">
        <v>810</v>
      </c>
      <c r="K127" s="1" t="s">
        <v>599</v>
      </c>
      <c r="L127" s="22">
        <v>37751</v>
      </c>
      <c r="M127" s="22"/>
      <c r="N127" s="22" t="str">
        <f t="shared" si="6"/>
        <v/>
      </c>
      <c r="O127" s="22" t="str">
        <f t="shared" si="7"/>
        <v/>
      </c>
      <c r="P12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8" spans="2:16" hidden="1" x14ac:dyDescent="0.3">
      <c r="B128" s="1">
        <v>597</v>
      </c>
      <c r="C128" s="1">
        <v>3571</v>
      </c>
      <c r="D128" s="1" t="s">
        <v>632</v>
      </c>
      <c r="E128" s="1" t="s">
        <v>595</v>
      </c>
      <c r="F128" s="1" t="s">
        <v>596</v>
      </c>
      <c r="G128" s="1">
        <v>267</v>
      </c>
      <c r="H128" s="1">
        <v>925</v>
      </c>
      <c r="I128" s="1" t="s">
        <v>811</v>
      </c>
      <c r="J128" s="1" t="s">
        <v>812</v>
      </c>
      <c r="K128" s="1" t="s">
        <v>599</v>
      </c>
      <c r="L128" s="22">
        <v>40385</v>
      </c>
      <c r="M128" s="22"/>
      <c r="N128" s="22" t="str">
        <f t="shared" si="6"/>
        <v/>
      </c>
      <c r="O128" s="22" t="str">
        <f t="shared" si="7"/>
        <v/>
      </c>
      <c r="P128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29" spans="2:16" hidden="1" x14ac:dyDescent="0.3">
      <c r="B129" s="1">
        <v>599</v>
      </c>
      <c r="C129" s="1">
        <v>8834</v>
      </c>
      <c r="D129" s="1" t="s">
        <v>609</v>
      </c>
      <c r="E129" s="1" t="s">
        <v>595</v>
      </c>
      <c r="F129" s="1" t="s">
        <v>596</v>
      </c>
      <c r="G129" s="1">
        <v>946</v>
      </c>
      <c r="H129" s="1">
        <v>1100</v>
      </c>
      <c r="I129" s="1" t="s">
        <v>168</v>
      </c>
      <c r="J129" s="1" t="s">
        <v>355</v>
      </c>
      <c r="K129" s="1" t="s">
        <v>599</v>
      </c>
      <c r="L129" s="22">
        <v>37134</v>
      </c>
      <c r="M129" s="22"/>
      <c r="N129" s="22" t="str">
        <f t="shared" si="6"/>
        <v/>
      </c>
      <c r="O129" s="22" t="str">
        <f t="shared" si="7"/>
        <v/>
      </c>
      <c r="P12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0" spans="2:16" hidden="1" x14ac:dyDescent="0.3">
      <c r="B130" s="1">
        <v>625</v>
      </c>
      <c r="C130" s="1">
        <v>3</v>
      </c>
      <c r="D130" s="1" t="s">
        <v>609</v>
      </c>
      <c r="E130" s="1" t="s">
        <v>588</v>
      </c>
      <c r="F130" s="1" t="s">
        <v>596</v>
      </c>
      <c r="G130" s="1">
        <v>318</v>
      </c>
      <c r="H130" s="1">
        <v>980</v>
      </c>
      <c r="I130" s="1" t="s">
        <v>813</v>
      </c>
      <c r="J130" s="1" t="s">
        <v>814</v>
      </c>
      <c r="K130" s="1" t="s">
        <v>599</v>
      </c>
      <c r="L130" s="22">
        <v>43376</v>
      </c>
      <c r="M130" s="22"/>
      <c r="N130" s="22" t="str">
        <f t="shared" si="6"/>
        <v/>
      </c>
      <c r="O130" s="22" t="str">
        <f t="shared" si="7"/>
        <v/>
      </c>
      <c r="P13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1" spans="2:16" x14ac:dyDescent="0.3">
      <c r="B131" s="1">
        <v>630</v>
      </c>
      <c r="C131" s="1">
        <v>6772</v>
      </c>
      <c r="D131" s="1" t="s">
        <v>619</v>
      </c>
      <c r="E131" s="1" t="s">
        <v>595</v>
      </c>
      <c r="F131" s="1" t="s">
        <v>596</v>
      </c>
      <c r="G131" s="1">
        <v>868</v>
      </c>
      <c r="H131" s="1">
        <v>1320</v>
      </c>
      <c r="I131" s="1" t="s">
        <v>815</v>
      </c>
      <c r="J131" s="1" t="s">
        <v>12</v>
      </c>
      <c r="K131" s="1" t="s">
        <v>592</v>
      </c>
      <c r="L131" s="22">
        <v>39867</v>
      </c>
      <c r="M131" s="22">
        <v>40085</v>
      </c>
      <c r="N131" s="22">
        <f t="shared" si="6"/>
        <v>39867</v>
      </c>
      <c r="O131" s="22">
        <f t="shared" si="7"/>
        <v>40085</v>
      </c>
      <c r="P13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218</v>
      </c>
    </row>
    <row r="132" spans="2:16" x14ac:dyDescent="0.3">
      <c r="B132" s="1">
        <v>632</v>
      </c>
      <c r="C132" s="1">
        <v>2525</v>
      </c>
      <c r="D132" s="1" t="s">
        <v>609</v>
      </c>
      <c r="E132" s="1" t="s">
        <v>595</v>
      </c>
      <c r="F132" s="1" t="s">
        <v>596</v>
      </c>
      <c r="G132" s="1">
        <v>67</v>
      </c>
      <c r="H132" s="1">
        <v>193</v>
      </c>
      <c r="I132" s="1" t="s">
        <v>82</v>
      </c>
      <c r="J132" s="1" t="s">
        <v>816</v>
      </c>
      <c r="K132" s="1" t="s">
        <v>592</v>
      </c>
      <c r="L132" s="22">
        <v>33842</v>
      </c>
      <c r="M132" s="22">
        <v>33963</v>
      </c>
      <c r="N132" s="22">
        <f t="shared" si="6"/>
        <v>33842</v>
      </c>
      <c r="O132" s="22">
        <f t="shared" si="7"/>
        <v>33963</v>
      </c>
      <c r="P13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121</v>
      </c>
    </row>
    <row r="133" spans="2:16" hidden="1" x14ac:dyDescent="0.3">
      <c r="B133" s="1">
        <v>634</v>
      </c>
      <c r="C133" s="1">
        <v>175</v>
      </c>
      <c r="D133" s="1" t="s">
        <v>616</v>
      </c>
      <c r="E133" s="1" t="s">
        <v>588</v>
      </c>
      <c r="F133" s="1" t="s">
        <v>589</v>
      </c>
      <c r="G133" s="1">
        <v>939</v>
      </c>
      <c r="H133" s="1">
        <v>1446</v>
      </c>
      <c r="I133" s="1" t="s">
        <v>817</v>
      </c>
      <c r="J133" s="1" t="s">
        <v>818</v>
      </c>
      <c r="K133" s="1" t="s">
        <v>599</v>
      </c>
      <c r="L133" s="22">
        <v>29501</v>
      </c>
      <c r="M133" s="22"/>
      <c r="N133" s="22" t="str">
        <f t="shared" si="6"/>
        <v/>
      </c>
      <c r="O133" s="22" t="str">
        <f t="shared" si="7"/>
        <v/>
      </c>
      <c r="P13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4" spans="2:16" x14ac:dyDescent="0.3">
      <c r="B134" s="1">
        <v>636</v>
      </c>
      <c r="C134" s="1">
        <v>2308</v>
      </c>
      <c r="D134" s="1" t="s">
        <v>602</v>
      </c>
      <c r="E134" s="1" t="s">
        <v>588</v>
      </c>
      <c r="F134" s="1" t="s">
        <v>596</v>
      </c>
      <c r="G134" s="1">
        <v>325</v>
      </c>
      <c r="H134" s="1">
        <v>994</v>
      </c>
      <c r="I134" s="1" t="s">
        <v>819</v>
      </c>
      <c r="J134" s="1" t="s">
        <v>820</v>
      </c>
      <c r="K134" s="1" t="s">
        <v>592</v>
      </c>
      <c r="L134" s="22">
        <v>39502</v>
      </c>
      <c r="M134" s="22">
        <v>39669</v>
      </c>
      <c r="N134" s="22">
        <f t="shared" ref="N134:N165" si="8">IF(OR(ISBLANK(L134), ISBLANK(M134)), "", IF(L134 &lt; M134, L134, M134))</f>
        <v>39502</v>
      </c>
      <c r="O134" s="22">
        <f t="shared" ref="O134:O165" si="9">IF(OR(ISBLANK(L134), ISBLANK(M134)), "", IF(L134 &gt; M134, L134, M134))</f>
        <v>39669</v>
      </c>
      <c r="P13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167</v>
      </c>
    </row>
    <row r="135" spans="2:16" hidden="1" x14ac:dyDescent="0.3">
      <c r="B135" s="1">
        <v>650</v>
      </c>
      <c r="C135" s="1">
        <v>2257</v>
      </c>
      <c r="D135" s="1" t="s">
        <v>646</v>
      </c>
      <c r="E135" s="1" t="s">
        <v>588</v>
      </c>
      <c r="F135" s="1" t="s">
        <v>596</v>
      </c>
      <c r="G135" s="1">
        <v>868</v>
      </c>
      <c r="H135" s="1">
        <v>1141</v>
      </c>
      <c r="I135" s="1" t="s">
        <v>821</v>
      </c>
      <c r="J135" s="1" t="s">
        <v>822</v>
      </c>
      <c r="K135" s="1" t="s">
        <v>599</v>
      </c>
      <c r="L135" s="22">
        <v>39251</v>
      </c>
      <c r="M135" s="22"/>
      <c r="N135" s="22" t="str">
        <f t="shared" si="8"/>
        <v/>
      </c>
      <c r="O135" s="22" t="str">
        <f t="shared" si="9"/>
        <v/>
      </c>
      <c r="P13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36" spans="2:16" x14ac:dyDescent="0.3">
      <c r="B136" s="1">
        <v>659</v>
      </c>
      <c r="C136" s="1">
        <v>8747</v>
      </c>
      <c r="D136" s="1" t="s">
        <v>695</v>
      </c>
      <c r="E136" s="1" t="s">
        <v>588</v>
      </c>
      <c r="F136" s="1" t="s">
        <v>596</v>
      </c>
      <c r="G136" s="1">
        <v>442</v>
      </c>
      <c r="H136" s="1">
        <v>595</v>
      </c>
      <c r="I136" s="1" t="s">
        <v>823</v>
      </c>
      <c r="J136" s="1" t="s">
        <v>681</v>
      </c>
      <c r="K136" s="1" t="s">
        <v>592</v>
      </c>
      <c r="L136" s="22">
        <v>35847</v>
      </c>
      <c r="M136" s="22">
        <v>36049</v>
      </c>
      <c r="N136" s="22">
        <f t="shared" si="8"/>
        <v>35847</v>
      </c>
      <c r="O136" s="22">
        <f t="shared" si="9"/>
        <v>36049</v>
      </c>
      <c r="P13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202</v>
      </c>
    </row>
    <row r="137" spans="2:16" x14ac:dyDescent="0.3">
      <c r="B137" s="1">
        <v>665</v>
      </c>
      <c r="C137" s="1">
        <v>7485</v>
      </c>
      <c r="D137" s="1" t="s">
        <v>587</v>
      </c>
      <c r="E137" s="1" t="s">
        <v>595</v>
      </c>
      <c r="F137" s="1" t="s">
        <v>596</v>
      </c>
      <c r="G137" s="1">
        <v>982</v>
      </c>
      <c r="H137" s="1">
        <v>1405</v>
      </c>
      <c r="I137" s="1" t="s">
        <v>824</v>
      </c>
      <c r="J137" s="1" t="s">
        <v>825</v>
      </c>
      <c r="K137" s="1" t="s">
        <v>592</v>
      </c>
      <c r="L137" s="22">
        <v>40190</v>
      </c>
      <c r="M137" s="22">
        <v>40295</v>
      </c>
      <c r="N137" s="22">
        <f t="shared" si="8"/>
        <v>40190</v>
      </c>
      <c r="O137" s="22">
        <f t="shared" si="9"/>
        <v>40295</v>
      </c>
      <c r="P13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105</v>
      </c>
    </row>
    <row r="138" spans="2:16" x14ac:dyDescent="0.3">
      <c r="B138" s="1">
        <v>668</v>
      </c>
      <c r="C138" s="1">
        <v>2378</v>
      </c>
      <c r="D138" s="1" t="s">
        <v>632</v>
      </c>
      <c r="E138" s="1" t="s">
        <v>595</v>
      </c>
      <c r="F138" s="1" t="s">
        <v>589</v>
      </c>
      <c r="G138" s="1">
        <v>938</v>
      </c>
      <c r="H138" s="1">
        <v>1067</v>
      </c>
      <c r="I138" s="1" t="s">
        <v>826</v>
      </c>
      <c r="J138" s="1" t="s">
        <v>827</v>
      </c>
      <c r="K138" s="1" t="s">
        <v>592</v>
      </c>
      <c r="L138" s="22">
        <v>26460</v>
      </c>
      <c r="M138" s="22">
        <v>26466</v>
      </c>
      <c r="N138" s="22">
        <f t="shared" si="8"/>
        <v>26460</v>
      </c>
      <c r="O138" s="22">
        <f t="shared" si="9"/>
        <v>26466</v>
      </c>
      <c r="P13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</v>
      </c>
    </row>
    <row r="139" spans="2:16" hidden="1" x14ac:dyDescent="0.3">
      <c r="B139" s="1">
        <v>678</v>
      </c>
      <c r="C139" s="1">
        <v>5269</v>
      </c>
      <c r="D139" s="1" t="s">
        <v>619</v>
      </c>
      <c r="E139" s="1" t="s">
        <v>588</v>
      </c>
      <c r="F139" s="1" t="s">
        <v>589</v>
      </c>
      <c r="G139" s="1">
        <v>318</v>
      </c>
      <c r="H139" s="1">
        <v>938</v>
      </c>
      <c r="I139" s="1" t="s">
        <v>828</v>
      </c>
      <c r="J139" s="1" t="s">
        <v>36</v>
      </c>
      <c r="K139" s="1" t="s">
        <v>599</v>
      </c>
      <c r="L139" s="22">
        <v>34349</v>
      </c>
      <c r="M139" s="22"/>
      <c r="N139" s="22" t="str">
        <f t="shared" si="8"/>
        <v/>
      </c>
      <c r="O139" s="22" t="str">
        <f t="shared" si="9"/>
        <v/>
      </c>
      <c r="P13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0" spans="2:16" x14ac:dyDescent="0.3">
      <c r="B140" s="1">
        <v>690</v>
      </c>
      <c r="C140" s="1">
        <v>230</v>
      </c>
      <c r="D140" s="1" t="s">
        <v>616</v>
      </c>
      <c r="E140" s="1" t="s">
        <v>595</v>
      </c>
      <c r="F140" s="1" t="s">
        <v>596</v>
      </c>
      <c r="G140" s="1">
        <v>553</v>
      </c>
      <c r="H140" s="1">
        <v>1210</v>
      </c>
      <c r="I140" s="1" t="s">
        <v>829</v>
      </c>
      <c r="J140" s="1" t="s">
        <v>830</v>
      </c>
      <c r="K140" s="1" t="s">
        <v>592</v>
      </c>
      <c r="L140" s="22">
        <v>41757</v>
      </c>
      <c r="M140" s="22">
        <v>41991</v>
      </c>
      <c r="N140" s="22">
        <f t="shared" si="8"/>
        <v>41757</v>
      </c>
      <c r="O140" s="22">
        <f t="shared" si="9"/>
        <v>41991</v>
      </c>
      <c r="P14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234</v>
      </c>
    </row>
    <row r="141" spans="2:16" x14ac:dyDescent="0.3">
      <c r="B141" s="1">
        <v>691</v>
      </c>
      <c r="C141" s="1">
        <v>2096</v>
      </c>
      <c r="D141" s="1" t="s">
        <v>609</v>
      </c>
      <c r="E141" s="1" t="s">
        <v>595</v>
      </c>
      <c r="F141" s="1" t="s">
        <v>596</v>
      </c>
      <c r="G141" s="1">
        <v>955</v>
      </c>
      <c r="H141" s="1">
        <v>1369</v>
      </c>
      <c r="I141" s="1" t="s">
        <v>831</v>
      </c>
      <c r="J141" s="1" t="s">
        <v>832</v>
      </c>
      <c r="K141" s="1" t="s">
        <v>592</v>
      </c>
      <c r="L141" s="22">
        <v>41031</v>
      </c>
      <c r="M141" s="22">
        <v>41141</v>
      </c>
      <c r="N141" s="22">
        <f t="shared" si="8"/>
        <v>41031</v>
      </c>
      <c r="O141" s="22">
        <f t="shared" si="9"/>
        <v>41141</v>
      </c>
      <c r="P14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110</v>
      </c>
    </row>
    <row r="142" spans="2:16" hidden="1" x14ac:dyDescent="0.3">
      <c r="B142" s="1">
        <v>693</v>
      </c>
      <c r="C142" s="1">
        <v>8737</v>
      </c>
      <c r="D142" s="1" t="s">
        <v>602</v>
      </c>
      <c r="E142" s="1" t="s">
        <v>588</v>
      </c>
      <c r="F142" s="1" t="s">
        <v>589</v>
      </c>
      <c r="G142" s="1">
        <v>715</v>
      </c>
      <c r="H142" s="1">
        <v>1271</v>
      </c>
      <c r="I142" s="1" t="s">
        <v>207</v>
      </c>
      <c r="J142" s="1" t="s">
        <v>657</v>
      </c>
      <c r="K142" s="1" t="s">
        <v>599</v>
      </c>
      <c r="L142" s="22">
        <v>30685</v>
      </c>
      <c r="M142" s="22"/>
      <c r="N142" s="22" t="str">
        <f t="shared" si="8"/>
        <v/>
      </c>
      <c r="O142" s="22" t="str">
        <f t="shared" si="9"/>
        <v/>
      </c>
      <c r="P14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3" spans="2:16" hidden="1" x14ac:dyDescent="0.3">
      <c r="B143" s="1">
        <v>695</v>
      </c>
      <c r="C143" s="1">
        <v>1896</v>
      </c>
      <c r="D143" s="1" t="s">
        <v>646</v>
      </c>
      <c r="E143" s="1" t="s">
        <v>595</v>
      </c>
      <c r="F143" s="1" t="s">
        <v>596</v>
      </c>
      <c r="G143" s="1">
        <v>266</v>
      </c>
      <c r="H143" s="1">
        <v>833</v>
      </c>
      <c r="I143" s="1" t="s">
        <v>305</v>
      </c>
      <c r="J143" s="1" t="s">
        <v>833</v>
      </c>
      <c r="K143" s="1" t="s">
        <v>599</v>
      </c>
      <c r="L143" s="22">
        <v>41542</v>
      </c>
      <c r="M143" s="22"/>
      <c r="N143" s="22" t="str">
        <f t="shared" si="8"/>
        <v/>
      </c>
      <c r="O143" s="22" t="str">
        <f t="shared" si="9"/>
        <v/>
      </c>
      <c r="P14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4" spans="2:16" x14ac:dyDescent="0.3">
      <c r="B144" s="1">
        <v>702</v>
      </c>
      <c r="C144" s="1">
        <v>8927</v>
      </c>
      <c r="D144" s="1" t="s">
        <v>602</v>
      </c>
      <c r="E144" s="1" t="s">
        <v>588</v>
      </c>
      <c r="F144" s="1" t="s">
        <v>596</v>
      </c>
      <c r="G144" s="1">
        <v>111</v>
      </c>
      <c r="H144" s="1">
        <v>617</v>
      </c>
      <c r="I144" s="1" t="s">
        <v>834</v>
      </c>
      <c r="J144" s="1" t="s">
        <v>835</v>
      </c>
      <c r="K144" s="1" t="s">
        <v>592</v>
      </c>
      <c r="L144" s="22">
        <v>38175</v>
      </c>
      <c r="M144" s="22">
        <v>38311</v>
      </c>
      <c r="N144" s="22">
        <f t="shared" si="8"/>
        <v>38175</v>
      </c>
      <c r="O144" s="22">
        <f t="shared" si="9"/>
        <v>38311</v>
      </c>
      <c r="P14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136</v>
      </c>
    </row>
    <row r="145" spans="2:16" hidden="1" x14ac:dyDescent="0.3">
      <c r="B145" s="1">
        <v>703</v>
      </c>
      <c r="C145" s="1">
        <v>8404</v>
      </c>
      <c r="D145" s="1" t="s">
        <v>602</v>
      </c>
      <c r="E145" s="1" t="s">
        <v>595</v>
      </c>
      <c r="F145" s="1" t="s">
        <v>589</v>
      </c>
      <c r="G145" s="1">
        <v>329</v>
      </c>
      <c r="H145" s="1">
        <v>597</v>
      </c>
      <c r="I145" s="1" t="s">
        <v>836</v>
      </c>
      <c r="J145" s="1" t="s">
        <v>837</v>
      </c>
      <c r="K145" s="1" t="s">
        <v>599</v>
      </c>
      <c r="L145" s="22">
        <v>42760</v>
      </c>
      <c r="M145" s="22"/>
      <c r="N145" s="22" t="str">
        <f t="shared" si="8"/>
        <v/>
      </c>
      <c r="O145" s="22" t="str">
        <f t="shared" si="9"/>
        <v/>
      </c>
      <c r="P14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6" spans="2:16" hidden="1" x14ac:dyDescent="0.3">
      <c r="B146" s="1">
        <v>707</v>
      </c>
      <c r="C146" s="1">
        <v>3221</v>
      </c>
      <c r="D146" s="1" t="s">
        <v>695</v>
      </c>
      <c r="E146" s="1" t="s">
        <v>595</v>
      </c>
      <c r="F146" s="1" t="s">
        <v>596</v>
      </c>
      <c r="G146" s="1">
        <v>187</v>
      </c>
      <c r="H146" s="1">
        <v>931</v>
      </c>
      <c r="I146" s="1" t="s">
        <v>838</v>
      </c>
      <c r="J146" s="1" t="s">
        <v>839</v>
      </c>
      <c r="K146" s="1" t="s">
        <v>599</v>
      </c>
      <c r="L146" s="22">
        <v>39252</v>
      </c>
      <c r="M146" s="22"/>
      <c r="N146" s="22" t="str">
        <f t="shared" si="8"/>
        <v/>
      </c>
      <c r="O146" s="22" t="str">
        <f t="shared" si="9"/>
        <v/>
      </c>
      <c r="P14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47" spans="2:16" x14ac:dyDescent="0.3">
      <c r="B147" s="1">
        <v>708</v>
      </c>
      <c r="C147" s="1">
        <v>1246</v>
      </c>
      <c r="D147" s="1" t="s">
        <v>609</v>
      </c>
      <c r="E147" s="1" t="s">
        <v>595</v>
      </c>
      <c r="F147" s="1" t="s">
        <v>589</v>
      </c>
      <c r="G147" s="1">
        <v>50</v>
      </c>
      <c r="H147" s="1">
        <v>72</v>
      </c>
      <c r="I147" s="1" t="s">
        <v>840</v>
      </c>
      <c r="J147" s="1" t="s">
        <v>841</v>
      </c>
      <c r="K147" s="1" t="s">
        <v>592</v>
      </c>
      <c r="L147" s="22">
        <v>43515</v>
      </c>
      <c r="M147" s="22">
        <v>43677</v>
      </c>
      <c r="N147" s="22">
        <f t="shared" si="8"/>
        <v>43515</v>
      </c>
      <c r="O147" s="22">
        <f t="shared" si="9"/>
        <v>43677</v>
      </c>
      <c r="P14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162</v>
      </c>
    </row>
    <row r="148" spans="2:16" x14ac:dyDescent="0.3">
      <c r="B148" s="1">
        <v>714</v>
      </c>
      <c r="C148" s="1">
        <v>5330</v>
      </c>
      <c r="D148" s="1" t="s">
        <v>635</v>
      </c>
      <c r="E148" s="1" t="s">
        <v>595</v>
      </c>
      <c r="F148" s="1" t="s">
        <v>589</v>
      </c>
      <c r="G148" s="1">
        <v>148</v>
      </c>
      <c r="H148" s="1">
        <v>835</v>
      </c>
      <c r="I148" s="1" t="s">
        <v>842</v>
      </c>
      <c r="J148" s="1" t="s">
        <v>843</v>
      </c>
      <c r="K148" s="1" t="s">
        <v>592</v>
      </c>
      <c r="L148" s="22">
        <v>40655</v>
      </c>
      <c r="M148" s="22">
        <v>40702</v>
      </c>
      <c r="N148" s="22">
        <f t="shared" si="8"/>
        <v>40655</v>
      </c>
      <c r="O148" s="22">
        <f t="shared" si="9"/>
        <v>40702</v>
      </c>
      <c r="P14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47</v>
      </c>
    </row>
    <row r="149" spans="2:16" x14ac:dyDescent="0.3">
      <c r="B149" s="1">
        <v>719</v>
      </c>
      <c r="C149" s="1">
        <v>7828</v>
      </c>
      <c r="D149" s="1" t="s">
        <v>587</v>
      </c>
      <c r="E149" s="1" t="s">
        <v>595</v>
      </c>
      <c r="F149" s="1" t="s">
        <v>596</v>
      </c>
      <c r="G149" s="1">
        <v>930</v>
      </c>
      <c r="H149" s="1">
        <v>1183</v>
      </c>
      <c r="I149" s="1" t="s">
        <v>844</v>
      </c>
      <c r="J149" s="1" t="s">
        <v>845</v>
      </c>
      <c r="K149" s="1" t="s">
        <v>592</v>
      </c>
      <c r="L149" s="22">
        <v>38739</v>
      </c>
      <c r="M149" s="22">
        <v>38915</v>
      </c>
      <c r="N149" s="22">
        <f t="shared" si="8"/>
        <v>38739</v>
      </c>
      <c r="O149" s="22">
        <f t="shared" si="9"/>
        <v>38915</v>
      </c>
      <c r="P14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176</v>
      </c>
    </row>
    <row r="150" spans="2:16" hidden="1" x14ac:dyDescent="0.3">
      <c r="B150" s="1">
        <v>722</v>
      </c>
      <c r="C150" s="1">
        <v>7342</v>
      </c>
      <c r="D150" s="1" t="s">
        <v>635</v>
      </c>
      <c r="E150" s="1" t="s">
        <v>588</v>
      </c>
      <c r="F150" s="1" t="s">
        <v>589</v>
      </c>
      <c r="G150" s="1">
        <v>412</v>
      </c>
      <c r="H150" s="1">
        <v>566</v>
      </c>
      <c r="I150" s="1" t="s">
        <v>846</v>
      </c>
      <c r="J150" s="1" t="s">
        <v>847</v>
      </c>
      <c r="K150" s="1" t="s">
        <v>599</v>
      </c>
      <c r="L150" s="22">
        <v>35329</v>
      </c>
      <c r="M150" s="22"/>
      <c r="N150" s="22" t="str">
        <f t="shared" si="8"/>
        <v/>
      </c>
      <c r="O150" s="22" t="str">
        <f t="shared" si="9"/>
        <v/>
      </c>
      <c r="P15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1" spans="2:16" hidden="1" x14ac:dyDescent="0.3">
      <c r="B151" s="1">
        <v>723</v>
      </c>
      <c r="C151" s="1">
        <v>1980</v>
      </c>
      <c r="D151" s="1" t="s">
        <v>695</v>
      </c>
      <c r="E151" s="1" t="s">
        <v>595</v>
      </c>
      <c r="F151" s="1" t="s">
        <v>589</v>
      </c>
      <c r="G151" s="1">
        <v>490</v>
      </c>
      <c r="H151" s="1">
        <v>762</v>
      </c>
      <c r="I151" s="1" t="s">
        <v>848</v>
      </c>
      <c r="J151" s="1" t="s">
        <v>849</v>
      </c>
      <c r="K151" s="1" t="s">
        <v>599</v>
      </c>
      <c r="L151" s="22">
        <v>29790</v>
      </c>
      <c r="M151" s="22"/>
      <c r="N151" s="22" t="str">
        <f t="shared" si="8"/>
        <v/>
      </c>
      <c r="O151" s="22" t="str">
        <f t="shared" si="9"/>
        <v/>
      </c>
      <c r="P15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2" spans="2:16" hidden="1" x14ac:dyDescent="0.3">
      <c r="B152" s="1">
        <v>731</v>
      </c>
      <c r="C152" s="1">
        <v>6191</v>
      </c>
      <c r="D152" s="1" t="s">
        <v>619</v>
      </c>
      <c r="E152" s="1" t="s">
        <v>595</v>
      </c>
      <c r="F152" s="1" t="s">
        <v>589</v>
      </c>
      <c r="G152" s="1">
        <v>970</v>
      </c>
      <c r="H152" s="1">
        <v>1242</v>
      </c>
      <c r="I152" s="1" t="s">
        <v>850</v>
      </c>
      <c r="J152" s="1" t="s">
        <v>851</v>
      </c>
      <c r="K152" s="1" t="s">
        <v>599</v>
      </c>
      <c r="L152" s="22">
        <v>30502</v>
      </c>
      <c r="M152" s="22"/>
      <c r="N152" s="22" t="str">
        <f t="shared" si="8"/>
        <v/>
      </c>
      <c r="O152" s="22" t="str">
        <f t="shared" si="9"/>
        <v/>
      </c>
      <c r="P15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3" spans="2:16" hidden="1" x14ac:dyDescent="0.3">
      <c r="B153" s="1">
        <v>738</v>
      </c>
      <c r="C153" s="1">
        <v>6713</v>
      </c>
      <c r="D153" s="1" t="s">
        <v>635</v>
      </c>
      <c r="E153" s="1" t="s">
        <v>595</v>
      </c>
      <c r="F153" s="1" t="s">
        <v>589</v>
      </c>
      <c r="G153" s="1">
        <v>545</v>
      </c>
      <c r="H153" s="1">
        <v>1044</v>
      </c>
      <c r="I153" s="1" t="s">
        <v>852</v>
      </c>
      <c r="J153" s="1" t="s">
        <v>853</v>
      </c>
      <c r="K153" s="1" t="s">
        <v>599</v>
      </c>
      <c r="L153" s="22">
        <v>28387</v>
      </c>
      <c r="M153" s="22"/>
      <c r="N153" s="22" t="str">
        <f t="shared" si="8"/>
        <v/>
      </c>
      <c r="O153" s="22" t="str">
        <f t="shared" si="9"/>
        <v/>
      </c>
      <c r="P15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4" spans="2:16" hidden="1" x14ac:dyDescent="0.3">
      <c r="B154" s="1">
        <v>748</v>
      </c>
      <c r="C154" s="1">
        <v>2969</v>
      </c>
      <c r="D154" s="1" t="s">
        <v>602</v>
      </c>
      <c r="E154" s="1" t="s">
        <v>595</v>
      </c>
      <c r="F154" s="1" t="s">
        <v>596</v>
      </c>
      <c r="G154" s="1">
        <v>600</v>
      </c>
      <c r="H154" s="1">
        <v>1048</v>
      </c>
      <c r="I154" s="1" t="s">
        <v>854</v>
      </c>
      <c r="J154" s="1" t="s">
        <v>855</v>
      </c>
      <c r="K154" s="1" t="s">
        <v>599</v>
      </c>
      <c r="L154" s="22">
        <v>31904</v>
      </c>
      <c r="M154" s="22"/>
      <c r="N154" s="22" t="str">
        <f t="shared" si="8"/>
        <v/>
      </c>
      <c r="O154" s="22" t="str">
        <f t="shared" si="9"/>
        <v/>
      </c>
      <c r="P15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5" spans="2:16" x14ac:dyDescent="0.3">
      <c r="B155" s="1">
        <v>749</v>
      </c>
      <c r="C155" s="1">
        <v>3569</v>
      </c>
      <c r="D155" s="1" t="s">
        <v>695</v>
      </c>
      <c r="E155" s="1" t="s">
        <v>588</v>
      </c>
      <c r="F155" s="1" t="s">
        <v>589</v>
      </c>
      <c r="G155" s="1">
        <v>262</v>
      </c>
      <c r="H155" s="1">
        <v>875</v>
      </c>
      <c r="I155" s="1" t="s">
        <v>856</v>
      </c>
      <c r="J155" s="1" t="s">
        <v>207</v>
      </c>
      <c r="K155" s="1" t="s">
        <v>592</v>
      </c>
      <c r="L155" s="22">
        <v>41759</v>
      </c>
      <c r="M155" s="22">
        <v>41822</v>
      </c>
      <c r="N155" s="22">
        <f t="shared" si="8"/>
        <v>41759</v>
      </c>
      <c r="O155" s="22">
        <f t="shared" si="9"/>
        <v>41822</v>
      </c>
      <c r="P15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63</v>
      </c>
    </row>
    <row r="156" spans="2:16" hidden="1" x14ac:dyDescent="0.3">
      <c r="B156" s="1">
        <v>762</v>
      </c>
      <c r="C156" s="1">
        <v>2066</v>
      </c>
      <c r="D156" s="1" t="s">
        <v>695</v>
      </c>
      <c r="E156" s="1" t="s">
        <v>588</v>
      </c>
      <c r="F156" s="1" t="s">
        <v>596</v>
      </c>
      <c r="G156" s="1">
        <v>242</v>
      </c>
      <c r="H156" s="1">
        <v>926</v>
      </c>
      <c r="I156" s="1" t="s">
        <v>857</v>
      </c>
      <c r="J156" s="1" t="s">
        <v>858</v>
      </c>
      <c r="K156" s="1" t="s">
        <v>599</v>
      </c>
      <c r="L156" s="22">
        <v>28570</v>
      </c>
      <c r="M156" s="22"/>
      <c r="N156" s="22" t="str">
        <f t="shared" si="8"/>
        <v/>
      </c>
      <c r="O156" s="22" t="str">
        <f t="shared" si="9"/>
        <v/>
      </c>
      <c r="P15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57" spans="2:16" x14ac:dyDescent="0.3">
      <c r="B157" s="1">
        <v>763</v>
      </c>
      <c r="C157" s="1">
        <v>9792</v>
      </c>
      <c r="D157" s="1" t="s">
        <v>632</v>
      </c>
      <c r="E157" s="1" t="s">
        <v>588</v>
      </c>
      <c r="F157" s="1" t="s">
        <v>589</v>
      </c>
      <c r="G157" s="1">
        <v>796</v>
      </c>
      <c r="H157" s="1">
        <v>1347</v>
      </c>
      <c r="I157" s="1" t="s">
        <v>626</v>
      </c>
      <c r="J157" s="1" t="s">
        <v>30</v>
      </c>
      <c r="K157" s="1" t="s">
        <v>592</v>
      </c>
      <c r="L157" s="22">
        <v>41819</v>
      </c>
      <c r="M157" s="22">
        <v>41891</v>
      </c>
      <c r="N157" s="22">
        <f t="shared" si="8"/>
        <v>41819</v>
      </c>
      <c r="O157" s="22">
        <f t="shared" si="9"/>
        <v>41891</v>
      </c>
      <c r="P15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72</v>
      </c>
    </row>
    <row r="158" spans="2:16" x14ac:dyDescent="0.3">
      <c r="B158" s="1">
        <v>771</v>
      </c>
      <c r="C158" s="1">
        <v>390</v>
      </c>
      <c r="D158" s="1" t="s">
        <v>635</v>
      </c>
      <c r="E158" s="1" t="s">
        <v>595</v>
      </c>
      <c r="F158" s="1" t="s">
        <v>596</v>
      </c>
      <c r="G158" s="1">
        <v>702</v>
      </c>
      <c r="H158" s="1">
        <v>1414</v>
      </c>
      <c r="I158" s="1" t="s">
        <v>859</v>
      </c>
      <c r="J158" s="1" t="s">
        <v>860</v>
      </c>
      <c r="K158" s="1" t="s">
        <v>592</v>
      </c>
      <c r="L158" s="22">
        <v>41397</v>
      </c>
      <c r="M158" s="22">
        <v>41593</v>
      </c>
      <c r="N158" s="22">
        <f t="shared" si="8"/>
        <v>41397</v>
      </c>
      <c r="O158" s="22">
        <f t="shared" si="9"/>
        <v>41593</v>
      </c>
      <c r="P15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196</v>
      </c>
    </row>
    <row r="159" spans="2:16" hidden="1" x14ac:dyDescent="0.3">
      <c r="B159" s="1">
        <v>775</v>
      </c>
      <c r="C159" s="1">
        <v>8104</v>
      </c>
      <c r="D159" s="1" t="s">
        <v>602</v>
      </c>
      <c r="E159" s="1" t="s">
        <v>595</v>
      </c>
      <c r="F159" s="1" t="s">
        <v>589</v>
      </c>
      <c r="G159" s="1">
        <v>451</v>
      </c>
      <c r="H159" s="1">
        <v>713</v>
      </c>
      <c r="I159" s="1" t="s">
        <v>593</v>
      </c>
      <c r="J159" s="1" t="s">
        <v>861</v>
      </c>
      <c r="K159" s="1" t="s">
        <v>599</v>
      </c>
      <c r="L159" s="22">
        <v>38258</v>
      </c>
      <c r="M159" s="22"/>
      <c r="N159" s="22" t="str">
        <f t="shared" si="8"/>
        <v/>
      </c>
      <c r="O159" s="22" t="str">
        <f t="shared" si="9"/>
        <v/>
      </c>
      <c r="P15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0" spans="2:16" x14ac:dyDescent="0.3">
      <c r="B160" s="1">
        <v>780</v>
      </c>
      <c r="C160" s="1">
        <v>6732</v>
      </c>
      <c r="D160" s="1" t="s">
        <v>616</v>
      </c>
      <c r="E160" s="1" t="s">
        <v>588</v>
      </c>
      <c r="F160" s="1" t="s">
        <v>589</v>
      </c>
      <c r="G160" s="1">
        <v>872</v>
      </c>
      <c r="H160" s="1">
        <v>1058</v>
      </c>
      <c r="I160" s="1" t="s">
        <v>862</v>
      </c>
      <c r="J160" s="1" t="s">
        <v>276</v>
      </c>
      <c r="K160" s="1" t="s">
        <v>592</v>
      </c>
      <c r="L160" s="22">
        <v>32793</v>
      </c>
      <c r="M160" s="22">
        <v>32798</v>
      </c>
      <c r="N160" s="22">
        <f t="shared" si="8"/>
        <v>32793</v>
      </c>
      <c r="O160" s="22">
        <f t="shared" si="9"/>
        <v>32798</v>
      </c>
      <c r="P16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</v>
      </c>
    </row>
    <row r="161" spans="2:16" x14ac:dyDescent="0.3">
      <c r="B161" s="1">
        <v>782</v>
      </c>
      <c r="C161" s="1">
        <v>9486</v>
      </c>
      <c r="D161" s="1" t="s">
        <v>635</v>
      </c>
      <c r="E161" s="1" t="s">
        <v>588</v>
      </c>
      <c r="F161" s="1" t="s">
        <v>596</v>
      </c>
      <c r="G161" s="1">
        <v>182</v>
      </c>
      <c r="H161" s="1">
        <v>871</v>
      </c>
      <c r="I161" s="1" t="s">
        <v>863</v>
      </c>
      <c r="J161" s="1" t="s">
        <v>864</v>
      </c>
      <c r="K161" s="1" t="s">
        <v>592</v>
      </c>
      <c r="L161" s="22">
        <v>37499</v>
      </c>
      <c r="M161" s="22">
        <v>37549</v>
      </c>
      <c r="N161" s="22">
        <f t="shared" si="8"/>
        <v>37499</v>
      </c>
      <c r="O161" s="22">
        <f t="shared" si="9"/>
        <v>37549</v>
      </c>
      <c r="P16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50</v>
      </c>
    </row>
    <row r="162" spans="2:16" x14ac:dyDescent="0.3">
      <c r="B162" s="1">
        <v>786</v>
      </c>
      <c r="C162" s="1">
        <v>5209</v>
      </c>
      <c r="D162" s="1" t="s">
        <v>616</v>
      </c>
      <c r="E162" s="1" t="s">
        <v>588</v>
      </c>
      <c r="F162" s="1" t="s">
        <v>589</v>
      </c>
      <c r="G162" s="1">
        <v>372</v>
      </c>
      <c r="H162" s="1">
        <v>679</v>
      </c>
      <c r="I162" s="1" t="s">
        <v>865</v>
      </c>
      <c r="J162" s="1" t="s">
        <v>866</v>
      </c>
      <c r="K162" s="1" t="s">
        <v>592</v>
      </c>
      <c r="L162" s="22">
        <v>27917</v>
      </c>
      <c r="M162" s="22">
        <v>28003</v>
      </c>
      <c r="N162" s="22">
        <f t="shared" si="8"/>
        <v>27917</v>
      </c>
      <c r="O162" s="22">
        <f t="shared" si="9"/>
        <v>28003</v>
      </c>
      <c r="P16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86</v>
      </c>
    </row>
    <row r="163" spans="2:16" x14ac:dyDescent="0.3">
      <c r="B163" s="1">
        <v>787</v>
      </c>
      <c r="C163" s="1">
        <v>2159</v>
      </c>
      <c r="D163" s="1" t="s">
        <v>587</v>
      </c>
      <c r="E163" s="1" t="s">
        <v>588</v>
      </c>
      <c r="F163" s="1" t="s">
        <v>589</v>
      </c>
      <c r="G163" s="1">
        <v>187</v>
      </c>
      <c r="H163" s="1">
        <v>864</v>
      </c>
      <c r="I163" s="1" t="s">
        <v>87</v>
      </c>
      <c r="J163" s="1" t="s">
        <v>867</v>
      </c>
      <c r="K163" s="1" t="s">
        <v>592</v>
      </c>
      <c r="L163" s="22">
        <v>40630</v>
      </c>
      <c r="M163" s="22">
        <v>40719</v>
      </c>
      <c r="N163" s="22">
        <f t="shared" si="8"/>
        <v>40630</v>
      </c>
      <c r="O163" s="22">
        <f t="shared" si="9"/>
        <v>40719</v>
      </c>
      <c r="P16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89</v>
      </c>
    </row>
    <row r="164" spans="2:16" hidden="1" x14ac:dyDescent="0.3">
      <c r="B164" s="1">
        <v>792</v>
      </c>
      <c r="C164" s="1">
        <v>1303</v>
      </c>
      <c r="D164" s="1" t="s">
        <v>587</v>
      </c>
      <c r="E164" s="1" t="s">
        <v>595</v>
      </c>
      <c r="F164" s="1" t="s">
        <v>596</v>
      </c>
      <c r="G164" s="1">
        <v>808</v>
      </c>
      <c r="H164" s="1">
        <v>1257</v>
      </c>
      <c r="I164" s="1" t="s">
        <v>868</v>
      </c>
      <c r="J164" s="1" t="s">
        <v>869</v>
      </c>
      <c r="K164" s="1" t="s">
        <v>599</v>
      </c>
      <c r="L164" s="22">
        <v>39715</v>
      </c>
      <c r="M164" s="22"/>
      <c r="N164" s="22" t="str">
        <f t="shared" si="8"/>
        <v/>
      </c>
      <c r="O164" s="22" t="str">
        <f t="shared" si="9"/>
        <v/>
      </c>
      <c r="P16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5" spans="2:16" hidden="1" x14ac:dyDescent="0.3">
      <c r="B165" s="1">
        <v>793</v>
      </c>
      <c r="C165" s="1">
        <v>4103</v>
      </c>
      <c r="D165" s="1" t="s">
        <v>695</v>
      </c>
      <c r="E165" s="1" t="s">
        <v>595</v>
      </c>
      <c r="F165" s="1" t="s">
        <v>596</v>
      </c>
      <c r="G165" s="1">
        <v>399</v>
      </c>
      <c r="H165" s="1">
        <v>835</v>
      </c>
      <c r="I165" s="1" t="s">
        <v>168</v>
      </c>
      <c r="J165" s="1" t="s">
        <v>119</v>
      </c>
      <c r="K165" s="1" t="s">
        <v>599</v>
      </c>
      <c r="L165" s="22">
        <v>35252</v>
      </c>
      <c r="M165" s="22"/>
      <c r="N165" s="22" t="str">
        <f t="shared" si="8"/>
        <v/>
      </c>
      <c r="O165" s="22" t="str">
        <f t="shared" si="9"/>
        <v/>
      </c>
      <c r="P16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66" spans="2:16" x14ac:dyDescent="0.3">
      <c r="B166" s="1">
        <v>815</v>
      </c>
      <c r="C166" s="1">
        <v>1126</v>
      </c>
      <c r="D166" s="1" t="s">
        <v>616</v>
      </c>
      <c r="E166" s="1" t="s">
        <v>588</v>
      </c>
      <c r="F166" s="1" t="s">
        <v>596</v>
      </c>
      <c r="G166" s="1">
        <v>71</v>
      </c>
      <c r="H166" s="1">
        <v>130</v>
      </c>
      <c r="I166" s="1" t="s">
        <v>870</v>
      </c>
      <c r="J166" s="1" t="s">
        <v>871</v>
      </c>
      <c r="K166" s="1" t="s">
        <v>592</v>
      </c>
      <c r="L166" s="22">
        <v>40208</v>
      </c>
      <c r="M166" s="22">
        <v>40239</v>
      </c>
      <c r="N166" s="22">
        <f t="shared" ref="N166:N197" si="10">IF(OR(ISBLANK(L166), ISBLANK(M166)), "", IF(L166 &lt; M166, L166, M166))</f>
        <v>40208</v>
      </c>
      <c r="O166" s="22">
        <f t="shared" ref="O166:O197" si="11">IF(OR(ISBLANK(L166), ISBLANK(M166)), "", IF(L166 &gt; M166, L166, M166))</f>
        <v>40239</v>
      </c>
      <c r="P16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31</v>
      </c>
    </row>
    <row r="167" spans="2:16" x14ac:dyDescent="0.3">
      <c r="B167" s="1">
        <v>818</v>
      </c>
      <c r="C167" s="1">
        <v>6746</v>
      </c>
      <c r="D167" s="1" t="s">
        <v>619</v>
      </c>
      <c r="E167" s="1" t="s">
        <v>595</v>
      </c>
      <c r="F167" s="1" t="s">
        <v>589</v>
      </c>
      <c r="G167" s="1">
        <v>833</v>
      </c>
      <c r="H167" s="1">
        <v>1016</v>
      </c>
      <c r="I167" s="1" t="s">
        <v>139</v>
      </c>
      <c r="J167" s="1" t="s">
        <v>716</v>
      </c>
      <c r="K167" s="1" t="s">
        <v>592</v>
      </c>
      <c r="L167" s="22">
        <v>38957</v>
      </c>
      <c r="M167" s="22">
        <v>39010</v>
      </c>
      <c r="N167" s="22">
        <f t="shared" si="10"/>
        <v>38957</v>
      </c>
      <c r="O167" s="22">
        <f t="shared" si="11"/>
        <v>39010</v>
      </c>
      <c r="P167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53</v>
      </c>
    </row>
    <row r="168" spans="2:16" x14ac:dyDescent="0.3">
      <c r="B168" s="1">
        <v>822</v>
      </c>
      <c r="C168" s="1">
        <v>114</v>
      </c>
      <c r="D168" s="1" t="s">
        <v>594</v>
      </c>
      <c r="E168" s="1" t="s">
        <v>588</v>
      </c>
      <c r="F168" s="1" t="s">
        <v>596</v>
      </c>
      <c r="G168" s="1">
        <v>88</v>
      </c>
      <c r="H168" s="1">
        <v>426</v>
      </c>
      <c r="I168" s="1" t="s">
        <v>872</v>
      </c>
      <c r="J168" s="1" t="s">
        <v>873</v>
      </c>
      <c r="K168" s="1" t="s">
        <v>592</v>
      </c>
      <c r="L168" s="22">
        <v>33419</v>
      </c>
      <c r="M168" s="22">
        <v>33434</v>
      </c>
      <c r="N168" s="22">
        <f t="shared" si="10"/>
        <v>33419</v>
      </c>
      <c r="O168" s="22">
        <f t="shared" si="11"/>
        <v>33434</v>
      </c>
      <c r="P16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15</v>
      </c>
    </row>
    <row r="169" spans="2:16" x14ac:dyDescent="0.3">
      <c r="B169" s="1">
        <v>823</v>
      </c>
      <c r="C169" s="1">
        <v>3733</v>
      </c>
      <c r="D169" s="1" t="s">
        <v>616</v>
      </c>
      <c r="E169" s="1" t="s">
        <v>595</v>
      </c>
      <c r="F169" s="1" t="s">
        <v>589</v>
      </c>
      <c r="G169" s="1">
        <v>571</v>
      </c>
      <c r="H169" s="1">
        <v>1031</v>
      </c>
      <c r="I169" s="1" t="s">
        <v>173</v>
      </c>
      <c r="J169" s="1" t="s">
        <v>874</v>
      </c>
      <c r="K169" s="1" t="s">
        <v>592</v>
      </c>
      <c r="L169" s="22">
        <v>27532</v>
      </c>
      <c r="M169" s="22">
        <v>27534</v>
      </c>
      <c r="N169" s="22">
        <f t="shared" si="10"/>
        <v>27532</v>
      </c>
      <c r="O169" s="22">
        <f t="shared" si="11"/>
        <v>27534</v>
      </c>
      <c r="P16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</v>
      </c>
    </row>
    <row r="170" spans="2:16" hidden="1" x14ac:dyDescent="0.3">
      <c r="B170" s="1">
        <v>835</v>
      </c>
      <c r="C170" s="1">
        <v>7587</v>
      </c>
      <c r="D170" s="1" t="s">
        <v>632</v>
      </c>
      <c r="E170" s="1" t="s">
        <v>588</v>
      </c>
      <c r="F170" s="1" t="s">
        <v>596</v>
      </c>
      <c r="G170" s="1">
        <v>638</v>
      </c>
      <c r="H170" s="1">
        <v>1314</v>
      </c>
      <c r="I170" s="1" t="s">
        <v>875</v>
      </c>
      <c r="J170" s="1" t="s">
        <v>612</v>
      </c>
      <c r="K170" s="1" t="s">
        <v>599</v>
      </c>
      <c r="L170" s="22">
        <v>28130</v>
      </c>
      <c r="M170" s="22"/>
      <c r="N170" s="22" t="str">
        <f t="shared" si="10"/>
        <v/>
      </c>
      <c r="O170" s="22" t="str">
        <f t="shared" si="11"/>
        <v/>
      </c>
      <c r="P170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1" spans="2:16" x14ac:dyDescent="0.3">
      <c r="B171" s="1">
        <v>838</v>
      </c>
      <c r="C171" s="1">
        <v>4322</v>
      </c>
      <c r="D171" s="1" t="s">
        <v>609</v>
      </c>
      <c r="E171" s="1" t="s">
        <v>588</v>
      </c>
      <c r="F171" s="1" t="s">
        <v>589</v>
      </c>
      <c r="G171" s="1">
        <v>593</v>
      </c>
      <c r="H171" s="1">
        <v>1036</v>
      </c>
      <c r="I171" s="1" t="s">
        <v>30</v>
      </c>
      <c r="J171" s="1" t="s">
        <v>876</v>
      </c>
      <c r="K171" s="1" t="s">
        <v>592</v>
      </c>
      <c r="L171" s="22">
        <v>34704</v>
      </c>
      <c r="M171" s="22">
        <v>34934</v>
      </c>
      <c r="N171" s="22">
        <f t="shared" si="10"/>
        <v>34704</v>
      </c>
      <c r="O171" s="22">
        <f t="shared" si="11"/>
        <v>34934</v>
      </c>
      <c r="P17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230</v>
      </c>
    </row>
    <row r="172" spans="2:16" hidden="1" x14ac:dyDescent="0.3">
      <c r="B172" s="1">
        <v>847</v>
      </c>
      <c r="C172" s="1">
        <v>8183</v>
      </c>
      <c r="D172" s="1" t="s">
        <v>605</v>
      </c>
      <c r="E172" s="1" t="s">
        <v>588</v>
      </c>
      <c r="F172" s="1" t="s">
        <v>589</v>
      </c>
      <c r="G172" s="1">
        <v>906</v>
      </c>
      <c r="H172" s="1">
        <v>1297</v>
      </c>
      <c r="I172" s="1" t="s">
        <v>877</v>
      </c>
      <c r="J172" s="1" t="s">
        <v>878</v>
      </c>
      <c r="K172" s="1" t="s">
        <v>599</v>
      </c>
      <c r="L172" s="22">
        <v>30423</v>
      </c>
      <c r="M172" s="22"/>
      <c r="N172" s="22" t="str">
        <f t="shared" si="10"/>
        <v/>
      </c>
      <c r="O172" s="22" t="str">
        <f t="shared" si="11"/>
        <v/>
      </c>
      <c r="P17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3" spans="2:16" x14ac:dyDescent="0.3">
      <c r="B173" s="1">
        <v>856</v>
      </c>
      <c r="C173" s="1">
        <v>1278</v>
      </c>
      <c r="D173" s="1" t="s">
        <v>695</v>
      </c>
      <c r="E173" s="1" t="s">
        <v>595</v>
      </c>
      <c r="F173" s="1" t="s">
        <v>596</v>
      </c>
      <c r="G173" s="1">
        <v>880</v>
      </c>
      <c r="H173" s="1">
        <v>1178</v>
      </c>
      <c r="I173" s="1" t="s">
        <v>879</v>
      </c>
      <c r="J173" s="1" t="s">
        <v>880</v>
      </c>
      <c r="K173" s="1" t="s">
        <v>592</v>
      </c>
      <c r="L173" s="22">
        <v>28302</v>
      </c>
      <c r="M173" s="22">
        <v>28437</v>
      </c>
      <c r="N173" s="22">
        <f t="shared" si="10"/>
        <v>28302</v>
      </c>
      <c r="O173" s="22">
        <f t="shared" si="11"/>
        <v>28437</v>
      </c>
      <c r="P17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135</v>
      </c>
    </row>
    <row r="174" spans="2:16" x14ac:dyDescent="0.3">
      <c r="B174" s="1">
        <v>861</v>
      </c>
      <c r="C174" s="1">
        <v>8249</v>
      </c>
      <c r="D174" s="1" t="s">
        <v>632</v>
      </c>
      <c r="E174" s="1" t="s">
        <v>588</v>
      </c>
      <c r="F174" s="1" t="s">
        <v>596</v>
      </c>
      <c r="G174" s="1">
        <v>916</v>
      </c>
      <c r="H174" s="1">
        <v>1255</v>
      </c>
      <c r="I174" s="1" t="s">
        <v>272</v>
      </c>
      <c r="J174" s="1" t="s">
        <v>881</v>
      </c>
      <c r="K174" s="1" t="s">
        <v>592</v>
      </c>
      <c r="L174" s="22">
        <v>35104</v>
      </c>
      <c r="M174" s="22">
        <v>35321</v>
      </c>
      <c r="N174" s="22">
        <f t="shared" si="10"/>
        <v>35104</v>
      </c>
      <c r="O174" s="22">
        <f t="shared" si="11"/>
        <v>35321</v>
      </c>
      <c r="P17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217</v>
      </c>
    </row>
    <row r="175" spans="2:16" hidden="1" x14ac:dyDescent="0.3">
      <c r="B175" s="1">
        <v>863</v>
      </c>
      <c r="C175" s="1">
        <v>9030</v>
      </c>
      <c r="D175" s="1" t="s">
        <v>695</v>
      </c>
      <c r="E175" s="1" t="s">
        <v>588</v>
      </c>
      <c r="F175" s="1" t="s">
        <v>596</v>
      </c>
      <c r="G175" s="1">
        <v>412</v>
      </c>
      <c r="H175" s="1">
        <v>872</v>
      </c>
      <c r="I175" s="1" t="s">
        <v>882</v>
      </c>
      <c r="J175" s="1" t="s">
        <v>883</v>
      </c>
      <c r="K175" s="1" t="s">
        <v>599</v>
      </c>
      <c r="L175" s="22">
        <v>27457</v>
      </c>
      <c r="M175" s="22"/>
      <c r="N175" s="22" t="str">
        <f t="shared" si="10"/>
        <v/>
      </c>
      <c r="O175" s="22" t="str">
        <f t="shared" si="11"/>
        <v/>
      </c>
      <c r="P17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6" spans="2:16" x14ac:dyDescent="0.3">
      <c r="B176" s="1">
        <v>866</v>
      </c>
      <c r="C176" s="1">
        <v>2401</v>
      </c>
      <c r="D176" s="1" t="s">
        <v>632</v>
      </c>
      <c r="E176" s="1" t="s">
        <v>588</v>
      </c>
      <c r="F176" s="1" t="s">
        <v>596</v>
      </c>
      <c r="G176" s="1">
        <v>691</v>
      </c>
      <c r="H176" s="1">
        <v>1260</v>
      </c>
      <c r="I176" s="1" t="s">
        <v>95</v>
      </c>
      <c r="J176" s="1" t="s">
        <v>884</v>
      </c>
      <c r="K176" s="1" t="s">
        <v>592</v>
      </c>
      <c r="L176" s="22">
        <v>34721</v>
      </c>
      <c r="M176" s="22">
        <v>34700</v>
      </c>
      <c r="N176" s="22">
        <f t="shared" si="10"/>
        <v>34700</v>
      </c>
      <c r="O176" s="22">
        <f t="shared" si="11"/>
        <v>34721</v>
      </c>
      <c r="P17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</v>
      </c>
    </row>
    <row r="177" spans="2:16" hidden="1" x14ac:dyDescent="0.3">
      <c r="B177" s="1">
        <v>870</v>
      </c>
      <c r="C177" s="1">
        <v>5578</v>
      </c>
      <c r="D177" s="1" t="s">
        <v>594</v>
      </c>
      <c r="E177" s="1" t="s">
        <v>595</v>
      </c>
      <c r="F177" s="1" t="s">
        <v>596</v>
      </c>
      <c r="G177" s="1">
        <v>783</v>
      </c>
      <c r="H177" s="1">
        <v>1042</v>
      </c>
      <c r="I177" s="1" t="s">
        <v>885</v>
      </c>
      <c r="J177" s="1" t="s">
        <v>886</v>
      </c>
      <c r="K177" s="1" t="s">
        <v>599</v>
      </c>
      <c r="L177" s="22">
        <v>40239</v>
      </c>
      <c r="M177" s="22"/>
      <c r="N177" s="22" t="str">
        <f t="shared" si="10"/>
        <v/>
      </c>
      <c r="O177" s="22" t="str">
        <f t="shared" si="11"/>
        <v/>
      </c>
      <c r="P17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78" spans="2:16" x14ac:dyDescent="0.3">
      <c r="B178" s="1">
        <v>872</v>
      </c>
      <c r="C178" s="1">
        <v>7861</v>
      </c>
      <c r="D178" s="1" t="s">
        <v>695</v>
      </c>
      <c r="E178" s="1" t="s">
        <v>588</v>
      </c>
      <c r="F178" s="1" t="s">
        <v>589</v>
      </c>
      <c r="G178" s="1">
        <v>91</v>
      </c>
      <c r="H178" s="1">
        <v>242</v>
      </c>
      <c r="I178" s="1" t="s">
        <v>887</v>
      </c>
      <c r="J178" s="1" t="s">
        <v>821</v>
      </c>
      <c r="K178" s="1" t="s">
        <v>592</v>
      </c>
      <c r="L178" s="22">
        <v>39589</v>
      </c>
      <c r="M178" s="22">
        <v>39585</v>
      </c>
      <c r="N178" s="22">
        <f t="shared" si="10"/>
        <v>39585</v>
      </c>
      <c r="O178" s="22">
        <f t="shared" si="11"/>
        <v>39589</v>
      </c>
      <c r="P17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4</v>
      </c>
    </row>
    <row r="179" spans="2:16" x14ac:dyDescent="0.3">
      <c r="B179" s="1">
        <v>877</v>
      </c>
      <c r="C179" s="1">
        <v>1647</v>
      </c>
      <c r="D179" s="1" t="s">
        <v>609</v>
      </c>
      <c r="E179" s="1" t="s">
        <v>595</v>
      </c>
      <c r="F179" s="1" t="s">
        <v>589</v>
      </c>
      <c r="G179" s="1">
        <v>791</v>
      </c>
      <c r="H179" s="1">
        <v>1169</v>
      </c>
      <c r="I179" s="1" t="s">
        <v>888</v>
      </c>
      <c r="J179" s="1" t="s">
        <v>889</v>
      </c>
      <c r="K179" s="1" t="s">
        <v>592</v>
      </c>
      <c r="L179" s="22">
        <v>36550</v>
      </c>
      <c r="M179" s="22">
        <v>36607</v>
      </c>
      <c r="N179" s="22">
        <f t="shared" si="10"/>
        <v>36550</v>
      </c>
      <c r="O179" s="22">
        <f t="shared" si="11"/>
        <v>36607</v>
      </c>
      <c r="P17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57</v>
      </c>
    </row>
    <row r="180" spans="2:16" x14ac:dyDescent="0.3">
      <c r="B180" s="1">
        <v>892</v>
      </c>
      <c r="C180" s="1">
        <v>6513</v>
      </c>
      <c r="D180" s="1" t="s">
        <v>632</v>
      </c>
      <c r="E180" s="1" t="s">
        <v>595</v>
      </c>
      <c r="F180" s="1" t="s">
        <v>596</v>
      </c>
      <c r="G180" s="1">
        <v>879</v>
      </c>
      <c r="H180" s="1">
        <v>1037</v>
      </c>
      <c r="I180" s="1" t="s">
        <v>890</v>
      </c>
      <c r="J180" s="1" t="s">
        <v>891</v>
      </c>
      <c r="K180" s="1" t="s">
        <v>592</v>
      </c>
      <c r="L180" s="22">
        <v>43786</v>
      </c>
      <c r="M180" s="22">
        <v>43811</v>
      </c>
      <c r="N180" s="22">
        <f t="shared" si="10"/>
        <v>43786</v>
      </c>
      <c r="O180" s="22">
        <f t="shared" si="11"/>
        <v>43811</v>
      </c>
      <c r="P18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</v>
      </c>
    </row>
    <row r="181" spans="2:16" hidden="1" x14ac:dyDescent="0.3">
      <c r="B181" s="1">
        <v>895</v>
      </c>
      <c r="C181" s="1">
        <v>2037</v>
      </c>
      <c r="D181" s="1" t="s">
        <v>587</v>
      </c>
      <c r="E181" s="1" t="s">
        <v>588</v>
      </c>
      <c r="F181" s="1" t="s">
        <v>589</v>
      </c>
      <c r="G181" s="1">
        <v>271</v>
      </c>
      <c r="H181" s="1">
        <v>704</v>
      </c>
      <c r="I181" s="1" t="s">
        <v>892</v>
      </c>
      <c r="J181" s="1" t="s">
        <v>893</v>
      </c>
      <c r="K181" s="1" t="s">
        <v>599</v>
      </c>
      <c r="L181" s="22">
        <v>40252</v>
      </c>
      <c r="M181" s="22"/>
      <c r="N181" s="22" t="str">
        <f t="shared" si="10"/>
        <v/>
      </c>
      <c r="O181" s="22" t="str">
        <f t="shared" si="11"/>
        <v/>
      </c>
      <c r="P18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2" spans="2:16" x14ac:dyDescent="0.3">
      <c r="B182" s="1">
        <v>902</v>
      </c>
      <c r="C182" s="1">
        <v>7164</v>
      </c>
      <c r="D182" s="1" t="s">
        <v>594</v>
      </c>
      <c r="E182" s="1" t="s">
        <v>595</v>
      </c>
      <c r="F182" s="1" t="s">
        <v>589</v>
      </c>
      <c r="G182" s="1">
        <v>946</v>
      </c>
      <c r="H182" s="1">
        <v>1082</v>
      </c>
      <c r="I182" s="1" t="s">
        <v>894</v>
      </c>
      <c r="J182" s="1" t="s">
        <v>895</v>
      </c>
      <c r="K182" s="1" t="s">
        <v>592</v>
      </c>
      <c r="L182" s="22">
        <v>32514</v>
      </c>
      <c r="M182" s="22">
        <v>32768</v>
      </c>
      <c r="N182" s="22">
        <f t="shared" si="10"/>
        <v>32514</v>
      </c>
      <c r="O182" s="22">
        <f t="shared" si="11"/>
        <v>32768</v>
      </c>
      <c r="P182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254</v>
      </c>
    </row>
    <row r="183" spans="2:16" x14ac:dyDescent="0.3">
      <c r="B183" s="1">
        <v>905</v>
      </c>
      <c r="C183" s="1">
        <v>2478</v>
      </c>
      <c r="D183" s="1" t="s">
        <v>632</v>
      </c>
      <c r="E183" s="1" t="s">
        <v>595</v>
      </c>
      <c r="F183" s="1" t="s">
        <v>589</v>
      </c>
      <c r="G183" s="1">
        <v>799</v>
      </c>
      <c r="H183" s="1">
        <v>1425</v>
      </c>
      <c r="I183" s="1" t="s">
        <v>896</v>
      </c>
      <c r="J183" s="1" t="s">
        <v>897</v>
      </c>
      <c r="K183" s="1" t="s">
        <v>592</v>
      </c>
      <c r="L183" s="22">
        <v>30417</v>
      </c>
      <c r="M183" s="22">
        <v>30589</v>
      </c>
      <c r="N183" s="22">
        <f t="shared" si="10"/>
        <v>30417</v>
      </c>
      <c r="O183" s="22">
        <f t="shared" si="11"/>
        <v>30589</v>
      </c>
      <c r="P18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172</v>
      </c>
    </row>
    <row r="184" spans="2:16" hidden="1" x14ac:dyDescent="0.3">
      <c r="B184" s="1">
        <v>907</v>
      </c>
      <c r="C184" s="1">
        <v>4351</v>
      </c>
      <c r="D184" s="1" t="s">
        <v>635</v>
      </c>
      <c r="E184" s="1" t="s">
        <v>588</v>
      </c>
      <c r="F184" s="1" t="s">
        <v>589</v>
      </c>
      <c r="G184" s="1">
        <v>803</v>
      </c>
      <c r="H184" s="1">
        <v>1020</v>
      </c>
      <c r="I184" s="1" t="s">
        <v>898</v>
      </c>
      <c r="J184" s="1" t="s">
        <v>899</v>
      </c>
      <c r="K184" s="1" t="s">
        <v>599</v>
      </c>
      <c r="L184" s="22">
        <v>41478</v>
      </c>
      <c r="M184" s="22"/>
      <c r="N184" s="22" t="str">
        <f t="shared" si="10"/>
        <v/>
      </c>
      <c r="O184" s="22" t="str">
        <f t="shared" si="11"/>
        <v/>
      </c>
      <c r="P184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5" spans="2:16" hidden="1" x14ac:dyDescent="0.3">
      <c r="B185" s="1">
        <v>908</v>
      </c>
      <c r="C185" s="1">
        <v>4711</v>
      </c>
      <c r="D185" s="1" t="s">
        <v>619</v>
      </c>
      <c r="E185" s="1" t="s">
        <v>588</v>
      </c>
      <c r="F185" s="1" t="s">
        <v>596</v>
      </c>
      <c r="G185" s="1">
        <v>660</v>
      </c>
      <c r="H185" s="1">
        <v>1470</v>
      </c>
      <c r="I185" s="1" t="s">
        <v>900</v>
      </c>
      <c r="J185" s="1" t="s">
        <v>901</v>
      </c>
      <c r="K185" s="1" t="s">
        <v>599</v>
      </c>
      <c r="L185" s="22">
        <v>36188</v>
      </c>
      <c r="M185" s="22"/>
      <c r="N185" s="22" t="str">
        <f t="shared" si="10"/>
        <v/>
      </c>
      <c r="O185" s="22" t="str">
        <f t="shared" si="11"/>
        <v/>
      </c>
      <c r="P185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6" spans="2:16" hidden="1" x14ac:dyDescent="0.3">
      <c r="B186" s="1">
        <v>912</v>
      </c>
      <c r="C186" s="1">
        <v>4283</v>
      </c>
      <c r="D186" s="1" t="s">
        <v>605</v>
      </c>
      <c r="E186" s="1" t="s">
        <v>588</v>
      </c>
      <c r="F186" s="1" t="s">
        <v>596</v>
      </c>
      <c r="G186" s="1">
        <v>505</v>
      </c>
      <c r="H186" s="1">
        <v>1082</v>
      </c>
      <c r="I186" s="1" t="s">
        <v>902</v>
      </c>
      <c r="J186" s="1" t="s">
        <v>903</v>
      </c>
      <c r="K186" s="1" t="s">
        <v>599</v>
      </c>
      <c r="L186" s="22">
        <v>43829</v>
      </c>
      <c r="M186" s="22"/>
      <c r="N186" s="22" t="str">
        <f t="shared" si="10"/>
        <v/>
      </c>
      <c r="O186" s="22" t="str">
        <f t="shared" si="11"/>
        <v/>
      </c>
      <c r="P186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7" spans="2:16" hidden="1" x14ac:dyDescent="0.3">
      <c r="B187" s="1">
        <v>913</v>
      </c>
      <c r="C187" s="1">
        <v>563</v>
      </c>
      <c r="D187" s="1" t="s">
        <v>602</v>
      </c>
      <c r="E187" s="1" t="s">
        <v>595</v>
      </c>
      <c r="F187" s="1" t="s">
        <v>589</v>
      </c>
      <c r="G187" s="1">
        <v>180</v>
      </c>
      <c r="H187" s="1">
        <v>755</v>
      </c>
      <c r="I187" s="1" t="s">
        <v>827</v>
      </c>
      <c r="J187" s="1" t="s">
        <v>904</v>
      </c>
      <c r="K187" s="1" t="s">
        <v>599</v>
      </c>
      <c r="L187" s="22">
        <v>27157</v>
      </c>
      <c r="M187" s="22"/>
      <c r="N187" s="22" t="str">
        <f t="shared" si="10"/>
        <v/>
      </c>
      <c r="O187" s="22" t="str">
        <f t="shared" si="11"/>
        <v/>
      </c>
      <c r="P18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88" spans="2:16" x14ac:dyDescent="0.3">
      <c r="B188" s="1">
        <v>924</v>
      </c>
      <c r="C188" s="1">
        <v>3624</v>
      </c>
      <c r="D188" s="1" t="s">
        <v>594</v>
      </c>
      <c r="E188" s="1" t="s">
        <v>588</v>
      </c>
      <c r="F188" s="1" t="s">
        <v>596</v>
      </c>
      <c r="G188" s="1">
        <v>606</v>
      </c>
      <c r="H188" s="1">
        <v>1021</v>
      </c>
      <c r="I188" s="1" t="s">
        <v>905</v>
      </c>
      <c r="J188" s="1" t="s">
        <v>906</v>
      </c>
      <c r="K188" s="1" t="s">
        <v>592</v>
      </c>
      <c r="L188" s="22">
        <v>42032</v>
      </c>
      <c r="M188" s="22">
        <v>42083</v>
      </c>
      <c r="N188" s="22">
        <f t="shared" si="10"/>
        <v>42032</v>
      </c>
      <c r="O188" s="22">
        <f t="shared" si="11"/>
        <v>42083</v>
      </c>
      <c r="P18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51</v>
      </c>
    </row>
    <row r="189" spans="2:16" hidden="1" x14ac:dyDescent="0.3">
      <c r="B189" s="1">
        <v>928</v>
      </c>
      <c r="C189" s="1">
        <v>4899</v>
      </c>
      <c r="D189" s="1" t="s">
        <v>619</v>
      </c>
      <c r="E189" s="1" t="s">
        <v>588</v>
      </c>
      <c r="F189" s="1" t="s">
        <v>589</v>
      </c>
      <c r="G189" s="1">
        <v>253</v>
      </c>
      <c r="H189" s="1">
        <v>904</v>
      </c>
      <c r="I189" s="1" t="s">
        <v>704</v>
      </c>
      <c r="J189" s="1" t="s">
        <v>704</v>
      </c>
      <c r="K189" s="1" t="s">
        <v>599</v>
      </c>
      <c r="L189" s="22">
        <v>26912</v>
      </c>
      <c r="M189" s="22"/>
      <c r="N189" s="22" t="str">
        <f t="shared" si="10"/>
        <v/>
      </c>
      <c r="O189" s="22" t="str">
        <f t="shared" si="11"/>
        <v/>
      </c>
      <c r="P189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0" spans="2:16" x14ac:dyDescent="0.3">
      <c r="B190" s="1">
        <v>933</v>
      </c>
      <c r="C190" s="1">
        <v>3189</v>
      </c>
      <c r="D190" s="1" t="s">
        <v>616</v>
      </c>
      <c r="E190" s="1" t="s">
        <v>588</v>
      </c>
      <c r="F190" s="1" t="s">
        <v>589</v>
      </c>
      <c r="G190" s="1">
        <v>810</v>
      </c>
      <c r="H190" s="1">
        <v>1114</v>
      </c>
      <c r="I190" s="1" t="s">
        <v>907</v>
      </c>
      <c r="J190" s="1" t="s">
        <v>908</v>
      </c>
      <c r="K190" s="1" t="s">
        <v>592</v>
      </c>
      <c r="L190" s="22">
        <v>35595</v>
      </c>
      <c r="M190" s="22">
        <v>35621</v>
      </c>
      <c r="N190" s="22">
        <f t="shared" si="10"/>
        <v>35595</v>
      </c>
      <c r="O190" s="22">
        <f t="shared" si="11"/>
        <v>35621</v>
      </c>
      <c r="P19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26</v>
      </c>
    </row>
    <row r="191" spans="2:16" hidden="1" x14ac:dyDescent="0.3">
      <c r="B191" s="1">
        <v>936</v>
      </c>
      <c r="C191" s="1">
        <v>359</v>
      </c>
      <c r="D191" s="1" t="s">
        <v>635</v>
      </c>
      <c r="E191" s="1" t="s">
        <v>588</v>
      </c>
      <c r="F191" s="1" t="s">
        <v>589</v>
      </c>
      <c r="G191" s="1">
        <v>607</v>
      </c>
      <c r="H191" s="1">
        <v>1007</v>
      </c>
      <c r="I191" s="1" t="s">
        <v>909</v>
      </c>
      <c r="J191" s="1" t="s">
        <v>910</v>
      </c>
      <c r="K191" s="1" t="s">
        <v>599</v>
      </c>
      <c r="L191" s="22">
        <v>41314</v>
      </c>
      <c r="M191" s="22"/>
      <c r="N191" s="22" t="str">
        <f t="shared" si="10"/>
        <v/>
      </c>
      <c r="O191" s="22" t="str">
        <f t="shared" si="11"/>
        <v/>
      </c>
      <c r="P191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2" spans="2:16" hidden="1" x14ac:dyDescent="0.3">
      <c r="B192" s="1">
        <v>938</v>
      </c>
      <c r="C192" s="1">
        <v>9968</v>
      </c>
      <c r="D192" s="1" t="s">
        <v>619</v>
      </c>
      <c r="E192" s="1" t="s">
        <v>595</v>
      </c>
      <c r="F192" s="1" t="s">
        <v>596</v>
      </c>
      <c r="G192" s="1">
        <v>35</v>
      </c>
      <c r="H192" s="1">
        <v>20</v>
      </c>
      <c r="I192" s="1" t="s">
        <v>911</v>
      </c>
      <c r="J192" s="1" t="s">
        <v>912</v>
      </c>
      <c r="K192" s="1" t="s">
        <v>599</v>
      </c>
      <c r="L192" s="22">
        <v>43455</v>
      </c>
      <c r="M192" s="22"/>
      <c r="N192" s="22" t="str">
        <f t="shared" si="10"/>
        <v/>
      </c>
      <c r="O192" s="22" t="str">
        <f t="shared" si="11"/>
        <v/>
      </c>
      <c r="P19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3" spans="2:16" x14ac:dyDescent="0.3">
      <c r="B193" s="1">
        <v>941</v>
      </c>
      <c r="C193" s="1">
        <v>5345</v>
      </c>
      <c r="D193" s="1" t="s">
        <v>646</v>
      </c>
      <c r="E193" s="1" t="s">
        <v>588</v>
      </c>
      <c r="F193" s="1" t="s">
        <v>596</v>
      </c>
      <c r="G193" s="1">
        <v>735</v>
      </c>
      <c r="H193" s="1">
        <v>1181</v>
      </c>
      <c r="I193" s="1" t="s">
        <v>913</v>
      </c>
      <c r="J193" s="1" t="s">
        <v>914</v>
      </c>
      <c r="K193" s="1" t="s">
        <v>592</v>
      </c>
      <c r="L193" s="22">
        <v>40360</v>
      </c>
      <c r="M193" s="22">
        <v>40418</v>
      </c>
      <c r="N193" s="22">
        <f t="shared" si="10"/>
        <v>40360</v>
      </c>
      <c r="O193" s="22">
        <f t="shared" si="11"/>
        <v>40418</v>
      </c>
      <c r="P193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58</v>
      </c>
    </row>
    <row r="194" spans="2:16" x14ac:dyDescent="0.3">
      <c r="B194" s="1">
        <v>945</v>
      </c>
      <c r="C194" s="1">
        <v>3633</v>
      </c>
      <c r="D194" s="1" t="s">
        <v>616</v>
      </c>
      <c r="E194" s="1" t="s">
        <v>595</v>
      </c>
      <c r="F194" s="1" t="s">
        <v>589</v>
      </c>
      <c r="G194" s="1">
        <v>299</v>
      </c>
      <c r="H194" s="1">
        <v>524</v>
      </c>
      <c r="I194" s="1" t="s">
        <v>915</v>
      </c>
      <c r="J194" s="1" t="s">
        <v>916</v>
      </c>
      <c r="K194" s="1" t="s">
        <v>592</v>
      </c>
      <c r="L194" s="22">
        <v>37010</v>
      </c>
      <c r="M194" s="22">
        <v>37113</v>
      </c>
      <c r="N194" s="22">
        <f t="shared" si="10"/>
        <v>37010</v>
      </c>
      <c r="O194" s="22">
        <f t="shared" si="11"/>
        <v>37113</v>
      </c>
      <c r="P19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103</v>
      </c>
    </row>
    <row r="195" spans="2:16" x14ac:dyDescent="0.3">
      <c r="B195" s="1">
        <v>947</v>
      </c>
      <c r="C195" s="1">
        <v>515</v>
      </c>
      <c r="D195" s="1" t="s">
        <v>605</v>
      </c>
      <c r="E195" s="1" t="s">
        <v>588</v>
      </c>
      <c r="F195" s="1" t="s">
        <v>589</v>
      </c>
      <c r="G195" s="1">
        <v>665</v>
      </c>
      <c r="H195" s="1">
        <v>1257</v>
      </c>
      <c r="I195" s="1" t="s">
        <v>917</v>
      </c>
      <c r="J195" s="1" t="s">
        <v>918</v>
      </c>
      <c r="K195" s="1" t="s">
        <v>592</v>
      </c>
      <c r="L195" s="22">
        <v>31792</v>
      </c>
      <c r="M195" s="22">
        <v>31897</v>
      </c>
      <c r="N195" s="22">
        <f t="shared" si="10"/>
        <v>31792</v>
      </c>
      <c r="O195" s="22">
        <f t="shared" si="11"/>
        <v>31897</v>
      </c>
      <c r="P19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105</v>
      </c>
    </row>
    <row r="196" spans="2:16" x14ac:dyDescent="0.3">
      <c r="B196" s="1">
        <v>955</v>
      </c>
      <c r="C196" s="1">
        <v>2104</v>
      </c>
      <c r="D196" s="1" t="s">
        <v>602</v>
      </c>
      <c r="E196" s="1" t="s">
        <v>588</v>
      </c>
      <c r="F196" s="1" t="s">
        <v>589</v>
      </c>
      <c r="G196" s="1">
        <v>957</v>
      </c>
      <c r="H196" s="1">
        <v>1007</v>
      </c>
      <c r="I196" s="1" t="s">
        <v>919</v>
      </c>
      <c r="J196" s="1" t="s">
        <v>920</v>
      </c>
      <c r="K196" s="1" t="s">
        <v>592</v>
      </c>
      <c r="L196" s="22">
        <v>33734</v>
      </c>
      <c r="M196" s="22">
        <v>33965</v>
      </c>
      <c r="N196" s="22">
        <f t="shared" si="10"/>
        <v>33734</v>
      </c>
      <c r="O196" s="22">
        <f t="shared" si="11"/>
        <v>33965</v>
      </c>
      <c r="P196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231</v>
      </c>
    </row>
    <row r="197" spans="2:16" hidden="1" x14ac:dyDescent="0.3">
      <c r="B197" s="1">
        <v>958</v>
      </c>
      <c r="C197" s="1">
        <v>584</v>
      </c>
      <c r="D197" s="1" t="s">
        <v>619</v>
      </c>
      <c r="E197" s="1" t="s">
        <v>588</v>
      </c>
      <c r="F197" s="1" t="s">
        <v>589</v>
      </c>
      <c r="G197" s="1">
        <v>274</v>
      </c>
      <c r="H197" s="1">
        <v>669</v>
      </c>
      <c r="I197" s="1" t="s">
        <v>921</v>
      </c>
      <c r="J197" s="1" t="s">
        <v>922</v>
      </c>
      <c r="K197" s="1" t="s">
        <v>599</v>
      </c>
      <c r="L197" s="22">
        <v>42424</v>
      </c>
      <c r="M197" s="22"/>
      <c r="N197" s="22" t="str">
        <f t="shared" si="10"/>
        <v/>
      </c>
      <c r="O197" s="22" t="str">
        <f t="shared" si="11"/>
        <v/>
      </c>
      <c r="P197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198" spans="2:16" x14ac:dyDescent="0.3">
      <c r="B198" s="1">
        <v>968</v>
      </c>
      <c r="C198" s="1">
        <v>6361</v>
      </c>
      <c r="D198" s="1" t="s">
        <v>646</v>
      </c>
      <c r="E198" s="1" t="s">
        <v>595</v>
      </c>
      <c r="F198" s="1" t="s">
        <v>596</v>
      </c>
      <c r="G198" s="1">
        <v>24</v>
      </c>
      <c r="H198" s="1">
        <v>54</v>
      </c>
      <c r="I198" s="1" t="s">
        <v>923</v>
      </c>
      <c r="J198" s="1" t="s">
        <v>256</v>
      </c>
      <c r="K198" s="1" t="s">
        <v>592</v>
      </c>
      <c r="L198" s="22">
        <v>33973</v>
      </c>
      <c r="M198" s="22">
        <v>34183</v>
      </c>
      <c r="N198" s="22">
        <f t="shared" ref="N198:N205" si="12">IF(OR(ISBLANK(L198), ISBLANK(M198)), "", IF(L198 &lt; M198, L198, M198))</f>
        <v>33973</v>
      </c>
      <c r="O198" s="22">
        <f t="shared" ref="O198:O205" si="13">IF(OR(ISBLANK(L198), ISBLANK(M198)), "", IF(L198 &gt; M198, L198, M198))</f>
        <v>34183</v>
      </c>
      <c r="P198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210</v>
      </c>
    </row>
    <row r="199" spans="2:16" x14ac:dyDescent="0.3">
      <c r="B199" s="1">
        <v>969</v>
      </c>
      <c r="C199" s="1">
        <v>4296</v>
      </c>
      <c r="D199" s="1" t="s">
        <v>609</v>
      </c>
      <c r="E199" s="1" t="s">
        <v>588</v>
      </c>
      <c r="F199" s="1" t="s">
        <v>589</v>
      </c>
      <c r="G199" s="1">
        <v>507</v>
      </c>
      <c r="H199" s="1">
        <v>1334</v>
      </c>
      <c r="I199" s="1" t="s">
        <v>924</v>
      </c>
      <c r="J199" s="1" t="s">
        <v>925</v>
      </c>
      <c r="K199" s="1" t="s">
        <v>592</v>
      </c>
      <c r="L199" s="22">
        <v>41352</v>
      </c>
      <c r="M199" s="22">
        <v>41342</v>
      </c>
      <c r="N199" s="22">
        <f t="shared" si="12"/>
        <v>41342</v>
      </c>
      <c r="O199" s="22">
        <f t="shared" si="13"/>
        <v>41352</v>
      </c>
      <c r="P199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10</v>
      </c>
    </row>
    <row r="200" spans="2:16" x14ac:dyDescent="0.3">
      <c r="B200" s="1">
        <v>974</v>
      </c>
      <c r="C200" s="1">
        <v>9784</v>
      </c>
      <c r="D200" s="1" t="s">
        <v>695</v>
      </c>
      <c r="E200" s="1" t="s">
        <v>588</v>
      </c>
      <c r="F200" s="1" t="s">
        <v>596</v>
      </c>
      <c r="G200" s="1">
        <v>442</v>
      </c>
      <c r="H200" s="1">
        <v>770</v>
      </c>
      <c r="I200" s="1" t="s">
        <v>789</v>
      </c>
      <c r="J200" s="1" t="s">
        <v>926</v>
      </c>
      <c r="K200" s="1" t="s">
        <v>592</v>
      </c>
      <c r="L200" s="22">
        <v>41387</v>
      </c>
      <c r="M200" s="22">
        <v>41446</v>
      </c>
      <c r="N200" s="22">
        <f t="shared" si="12"/>
        <v>41387</v>
      </c>
      <c r="O200" s="22">
        <f t="shared" si="13"/>
        <v>41446</v>
      </c>
      <c r="P200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59</v>
      </c>
    </row>
    <row r="201" spans="2:16" x14ac:dyDescent="0.3">
      <c r="B201" s="1">
        <v>977</v>
      </c>
      <c r="C201" s="1">
        <v>2142</v>
      </c>
      <c r="D201" s="1" t="s">
        <v>587</v>
      </c>
      <c r="E201" s="1" t="s">
        <v>588</v>
      </c>
      <c r="F201" s="1" t="s">
        <v>596</v>
      </c>
      <c r="G201" s="1">
        <v>434</v>
      </c>
      <c r="H201" s="1">
        <v>558</v>
      </c>
      <c r="I201" s="1" t="s">
        <v>927</v>
      </c>
      <c r="J201" s="1" t="s">
        <v>719</v>
      </c>
      <c r="K201" s="1" t="s">
        <v>592</v>
      </c>
      <c r="L201" s="22">
        <v>37290</v>
      </c>
      <c r="M201" s="22">
        <v>37549</v>
      </c>
      <c r="N201" s="22">
        <f t="shared" si="12"/>
        <v>37290</v>
      </c>
      <c r="O201" s="22">
        <f t="shared" si="13"/>
        <v>37549</v>
      </c>
      <c r="P201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259</v>
      </c>
    </row>
    <row r="202" spans="2:16" hidden="1" x14ac:dyDescent="0.3">
      <c r="B202" s="1">
        <v>982</v>
      </c>
      <c r="C202" s="1">
        <v>4523</v>
      </c>
      <c r="D202" s="1" t="s">
        <v>609</v>
      </c>
      <c r="E202" s="1" t="s">
        <v>595</v>
      </c>
      <c r="F202" s="1" t="s">
        <v>596</v>
      </c>
      <c r="G202" s="1">
        <v>432</v>
      </c>
      <c r="H202" s="1">
        <v>915</v>
      </c>
      <c r="I202" s="1" t="s">
        <v>17</v>
      </c>
      <c r="J202" s="1" t="s">
        <v>928</v>
      </c>
      <c r="K202" s="1" t="s">
        <v>599</v>
      </c>
      <c r="L202" s="22">
        <v>43025</v>
      </c>
      <c r="M202" s="22"/>
      <c r="N202" s="22" t="str">
        <f t="shared" si="12"/>
        <v/>
      </c>
      <c r="O202" s="22" t="str">
        <f t="shared" si="13"/>
        <v/>
      </c>
      <c r="P202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3" spans="2:16" hidden="1" x14ac:dyDescent="0.3">
      <c r="B203" s="1">
        <v>983</v>
      </c>
      <c r="C203" s="1">
        <v>9631</v>
      </c>
      <c r="D203" s="1" t="s">
        <v>602</v>
      </c>
      <c r="E203" s="1" t="s">
        <v>588</v>
      </c>
      <c r="F203" s="1" t="s">
        <v>596</v>
      </c>
      <c r="G203" s="1">
        <v>60</v>
      </c>
      <c r="H203" s="1">
        <v>166</v>
      </c>
      <c r="I203" s="1" t="s">
        <v>867</v>
      </c>
      <c r="J203" s="1" t="s">
        <v>929</v>
      </c>
      <c r="K203" s="1" t="s">
        <v>599</v>
      </c>
      <c r="L203" s="22">
        <v>34159</v>
      </c>
      <c r="M203" s="22"/>
      <c r="N203" s="22" t="str">
        <f t="shared" si="12"/>
        <v/>
      </c>
      <c r="O203" s="22" t="str">
        <f t="shared" si="13"/>
        <v/>
      </c>
      <c r="P203" s="25" t="e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#VALUE!</v>
      </c>
    </row>
    <row r="204" spans="2:16" x14ac:dyDescent="0.3">
      <c r="B204" s="1">
        <v>990</v>
      </c>
      <c r="C204" s="1">
        <v>7146</v>
      </c>
      <c r="D204" s="1" t="s">
        <v>594</v>
      </c>
      <c r="E204" s="1" t="s">
        <v>588</v>
      </c>
      <c r="F204" s="1" t="s">
        <v>596</v>
      </c>
      <c r="G204" s="1">
        <v>178</v>
      </c>
      <c r="H204" s="1">
        <v>646</v>
      </c>
      <c r="I204" s="1" t="s">
        <v>930</v>
      </c>
      <c r="J204" s="1" t="s">
        <v>931</v>
      </c>
      <c r="K204" s="1" t="s">
        <v>592</v>
      </c>
      <c r="L204" s="22">
        <v>37759</v>
      </c>
      <c r="M204" s="22">
        <v>37953</v>
      </c>
      <c r="N204" s="22">
        <f t="shared" si="12"/>
        <v>37759</v>
      </c>
      <c r="O204" s="22">
        <f t="shared" si="13"/>
        <v>37953</v>
      </c>
      <c r="P204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194</v>
      </c>
    </row>
    <row r="205" spans="2:16" x14ac:dyDescent="0.3">
      <c r="B205" s="1">
        <v>998</v>
      </c>
      <c r="C205" s="1">
        <v>896</v>
      </c>
      <c r="D205" s="1" t="s">
        <v>619</v>
      </c>
      <c r="E205" s="1" t="s">
        <v>588</v>
      </c>
      <c r="F205" s="1" t="s">
        <v>589</v>
      </c>
      <c r="G205" s="1">
        <v>109</v>
      </c>
      <c r="H205" s="1">
        <v>961</v>
      </c>
      <c r="I205" s="1" t="s">
        <v>932</v>
      </c>
      <c r="J205" s="1" t="s">
        <v>933</v>
      </c>
      <c r="K205" s="1" t="s">
        <v>592</v>
      </c>
      <c r="L205" s="22">
        <v>41599</v>
      </c>
      <c r="M205" s="22">
        <v>41593</v>
      </c>
      <c r="N205" s="22">
        <f t="shared" si="12"/>
        <v>41593</v>
      </c>
      <c r="O205" s="22">
        <f t="shared" si="13"/>
        <v>41599</v>
      </c>
      <c r="P205" s="25">
        <f>IF(
    OR(
        ISBLANK(shipment_details_status__2[[#This Row],[Corrected_Sent]]),
        ISBLANK(shipment_details_status__2[[#This Row],[Corrected_Delivery]])
    ),
    0,
    DATEDIF(shipment_details_status__2[[#This Row],[Corrected_Sent]], shipment_details_status__2[[#This Row],[Corrected_Delivery]], "d")
)</f>
        <v>6</v>
      </c>
    </row>
  </sheetData>
  <mergeCells count="2">
    <mergeCell ref="B2:N2"/>
    <mergeCell ref="B3:N3"/>
  </mergeCells>
  <phoneticPr fontId="1" type="noConversion"/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AFE-3018-4CFF-992D-114D70AF99D8}">
  <dimension ref="B2:V205"/>
  <sheetViews>
    <sheetView topLeftCell="N1" workbookViewId="0">
      <selection activeCell="U43" sqref="U43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20.6640625" bestFit="1" customWidth="1"/>
    <col min="4" max="4" width="14.44140625" bestFit="1" customWidth="1"/>
    <col min="5" max="5" width="11.88671875" bestFit="1" customWidth="1"/>
    <col min="6" max="6" width="13.88671875" bestFit="1" customWidth="1"/>
    <col min="7" max="7" width="14.88671875" bestFit="1" customWidth="1"/>
    <col min="8" max="8" width="39.88671875" bestFit="1" customWidth="1"/>
    <col min="9" max="9" width="41.109375" bestFit="1" customWidth="1"/>
    <col min="10" max="11" width="18.109375" bestFit="1" customWidth="1"/>
    <col min="12" max="12" width="13.88671875" bestFit="1" customWidth="1"/>
    <col min="13" max="13" width="20.6640625" bestFit="1" customWidth="1"/>
    <col min="14" max="14" width="13.6640625" bestFit="1" customWidth="1"/>
    <col min="15" max="15" width="31.44140625" bestFit="1" customWidth="1"/>
    <col min="16" max="16" width="39.88671875" bestFit="1" customWidth="1"/>
    <col min="17" max="17" width="15.6640625" bestFit="1" customWidth="1"/>
    <col min="18" max="18" width="17.109375" bestFit="1" customWidth="1"/>
    <col min="19" max="19" width="18.88671875" customWidth="1"/>
    <col min="21" max="21" width="17.5546875" bestFit="1" customWidth="1"/>
    <col min="22" max="22" width="23" bestFit="1" customWidth="1"/>
  </cols>
  <sheetData>
    <row r="2" spans="2:22" ht="15.6" x14ac:dyDescent="0.3">
      <c r="D2" s="35" t="s">
        <v>1684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2:22" x14ac:dyDescent="0.3">
      <c r="D3" s="33" t="s">
        <v>1685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5" spans="2:22" x14ac:dyDescent="0.3">
      <c r="B5" t="s">
        <v>576</v>
      </c>
      <c r="C5" t="s">
        <v>0</v>
      </c>
      <c r="D5" t="s">
        <v>577</v>
      </c>
      <c r="E5" t="s">
        <v>578</v>
      </c>
      <c r="F5" t="s">
        <v>579</v>
      </c>
      <c r="G5" t="s">
        <v>580</v>
      </c>
      <c r="H5" t="s">
        <v>581</v>
      </c>
      <c r="I5" t="s">
        <v>582</v>
      </c>
      <c r="J5" t="s">
        <v>583</v>
      </c>
      <c r="K5" t="s">
        <v>584</v>
      </c>
      <c r="L5" t="s">
        <v>585</v>
      </c>
      <c r="M5" t="s">
        <v>586</v>
      </c>
      <c r="N5" t="s">
        <v>1689</v>
      </c>
      <c r="O5" t="s">
        <v>1152</v>
      </c>
      <c r="P5" t="s">
        <v>1153</v>
      </c>
      <c r="Q5" t="s">
        <v>1154</v>
      </c>
      <c r="R5" t="s">
        <v>1155</v>
      </c>
      <c r="S5" t="s">
        <v>1156</v>
      </c>
      <c r="U5" s="10" t="s">
        <v>1635</v>
      </c>
      <c r="V5" t="s">
        <v>1686</v>
      </c>
    </row>
    <row r="6" spans="2:22" x14ac:dyDescent="0.3">
      <c r="B6">
        <v>1</v>
      </c>
      <c r="C6">
        <v>1334</v>
      </c>
      <c r="D6" t="s">
        <v>587</v>
      </c>
      <c r="E6" t="s">
        <v>588</v>
      </c>
      <c r="F6" t="s">
        <v>589</v>
      </c>
      <c r="G6">
        <v>947</v>
      </c>
      <c r="H6">
        <v>1385</v>
      </c>
      <c r="I6" t="s">
        <v>590</v>
      </c>
      <c r="J6" t="s">
        <v>591</v>
      </c>
      <c r="K6" t="s">
        <v>592</v>
      </c>
      <c r="L6" s="2">
        <v>40222</v>
      </c>
      <c r="M6" s="2">
        <v>40512</v>
      </c>
      <c r="N6">
        <v>361</v>
      </c>
      <c r="O6" t="s">
        <v>1161</v>
      </c>
      <c r="P6" t="s">
        <v>1158</v>
      </c>
      <c r="Q6" t="s">
        <v>1162</v>
      </c>
      <c r="R6" t="s">
        <v>1163</v>
      </c>
      <c r="S6">
        <v>3968979172</v>
      </c>
      <c r="U6" s="11" t="s">
        <v>1206</v>
      </c>
      <c r="V6" s="13">
        <v>1070</v>
      </c>
    </row>
    <row r="7" spans="2:22" x14ac:dyDescent="0.3">
      <c r="B7">
        <v>690</v>
      </c>
      <c r="C7">
        <v>230</v>
      </c>
      <c r="D7" t="s">
        <v>616</v>
      </c>
      <c r="E7" t="s">
        <v>595</v>
      </c>
      <c r="F7" t="s">
        <v>596</v>
      </c>
      <c r="G7">
        <v>553</v>
      </c>
      <c r="H7">
        <v>1210</v>
      </c>
      <c r="I7" t="s">
        <v>829</v>
      </c>
      <c r="J7" t="s">
        <v>830</v>
      </c>
      <c r="K7" t="s">
        <v>592</v>
      </c>
      <c r="L7" s="2">
        <v>41757</v>
      </c>
      <c r="M7" s="2">
        <v>41991</v>
      </c>
      <c r="N7">
        <v>582</v>
      </c>
      <c r="O7" t="s">
        <v>1157</v>
      </c>
      <c r="P7" t="s">
        <v>1158</v>
      </c>
      <c r="Q7" t="s">
        <v>1159</v>
      </c>
      <c r="R7" t="s">
        <v>1160</v>
      </c>
      <c r="S7">
        <v>2754220306</v>
      </c>
      <c r="U7" s="11" t="s">
        <v>1183</v>
      </c>
      <c r="V7" s="13">
        <v>1129</v>
      </c>
    </row>
    <row r="8" spans="2:22" x14ac:dyDescent="0.3">
      <c r="B8">
        <v>933</v>
      </c>
      <c r="C8">
        <v>3189</v>
      </c>
      <c r="D8" t="s">
        <v>616</v>
      </c>
      <c r="E8" t="s">
        <v>588</v>
      </c>
      <c r="F8" t="s">
        <v>589</v>
      </c>
      <c r="G8">
        <v>810</v>
      </c>
      <c r="H8">
        <v>1114</v>
      </c>
      <c r="I8" t="s">
        <v>907</v>
      </c>
      <c r="J8" t="s">
        <v>908</v>
      </c>
      <c r="K8" t="s">
        <v>592</v>
      </c>
      <c r="L8" s="2">
        <v>35595</v>
      </c>
      <c r="M8" s="2">
        <v>35621</v>
      </c>
      <c r="N8">
        <v>396</v>
      </c>
      <c r="O8" t="s">
        <v>50</v>
      </c>
      <c r="P8" t="s">
        <v>1164</v>
      </c>
      <c r="Q8" t="s">
        <v>781</v>
      </c>
      <c r="R8" t="s">
        <v>1165</v>
      </c>
      <c r="S8">
        <v>4171197971</v>
      </c>
      <c r="U8" s="11" t="s">
        <v>1262</v>
      </c>
      <c r="V8" s="13">
        <v>1066.3</v>
      </c>
    </row>
    <row r="9" spans="2:22" x14ac:dyDescent="0.3">
      <c r="B9">
        <v>6</v>
      </c>
      <c r="C9">
        <v>3917</v>
      </c>
      <c r="D9" t="s">
        <v>587</v>
      </c>
      <c r="E9" t="s">
        <v>588</v>
      </c>
      <c r="F9" t="s">
        <v>589</v>
      </c>
      <c r="G9">
        <v>613</v>
      </c>
      <c r="H9">
        <v>1256</v>
      </c>
      <c r="I9" t="s">
        <v>17</v>
      </c>
      <c r="J9" t="s">
        <v>593</v>
      </c>
      <c r="K9" t="s">
        <v>592</v>
      </c>
      <c r="L9" s="2">
        <v>28192</v>
      </c>
      <c r="M9" s="2">
        <v>28437</v>
      </c>
      <c r="N9">
        <v>584</v>
      </c>
      <c r="O9" t="s">
        <v>1176</v>
      </c>
      <c r="P9" t="s">
        <v>1177</v>
      </c>
      <c r="Q9" t="s">
        <v>789</v>
      </c>
      <c r="R9" t="s">
        <v>1178</v>
      </c>
      <c r="S9">
        <v>1646327916</v>
      </c>
    </row>
    <row r="10" spans="2:22" hidden="1" x14ac:dyDescent="0.3">
      <c r="B10">
        <v>261</v>
      </c>
      <c r="C10">
        <v>2216</v>
      </c>
      <c r="D10" t="s">
        <v>632</v>
      </c>
      <c r="E10" t="s">
        <v>595</v>
      </c>
      <c r="F10" t="s">
        <v>589</v>
      </c>
      <c r="G10">
        <v>994</v>
      </c>
      <c r="H10">
        <v>1020</v>
      </c>
      <c r="I10" t="s">
        <v>702</v>
      </c>
      <c r="J10" t="s">
        <v>703</v>
      </c>
      <c r="K10" t="s">
        <v>599</v>
      </c>
      <c r="L10" s="2">
        <v>34195</v>
      </c>
      <c r="M10" s="2"/>
      <c r="N10">
        <v>545</v>
      </c>
      <c r="O10" t="s">
        <v>1166</v>
      </c>
      <c r="P10" t="s">
        <v>1167</v>
      </c>
      <c r="Q10" t="s">
        <v>17</v>
      </c>
      <c r="R10" t="s">
        <v>1168</v>
      </c>
      <c r="S10">
        <v>8354987185</v>
      </c>
    </row>
    <row r="11" spans="2:22" hidden="1" x14ac:dyDescent="0.3">
      <c r="B11">
        <v>445</v>
      </c>
      <c r="C11">
        <v>1904</v>
      </c>
      <c r="D11" t="s">
        <v>602</v>
      </c>
      <c r="E11" t="s">
        <v>595</v>
      </c>
      <c r="F11" t="s">
        <v>589</v>
      </c>
      <c r="G11">
        <v>598</v>
      </c>
      <c r="H11">
        <v>1351</v>
      </c>
      <c r="I11" t="s">
        <v>760</v>
      </c>
      <c r="J11" t="s">
        <v>761</v>
      </c>
      <c r="K11" t="s">
        <v>599</v>
      </c>
      <c r="L11" s="2">
        <v>43812</v>
      </c>
      <c r="M11" s="2"/>
      <c r="N11">
        <v>770</v>
      </c>
      <c r="O11" t="s">
        <v>277</v>
      </c>
      <c r="P11" t="s">
        <v>1169</v>
      </c>
      <c r="Q11" t="s">
        <v>1170</v>
      </c>
      <c r="R11" t="s">
        <v>1171</v>
      </c>
      <c r="S11">
        <v>6348759218</v>
      </c>
    </row>
    <row r="12" spans="2:22" hidden="1" x14ac:dyDescent="0.3">
      <c r="B12">
        <v>12</v>
      </c>
      <c r="C12">
        <v>6404</v>
      </c>
      <c r="D12" t="s">
        <v>594</v>
      </c>
      <c r="E12" t="s">
        <v>595</v>
      </c>
      <c r="F12" t="s">
        <v>596</v>
      </c>
      <c r="G12">
        <v>360</v>
      </c>
      <c r="H12">
        <v>565</v>
      </c>
      <c r="I12" t="s">
        <v>597</v>
      </c>
      <c r="J12" t="s">
        <v>598</v>
      </c>
      <c r="K12" t="s">
        <v>599</v>
      </c>
      <c r="L12" s="2">
        <v>36695</v>
      </c>
      <c r="M12" s="2"/>
      <c r="N12">
        <v>256</v>
      </c>
      <c r="O12" t="s">
        <v>60</v>
      </c>
      <c r="P12" t="s">
        <v>1192</v>
      </c>
      <c r="Q12" t="s">
        <v>1193</v>
      </c>
      <c r="R12" t="s">
        <v>1194</v>
      </c>
      <c r="S12">
        <v>2513725051</v>
      </c>
    </row>
    <row r="13" spans="2:22" hidden="1" x14ac:dyDescent="0.3">
      <c r="B13">
        <v>722</v>
      </c>
      <c r="C13">
        <v>7342</v>
      </c>
      <c r="D13" t="s">
        <v>635</v>
      </c>
      <c r="E13" t="s">
        <v>588</v>
      </c>
      <c r="F13" t="s">
        <v>589</v>
      </c>
      <c r="G13">
        <v>412</v>
      </c>
      <c r="H13">
        <v>566</v>
      </c>
      <c r="I13" t="s">
        <v>846</v>
      </c>
      <c r="J13" t="s">
        <v>847</v>
      </c>
      <c r="K13" t="s">
        <v>599</v>
      </c>
      <c r="L13" s="2">
        <v>35329</v>
      </c>
      <c r="M13" s="2"/>
      <c r="N13">
        <v>991</v>
      </c>
      <c r="O13" t="s">
        <v>1172</v>
      </c>
      <c r="P13" t="s">
        <v>1173</v>
      </c>
      <c r="Q13" t="s">
        <v>1174</v>
      </c>
      <c r="R13" t="s">
        <v>1175</v>
      </c>
      <c r="S13">
        <v>5096424869</v>
      </c>
    </row>
    <row r="14" spans="2:22" x14ac:dyDescent="0.3">
      <c r="B14">
        <v>129</v>
      </c>
      <c r="C14">
        <v>7633</v>
      </c>
      <c r="D14" t="s">
        <v>646</v>
      </c>
      <c r="E14" t="s">
        <v>595</v>
      </c>
      <c r="F14" t="s">
        <v>596</v>
      </c>
      <c r="G14">
        <v>379</v>
      </c>
      <c r="H14">
        <v>590</v>
      </c>
      <c r="I14" t="s">
        <v>647</v>
      </c>
      <c r="J14" t="s">
        <v>648</v>
      </c>
      <c r="K14" t="s">
        <v>592</v>
      </c>
      <c r="L14" s="2">
        <v>26046</v>
      </c>
      <c r="M14" s="2">
        <v>26238</v>
      </c>
      <c r="N14">
        <v>437</v>
      </c>
      <c r="O14" t="s">
        <v>1179</v>
      </c>
      <c r="P14" t="s">
        <v>1180</v>
      </c>
      <c r="Q14" t="s">
        <v>1181</v>
      </c>
      <c r="R14" t="s">
        <v>1182</v>
      </c>
      <c r="S14">
        <v>2378946703</v>
      </c>
    </row>
    <row r="15" spans="2:22" hidden="1" x14ac:dyDescent="0.3">
      <c r="B15">
        <v>20</v>
      </c>
      <c r="C15">
        <v>6759</v>
      </c>
      <c r="D15" t="s">
        <v>594</v>
      </c>
      <c r="E15" t="s">
        <v>595</v>
      </c>
      <c r="F15" t="s">
        <v>596</v>
      </c>
      <c r="G15">
        <v>630</v>
      </c>
      <c r="H15">
        <v>1062</v>
      </c>
      <c r="I15" t="s">
        <v>600</v>
      </c>
      <c r="J15" t="s">
        <v>601</v>
      </c>
      <c r="K15" t="s">
        <v>599</v>
      </c>
      <c r="L15" s="2">
        <v>43007</v>
      </c>
      <c r="M15" s="2"/>
      <c r="N15">
        <v>959</v>
      </c>
      <c r="O15" t="s">
        <v>1209</v>
      </c>
      <c r="P15" t="s">
        <v>1202</v>
      </c>
      <c r="Q15" t="s">
        <v>1210</v>
      </c>
      <c r="R15" t="s">
        <v>1211</v>
      </c>
      <c r="S15">
        <v>1171287473</v>
      </c>
    </row>
    <row r="16" spans="2:22" hidden="1" x14ac:dyDescent="0.3">
      <c r="B16">
        <v>489</v>
      </c>
      <c r="C16">
        <v>2154</v>
      </c>
      <c r="D16" t="s">
        <v>605</v>
      </c>
      <c r="E16" t="s">
        <v>595</v>
      </c>
      <c r="F16" t="s">
        <v>596</v>
      </c>
      <c r="G16">
        <v>892</v>
      </c>
      <c r="H16">
        <v>1407</v>
      </c>
      <c r="I16" t="s">
        <v>771</v>
      </c>
      <c r="J16" t="s">
        <v>772</v>
      </c>
      <c r="K16" t="s">
        <v>599</v>
      </c>
      <c r="L16" s="2">
        <v>38707</v>
      </c>
      <c r="M16" s="2"/>
      <c r="N16">
        <v>805</v>
      </c>
      <c r="O16" t="s">
        <v>72</v>
      </c>
      <c r="P16" t="s">
        <v>1183</v>
      </c>
      <c r="Q16" t="s">
        <v>1184</v>
      </c>
      <c r="R16" t="s">
        <v>1185</v>
      </c>
      <c r="S16">
        <v>8374022176</v>
      </c>
    </row>
    <row r="17" spans="2:19" hidden="1" x14ac:dyDescent="0.3">
      <c r="B17">
        <v>165</v>
      </c>
      <c r="C17">
        <v>5543</v>
      </c>
      <c r="D17" t="s">
        <v>609</v>
      </c>
      <c r="E17" t="s">
        <v>595</v>
      </c>
      <c r="F17" t="s">
        <v>596</v>
      </c>
      <c r="G17">
        <v>347</v>
      </c>
      <c r="H17">
        <v>786</v>
      </c>
      <c r="I17" t="s">
        <v>639</v>
      </c>
      <c r="J17" t="s">
        <v>663</v>
      </c>
      <c r="K17" t="s">
        <v>599</v>
      </c>
      <c r="L17" s="2">
        <v>29039</v>
      </c>
      <c r="M17" s="2"/>
      <c r="N17">
        <v>803</v>
      </c>
      <c r="O17" t="s">
        <v>1186</v>
      </c>
      <c r="P17" t="s">
        <v>1187</v>
      </c>
      <c r="Q17" t="s">
        <v>1188</v>
      </c>
      <c r="R17" t="s">
        <v>1171</v>
      </c>
      <c r="S17">
        <v>5698225463</v>
      </c>
    </row>
    <row r="18" spans="2:19" x14ac:dyDescent="0.3">
      <c r="B18">
        <v>25</v>
      </c>
      <c r="C18">
        <v>1724</v>
      </c>
      <c r="D18" t="s">
        <v>602</v>
      </c>
      <c r="E18" t="s">
        <v>595</v>
      </c>
      <c r="F18" t="s">
        <v>589</v>
      </c>
      <c r="G18">
        <v>431</v>
      </c>
      <c r="H18">
        <v>702</v>
      </c>
      <c r="I18" t="s">
        <v>603</v>
      </c>
      <c r="J18" t="s">
        <v>604</v>
      </c>
      <c r="K18" t="s">
        <v>592</v>
      </c>
      <c r="L18" s="2">
        <v>38136</v>
      </c>
      <c r="M18" s="2">
        <v>38124</v>
      </c>
      <c r="N18">
        <v>180</v>
      </c>
      <c r="O18" t="s">
        <v>365</v>
      </c>
      <c r="P18" t="s">
        <v>1202</v>
      </c>
      <c r="Q18" t="s">
        <v>1225</v>
      </c>
      <c r="R18" t="s">
        <v>1226</v>
      </c>
      <c r="S18">
        <v>6076587686</v>
      </c>
    </row>
    <row r="19" spans="2:19" hidden="1" x14ac:dyDescent="0.3">
      <c r="B19">
        <v>164</v>
      </c>
      <c r="C19">
        <v>2332</v>
      </c>
      <c r="D19" t="s">
        <v>619</v>
      </c>
      <c r="E19" t="s">
        <v>588</v>
      </c>
      <c r="F19" t="s">
        <v>589</v>
      </c>
      <c r="G19">
        <v>457</v>
      </c>
      <c r="H19">
        <v>855</v>
      </c>
      <c r="I19" t="s">
        <v>661</v>
      </c>
      <c r="J19" t="s">
        <v>662</v>
      </c>
      <c r="K19" t="s">
        <v>599</v>
      </c>
      <c r="L19" s="2">
        <v>27879</v>
      </c>
      <c r="M19" s="2"/>
      <c r="N19">
        <v>295</v>
      </c>
      <c r="O19" t="s">
        <v>1189</v>
      </c>
      <c r="P19" t="s">
        <v>1190</v>
      </c>
      <c r="Q19" t="s">
        <v>1191</v>
      </c>
      <c r="R19" t="s">
        <v>1175</v>
      </c>
      <c r="S19">
        <v>1948808609</v>
      </c>
    </row>
    <row r="20" spans="2:19" hidden="1" x14ac:dyDescent="0.3">
      <c r="B20">
        <v>364</v>
      </c>
      <c r="C20">
        <v>4094</v>
      </c>
      <c r="D20" t="s">
        <v>695</v>
      </c>
      <c r="E20" t="s">
        <v>588</v>
      </c>
      <c r="F20" t="s">
        <v>589</v>
      </c>
      <c r="G20">
        <v>957</v>
      </c>
      <c r="H20">
        <v>1182</v>
      </c>
      <c r="I20" t="s">
        <v>739</v>
      </c>
      <c r="J20" t="s">
        <v>740</v>
      </c>
      <c r="K20" t="s">
        <v>599</v>
      </c>
      <c r="L20" s="2">
        <v>40971</v>
      </c>
      <c r="M20" s="2"/>
      <c r="N20">
        <v>804</v>
      </c>
      <c r="O20" t="s">
        <v>1195</v>
      </c>
      <c r="P20" t="s">
        <v>1158</v>
      </c>
      <c r="Q20" t="s">
        <v>39</v>
      </c>
      <c r="R20" t="s">
        <v>1196</v>
      </c>
      <c r="S20">
        <v>5155277679</v>
      </c>
    </row>
    <row r="21" spans="2:19" x14ac:dyDescent="0.3">
      <c r="B21">
        <v>30</v>
      </c>
      <c r="C21">
        <v>1275</v>
      </c>
      <c r="D21" t="s">
        <v>605</v>
      </c>
      <c r="E21" t="s">
        <v>595</v>
      </c>
      <c r="F21" t="s">
        <v>596</v>
      </c>
      <c r="G21">
        <v>581</v>
      </c>
      <c r="H21">
        <v>1422</v>
      </c>
      <c r="I21" t="s">
        <v>606</v>
      </c>
      <c r="J21" t="s">
        <v>333</v>
      </c>
      <c r="K21" t="s">
        <v>592</v>
      </c>
      <c r="L21" s="2">
        <v>40228</v>
      </c>
      <c r="M21" s="2">
        <v>40246</v>
      </c>
      <c r="N21">
        <v>811</v>
      </c>
      <c r="O21" t="s">
        <v>1237</v>
      </c>
      <c r="P21" t="s">
        <v>1167</v>
      </c>
      <c r="Q21" t="s">
        <v>1238</v>
      </c>
      <c r="R21" t="s">
        <v>1204</v>
      </c>
      <c r="S21">
        <v>3993420544</v>
      </c>
    </row>
    <row r="22" spans="2:19" x14ac:dyDescent="0.3">
      <c r="B22">
        <v>469</v>
      </c>
      <c r="C22">
        <v>3042</v>
      </c>
      <c r="D22" t="s">
        <v>635</v>
      </c>
      <c r="E22" t="s">
        <v>588</v>
      </c>
      <c r="F22" t="s">
        <v>596</v>
      </c>
      <c r="G22">
        <v>23</v>
      </c>
      <c r="H22">
        <v>25</v>
      </c>
      <c r="I22" t="s">
        <v>765</v>
      </c>
      <c r="J22" t="s">
        <v>766</v>
      </c>
      <c r="K22" t="s">
        <v>592</v>
      </c>
      <c r="L22" s="2">
        <v>33287</v>
      </c>
      <c r="M22" s="2">
        <v>33373</v>
      </c>
      <c r="N22">
        <v>54</v>
      </c>
      <c r="O22" t="s">
        <v>1197</v>
      </c>
      <c r="P22" t="s">
        <v>1198</v>
      </c>
      <c r="Q22" t="s">
        <v>1199</v>
      </c>
      <c r="R22" t="s">
        <v>1200</v>
      </c>
      <c r="S22">
        <v>8682770474</v>
      </c>
    </row>
    <row r="23" spans="2:19" x14ac:dyDescent="0.3">
      <c r="B23">
        <v>158</v>
      </c>
      <c r="C23">
        <v>2220</v>
      </c>
      <c r="D23" t="s">
        <v>616</v>
      </c>
      <c r="E23" t="s">
        <v>595</v>
      </c>
      <c r="F23" t="s">
        <v>589</v>
      </c>
      <c r="G23">
        <v>479</v>
      </c>
      <c r="H23">
        <v>861</v>
      </c>
      <c r="I23" t="s">
        <v>17</v>
      </c>
      <c r="J23" t="s">
        <v>658</v>
      </c>
      <c r="K23" t="s">
        <v>592</v>
      </c>
      <c r="L23" s="2">
        <v>27850</v>
      </c>
      <c r="M23" s="2">
        <v>27941</v>
      </c>
      <c r="N23">
        <v>853</v>
      </c>
      <c r="O23" t="s">
        <v>1201</v>
      </c>
      <c r="P23" t="s">
        <v>1202</v>
      </c>
      <c r="Q23" t="s">
        <v>1203</v>
      </c>
      <c r="R23" t="s">
        <v>1204</v>
      </c>
      <c r="S23">
        <v>9334728554</v>
      </c>
    </row>
    <row r="24" spans="2:19" hidden="1" x14ac:dyDescent="0.3">
      <c r="B24">
        <v>32</v>
      </c>
      <c r="C24">
        <v>9636</v>
      </c>
      <c r="D24" t="s">
        <v>587</v>
      </c>
      <c r="E24" t="s">
        <v>595</v>
      </c>
      <c r="F24" t="s">
        <v>589</v>
      </c>
      <c r="G24">
        <v>478</v>
      </c>
      <c r="H24">
        <v>705</v>
      </c>
      <c r="I24" t="s">
        <v>607</v>
      </c>
      <c r="J24" t="s">
        <v>608</v>
      </c>
      <c r="K24" t="s">
        <v>599</v>
      </c>
      <c r="L24" s="2">
        <v>38229</v>
      </c>
      <c r="M24" s="2"/>
      <c r="N24">
        <v>977</v>
      </c>
      <c r="O24" t="s">
        <v>1245</v>
      </c>
      <c r="P24" t="s">
        <v>1246</v>
      </c>
      <c r="Q24" t="s">
        <v>704</v>
      </c>
      <c r="R24" t="s">
        <v>1178</v>
      </c>
      <c r="S24">
        <v>2448301670</v>
      </c>
    </row>
    <row r="25" spans="2:19" hidden="1" x14ac:dyDescent="0.3">
      <c r="B25">
        <v>337</v>
      </c>
      <c r="C25">
        <v>4988</v>
      </c>
      <c r="D25" t="s">
        <v>635</v>
      </c>
      <c r="E25" t="s">
        <v>595</v>
      </c>
      <c r="F25" t="s">
        <v>589</v>
      </c>
      <c r="G25">
        <v>305</v>
      </c>
      <c r="H25">
        <v>834</v>
      </c>
      <c r="I25" t="s">
        <v>728</v>
      </c>
      <c r="J25" t="s">
        <v>729</v>
      </c>
      <c r="K25" t="s">
        <v>599</v>
      </c>
      <c r="L25" s="2">
        <v>27891</v>
      </c>
      <c r="M25" s="2"/>
      <c r="N25">
        <v>902</v>
      </c>
      <c r="O25" t="s">
        <v>1205</v>
      </c>
      <c r="P25" t="s">
        <v>1206</v>
      </c>
      <c r="Q25" t="s">
        <v>1207</v>
      </c>
      <c r="R25" t="s">
        <v>1208</v>
      </c>
      <c r="S25">
        <v>8568849220</v>
      </c>
    </row>
    <row r="26" spans="2:19" hidden="1" x14ac:dyDescent="0.3">
      <c r="B26">
        <v>634</v>
      </c>
      <c r="C26">
        <v>175</v>
      </c>
      <c r="D26" t="s">
        <v>616</v>
      </c>
      <c r="E26" t="s">
        <v>588</v>
      </c>
      <c r="F26" t="s">
        <v>589</v>
      </c>
      <c r="G26">
        <v>939</v>
      </c>
      <c r="H26">
        <v>1446</v>
      </c>
      <c r="I26" t="s">
        <v>817</v>
      </c>
      <c r="J26" t="s">
        <v>818</v>
      </c>
      <c r="K26" t="s">
        <v>599</v>
      </c>
      <c r="L26" s="2">
        <v>29501</v>
      </c>
      <c r="M26" s="2"/>
      <c r="N26">
        <v>163</v>
      </c>
      <c r="O26" t="s">
        <v>1212</v>
      </c>
      <c r="P26" t="s">
        <v>1213</v>
      </c>
      <c r="Q26" t="s">
        <v>1214</v>
      </c>
      <c r="R26" t="s">
        <v>1215</v>
      </c>
      <c r="S26">
        <v>6993831591</v>
      </c>
    </row>
    <row r="27" spans="2:19" hidden="1" x14ac:dyDescent="0.3">
      <c r="B27">
        <v>33</v>
      </c>
      <c r="C27">
        <v>1211</v>
      </c>
      <c r="D27" t="s">
        <v>609</v>
      </c>
      <c r="E27" t="s">
        <v>595</v>
      </c>
      <c r="F27" t="s">
        <v>589</v>
      </c>
      <c r="G27">
        <v>577</v>
      </c>
      <c r="H27">
        <v>1312</v>
      </c>
      <c r="I27" t="s">
        <v>610</v>
      </c>
      <c r="J27" t="s">
        <v>611</v>
      </c>
      <c r="K27" t="s">
        <v>599</v>
      </c>
      <c r="L27" s="2">
        <v>32238</v>
      </c>
      <c r="M27" s="2"/>
      <c r="N27">
        <v>953</v>
      </c>
      <c r="O27" t="s">
        <v>18</v>
      </c>
      <c r="P27" t="s">
        <v>1258</v>
      </c>
      <c r="Q27" t="s">
        <v>1259</v>
      </c>
      <c r="R27" t="s">
        <v>1168</v>
      </c>
      <c r="S27">
        <v>1029837290</v>
      </c>
    </row>
    <row r="28" spans="2:19" x14ac:dyDescent="0.3">
      <c r="B28">
        <v>577</v>
      </c>
      <c r="C28">
        <v>4233</v>
      </c>
      <c r="D28" t="s">
        <v>605</v>
      </c>
      <c r="E28" t="s">
        <v>595</v>
      </c>
      <c r="F28" t="s">
        <v>596</v>
      </c>
      <c r="G28">
        <v>679</v>
      </c>
      <c r="H28">
        <v>1455</v>
      </c>
      <c r="I28" t="s">
        <v>799</v>
      </c>
      <c r="J28" t="s">
        <v>17</v>
      </c>
      <c r="K28" t="s">
        <v>592</v>
      </c>
      <c r="L28" s="2">
        <v>31855</v>
      </c>
      <c r="M28" s="2">
        <v>31998</v>
      </c>
      <c r="N28">
        <v>993</v>
      </c>
      <c r="O28" t="s">
        <v>1216</v>
      </c>
      <c r="P28" t="s">
        <v>1173</v>
      </c>
      <c r="Q28" t="s">
        <v>1217</v>
      </c>
      <c r="R28" t="s">
        <v>1160</v>
      </c>
      <c r="S28">
        <v>3028920870</v>
      </c>
    </row>
    <row r="29" spans="2:19" hidden="1" x14ac:dyDescent="0.3">
      <c r="B29">
        <v>907</v>
      </c>
      <c r="C29">
        <v>4351</v>
      </c>
      <c r="D29" t="s">
        <v>635</v>
      </c>
      <c r="E29" t="s">
        <v>588</v>
      </c>
      <c r="F29" t="s">
        <v>589</v>
      </c>
      <c r="G29">
        <v>803</v>
      </c>
      <c r="H29">
        <v>1020</v>
      </c>
      <c r="I29" t="s">
        <v>898</v>
      </c>
      <c r="J29" t="s">
        <v>899</v>
      </c>
      <c r="K29" t="s">
        <v>599</v>
      </c>
      <c r="L29" s="2">
        <v>41478</v>
      </c>
      <c r="M29" s="2"/>
      <c r="N29">
        <v>891</v>
      </c>
      <c r="O29" t="s">
        <v>1218</v>
      </c>
      <c r="P29" t="s">
        <v>1219</v>
      </c>
      <c r="Q29" t="s">
        <v>1220</v>
      </c>
      <c r="R29" t="s">
        <v>1221</v>
      </c>
      <c r="S29">
        <v>8786356477</v>
      </c>
    </row>
    <row r="30" spans="2:19" hidden="1" x14ac:dyDescent="0.3">
      <c r="B30">
        <v>40</v>
      </c>
      <c r="C30">
        <v>805</v>
      </c>
      <c r="D30" t="s">
        <v>587</v>
      </c>
      <c r="E30" t="s">
        <v>595</v>
      </c>
      <c r="F30" t="s">
        <v>596</v>
      </c>
      <c r="G30">
        <v>483</v>
      </c>
      <c r="H30">
        <v>648</v>
      </c>
      <c r="I30" t="s">
        <v>612</v>
      </c>
      <c r="J30" t="s">
        <v>613</v>
      </c>
      <c r="K30" t="s">
        <v>599</v>
      </c>
      <c r="L30" s="2">
        <v>29344</v>
      </c>
      <c r="M30" s="2"/>
      <c r="N30">
        <v>535</v>
      </c>
      <c r="O30" t="s">
        <v>189</v>
      </c>
      <c r="P30" t="s">
        <v>1167</v>
      </c>
      <c r="Q30" t="s">
        <v>1266</v>
      </c>
      <c r="R30" t="s">
        <v>1231</v>
      </c>
      <c r="S30">
        <v>7774474168</v>
      </c>
    </row>
    <row r="31" spans="2:19" hidden="1" x14ac:dyDescent="0.3">
      <c r="B31">
        <v>870</v>
      </c>
      <c r="C31">
        <v>5578</v>
      </c>
      <c r="D31" t="s">
        <v>594</v>
      </c>
      <c r="E31" t="s">
        <v>595</v>
      </c>
      <c r="F31" t="s">
        <v>596</v>
      </c>
      <c r="G31">
        <v>783</v>
      </c>
      <c r="H31">
        <v>1042</v>
      </c>
      <c r="I31" t="s">
        <v>885</v>
      </c>
      <c r="J31" t="s">
        <v>886</v>
      </c>
      <c r="K31" t="s">
        <v>599</v>
      </c>
      <c r="L31" s="2">
        <v>40239</v>
      </c>
      <c r="M31" s="2"/>
      <c r="N31">
        <v>950</v>
      </c>
      <c r="O31" t="s">
        <v>1222</v>
      </c>
      <c r="P31" t="s">
        <v>1223</v>
      </c>
      <c r="Q31" t="s">
        <v>1224</v>
      </c>
      <c r="R31" t="s">
        <v>1175</v>
      </c>
      <c r="S31">
        <v>5614057152</v>
      </c>
    </row>
    <row r="32" spans="2:19" hidden="1" x14ac:dyDescent="0.3">
      <c r="B32">
        <v>982</v>
      </c>
      <c r="C32">
        <v>4523</v>
      </c>
      <c r="D32" t="s">
        <v>609</v>
      </c>
      <c r="E32" t="s">
        <v>595</v>
      </c>
      <c r="F32" t="s">
        <v>596</v>
      </c>
      <c r="G32">
        <v>432</v>
      </c>
      <c r="H32">
        <v>915</v>
      </c>
      <c r="I32" t="s">
        <v>17</v>
      </c>
      <c r="J32" t="s">
        <v>928</v>
      </c>
      <c r="K32" t="s">
        <v>599</v>
      </c>
      <c r="L32" s="2">
        <v>43025</v>
      </c>
      <c r="M32" s="2"/>
      <c r="N32">
        <v>292</v>
      </c>
      <c r="O32" t="s">
        <v>1227</v>
      </c>
      <c r="P32" t="s">
        <v>1198</v>
      </c>
      <c r="Q32" t="s">
        <v>593</v>
      </c>
      <c r="R32" t="s">
        <v>1175</v>
      </c>
      <c r="S32">
        <v>7483616892</v>
      </c>
    </row>
    <row r="33" spans="2:19" x14ac:dyDescent="0.3">
      <c r="B33">
        <v>42</v>
      </c>
      <c r="C33">
        <v>2121</v>
      </c>
      <c r="D33" t="s">
        <v>587</v>
      </c>
      <c r="E33" t="s">
        <v>595</v>
      </c>
      <c r="F33" t="s">
        <v>596</v>
      </c>
      <c r="G33">
        <v>987</v>
      </c>
      <c r="H33">
        <v>1134</v>
      </c>
      <c r="I33" t="s">
        <v>614</v>
      </c>
      <c r="J33" t="s">
        <v>615</v>
      </c>
      <c r="K33" t="s">
        <v>592</v>
      </c>
      <c r="L33" s="2">
        <v>28875</v>
      </c>
      <c r="M33" s="2">
        <v>29110</v>
      </c>
      <c r="N33">
        <v>305</v>
      </c>
      <c r="O33" t="s">
        <v>42</v>
      </c>
      <c r="P33" t="s">
        <v>1192</v>
      </c>
      <c r="Q33" t="s">
        <v>1274</v>
      </c>
      <c r="R33" t="s">
        <v>1175</v>
      </c>
      <c r="S33">
        <v>4425132485</v>
      </c>
    </row>
    <row r="34" spans="2:19" x14ac:dyDescent="0.3">
      <c r="B34">
        <v>351</v>
      </c>
      <c r="C34">
        <v>2972</v>
      </c>
      <c r="D34" t="s">
        <v>609</v>
      </c>
      <c r="E34" t="s">
        <v>595</v>
      </c>
      <c r="F34" t="s">
        <v>596</v>
      </c>
      <c r="G34">
        <v>776</v>
      </c>
      <c r="H34">
        <v>1053</v>
      </c>
      <c r="I34" t="s">
        <v>734</v>
      </c>
      <c r="J34" t="s">
        <v>626</v>
      </c>
      <c r="K34" t="s">
        <v>592</v>
      </c>
      <c r="L34" s="2">
        <v>28128</v>
      </c>
      <c r="M34" s="2">
        <v>28312</v>
      </c>
      <c r="N34">
        <v>90</v>
      </c>
      <c r="O34" t="s">
        <v>1228</v>
      </c>
      <c r="P34" t="s">
        <v>1229</v>
      </c>
      <c r="Q34" t="s">
        <v>1230</v>
      </c>
      <c r="R34" t="s">
        <v>1231</v>
      </c>
      <c r="S34">
        <v>2812376384</v>
      </c>
    </row>
    <row r="35" spans="2:19" x14ac:dyDescent="0.3">
      <c r="B35">
        <v>328</v>
      </c>
      <c r="C35">
        <v>6153</v>
      </c>
      <c r="D35" t="s">
        <v>616</v>
      </c>
      <c r="E35" t="s">
        <v>595</v>
      </c>
      <c r="F35" t="s">
        <v>589</v>
      </c>
      <c r="G35">
        <v>710</v>
      </c>
      <c r="H35">
        <v>1066</v>
      </c>
      <c r="I35" t="s">
        <v>719</v>
      </c>
      <c r="J35" t="s">
        <v>720</v>
      </c>
      <c r="K35" t="s">
        <v>592</v>
      </c>
      <c r="L35" s="2">
        <v>35450</v>
      </c>
      <c r="M35" s="2">
        <v>35681</v>
      </c>
      <c r="N35">
        <v>49</v>
      </c>
      <c r="O35" t="s">
        <v>1232</v>
      </c>
      <c r="P35" t="s">
        <v>1164</v>
      </c>
      <c r="Q35" t="s">
        <v>1233</v>
      </c>
      <c r="R35" t="s">
        <v>1165</v>
      </c>
      <c r="S35">
        <v>5956508519</v>
      </c>
    </row>
    <row r="36" spans="2:19" x14ac:dyDescent="0.3">
      <c r="B36">
        <v>45</v>
      </c>
      <c r="C36">
        <v>9177</v>
      </c>
      <c r="D36" t="s">
        <v>616</v>
      </c>
      <c r="E36" t="s">
        <v>595</v>
      </c>
      <c r="F36" t="s">
        <v>589</v>
      </c>
      <c r="G36">
        <v>889</v>
      </c>
      <c r="H36">
        <v>1050</v>
      </c>
      <c r="I36" t="s">
        <v>617</v>
      </c>
      <c r="J36" t="s">
        <v>618</v>
      </c>
      <c r="K36" t="s">
        <v>592</v>
      </c>
      <c r="L36" s="2">
        <v>35127</v>
      </c>
      <c r="M36" s="2">
        <v>35186</v>
      </c>
      <c r="N36">
        <v>289</v>
      </c>
      <c r="O36" t="s">
        <v>81</v>
      </c>
      <c r="P36" t="s">
        <v>1164</v>
      </c>
      <c r="Q36" t="s">
        <v>1283</v>
      </c>
      <c r="R36" t="s">
        <v>1284</v>
      </c>
      <c r="S36">
        <v>3201665520</v>
      </c>
    </row>
    <row r="37" spans="2:19" hidden="1" x14ac:dyDescent="0.3">
      <c r="B37">
        <v>242</v>
      </c>
      <c r="C37">
        <v>4852</v>
      </c>
      <c r="D37" t="s">
        <v>594</v>
      </c>
      <c r="E37" t="s">
        <v>595</v>
      </c>
      <c r="F37" t="s">
        <v>596</v>
      </c>
      <c r="G37">
        <v>959</v>
      </c>
      <c r="H37">
        <v>1253</v>
      </c>
      <c r="I37" t="s">
        <v>693</v>
      </c>
      <c r="J37" t="s">
        <v>694</v>
      </c>
      <c r="K37" t="s">
        <v>599</v>
      </c>
      <c r="L37" s="2">
        <v>35408</v>
      </c>
      <c r="M37" s="2"/>
      <c r="N37">
        <v>100</v>
      </c>
      <c r="O37" t="s">
        <v>1234</v>
      </c>
      <c r="P37" t="s">
        <v>1187</v>
      </c>
      <c r="Q37" t="s">
        <v>1235</v>
      </c>
      <c r="R37" t="s">
        <v>1236</v>
      </c>
      <c r="S37">
        <v>5847136625</v>
      </c>
    </row>
    <row r="38" spans="2:19" x14ac:dyDescent="0.3">
      <c r="B38">
        <v>421</v>
      </c>
      <c r="C38">
        <v>8106</v>
      </c>
      <c r="D38" t="s">
        <v>695</v>
      </c>
      <c r="E38" t="s">
        <v>588</v>
      </c>
      <c r="F38" t="s">
        <v>596</v>
      </c>
      <c r="G38">
        <v>147</v>
      </c>
      <c r="H38">
        <v>535</v>
      </c>
      <c r="I38" t="s">
        <v>17</v>
      </c>
      <c r="J38" t="s">
        <v>755</v>
      </c>
      <c r="K38" t="s">
        <v>592</v>
      </c>
      <c r="L38" s="2">
        <v>36198</v>
      </c>
      <c r="M38" s="2">
        <v>36224</v>
      </c>
      <c r="N38">
        <v>405</v>
      </c>
      <c r="O38" t="s">
        <v>1239</v>
      </c>
      <c r="P38" t="s">
        <v>1219</v>
      </c>
      <c r="Q38" t="s">
        <v>1240</v>
      </c>
      <c r="R38" t="s">
        <v>1241</v>
      </c>
      <c r="S38">
        <v>4048218701</v>
      </c>
    </row>
    <row r="39" spans="2:19" hidden="1" x14ac:dyDescent="0.3">
      <c r="B39">
        <v>52</v>
      </c>
      <c r="C39">
        <v>4551</v>
      </c>
      <c r="D39" t="s">
        <v>619</v>
      </c>
      <c r="E39" t="s">
        <v>595</v>
      </c>
      <c r="F39" t="s">
        <v>589</v>
      </c>
      <c r="G39">
        <v>873</v>
      </c>
      <c r="H39">
        <v>1199</v>
      </c>
      <c r="I39" t="s">
        <v>620</v>
      </c>
      <c r="J39" t="s">
        <v>621</v>
      </c>
      <c r="K39" t="s">
        <v>599</v>
      </c>
      <c r="L39" s="2">
        <v>42510</v>
      </c>
      <c r="M39" s="2"/>
      <c r="N39">
        <v>18</v>
      </c>
      <c r="O39" t="s">
        <v>131</v>
      </c>
      <c r="P39" t="s">
        <v>1180</v>
      </c>
      <c r="Q39" t="s">
        <v>628</v>
      </c>
      <c r="R39" t="s">
        <v>1290</v>
      </c>
      <c r="S39">
        <v>8311555346</v>
      </c>
    </row>
    <row r="40" spans="2:19" hidden="1" x14ac:dyDescent="0.3">
      <c r="B40">
        <v>384</v>
      </c>
      <c r="C40">
        <v>9377</v>
      </c>
      <c r="D40" t="s">
        <v>632</v>
      </c>
      <c r="E40" t="s">
        <v>595</v>
      </c>
      <c r="F40" t="s">
        <v>596</v>
      </c>
      <c r="G40">
        <v>590</v>
      </c>
      <c r="H40">
        <v>1033</v>
      </c>
      <c r="I40" t="s">
        <v>745</v>
      </c>
      <c r="J40" t="s">
        <v>746</v>
      </c>
      <c r="K40" t="s">
        <v>599</v>
      </c>
      <c r="L40" s="2">
        <v>26350</v>
      </c>
      <c r="M40" s="2"/>
      <c r="N40">
        <v>326</v>
      </c>
      <c r="O40" t="s">
        <v>1228</v>
      </c>
      <c r="P40" t="s">
        <v>1242</v>
      </c>
      <c r="Q40" t="s">
        <v>276</v>
      </c>
      <c r="R40" t="s">
        <v>1163</v>
      </c>
      <c r="S40">
        <v>2898450180</v>
      </c>
    </row>
    <row r="41" spans="2:19" x14ac:dyDescent="0.3">
      <c r="B41">
        <v>57</v>
      </c>
      <c r="C41">
        <v>7253</v>
      </c>
      <c r="D41" t="s">
        <v>594</v>
      </c>
      <c r="E41" t="s">
        <v>595</v>
      </c>
      <c r="F41" t="s">
        <v>596</v>
      </c>
      <c r="G41">
        <v>753</v>
      </c>
      <c r="H41">
        <v>1027</v>
      </c>
      <c r="I41" t="s">
        <v>622</v>
      </c>
      <c r="J41" t="s">
        <v>623</v>
      </c>
      <c r="K41" t="s">
        <v>592</v>
      </c>
      <c r="L41" s="2">
        <v>38064</v>
      </c>
      <c r="M41" s="2">
        <v>38048</v>
      </c>
      <c r="N41">
        <v>501</v>
      </c>
      <c r="O41" t="s">
        <v>1298</v>
      </c>
      <c r="P41" t="s">
        <v>1202</v>
      </c>
      <c r="Q41" t="s">
        <v>1299</v>
      </c>
      <c r="R41" t="s">
        <v>1163</v>
      </c>
      <c r="S41">
        <v>1354925878</v>
      </c>
    </row>
    <row r="42" spans="2:19" x14ac:dyDescent="0.3">
      <c r="B42">
        <v>286</v>
      </c>
      <c r="C42">
        <v>5387</v>
      </c>
      <c r="D42" t="s">
        <v>635</v>
      </c>
      <c r="E42" t="s">
        <v>595</v>
      </c>
      <c r="F42" t="s">
        <v>596</v>
      </c>
      <c r="G42">
        <v>193</v>
      </c>
      <c r="H42">
        <v>817</v>
      </c>
      <c r="I42" t="s">
        <v>707</v>
      </c>
      <c r="J42" t="s">
        <v>708</v>
      </c>
      <c r="K42" t="s">
        <v>592</v>
      </c>
      <c r="L42" s="2">
        <v>38509</v>
      </c>
      <c r="M42" s="2">
        <v>38610</v>
      </c>
      <c r="N42">
        <v>95</v>
      </c>
      <c r="O42" t="s">
        <v>1243</v>
      </c>
      <c r="P42" t="s">
        <v>1198</v>
      </c>
      <c r="Q42" t="s">
        <v>1244</v>
      </c>
      <c r="R42" t="s">
        <v>1175</v>
      </c>
      <c r="S42">
        <v>1977102732</v>
      </c>
    </row>
    <row r="43" spans="2:19" x14ac:dyDescent="0.3">
      <c r="B43">
        <v>892</v>
      </c>
      <c r="C43">
        <v>6513</v>
      </c>
      <c r="D43" t="s">
        <v>632</v>
      </c>
      <c r="E43" t="s">
        <v>595</v>
      </c>
      <c r="F43" t="s">
        <v>596</v>
      </c>
      <c r="G43">
        <v>879</v>
      </c>
      <c r="H43">
        <v>1037</v>
      </c>
      <c r="I43" t="s">
        <v>890</v>
      </c>
      <c r="J43" t="s">
        <v>891</v>
      </c>
      <c r="K43" t="s">
        <v>592</v>
      </c>
      <c r="L43" s="2">
        <v>43786</v>
      </c>
      <c r="M43" s="2">
        <v>43811</v>
      </c>
      <c r="N43">
        <v>600</v>
      </c>
      <c r="O43" t="s">
        <v>1247</v>
      </c>
      <c r="P43" t="s">
        <v>1192</v>
      </c>
      <c r="Q43" t="s">
        <v>1248</v>
      </c>
      <c r="R43" t="s">
        <v>1249</v>
      </c>
      <c r="S43">
        <v>1551452510</v>
      </c>
    </row>
    <row r="44" spans="2:19" hidden="1" x14ac:dyDescent="0.3">
      <c r="B44">
        <v>59</v>
      </c>
      <c r="C44">
        <v>9917</v>
      </c>
      <c r="D44" t="s">
        <v>594</v>
      </c>
      <c r="E44" t="s">
        <v>588</v>
      </c>
      <c r="F44" t="s">
        <v>596</v>
      </c>
      <c r="G44">
        <v>329</v>
      </c>
      <c r="H44">
        <v>977</v>
      </c>
      <c r="I44" t="s">
        <v>624</v>
      </c>
      <c r="J44" t="s">
        <v>625</v>
      </c>
      <c r="K44" t="s">
        <v>599</v>
      </c>
      <c r="L44" s="2">
        <v>30774</v>
      </c>
      <c r="M44" s="2"/>
      <c r="N44">
        <v>503</v>
      </c>
      <c r="O44" t="s">
        <v>1306</v>
      </c>
      <c r="P44" t="s">
        <v>1262</v>
      </c>
      <c r="Q44" t="s">
        <v>1307</v>
      </c>
      <c r="R44" t="s">
        <v>1264</v>
      </c>
      <c r="S44">
        <v>1791431137</v>
      </c>
    </row>
    <row r="45" spans="2:19" x14ac:dyDescent="0.3">
      <c r="B45">
        <v>558</v>
      </c>
      <c r="C45">
        <v>3965</v>
      </c>
      <c r="D45" t="s">
        <v>609</v>
      </c>
      <c r="E45" t="s">
        <v>595</v>
      </c>
      <c r="F45" t="s">
        <v>596</v>
      </c>
      <c r="G45">
        <v>275</v>
      </c>
      <c r="H45">
        <v>951</v>
      </c>
      <c r="I45" t="s">
        <v>795</v>
      </c>
      <c r="J45" t="s">
        <v>796</v>
      </c>
      <c r="K45" t="s">
        <v>592</v>
      </c>
      <c r="L45" s="2">
        <v>41574</v>
      </c>
      <c r="M45" s="2">
        <v>41593</v>
      </c>
      <c r="N45">
        <v>26</v>
      </c>
      <c r="O45" t="s">
        <v>1250</v>
      </c>
      <c r="P45" t="s">
        <v>1190</v>
      </c>
      <c r="Q45" t="s">
        <v>1251</v>
      </c>
      <c r="R45" t="s">
        <v>1252</v>
      </c>
      <c r="S45">
        <v>5544881818</v>
      </c>
    </row>
    <row r="46" spans="2:19" hidden="1" x14ac:dyDescent="0.3">
      <c r="B46">
        <v>481</v>
      </c>
      <c r="C46">
        <v>8893</v>
      </c>
      <c r="D46" t="s">
        <v>594</v>
      </c>
      <c r="E46" t="s">
        <v>588</v>
      </c>
      <c r="F46" t="s">
        <v>596</v>
      </c>
      <c r="G46">
        <v>319</v>
      </c>
      <c r="H46">
        <v>770</v>
      </c>
      <c r="I46" t="s">
        <v>704</v>
      </c>
      <c r="J46" t="s">
        <v>770</v>
      </c>
      <c r="K46" t="s">
        <v>599</v>
      </c>
      <c r="L46" s="2">
        <v>38909</v>
      </c>
      <c r="M46" s="2"/>
      <c r="N46">
        <v>515</v>
      </c>
      <c r="O46" t="s">
        <v>1253</v>
      </c>
      <c r="P46" t="s">
        <v>1254</v>
      </c>
      <c r="Q46" t="s">
        <v>1255</v>
      </c>
      <c r="R46" t="s">
        <v>1182</v>
      </c>
      <c r="S46">
        <v>6808482203</v>
      </c>
    </row>
    <row r="47" spans="2:19" hidden="1" x14ac:dyDescent="0.3">
      <c r="B47">
        <v>68</v>
      </c>
      <c r="C47">
        <v>9271</v>
      </c>
      <c r="D47" t="s">
        <v>587</v>
      </c>
      <c r="E47" t="s">
        <v>595</v>
      </c>
      <c r="F47" t="s">
        <v>589</v>
      </c>
      <c r="G47">
        <v>182</v>
      </c>
      <c r="H47">
        <v>726</v>
      </c>
      <c r="I47" t="s">
        <v>626</v>
      </c>
      <c r="J47" t="s">
        <v>627</v>
      </c>
      <c r="K47" t="s">
        <v>599</v>
      </c>
      <c r="L47" s="2">
        <v>38198</v>
      </c>
      <c r="M47" s="2"/>
      <c r="N47">
        <v>778</v>
      </c>
      <c r="O47" t="s">
        <v>1313</v>
      </c>
      <c r="P47" t="s">
        <v>1158</v>
      </c>
      <c r="Q47" t="s">
        <v>1314</v>
      </c>
      <c r="R47" t="s">
        <v>1160</v>
      </c>
      <c r="S47">
        <v>4815198694</v>
      </c>
    </row>
    <row r="48" spans="2:19" hidden="1" x14ac:dyDescent="0.3">
      <c r="B48">
        <v>155</v>
      </c>
      <c r="C48">
        <v>1897</v>
      </c>
      <c r="D48" t="s">
        <v>619</v>
      </c>
      <c r="E48" t="s">
        <v>595</v>
      </c>
      <c r="F48" t="s">
        <v>589</v>
      </c>
      <c r="G48">
        <v>52</v>
      </c>
      <c r="H48">
        <v>293</v>
      </c>
      <c r="I48" t="s">
        <v>17</v>
      </c>
      <c r="J48" t="s">
        <v>657</v>
      </c>
      <c r="K48" t="s">
        <v>599</v>
      </c>
      <c r="L48" s="2">
        <v>37887</v>
      </c>
      <c r="M48" s="2"/>
      <c r="N48">
        <v>876</v>
      </c>
      <c r="O48" t="s">
        <v>1256</v>
      </c>
      <c r="P48" t="s">
        <v>1173</v>
      </c>
      <c r="Q48" t="s">
        <v>1257</v>
      </c>
      <c r="R48" t="s">
        <v>1163</v>
      </c>
      <c r="S48">
        <v>6818183906</v>
      </c>
    </row>
    <row r="49" spans="2:19" x14ac:dyDescent="0.3">
      <c r="B49">
        <v>771</v>
      </c>
      <c r="C49">
        <v>390</v>
      </c>
      <c r="D49" t="s">
        <v>635</v>
      </c>
      <c r="E49" t="s">
        <v>595</v>
      </c>
      <c r="F49" t="s">
        <v>596</v>
      </c>
      <c r="G49">
        <v>702</v>
      </c>
      <c r="H49">
        <v>1414</v>
      </c>
      <c r="I49" t="s">
        <v>859</v>
      </c>
      <c r="J49" t="s">
        <v>860</v>
      </c>
      <c r="K49" t="s">
        <v>592</v>
      </c>
      <c r="L49" s="2">
        <v>41397</v>
      </c>
      <c r="M49" s="2">
        <v>41593</v>
      </c>
      <c r="N49">
        <v>691</v>
      </c>
      <c r="O49" t="s">
        <v>1157</v>
      </c>
      <c r="P49" t="s">
        <v>1190</v>
      </c>
      <c r="Q49" t="s">
        <v>1260</v>
      </c>
      <c r="R49" t="s">
        <v>1200</v>
      </c>
      <c r="S49">
        <v>1052447026</v>
      </c>
    </row>
    <row r="50" spans="2:19" x14ac:dyDescent="0.3">
      <c r="B50">
        <v>69</v>
      </c>
      <c r="C50">
        <v>1087</v>
      </c>
      <c r="D50" t="s">
        <v>616</v>
      </c>
      <c r="E50" t="s">
        <v>595</v>
      </c>
      <c r="F50" t="s">
        <v>596</v>
      </c>
      <c r="G50">
        <v>367</v>
      </c>
      <c r="H50">
        <v>740</v>
      </c>
      <c r="I50" t="s">
        <v>305</v>
      </c>
      <c r="J50" t="s">
        <v>628</v>
      </c>
      <c r="K50" t="s">
        <v>592</v>
      </c>
      <c r="L50" s="2">
        <v>43173</v>
      </c>
      <c r="M50" s="2">
        <v>43342</v>
      </c>
      <c r="N50">
        <v>951</v>
      </c>
      <c r="O50" t="s">
        <v>285</v>
      </c>
      <c r="P50" t="s">
        <v>1158</v>
      </c>
      <c r="Q50" t="s">
        <v>1326</v>
      </c>
      <c r="R50" t="s">
        <v>1236</v>
      </c>
      <c r="S50">
        <v>4933964760</v>
      </c>
    </row>
    <row r="51" spans="2:19" x14ac:dyDescent="0.3">
      <c r="B51">
        <v>945</v>
      </c>
      <c r="C51">
        <v>3633</v>
      </c>
      <c r="D51" t="s">
        <v>616</v>
      </c>
      <c r="E51" t="s">
        <v>595</v>
      </c>
      <c r="F51" t="s">
        <v>589</v>
      </c>
      <c r="G51">
        <v>299</v>
      </c>
      <c r="H51">
        <v>524</v>
      </c>
      <c r="I51" t="s">
        <v>915</v>
      </c>
      <c r="J51" t="s">
        <v>916</v>
      </c>
      <c r="K51" t="s">
        <v>592</v>
      </c>
      <c r="L51" s="2">
        <v>37010</v>
      </c>
      <c r="M51" s="2">
        <v>37113</v>
      </c>
      <c r="N51">
        <v>605</v>
      </c>
      <c r="O51" t="s">
        <v>1261</v>
      </c>
      <c r="P51" t="s">
        <v>1262</v>
      </c>
      <c r="Q51" t="s">
        <v>1263</v>
      </c>
      <c r="R51" t="s">
        <v>1264</v>
      </c>
      <c r="S51">
        <v>1926409080</v>
      </c>
    </row>
    <row r="52" spans="2:19" x14ac:dyDescent="0.3">
      <c r="B52">
        <v>719</v>
      </c>
      <c r="C52">
        <v>7828</v>
      </c>
      <c r="D52" t="s">
        <v>587</v>
      </c>
      <c r="E52" t="s">
        <v>595</v>
      </c>
      <c r="F52" t="s">
        <v>596</v>
      </c>
      <c r="G52">
        <v>930</v>
      </c>
      <c r="H52">
        <v>1183</v>
      </c>
      <c r="I52" t="s">
        <v>844</v>
      </c>
      <c r="J52" t="s">
        <v>845</v>
      </c>
      <c r="K52" t="s">
        <v>592</v>
      </c>
      <c r="L52" s="2">
        <v>38739</v>
      </c>
      <c r="M52" s="2">
        <v>38915</v>
      </c>
      <c r="N52">
        <v>864</v>
      </c>
      <c r="O52" t="s">
        <v>74</v>
      </c>
      <c r="P52" t="s">
        <v>1265</v>
      </c>
      <c r="Q52" t="s">
        <v>762</v>
      </c>
      <c r="R52" t="s">
        <v>1196</v>
      </c>
      <c r="S52">
        <v>7332778584</v>
      </c>
    </row>
    <row r="53" spans="2:19" hidden="1" x14ac:dyDescent="0.3">
      <c r="B53">
        <v>73</v>
      </c>
      <c r="C53">
        <v>4252</v>
      </c>
      <c r="D53" t="s">
        <v>602</v>
      </c>
      <c r="E53" t="s">
        <v>595</v>
      </c>
      <c r="F53" t="s">
        <v>589</v>
      </c>
      <c r="G53">
        <v>315</v>
      </c>
      <c r="H53">
        <v>937</v>
      </c>
      <c r="I53" t="s">
        <v>17</v>
      </c>
      <c r="J53" t="s">
        <v>629</v>
      </c>
      <c r="K53" t="s">
        <v>599</v>
      </c>
      <c r="L53" s="2">
        <v>34034</v>
      </c>
      <c r="M53" s="2"/>
      <c r="N53">
        <v>114</v>
      </c>
      <c r="O53" t="s">
        <v>1330</v>
      </c>
      <c r="P53" t="s">
        <v>1169</v>
      </c>
      <c r="Q53" t="s">
        <v>1331</v>
      </c>
      <c r="R53" t="s">
        <v>1284</v>
      </c>
      <c r="S53">
        <v>7612488075</v>
      </c>
    </row>
    <row r="54" spans="2:19" hidden="1" x14ac:dyDescent="0.3">
      <c r="B54">
        <v>493</v>
      </c>
      <c r="C54">
        <v>2241</v>
      </c>
      <c r="D54" t="s">
        <v>602</v>
      </c>
      <c r="E54" t="s">
        <v>595</v>
      </c>
      <c r="F54" t="s">
        <v>596</v>
      </c>
      <c r="G54">
        <v>314</v>
      </c>
      <c r="H54">
        <v>566</v>
      </c>
      <c r="I54" t="s">
        <v>773</v>
      </c>
      <c r="J54" t="s">
        <v>774</v>
      </c>
      <c r="K54" t="s">
        <v>599</v>
      </c>
      <c r="L54" s="2">
        <v>34931</v>
      </c>
      <c r="M54" s="2"/>
      <c r="N54">
        <v>886</v>
      </c>
      <c r="O54" t="s">
        <v>1267</v>
      </c>
      <c r="P54" t="s">
        <v>1164</v>
      </c>
      <c r="Q54" t="s">
        <v>1268</v>
      </c>
      <c r="R54" t="s">
        <v>1182</v>
      </c>
      <c r="S54">
        <v>1374706667</v>
      </c>
    </row>
    <row r="55" spans="2:19" x14ac:dyDescent="0.3">
      <c r="B55">
        <v>998</v>
      </c>
      <c r="C55">
        <v>896</v>
      </c>
      <c r="D55" t="s">
        <v>619</v>
      </c>
      <c r="E55" t="s">
        <v>588</v>
      </c>
      <c r="F55" t="s">
        <v>589</v>
      </c>
      <c r="G55">
        <v>109</v>
      </c>
      <c r="H55">
        <v>961</v>
      </c>
      <c r="I55" t="s">
        <v>932</v>
      </c>
      <c r="J55" t="s">
        <v>933</v>
      </c>
      <c r="K55" t="s">
        <v>592</v>
      </c>
      <c r="L55" s="2">
        <v>41599</v>
      </c>
      <c r="M55" s="2">
        <v>41593</v>
      </c>
      <c r="N55">
        <v>365</v>
      </c>
      <c r="O55" t="s">
        <v>381</v>
      </c>
      <c r="P55" t="s">
        <v>1192</v>
      </c>
      <c r="Q55" t="s">
        <v>168</v>
      </c>
      <c r="R55" t="s">
        <v>1269</v>
      </c>
      <c r="S55">
        <v>2176301525</v>
      </c>
    </row>
    <row r="56" spans="2:19" x14ac:dyDescent="0.3">
      <c r="B56">
        <v>75</v>
      </c>
      <c r="C56">
        <v>5489</v>
      </c>
      <c r="D56" t="s">
        <v>605</v>
      </c>
      <c r="E56" t="s">
        <v>595</v>
      </c>
      <c r="F56" t="s">
        <v>596</v>
      </c>
      <c r="G56">
        <v>869</v>
      </c>
      <c r="H56">
        <v>1317</v>
      </c>
      <c r="I56" t="s">
        <v>630</v>
      </c>
      <c r="J56" t="s">
        <v>631</v>
      </c>
      <c r="K56" t="s">
        <v>592</v>
      </c>
      <c r="L56" s="2">
        <v>37404</v>
      </c>
      <c r="M56" s="2">
        <v>37507</v>
      </c>
      <c r="N56">
        <v>435</v>
      </c>
      <c r="O56" t="s">
        <v>1337</v>
      </c>
      <c r="P56" t="s">
        <v>1177</v>
      </c>
      <c r="Q56" t="s">
        <v>17</v>
      </c>
      <c r="R56" t="s">
        <v>1168</v>
      </c>
      <c r="S56">
        <v>9703448223</v>
      </c>
    </row>
    <row r="57" spans="2:19" x14ac:dyDescent="0.3">
      <c r="B57">
        <v>968</v>
      </c>
      <c r="C57">
        <v>6361</v>
      </c>
      <c r="D57" t="s">
        <v>646</v>
      </c>
      <c r="E57" t="s">
        <v>595</v>
      </c>
      <c r="F57" t="s">
        <v>596</v>
      </c>
      <c r="G57">
        <v>24</v>
      </c>
      <c r="H57">
        <v>54</v>
      </c>
      <c r="I57" t="s">
        <v>923</v>
      </c>
      <c r="J57" t="s">
        <v>256</v>
      </c>
      <c r="K57" t="s">
        <v>592</v>
      </c>
      <c r="L57" s="2">
        <v>33973</v>
      </c>
      <c r="M57" s="2">
        <v>34183</v>
      </c>
      <c r="N57">
        <v>946</v>
      </c>
      <c r="O57" t="s">
        <v>1228</v>
      </c>
      <c r="P57" t="s">
        <v>1270</v>
      </c>
      <c r="Q57" t="s">
        <v>1271</v>
      </c>
      <c r="R57" t="s">
        <v>1221</v>
      </c>
      <c r="S57">
        <v>1590827102</v>
      </c>
    </row>
    <row r="58" spans="2:19" hidden="1" x14ac:dyDescent="0.3">
      <c r="B58">
        <v>738</v>
      </c>
      <c r="C58">
        <v>6713</v>
      </c>
      <c r="D58" t="s">
        <v>635</v>
      </c>
      <c r="E58" t="s">
        <v>595</v>
      </c>
      <c r="F58" t="s">
        <v>589</v>
      </c>
      <c r="G58">
        <v>545</v>
      </c>
      <c r="H58">
        <v>1044</v>
      </c>
      <c r="I58" t="s">
        <v>852</v>
      </c>
      <c r="J58" t="s">
        <v>853</v>
      </c>
      <c r="K58" t="s">
        <v>599</v>
      </c>
      <c r="L58" s="2">
        <v>28387</v>
      </c>
      <c r="M58" s="2"/>
      <c r="N58">
        <v>152</v>
      </c>
      <c r="O58" t="s">
        <v>1272</v>
      </c>
      <c r="P58" t="s">
        <v>1254</v>
      </c>
      <c r="Q58" t="s">
        <v>1273</v>
      </c>
      <c r="R58" t="s">
        <v>1163</v>
      </c>
      <c r="S58">
        <v>1705805447</v>
      </c>
    </row>
    <row r="59" spans="2:19" hidden="1" x14ac:dyDescent="0.3">
      <c r="B59">
        <v>82</v>
      </c>
      <c r="C59">
        <v>3132</v>
      </c>
      <c r="D59" t="s">
        <v>632</v>
      </c>
      <c r="E59" t="s">
        <v>588</v>
      </c>
      <c r="F59" t="s">
        <v>589</v>
      </c>
      <c r="G59">
        <v>121</v>
      </c>
      <c r="H59">
        <v>557</v>
      </c>
      <c r="I59" t="s">
        <v>633</v>
      </c>
      <c r="J59" t="s">
        <v>634</v>
      </c>
      <c r="K59" t="s">
        <v>599</v>
      </c>
      <c r="L59" s="2">
        <v>35579</v>
      </c>
      <c r="M59" s="2"/>
      <c r="N59">
        <v>329</v>
      </c>
      <c r="O59" t="s">
        <v>1343</v>
      </c>
      <c r="P59" t="s">
        <v>1319</v>
      </c>
      <c r="Q59" t="s">
        <v>1344</v>
      </c>
      <c r="R59" t="s">
        <v>1231</v>
      </c>
      <c r="S59">
        <v>4926013012</v>
      </c>
    </row>
    <row r="60" spans="2:19" hidden="1" x14ac:dyDescent="0.3">
      <c r="B60">
        <v>912</v>
      </c>
      <c r="C60">
        <v>4283</v>
      </c>
      <c r="D60" t="s">
        <v>605</v>
      </c>
      <c r="E60" t="s">
        <v>588</v>
      </c>
      <c r="F60" t="s">
        <v>596</v>
      </c>
      <c r="G60">
        <v>505</v>
      </c>
      <c r="H60">
        <v>1082</v>
      </c>
      <c r="I60" t="s">
        <v>902</v>
      </c>
      <c r="J60" t="s">
        <v>903</v>
      </c>
      <c r="K60" t="s">
        <v>599</v>
      </c>
      <c r="L60" s="2">
        <v>43829</v>
      </c>
      <c r="M60" s="2"/>
      <c r="N60">
        <v>789</v>
      </c>
      <c r="O60" t="s">
        <v>1275</v>
      </c>
      <c r="P60" t="s">
        <v>1180</v>
      </c>
      <c r="Q60" t="s">
        <v>1276</v>
      </c>
      <c r="R60" t="s">
        <v>1171</v>
      </c>
      <c r="S60">
        <v>7412005788</v>
      </c>
    </row>
    <row r="61" spans="2:19" x14ac:dyDescent="0.3">
      <c r="B61">
        <v>782</v>
      </c>
      <c r="C61">
        <v>9486</v>
      </c>
      <c r="D61" t="s">
        <v>635</v>
      </c>
      <c r="E61" t="s">
        <v>588</v>
      </c>
      <c r="F61" t="s">
        <v>596</v>
      </c>
      <c r="G61">
        <v>182</v>
      </c>
      <c r="H61">
        <v>871</v>
      </c>
      <c r="I61" t="s">
        <v>863</v>
      </c>
      <c r="J61" t="s">
        <v>864</v>
      </c>
      <c r="K61" t="s">
        <v>592</v>
      </c>
      <c r="L61" s="2">
        <v>37499</v>
      </c>
      <c r="M61" s="2">
        <v>37549</v>
      </c>
      <c r="N61">
        <v>148</v>
      </c>
      <c r="O61" t="s">
        <v>1277</v>
      </c>
      <c r="P61" t="s">
        <v>1169</v>
      </c>
      <c r="Q61" t="s">
        <v>858</v>
      </c>
      <c r="R61" t="s">
        <v>1241</v>
      </c>
      <c r="S61">
        <v>4924177596</v>
      </c>
    </row>
    <row r="62" spans="2:19" hidden="1" x14ac:dyDescent="0.3">
      <c r="B62">
        <v>95</v>
      </c>
      <c r="C62">
        <v>6546</v>
      </c>
      <c r="D62" t="s">
        <v>635</v>
      </c>
      <c r="E62" t="s">
        <v>595</v>
      </c>
      <c r="F62" t="s">
        <v>596</v>
      </c>
      <c r="G62">
        <v>660</v>
      </c>
      <c r="H62">
        <v>1208</v>
      </c>
      <c r="I62" t="s">
        <v>636</v>
      </c>
      <c r="J62" t="s">
        <v>637</v>
      </c>
      <c r="K62" t="s">
        <v>599</v>
      </c>
      <c r="L62" s="2">
        <v>41375</v>
      </c>
      <c r="M62" s="2"/>
      <c r="N62">
        <v>906</v>
      </c>
      <c r="O62" t="s">
        <v>1311</v>
      </c>
      <c r="P62" t="s">
        <v>1262</v>
      </c>
      <c r="Q62" t="s">
        <v>593</v>
      </c>
      <c r="R62" t="s">
        <v>1312</v>
      </c>
      <c r="S62">
        <v>3882423236</v>
      </c>
    </row>
    <row r="63" spans="2:19" x14ac:dyDescent="0.3">
      <c r="B63">
        <v>140</v>
      </c>
      <c r="C63">
        <v>308</v>
      </c>
      <c r="D63" t="s">
        <v>632</v>
      </c>
      <c r="E63" t="s">
        <v>588</v>
      </c>
      <c r="F63" t="s">
        <v>596</v>
      </c>
      <c r="G63">
        <v>226</v>
      </c>
      <c r="H63">
        <v>970</v>
      </c>
      <c r="I63" t="s">
        <v>652</v>
      </c>
      <c r="J63" t="s">
        <v>653</v>
      </c>
      <c r="K63" t="s">
        <v>592</v>
      </c>
      <c r="L63" s="2">
        <v>38878</v>
      </c>
      <c r="M63" s="2">
        <v>38915</v>
      </c>
      <c r="N63">
        <v>7</v>
      </c>
      <c r="O63" t="s">
        <v>1278</v>
      </c>
      <c r="P63" t="s">
        <v>1167</v>
      </c>
      <c r="Q63" t="s">
        <v>1279</v>
      </c>
      <c r="R63" t="s">
        <v>1280</v>
      </c>
      <c r="S63">
        <v>9744154055</v>
      </c>
    </row>
    <row r="64" spans="2:19" x14ac:dyDescent="0.3">
      <c r="B64">
        <v>702</v>
      </c>
      <c r="C64">
        <v>8927</v>
      </c>
      <c r="D64" t="s">
        <v>602</v>
      </c>
      <c r="E64" t="s">
        <v>588</v>
      </c>
      <c r="F64" t="s">
        <v>596</v>
      </c>
      <c r="G64">
        <v>111</v>
      </c>
      <c r="H64">
        <v>617</v>
      </c>
      <c r="I64" t="s">
        <v>834</v>
      </c>
      <c r="J64" t="s">
        <v>835</v>
      </c>
      <c r="K64" t="s">
        <v>592</v>
      </c>
      <c r="L64" s="2">
        <v>38175</v>
      </c>
      <c r="M64" s="2">
        <v>38311</v>
      </c>
      <c r="N64">
        <v>982</v>
      </c>
      <c r="O64" t="s">
        <v>1281</v>
      </c>
      <c r="P64" t="s">
        <v>1177</v>
      </c>
      <c r="Q64" t="s">
        <v>1282</v>
      </c>
      <c r="R64" t="s">
        <v>1165</v>
      </c>
      <c r="S64">
        <v>5862720266</v>
      </c>
    </row>
    <row r="65" spans="2:19" hidden="1" x14ac:dyDescent="0.3">
      <c r="B65">
        <v>97</v>
      </c>
      <c r="C65">
        <v>9423</v>
      </c>
      <c r="D65" t="s">
        <v>594</v>
      </c>
      <c r="E65" t="s">
        <v>595</v>
      </c>
      <c r="F65" t="s">
        <v>589</v>
      </c>
      <c r="G65">
        <v>603</v>
      </c>
      <c r="H65">
        <v>1167</v>
      </c>
      <c r="I65" t="s">
        <v>638</v>
      </c>
      <c r="J65" t="s">
        <v>639</v>
      </c>
      <c r="K65" t="s">
        <v>599</v>
      </c>
      <c r="L65" s="2">
        <v>40688</v>
      </c>
      <c r="M65" s="2"/>
      <c r="N65">
        <v>112</v>
      </c>
      <c r="O65" t="s">
        <v>1329</v>
      </c>
      <c r="P65" t="s">
        <v>1190</v>
      </c>
      <c r="Q65" t="s">
        <v>207</v>
      </c>
      <c r="R65" t="s">
        <v>1168</v>
      </c>
      <c r="S65">
        <v>8157564947</v>
      </c>
    </row>
    <row r="66" spans="2:19" x14ac:dyDescent="0.3">
      <c r="B66">
        <v>284</v>
      </c>
      <c r="C66">
        <v>249</v>
      </c>
      <c r="D66" t="s">
        <v>619</v>
      </c>
      <c r="E66" t="s">
        <v>588</v>
      </c>
      <c r="F66" t="s">
        <v>589</v>
      </c>
      <c r="G66">
        <v>145</v>
      </c>
      <c r="H66">
        <v>814</v>
      </c>
      <c r="I66" t="s">
        <v>706</v>
      </c>
      <c r="J66" t="s">
        <v>17</v>
      </c>
      <c r="K66" t="s">
        <v>592</v>
      </c>
      <c r="L66" s="2">
        <v>29988</v>
      </c>
      <c r="M66" s="2">
        <v>30018</v>
      </c>
      <c r="N66">
        <v>249</v>
      </c>
      <c r="O66" t="s">
        <v>1285</v>
      </c>
      <c r="P66" t="s">
        <v>1229</v>
      </c>
      <c r="Q66" t="s">
        <v>1286</v>
      </c>
      <c r="R66" t="s">
        <v>1160</v>
      </c>
      <c r="S66">
        <v>6264685114</v>
      </c>
    </row>
    <row r="67" spans="2:19" hidden="1" x14ac:dyDescent="0.3">
      <c r="B67">
        <v>199</v>
      </c>
      <c r="C67">
        <v>2620</v>
      </c>
      <c r="D67" t="s">
        <v>635</v>
      </c>
      <c r="E67" t="s">
        <v>595</v>
      </c>
      <c r="F67" t="s">
        <v>596</v>
      </c>
      <c r="G67">
        <v>829</v>
      </c>
      <c r="H67">
        <v>1145</v>
      </c>
      <c r="I67" t="s">
        <v>677</v>
      </c>
      <c r="J67" t="s">
        <v>678</v>
      </c>
      <c r="K67" t="s">
        <v>599</v>
      </c>
      <c r="L67" s="2">
        <v>39290</v>
      </c>
      <c r="M67" s="2"/>
      <c r="N67">
        <v>273</v>
      </c>
      <c r="O67" t="s">
        <v>357</v>
      </c>
      <c r="P67" t="s">
        <v>1173</v>
      </c>
      <c r="Q67" t="s">
        <v>1287</v>
      </c>
      <c r="R67" t="s">
        <v>1163</v>
      </c>
      <c r="S67">
        <v>6650624462</v>
      </c>
    </row>
    <row r="68" spans="2:19" hidden="1" x14ac:dyDescent="0.3">
      <c r="B68">
        <v>105</v>
      </c>
      <c r="C68">
        <v>8808</v>
      </c>
      <c r="D68" t="s">
        <v>609</v>
      </c>
      <c r="E68" t="s">
        <v>595</v>
      </c>
      <c r="F68" t="s">
        <v>596</v>
      </c>
      <c r="G68">
        <v>949</v>
      </c>
      <c r="H68">
        <v>1419</v>
      </c>
      <c r="I68" t="s">
        <v>640</v>
      </c>
      <c r="J68" t="s">
        <v>641</v>
      </c>
      <c r="K68" t="s">
        <v>599</v>
      </c>
      <c r="L68" s="2">
        <v>35669</v>
      </c>
      <c r="M68" s="2"/>
      <c r="N68">
        <v>888</v>
      </c>
      <c r="O68" t="s">
        <v>1356</v>
      </c>
      <c r="P68" t="s">
        <v>1254</v>
      </c>
      <c r="Q68" t="s">
        <v>789</v>
      </c>
      <c r="R68" t="s">
        <v>1204</v>
      </c>
      <c r="S68">
        <v>4534991454</v>
      </c>
    </row>
    <row r="69" spans="2:19" x14ac:dyDescent="0.3">
      <c r="B69">
        <v>228</v>
      </c>
      <c r="C69">
        <v>1164</v>
      </c>
      <c r="D69" t="s">
        <v>635</v>
      </c>
      <c r="E69" t="s">
        <v>595</v>
      </c>
      <c r="F69" t="s">
        <v>596</v>
      </c>
      <c r="G69">
        <v>269</v>
      </c>
      <c r="H69">
        <v>902</v>
      </c>
      <c r="I69" t="s">
        <v>17</v>
      </c>
      <c r="J69" t="s">
        <v>692</v>
      </c>
      <c r="K69" t="s">
        <v>592</v>
      </c>
      <c r="L69" s="2">
        <v>34423</v>
      </c>
      <c r="M69" s="2">
        <v>34433</v>
      </c>
      <c r="N69">
        <v>172</v>
      </c>
      <c r="O69" t="s">
        <v>1288</v>
      </c>
      <c r="P69" t="s">
        <v>1187</v>
      </c>
      <c r="Q69" t="s">
        <v>1289</v>
      </c>
      <c r="R69" t="s">
        <v>1160</v>
      </c>
      <c r="S69">
        <v>7889923764</v>
      </c>
    </row>
    <row r="70" spans="2:19" hidden="1" x14ac:dyDescent="0.3">
      <c r="B70">
        <v>908</v>
      </c>
      <c r="C70">
        <v>4711</v>
      </c>
      <c r="D70" t="s">
        <v>619</v>
      </c>
      <c r="E70" t="s">
        <v>588</v>
      </c>
      <c r="F70" t="s">
        <v>596</v>
      </c>
      <c r="G70">
        <v>660</v>
      </c>
      <c r="H70">
        <v>1470</v>
      </c>
      <c r="I70" t="s">
        <v>900</v>
      </c>
      <c r="J70" t="s">
        <v>901</v>
      </c>
      <c r="K70" t="s">
        <v>599</v>
      </c>
      <c r="L70" s="2">
        <v>36188</v>
      </c>
      <c r="M70" s="2"/>
      <c r="N70">
        <v>234</v>
      </c>
      <c r="O70" t="s">
        <v>1291</v>
      </c>
      <c r="P70" t="s">
        <v>1180</v>
      </c>
      <c r="Q70" t="s">
        <v>1292</v>
      </c>
      <c r="R70" t="s">
        <v>1231</v>
      </c>
      <c r="S70">
        <v>4666975381</v>
      </c>
    </row>
    <row r="71" spans="2:19" hidden="1" x14ac:dyDescent="0.3">
      <c r="B71">
        <v>109</v>
      </c>
      <c r="C71">
        <v>6787</v>
      </c>
      <c r="D71" t="s">
        <v>632</v>
      </c>
      <c r="E71" t="s">
        <v>595</v>
      </c>
      <c r="F71" t="s">
        <v>589</v>
      </c>
      <c r="G71">
        <v>715</v>
      </c>
      <c r="H71">
        <v>1185</v>
      </c>
      <c r="I71" t="s">
        <v>305</v>
      </c>
      <c r="J71" t="s">
        <v>642</v>
      </c>
      <c r="K71" t="s">
        <v>599</v>
      </c>
      <c r="L71" s="2">
        <v>41777</v>
      </c>
      <c r="M71" s="2"/>
      <c r="N71">
        <v>92</v>
      </c>
      <c r="O71" t="s">
        <v>1361</v>
      </c>
      <c r="P71" t="s">
        <v>1246</v>
      </c>
      <c r="Q71" t="s">
        <v>663</v>
      </c>
      <c r="R71" t="s">
        <v>1160</v>
      </c>
      <c r="S71">
        <v>4615496293</v>
      </c>
    </row>
    <row r="72" spans="2:19" hidden="1" x14ac:dyDescent="0.3">
      <c r="B72">
        <v>594</v>
      </c>
      <c r="C72">
        <v>4053</v>
      </c>
      <c r="D72" t="s">
        <v>602</v>
      </c>
      <c r="E72" t="s">
        <v>595</v>
      </c>
      <c r="F72" t="s">
        <v>596</v>
      </c>
      <c r="G72">
        <v>484</v>
      </c>
      <c r="H72">
        <v>568</v>
      </c>
      <c r="I72" t="s">
        <v>789</v>
      </c>
      <c r="J72" t="s">
        <v>808</v>
      </c>
      <c r="K72" t="s">
        <v>599</v>
      </c>
      <c r="L72" s="2">
        <v>38066</v>
      </c>
      <c r="M72" s="2"/>
      <c r="N72">
        <v>844</v>
      </c>
      <c r="O72" t="s">
        <v>1293</v>
      </c>
      <c r="P72" t="s">
        <v>1265</v>
      </c>
      <c r="Q72" t="s">
        <v>1294</v>
      </c>
      <c r="R72" t="s">
        <v>1215</v>
      </c>
      <c r="S72">
        <v>1860620006</v>
      </c>
    </row>
    <row r="73" spans="2:19" x14ac:dyDescent="0.3">
      <c r="B73">
        <v>127</v>
      </c>
      <c r="C73">
        <v>9645</v>
      </c>
      <c r="D73" t="s">
        <v>632</v>
      </c>
      <c r="E73" t="s">
        <v>588</v>
      </c>
      <c r="F73" t="s">
        <v>589</v>
      </c>
      <c r="G73">
        <v>916</v>
      </c>
      <c r="H73">
        <v>1143</v>
      </c>
      <c r="I73" t="s">
        <v>643</v>
      </c>
      <c r="J73" t="s">
        <v>644</v>
      </c>
      <c r="K73" t="s">
        <v>592</v>
      </c>
      <c r="L73" s="2">
        <v>38725</v>
      </c>
      <c r="M73" s="2">
        <v>38726</v>
      </c>
      <c r="N73">
        <v>472</v>
      </c>
      <c r="O73" t="s">
        <v>1368</v>
      </c>
      <c r="P73" t="s">
        <v>1169</v>
      </c>
      <c r="Q73" t="s">
        <v>1369</v>
      </c>
      <c r="R73" t="s">
        <v>1370</v>
      </c>
      <c r="S73">
        <v>6886408134</v>
      </c>
    </row>
    <row r="74" spans="2:19" hidden="1" x14ac:dyDescent="0.3">
      <c r="B74">
        <v>542</v>
      </c>
      <c r="C74">
        <v>4272</v>
      </c>
      <c r="D74" t="s">
        <v>646</v>
      </c>
      <c r="E74" t="s">
        <v>588</v>
      </c>
      <c r="F74" t="s">
        <v>596</v>
      </c>
      <c r="G74">
        <v>100</v>
      </c>
      <c r="H74">
        <v>487</v>
      </c>
      <c r="I74" t="s">
        <v>335</v>
      </c>
      <c r="J74" t="s">
        <v>790</v>
      </c>
      <c r="K74" t="s">
        <v>599</v>
      </c>
      <c r="L74" s="2">
        <v>31551</v>
      </c>
      <c r="M74" s="2"/>
      <c r="N74">
        <v>368</v>
      </c>
      <c r="O74" t="s">
        <v>1295</v>
      </c>
      <c r="P74" t="s">
        <v>1187</v>
      </c>
      <c r="Q74" t="s">
        <v>1296</v>
      </c>
      <c r="R74" t="s">
        <v>1160</v>
      </c>
      <c r="S74">
        <v>1015130737</v>
      </c>
    </row>
    <row r="75" spans="2:19" hidden="1" x14ac:dyDescent="0.3">
      <c r="B75">
        <v>586</v>
      </c>
      <c r="C75">
        <v>7005</v>
      </c>
      <c r="D75" t="s">
        <v>594</v>
      </c>
      <c r="E75" t="s">
        <v>595</v>
      </c>
      <c r="F75" t="s">
        <v>589</v>
      </c>
      <c r="G75">
        <v>711</v>
      </c>
      <c r="H75">
        <v>1197</v>
      </c>
      <c r="I75" t="s">
        <v>804</v>
      </c>
      <c r="J75" t="s">
        <v>805</v>
      </c>
      <c r="K75" t="s">
        <v>599</v>
      </c>
      <c r="L75" s="2">
        <v>28192</v>
      </c>
      <c r="M75" s="2"/>
      <c r="N75">
        <v>372</v>
      </c>
      <c r="O75" t="s">
        <v>44</v>
      </c>
      <c r="P75" t="s">
        <v>1167</v>
      </c>
      <c r="Q75" t="s">
        <v>1297</v>
      </c>
      <c r="R75" t="s">
        <v>1165</v>
      </c>
      <c r="S75">
        <v>3355369287</v>
      </c>
    </row>
    <row r="76" spans="2:19" hidden="1" x14ac:dyDescent="0.3">
      <c r="B76">
        <v>128</v>
      </c>
      <c r="C76">
        <v>8786</v>
      </c>
      <c r="D76" t="s">
        <v>587</v>
      </c>
      <c r="E76" t="s">
        <v>588</v>
      </c>
      <c r="F76" t="s">
        <v>589</v>
      </c>
      <c r="G76">
        <v>718</v>
      </c>
      <c r="H76">
        <v>1486</v>
      </c>
      <c r="I76" t="s">
        <v>105</v>
      </c>
      <c r="J76" t="s">
        <v>645</v>
      </c>
      <c r="K76" t="s">
        <v>599</v>
      </c>
      <c r="L76" s="2">
        <v>33685</v>
      </c>
      <c r="M76" s="2"/>
      <c r="N76">
        <v>812</v>
      </c>
      <c r="O76" t="s">
        <v>1357</v>
      </c>
      <c r="P76" t="s">
        <v>1158</v>
      </c>
      <c r="Q76" t="s">
        <v>1358</v>
      </c>
      <c r="R76" t="s">
        <v>1182</v>
      </c>
      <c r="S76">
        <v>6143377957</v>
      </c>
    </row>
    <row r="77" spans="2:19" x14ac:dyDescent="0.3">
      <c r="B77">
        <v>636</v>
      </c>
      <c r="C77">
        <v>2308</v>
      </c>
      <c r="D77" t="s">
        <v>602</v>
      </c>
      <c r="E77" t="s">
        <v>588</v>
      </c>
      <c r="F77" t="s">
        <v>596</v>
      </c>
      <c r="G77">
        <v>325</v>
      </c>
      <c r="H77">
        <v>994</v>
      </c>
      <c r="I77" t="s">
        <v>819</v>
      </c>
      <c r="J77" t="s">
        <v>820</v>
      </c>
      <c r="K77" t="s">
        <v>592</v>
      </c>
      <c r="L77" s="2">
        <v>39502</v>
      </c>
      <c r="M77" s="2">
        <v>39669</v>
      </c>
      <c r="N77">
        <v>82</v>
      </c>
      <c r="O77" t="s">
        <v>1300</v>
      </c>
      <c r="P77" t="s">
        <v>1242</v>
      </c>
      <c r="Q77" t="s">
        <v>789</v>
      </c>
      <c r="R77" t="s">
        <v>1301</v>
      </c>
      <c r="S77">
        <v>7381630742</v>
      </c>
    </row>
    <row r="78" spans="2:19" hidden="1" x14ac:dyDescent="0.3">
      <c r="B78">
        <v>581</v>
      </c>
      <c r="C78">
        <v>5150</v>
      </c>
      <c r="D78" t="s">
        <v>695</v>
      </c>
      <c r="E78" t="s">
        <v>595</v>
      </c>
      <c r="F78" t="s">
        <v>596</v>
      </c>
      <c r="G78">
        <v>209</v>
      </c>
      <c r="H78">
        <v>933</v>
      </c>
      <c r="I78" t="s">
        <v>802</v>
      </c>
      <c r="J78" t="s">
        <v>803</v>
      </c>
      <c r="K78" t="s">
        <v>599</v>
      </c>
      <c r="L78" s="2">
        <v>43063</v>
      </c>
      <c r="M78" s="2"/>
      <c r="N78">
        <v>528</v>
      </c>
      <c r="O78" t="s">
        <v>1302</v>
      </c>
      <c r="P78" t="s">
        <v>1158</v>
      </c>
      <c r="Q78" t="s">
        <v>290</v>
      </c>
      <c r="R78" t="s">
        <v>1280</v>
      </c>
      <c r="S78">
        <v>3343867513</v>
      </c>
    </row>
    <row r="79" spans="2:19" hidden="1" x14ac:dyDescent="0.3">
      <c r="B79">
        <v>336</v>
      </c>
      <c r="C79">
        <v>693</v>
      </c>
      <c r="D79" t="s">
        <v>594</v>
      </c>
      <c r="E79" t="s">
        <v>588</v>
      </c>
      <c r="F79" t="s">
        <v>589</v>
      </c>
      <c r="G79">
        <v>996</v>
      </c>
      <c r="H79">
        <v>1168</v>
      </c>
      <c r="I79" t="s">
        <v>17</v>
      </c>
      <c r="J79" t="s">
        <v>727</v>
      </c>
      <c r="K79" t="s">
        <v>599</v>
      </c>
      <c r="L79" s="2">
        <v>26581</v>
      </c>
      <c r="M79" s="2"/>
      <c r="N79">
        <v>143</v>
      </c>
      <c r="O79" t="s">
        <v>271</v>
      </c>
      <c r="P79" t="s">
        <v>1219</v>
      </c>
      <c r="Q79" t="s">
        <v>1303</v>
      </c>
      <c r="R79" t="s">
        <v>1168</v>
      </c>
      <c r="S79">
        <v>1484052991</v>
      </c>
    </row>
    <row r="80" spans="2:19" hidden="1" x14ac:dyDescent="0.3">
      <c r="B80">
        <v>135</v>
      </c>
      <c r="C80">
        <v>8894</v>
      </c>
      <c r="D80" t="s">
        <v>594</v>
      </c>
      <c r="E80" t="s">
        <v>595</v>
      </c>
      <c r="F80" t="s">
        <v>589</v>
      </c>
      <c r="G80">
        <v>901</v>
      </c>
      <c r="H80">
        <v>1393</v>
      </c>
      <c r="I80" t="s">
        <v>649</v>
      </c>
      <c r="J80" t="s">
        <v>650</v>
      </c>
      <c r="K80" t="s">
        <v>599</v>
      </c>
      <c r="L80" s="2">
        <v>38240</v>
      </c>
      <c r="M80" s="2"/>
      <c r="N80">
        <v>790</v>
      </c>
      <c r="O80" t="s">
        <v>363</v>
      </c>
      <c r="P80" t="s">
        <v>1270</v>
      </c>
      <c r="Q80" t="s">
        <v>1308</v>
      </c>
      <c r="R80" t="s">
        <v>1165</v>
      </c>
      <c r="S80">
        <v>1246424250</v>
      </c>
    </row>
    <row r="81" spans="2:19" x14ac:dyDescent="0.3">
      <c r="B81">
        <v>504</v>
      </c>
      <c r="C81">
        <v>9598</v>
      </c>
      <c r="D81" t="s">
        <v>632</v>
      </c>
      <c r="E81" t="s">
        <v>588</v>
      </c>
      <c r="F81" t="s">
        <v>596</v>
      </c>
      <c r="G81">
        <v>420</v>
      </c>
      <c r="H81">
        <v>561</v>
      </c>
      <c r="I81" t="s">
        <v>778</v>
      </c>
      <c r="J81" t="s">
        <v>612</v>
      </c>
      <c r="K81" t="s">
        <v>592</v>
      </c>
      <c r="L81" s="2">
        <v>30143</v>
      </c>
      <c r="M81" s="2">
        <v>30239</v>
      </c>
      <c r="N81">
        <v>429</v>
      </c>
      <c r="O81" t="s">
        <v>1304</v>
      </c>
      <c r="P81" t="s">
        <v>1169</v>
      </c>
      <c r="Q81" t="s">
        <v>1305</v>
      </c>
      <c r="R81" t="s">
        <v>1200</v>
      </c>
      <c r="S81">
        <v>5158272401</v>
      </c>
    </row>
    <row r="82" spans="2:19" x14ac:dyDescent="0.3">
      <c r="B82">
        <v>346</v>
      </c>
      <c r="C82">
        <v>8103</v>
      </c>
      <c r="D82" t="s">
        <v>609</v>
      </c>
      <c r="E82" t="s">
        <v>588</v>
      </c>
      <c r="F82" t="s">
        <v>589</v>
      </c>
      <c r="G82">
        <v>182</v>
      </c>
      <c r="H82">
        <v>850</v>
      </c>
      <c r="I82" t="s">
        <v>732</v>
      </c>
      <c r="J82" t="s">
        <v>733</v>
      </c>
      <c r="K82" t="s">
        <v>592</v>
      </c>
      <c r="L82" s="2">
        <v>39238</v>
      </c>
      <c r="M82" s="2">
        <v>39275</v>
      </c>
      <c r="N82">
        <v>47</v>
      </c>
      <c r="O82" t="s">
        <v>79</v>
      </c>
      <c r="P82" t="s">
        <v>1164</v>
      </c>
      <c r="Q82" t="s">
        <v>704</v>
      </c>
      <c r="R82" t="s">
        <v>1211</v>
      </c>
      <c r="S82">
        <v>6223189308</v>
      </c>
    </row>
    <row r="83" spans="2:19" hidden="1" x14ac:dyDescent="0.3">
      <c r="B83">
        <v>138</v>
      </c>
      <c r="C83">
        <v>3089</v>
      </c>
      <c r="D83" t="s">
        <v>602</v>
      </c>
      <c r="E83" t="s">
        <v>595</v>
      </c>
      <c r="F83" t="s">
        <v>596</v>
      </c>
      <c r="G83">
        <v>382</v>
      </c>
      <c r="H83">
        <v>714</v>
      </c>
      <c r="I83" t="s">
        <v>651</v>
      </c>
      <c r="J83" t="s">
        <v>29</v>
      </c>
      <c r="K83" t="s">
        <v>599</v>
      </c>
      <c r="L83" s="2">
        <v>39500</v>
      </c>
      <c r="M83" s="2"/>
      <c r="N83">
        <v>315</v>
      </c>
      <c r="O83" t="s">
        <v>98</v>
      </c>
      <c r="P83" t="s">
        <v>1164</v>
      </c>
      <c r="Q83" t="s">
        <v>17</v>
      </c>
      <c r="R83" t="s">
        <v>1312</v>
      </c>
      <c r="S83">
        <v>6263485134</v>
      </c>
    </row>
    <row r="84" spans="2:19" x14ac:dyDescent="0.3">
      <c r="B84">
        <v>822</v>
      </c>
      <c r="C84">
        <v>114</v>
      </c>
      <c r="D84" t="s">
        <v>594</v>
      </c>
      <c r="E84" t="s">
        <v>588</v>
      </c>
      <c r="F84" t="s">
        <v>596</v>
      </c>
      <c r="G84">
        <v>88</v>
      </c>
      <c r="H84">
        <v>426</v>
      </c>
      <c r="I84" t="s">
        <v>872</v>
      </c>
      <c r="J84" t="s">
        <v>873</v>
      </c>
      <c r="K84" t="s">
        <v>592</v>
      </c>
      <c r="L84" s="2">
        <v>33419</v>
      </c>
      <c r="M84" s="2">
        <v>33434</v>
      </c>
      <c r="N84">
        <v>427</v>
      </c>
      <c r="O84" t="s">
        <v>1309</v>
      </c>
      <c r="P84" t="s">
        <v>1173</v>
      </c>
      <c r="Q84" t="s">
        <v>1310</v>
      </c>
      <c r="R84" t="s">
        <v>1231</v>
      </c>
      <c r="S84">
        <v>4239981168</v>
      </c>
    </row>
    <row r="85" spans="2:19" hidden="1" x14ac:dyDescent="0.3">
      <c r="B85">
        <v>597</v>
      </c>
      <c r="C85">
        <v>3571</v>
      </c>
      <c r="D85" t="s">
        <v>632</v>
      </c>
      <c r="E85" t="s">
        <v>595</v>
      </c>
      <c r="F85" t="s">
        <v>596</v>
      </c>
      <c r="G85">
        <v>267</v>
      </c>
      <c r="H85">
        <v>925</v>
      </c>
      <c r="I85" t="s">
        <v>811</v>
      </c>
      <c r="J85" t="s">
        <v>812</v>
      </c>
      <c r="K85" t="s">
        <v>599</v>
      </c>
      <c r="L85" s="2">
        <v>40385</v>
      </c>
      <c r="M85" s="2"/>
      <c r="N85">
        <v>750</v>
      </c>
      <c r="O85" t="s">
        <v>1315</v>
      </c>
      <c r="P85" t="s">
        <v>1192</v>
      </c>
      <c r="Q85" t="s">
        <v>1316</v>
      </c>
      <c r="R85" t="s">
        <v>1317</v>
      </c>
      <c r="S85">
        <v>9166200177</v>
      </c>
    </row>
    <row r="86" spans="2:19" hidden="1" x14ac:dyDescent="0.3">
      <c r="B86">
        <v>142</v>
      </c>
      <c r="C86">
        <v>3095</v>
      </c>
      <c r="D86" t="s">
        <v>587</v>
      </c>
      <c r="E86" t="s">
        <v>595</v>
      </c>
      <c r="F86" t="s">
        <v>589</v>
      </c>
      <c r="G86">
        <v>550</v>
      </c>
      <c r="H86">
        <v>1171</v>
      </c>
      <c r="I86" t="s">
        <v>654</v>
      </c>
      <c r="J86" t="s">
        <v>655</v>
      </c>
      <c r="K86" t="s">
        <v>599</v>
      </c>
      <c r="L86" s="2">
        <v>30549</v>
      </c>
      <c r="M86" s="2"/>
      <c r="N86">
        <v>955</v>
      </c>
      <c r="O86" t="s">
        <v>226</v>
      </c>
      <c r="P86" t="s">
        <v>1254</v>
      </c>
      <c r="Q86" t="s">
        <v>698</v>
      </c>
      <c r="R86" t="s">
        <v>1346</v>
      </c>
      <c r="S86">
        <v>6234964560</v>
      </c>
    </row>
    <row r="87" spans="2:19" hidden="1" x14ac:dyDescent="0.3">
      <c r="B87">
        <v>340</v>
      </c>
      <c r="C87">
        <v>7316</v>
      </c>
      <c r="D87" t="s">
        <v>605</v>
      </c>
      <c r="E87" t="s">
        <v>588</v>
      </c>
      <c r="F87" t="s">
        <v>589</v>
      </c>
      <c r="G87">
        <v>905</v>
      </c>
      <c r="H87">
        <v>1392</v>
      </c>
      <c r="I87" t="s">
        <v>730</v>
      </c>
      <c r="J87" t="s">
        <v>731</v>
      </c>
      <c r="K87" t="s">
        <v>599</v>
      </c>
      <c r="L87" s="2">
        <v>29893</v>
      </c>
      <c r="M87" s="2"/>
      <c r="N87">
        <v>913</v>
      </c>
      <c r="O87" t="s">
        <v>1318</v>
      </c>
      <c r="P87" t="s">
        <v>1319</v>
      </c>
      <c r="Q87" t="s">
        <v>1320</v>
      </c>
      <c r="R87" t="s">
        <v>1175</v>
      </c>
      <c r="S87">
        <v>5137511014</v>
      </c>
    </row>
    <row r="88" spans="2:19" x14ac:dyDescent="0.3">
      <c r="B88">
        <v>905</v>
      </c>
      <c r="C88">
        <v>2478</v>
      </c>
      <c r="D88" t="s">
        <v>632</v>
      </c>
      <c r="E88" t="s">
        <v>595</v>
      </c>
      <c r="F88" t="s">
        <v>589</v>
      </c>
      <c r="G88">
        <v>799</v>
      </c>
      <c r="H88">
        <v>1425</v>
      </c>
      <c r="I88" t="s">
        <v>896</v>
      </c>
      <c r="J88" t="s">
        <v>897</v>
      </c>
      <c r="K88" t="s">
        <v>592</v>
      </c>
      <c r="L88" s="2">
        <v>30417</v>
      </c>
      <c r="M88" s="2">
        <v>30589</v>
      </c>
      <c r="N88">
        <v>31</v>
      </c>
      <c r="O88" t="s">
        <v>1321</v>
      </c>
      <c r="P88" t="s">
        <v>1262</v>
      </c>
      <c r="Q88" t="s">
        <v>1322</v>
      </c>
      <c r="R88" t="s">
        <v>1323</v>
      </c>
      <c r="S88">
        <v>9741124956</v>
      </c>
    </row>
    <row r="89" spans="2:19" x14ac:dyDescent="0.3">
      <c r="B89">
        <v>147</v>
      </c>
      <c r="C89">
        <v>207</v>
      </c>
      <c r="D89" t="s">
        <v>609</v>
      </c>
      <c r="E89" t="s">
        <v>595</v>
      </c>
      <c r="F89" t="s">
        <v>589</v>
      </c>
      <c r="G89">
        <v>369</v>
      </c>
      <c r="H89">
        <v>646</v>
      </c>
      <c r="I89" t="s">
        <v>284</v>
      </c>
      <c r="J89" t="s">
        <v>656</v>
      </c>
      <c r="K89" t="s">
        <v>592</v>
      </c>
      <c r="L89" s="2">
        <v>38431</v>
      </c>
      <c r="M89" s="2">
        <v>38610</v>
      </c>
      <c r="N89">
        <v>768</v>
      </c>
      <c r="O89" t="s">
        <v>1394</v>
      </c>
      <c r="P89" t="s">
        <v>1167</v>
      </c>
      <c r="Q89" t="s">
        <v>1395</v>
      </c>
      <c r="R89" t="s">
        <v>1160</v>
      </c>
      <c r="S89">
        <v>3258758083</v>
      </c>
    </row>
    <row r="90" spans="2:19" x14ac:dyDescent="0.3">
      <c r="B90">
        <v>250</v>
      </c>
      <c r="C90">
        <v>1215</v>
      </c>
      <c r="D90" t="s">
        <v>594</v>
      </c>
      <c r="E90" t="s">
        <v>588</v>
      </c>
      <c r="F90" t="s">
        <v>589</v>
      </c>
      <c r="G90">
        <v>773</v>
      </c>
      <c r="H90">
        <v>1225</v>
      </c>
      <c r="I90" t="s">
        <v>698</v>
      </c>
      <c r="J90" t="s">
        <v>699</v>
      </c>
      <c r="K90" t="s">
        <v>592</v>
      </c>
      <c r="L90" s="2">
        <v>38978</v>
      </c>
      <c r="M90" s="2">
        <v>39012</v>
      </c>
      <c r="N90">
        <v>733</v>
      </c>
      <c r="O90" t="s">
        <v>1324</v>
      </c>
      <c r="P90" t="s">
        <v>1177</v>
      </c>
      <c r="Q90" t="s">
        <v>1325</v>
      </c>
      <c r="R90" t="s">
        <v>1226</v>
      </c>
      <c r="S90">
        <v>1055293942</v>
      </c>
    </row>
    <row r="91" spans="2:19" hidden="1" x14ac:dyDescent="0.3">
      <c r="B91">
        <v>400</v>
      </c>
      <c r="C91">
        <v>5402</v>
      </c>
      <c r="D91" t="s">
        <v>632</v>
      </c>
      <c r="E91" t="s">
        <v>595</v>
      </c>
      <c r="F91" t="s">
        <v>589</v>
      </c>
      <c r="G91">
        <v>78</v>
      </c>
      <c r="H91">
        <v>403</v>
      </c>
      <c r="I91" t="s">
        <v>751</v>
      </c>
      <c r="J91" t="s">
        <v>752</v>
      </c>
      <c r="K91" t="s">
        <v>599</v>
      </c>
      <c r="L91" s="2">
        <v>37628</v>
      </c>
      <c r="M91" s="2"/>
      <c r="N91">
        <v>624</v>
      </c>
      <c r="O91" t="s">
        <v>337</v>
      </c>
      <c r="P91" t="s">
        <v>1265</v>
      </c>
      <c r="Q91" t="s">
        <v>1327</v>
      </c>
      <c r="R91" t="s">
        <v>1231</v>
      </c>
      <c r="S91">
        <v>2774587967</v>
      </c>
    </row>
    <row r="92" spans="2:19" x14ac:dyDescent="0.3">
      <c r="B92">
        <v>877</v>
      </c>
      <c r="C92">
        <v>1647</v>
      </c>
      <c r="D92" t="s">
        <v>609</v>
      </c>
      <c r="E92" t="s">
        <v>595</v>
      </c>
      <c r="F92" t="s">
        <v>589</v>
      </c>
      <c r="G92">
        <v>791</v>
      </c>
      <c r="H92">
        <v>1169</v>
      </c>
      <c r="I92" t="s">
        <v>888</v>
      </c>
      <c r="J92" t="s">
        <v>889</v>
      </c>
      <c r="K92" t="s">
        <v>592</v>
      </c>
      <c r="L92" s="2">
        <v>36550</v>
      </c>
      <c r="M92" s="2">
        <v>36607</v>
      </c>
      <c r="N92">
        <v>199</v>
      </c>
      <c r="O92" t="s">
        <v>244</v>
      </c>
      <c r="P92" t="s">
        <v>1254</v>
      </c>
      <c r="Q92" t="s">
        <v>1328</v>
      </c>
      <c r="R92" t="s">
        <v>1290</v>
      </c>
      <c r="S92">
        <v>6383939014</v>
      </c>
    </row>
    <row r="93" spans="2:19" x14ac:dyDescent="0.3">
      <c r="B93">
        <v>162</v>
      </c>
      <c r="C93">
        <v>6717</v>
      </c>
      <c r="D93" t="s">
        <v>587</v>
      </c>
      <c r="E93" t="s">
        <v>595</v>
      </c>
      <c r="F93" t="s">
        <v>589</v>
      </c>
      <c r="G93">
        <v>209</v>
      </c>
      <c r="H93">
        <v>665</v>
      </c>
      <c r="I93" t="s">
        <v>659</v>
      </c>
      <c r="J93" t="s">
        <v>660</v>
      </c>
      <c r="K93" t="s">
        <v>592</v>
      </c>
      <c r="L93" s="2">
        <v>30112</v>
      </c>
      <c r="M93" s="2">
        <v>30253</v>
      </c>
      <c r="N93">
        <v>708</v>
      </c>
      <c r="O93" t="s">
        <v>1222</v>
      </c>
      <c r="P93" t="s">
        <v>1223</v>
      </c>
      <c r="Q93" t="s">
        <v>259</v>
      </c>
      <c r="R93" t="s">
        <v>1204</v>
      </c>
      <c r="S93">
        <v>6155699440</v>
      </c>
    </row>
    <row r="94" spans="2:19" x14ac:dyDescent="0.3">
      <c r="B94">
        <v>353</v>
      </c>
      <c r="C94">
        <v>6767</v>
      </c>
      <c r="D94" t="s">
        <v>605</v>
      </c>
      <c r="E94" t="s">
        <v>595</v>
      </c>
      <c r="F94" t="s">
        <v>589</v>
      </c>
      <c r="G94">
        <v>84</v>
      </c>
      <c r="H94">
        <v>354</v>
      </c>
      <c r="I94" t="s">
        <v>735</v>
      </c>
      <c r="J94" t="s">
        <v>736</v>
      </c>
      <c r="K94" t="s">
        <v>592</v>
      </c>
      <c r="L94" s="2">
        <v>41123</v>
      </c>
      <c r="M94" s="2">
        <v>41186</v>
      </c>
      <c r="N94">
        <v>848</v>
      </c>
      <c r="O94" t="s">
        <v>1332</v>
      </c>
      <c r="P94" t="s">
        <v>1254</v>
      </c>
      <c r="Q94" t="s">
        <v>1333</v>
      </c>
      <c r="R94" t="s">
        <v>1269</v>
      </c>
      <c r="S94">
        <v>6829482368</v>
      </c>
    </row>
    <row r="95" spans="2:19" x14ac:dyDescent="0.3">
      <c r="B95">
        <v>856</v>
      </c>
      <c r="C95">
        <v>1278</v>
      </c>
      <c r="D95" t="s">
        <v>695</v>
      </c>
      <c r="E95" t="s">
        <v>595</v>
      </c>
      <c r="F95" t="s">
        <v>596</v>
      </c>
      <c r="G95">
        <v>880</v>
      </c>
      <c r="H95">
        <v>1178</v>
      </c>
      <c r="I95" t="s">
        <v>879</v>
      </c>
      <c r="J95" t="s">
        <v>880</v>
      </c>
      <c r="K95" t="s">
        <v>592</v>
      </c>
      <c r="L95" s="2">
        <v>28302</v>
      </c>
      <c r="M95" s="2">
        <v>28437</v>
      </c>
      <c r="N95">
        <v>102</v>
      </c>
      <c r="O95" t="s">
        <v>72</v>
      </c>
      <c r="P95" t="s">
        <v>1254</v>
      </c>
      <c r="Q95" t="s">
        <v>1334</v>
      </c>
      <c r="R95" t="s">
        <v>1215</v>
      </c>
      <c r="S95">
        <v>3746956671</v>
      </c>
    </row>
    <row r="96" spans="2:19" x14ac:dyDescent="0.3">
      <c r="B96">
        <v>168</v>
      </c>
      <c r="C96">
        <v>9934</v>
      </c>
      <c r="D96" t="s">
        <v>587</v>
      </c>
      <c r="E96" t="s">
        <v>595</v>
      </c>
      <c r="F96" t="s">
        <v>596</v>
      </c>
      <c r="G96">
        <v>26</v>
      </c>
      <c r="H96">
        <v>47</v>
      </c>
      <c r="I96" t="s">
        <v>664</v>
      </c>
      <c r="J96" t="s">
        <v>665</v>
      </c>
      <c r="K96" t="s">
        <v>592</v>
      </c>
      <c r="L96" s="2">
        <v>35435</v>
      </c>
      <c r="M96" s="2">
        <v>35593</v>
      </c>
      <c r="N96">
        <v>407</v>
      </c>
      <c r="O96" t="s">
        <v>1390</v>
      </c>
      <c r="P96" t="s">
        <v>1173</v>
      </c>
      <c r="Q96" t="s">
        <v>1391</v>
      </c>
      <c r="R96" t="s">
        <v>1211</v>
      </c>
      <c r="S96">
        <v>5519170607</v>
      </c>
    </row>
    <row r="97" spans="2:19" x14ac:dyDescent="0.3">
      <c r="B97">
        <v>390</v>
      </c>
      <c r="C97">
        <v>8887</v>
      </c>
      <c r="D97" t="s">
        <v>695</v>
      </c>
      <c r="E97" t="s">
        <v>595</v>
      </c>
      <c r="F97" t="s">
        <v>596</v>
      </c>
      <c r="G97">
        <v>234</v>
      </c>
      <c r="H97">
        <v>780</v>
      </c>
      <c r="I97" t="s">
        <v>747</v>
      </c>
      <c r="J97" t="s">
        <v>748</v>
      </c>
      <c r="K97" t="s">
        <v>592</v>
      </c>
      <c r="L97" s="2">
        <v>39896</v>
      </c>
      <c r="M97" s="2">
        <v>39881</v>
      </c>
      <c r="N97">
        <v>962</v>
      </c>
      <c r="O97" t="s">
        <v>1335</v>
      </c>
      <c r="P97" t="s">
        <v>1206</v>
      </c>
      <c r="Q97" t="s">
        <v>1336</v>
      </c>
      <c r="R97" t="s">
        <v>1196</v>
      </c>
      <c r="S97">
        <v>3932448384</v>
      </c>
    </row>
    <row r="98" spans="2:19" hidden="1" x14ac:dyDescent="0.3">
      <c r="B98">
        <v>446</v>
      </c>
      <c r="C98">
        <v>9858</v>
      </c>
      <c r="D98" t="s">
        <v>646</v>
      </c>
      <c r="E98" t="s">
        <v>595</v>
      </c>
      <c r="F98" t="s">
        <v>589</v>
      </c>
      <c r="G98">
        <v>931</v>
      </c>
      <c r="H98">
        <v>1247</v>
      </c>
      <c r="I98" t="s">
        <v>762</v>
      </c>
      <c r="J98" t="s">
        <v>763</v>
      </c>
      <c r="K98" t="s">
        <v>599</v>
      </c>
      <c r="L98" s="2">
        <v>34084</v>
      </c>
      <c r="M98" s="2"/>
      <c r="N98">
        <v>443</v>
      </c>
      <c r="O98" t="s">
        <v>1338</v>
      </c>
      <c r="P98" t="s">
        <v>1202</v>
      </c>
      <c r="Q98" t="s">
        <v>699</v>
      </c>
      <c r="R98" t="s">
        <v>1208</v>
      </c>
      <c r="S98">
        <v>2852248623</v>
      </c>
    </row>
    <row r="99" spans="2:19" x14ac:dyDescent="0.3">
      <c r="B99">
        <v>169</v>
      </c>
      <c r="C99">
        <v>8933</v>
      </c>
      <c r="D99" t="s">
        <v>635</v>
      </c>
      <c r="E99" t="s">
        <v>588</v>
      </c>
      <c r="F99" t="s">
        <v>589</v>
      </c>
      <c r="G99">
        <v>576</v>
      </c>
      <c r="H99">
        <v>1077</v>
      </c>
      <c r="I99" t="s">
        <v>666</v>
      </c>
      <c r="J99" t="s">
        <v>667</v>
      </c>
      <c r="K99" t="s">
        <v>592</v>
      </c>
      <c r="L99" s="2">
        <v>42811</v>
      </c>
      <c r="M99" s="2">
        <v>42971</v>
      </c>
      <c r="N99">
        <v>814</v>
      </c>
      <c r="O99" t="s">
        <v>1399</v>
      </c>
      <c r="P99" t="s">
        <v>1359</v>
      </c>
      <c r="Q99" t="s">
        <v>1410</v>
      </c>
      <c r="R99" t="s">
        <v>1182</v>
      </c>
      <c r="S99">
        <v>7057705428</v>
      </c>
    </row>
    <row r="100" spans="2:19" hidden="1" x14ac:dyDescent="0.3">
      <c r="B100">
        <v>420</v>
      </c>
      <c r="C100">
        <v>9943</v>
      </c>
      <c r="D100" t="s">
        <v>609</v>
      </c>
      <c r="E100" t="s">
        <v>595</v>
      </c>
      <c r="F100" t="s">
        <v>589</v>
      </c>
      <c r="G100">
        <v>638</v>
      </c>
      <c r="H100">
        <v>1130</v>
      </c>
      <c r="I100" t="s">
        <v>754</v>
      </c>
      <c r="J100" t="s">
        <v>166</v>
      </c>
      <c r="K100" t="s">
        <v>599</v>
      </c>
      <c r="L100" s="2">
        <v>32510</v>
      </c>
      <c r="M100" s="2"/>
      <c r="N100">
        <v>936</v>
      </c>
      <c r="O100" t="s">
        <v>210</v>
      </c>
      <c r="P100" t="s">
        <v>1158</v>
      </c>
      <c r="Q100" t="s">
        <v>1339</v>
      </c>
      <c r="R100" t="s">
        <v>1340</v>
      </c>
      <c r="S100">
        <v>3017545245</v>
      </c>
    </row>
    <row r="101" spans="2:19" x14ac:dyDescent="0.3">
      <c r="B101">
        <v>172</v>
      </c>
      <c r="C101">
        <v>3140</v>
      </c>
      <c r="D101" t="s">
        <v>646</v>
      </c>
      <c r="E101" t="s">
        <v>588</v>
      </c>
      <c r="F101" t="s">
        <v>589</v>
      </c>
      <c r="G101">
        <v>726</v>
      </c>
      <c r="H101">
        <v>1381</v>
      </c>
      <c r="I101" t="s">
        <v>668</v>
      </c>
      <c r="J101" t="s">
        <v>669</v>
      </c>
      <c r="K101" t="s">
        <v>592</v>
      </c>
      <c r="L101" s="2">
        <v>38289</v>
      </c>
      <c r="M101" s="2">
        <v>38286</v>
      </c>
      <c r="N101">
        <v>734</v>
      </c>
      <c r="O101" t="s">
        <v>1399</v>
      </c>
      <c r="P101" t="s">
        <v>1229</v>
      </c>
      <c r="Q101" t="s">
        <v>1400</v>
      </c>
      <c r="R101" t="s">
        <v>1221</v>
      </c>
      <c r="S101">
        <v>1161903173</v>
      </c>
    </row>
    <row r="102" spans="2:19" x14ac:dyDescent="0.3">
      <c r="B102">
        <v>708</v>
      </c>
      <c r="C102">
        <v>1246</v>
      </c>
      <c r="D102" t="s">
        <v>609</v>
      </c>
      <c r="E102" t="s">
        <v>595</v>
      </c>
      <c r="F102" t="s">
        <v>589</v>
      </c>
      <c r="G102">
        <v>50</v>
      </c>
      <c r="H102">
        <v>72</v>
      </c>
      <c r="I102" t="s">
        <v>840</v>
      </c>
      <c r="J102" t="s">
        <v>841</v>
      </c>
      <c r="K102" t="s">
        <v>592</v>
      </c>
      <c r="L102" s="2">
        <v>43515</v>
      </c>
      <c r="M102" s="2">
        <v>43677</v>
      </c>
      <c r="N102">
        <v>395</v>
      </c>
      <c r="O102" t="s">
        <v>1341</v>
      </c>
      <c r="P102" t="s">
        <v>1219</v>
      </c>
      <c r="Q102" t="s">
        <v>1342</v>
      </c>
      <c r="R102" t="s">
        <v>1160</v>
      </c>
      <c r="S102">
        <v>3061127061</v>
      </c>
    </row>
    <row r="103" spans="2:19" x14ac:dyDescent="0.3">
      <c r="B103">
        <v>178</v>
      </c>
      <c r="C103">
        <v>2593</v>
      </c>
      <c r="D103" t="s">
        <v>594</v>
      </c>
      <c r="E103" t="s">
        <v>588</v>
      </c>
      <c r="F103" t="s">
        <v>589</v>
      </c>
      <c r="G103">
        <v>745</v>
      </c>
      <c r="H103">
        <v>1383</v>
      </c>
      <c r="I103" t="s">
        <v>670</v>
      </c>
      <c r="J103" t="s">
        <v>671</v>
      </c>
      <c r="K103" t="s">
        <v>592</v>
      </c>
      <c r="L103" s="2">
        <v>39814</v>
      </c>
      <c r="M103" s="2">
        <v>39839</v>
      </c>
      <c r="N103">
        <v>486</v>
      </c>
      <c r="O103" t="s">
        <v>1422</v>
      </c>
      <c r="P103" t="s">
        <v>1254</v>
      </c>
      <c r="Q103" t="s">
        <v>1423</v>
      </c>
      <c r="R103" t="s">
        <v>1226</v>
      </c>
      <c r="S103">
        <v>4167720507</v>
      </c>
    </row>
    <row r="104" spans="2:19" x14ac:dyDescent="0.3">
      <c r="B104">
        <v>227</v>
      </c>
      <c r="C104">
        <v>4527</v>
      </c>
      <c r="D104" t="s">
        <v>609</v>
      </c>
      <c r="E104" t="s">
        <v>588</v>
      </c>
      <c r="F104" t="s">
        <v>596</v>
      </c>
      <c r="G104">
        <v>477</v>
      </c>
      <c r="H104">
        <v>564</v>
      </c>
      <c r="I104" t="s">
        <v>690</v>
      </c>
      <c r="J104" t="s">
        <v>691</v>
      </c>
      <c r="K104" t="s">
        <v>592</v>
      </c>
      <c r="L104" s="2">
        <v>37281</v>
      </c>
      <c r="M104" s="2">
        <v>37261</v>
      </c>
      <c r="N104">
        <v>344</v>
      </c>
      <c r="O104" t="s">
        <v>96</v>
      </c>
      <c r="P104" t="s">
        <v>1258</v>
      </c>
      <c r="Q104" t="s">
        <v>1345</v>
      </c>
      <c r="R104" t="s">
        <v>1346</v>
      </c>
      <c r="S104">
        <v>6894953031</v>
      </c>
    </row>
    <row r="105" spans="2:19" hidden="1" x14ac:dyDescent="0.3">
      <c r="B105">
        <v>595</v>
      </c>
      <c r="C105">
        <v>3782</v>
      </c>
      <c r="D105" t="s">
        <v>605</v>
      </c>
      <c r="E105" t="s">
        <v>588</v>
      </c>
      <c r="F105" t="s">
        <v>596</v>
      </c>
      <c r="G105">
        <v>879</v>
      </c>
      <c r="H105">
        <v>1040</v>
      </c>
      <c r="I105" t="s">
        <v>809</v>
      </c>
      <c r="J105" t="s">
        <v>810</v>
      </c>
      <c r="K105" t="s">
        <v>599</v>
      </c>
      <c r="L105" s="2">
        <v>37751</v>
      </c>
      <c r="M105" s="2"/>
      <c r="N105">
        <v>48</v>
      </c>
      <c r="O105" t="s">
        <v>1347</v>
      </c>
      <c r="P105" t="s">
        <v>1223</v>
      </c>
      <c r="Q105" t="s">
        <v>1348</v>
      </c>
      <c r="R105" t="s">
        <v>1269</v>
      </c>
      <c r="S105">
        <v>3072705157</v>
      </c>
    </row>
    <row r="106" spans="2:19" hidden="1" x14ac:dyDescent="0.3">
      <c r="B106">
        <v>180</v>
      </c>
      <c r="C106">
        <v>519</v>
      </c>
      <c r="D106" t="s">
        <v>632</v>
      </c>
      <c r="E106" t="s">
        <v>595</v>
      </c>
      <c r="F106" t="s">
        <v>596</v>
      </c>
      <c r="G106">
        <v>588</v>
      </c>
      <c r="H106">
        <v>1182</v>
      </c>
      <c r="I106" t="s">
        <v>325</v>
      </c>
      <c r="J106" t="s">
        <v>672</v>
      </c>
      <c r="K106" t="s">
        <v>599</v>
      </c>
      <c r="L106" s="2">
        <v>27485</v>
      </c>
      <c r="M106" s="2"/>
      <c r="N106">
        <v>497</v>
      </c>
      <c r="O106" t="s">
        <v>1380</v>
      </c>
      <c r="P106" t="s">
        <v>1254</v>
      </c>
      <c r="Q106" t="s">
        <v>1381</v>
      </c>
      <c r="R106" t="s">
        <v>1204</v>
      </c>
      <c r="S106">
        <v>8030257579</v>
      </c>
    </row>
    <row r="107" spans="2:19" x14ac:dyDescent="0.3">
      <c r="B107">
        <v>211</v>
      </c>
      <c r="C107">
        <v>6225</v>
      </c>
      <c r="D107" t="s">
        <v>635</v>
      </c>
      <c r="E107" t="s">
        <v>595</v>
      </c>
      <c r="F107" t="s">
        <v>589</v>
      </c>
      <c r="G107">
        <v>912</v>
      </c>
      <c r="H107">
        <v>1220</v>
      </c>
      <c r="I107" t="s">
        <v>684</v>
      </c>
      <c r="J107" t="s">
        <v>685</v>
      </c>
      <c r="K107" t="s">
        <v>592</v>
      </c>
      <c r="L107" s="2">
        <v>38793</v>
      </c>
      <c r="M107" s="2">
        <v>39074</v>
      </c>
      <c r="N107">
        <v>362</v>
      </c>
      <c r="O107" t="s">
        <v>1349</v>
      </c>
      <c r="P107" t="s">
        <v>1164</v>
      </c>
      <c r="Q107" t="s">
        <v>1350</v>
      </c>
      <c r="R107" t="s">
        <v>1182</v>
      </c>
      <c r="S107">
        <v>7245809798</v>
      </c>
    </row>
    <row r="108" spans="2:19" hidden="1" x14ac:dyDescent="0.3">
      <c r="B108">
        <v>650</v>
      </c>
      <c r="C108">
        <v>2257</v>
      </c>
      <c r="D108" t="s">
        <v>646</v>
      </c>
      <c r="E108" t="s">
        <v>588</v>
      </c>
      <c r="F108" t="s">
        <v>596</v>
      </c>
      <c r="G108">
        <v>868</v>
      </c>
      <c r="H108">
        <v>1141</v>
      </c>
      <c r="I108" t="s">
        <v>821</v>
      </c>
      <c r="J108" t="s">
        <v>822</v>
      </c>
      <c r="K108" t="s">
        <v>599</v>
      </c>
      <c r="L108" s="2">
        <v>39251</v>
      </c>
      <c r="M108" s="2"/>
      <c r="N108">
        <v>88</v>
      </c>
      <c r="O108" t="s">
        <v>1351</v>
      </c>
      <c r="P108" t="s">
        <v>1262</v>
      </c>
      <c r="Q108" t="s">
        <v>1352</v>
      </c>
      <c r="R108" t="s">
        <v>1163</v>
      </c>
      <c r="S108">
        <v>8271644418</v>
      </c>
    </row>
    <row r="109" spans="2:19" x14ac:dyDescent="0.3">
      <c r="B109">
        <v>191</v>
      </c>
      <c r="C109">
        <v>6798</v>
      </c>
      <c r="D109" t="s">
        <v>602</v>
      </c>
      <c r="E109" t="s">
        <v>588</v>
      </c>
      <c r="F109" t="s">
        <v>589</v>
      </c>
      <c r="G109">
        <v>997</v>
      </c>
      <c r="H109">
        <v>1382</v>
      </c>
      <c r="I109" t="s">
        <v>673</v>
      </c>
      <c r="J109" t="s">
        <v>674</v>
      </c>
      <c r="K109" t="s">
        <v>592</v>
      </c>
      <c r="L109" s="2">
        <v>32511</v>
      </c>
      <c r="M109" s="2">
        <v>32798</v>
      </c>
      <c r="N109">
        <v>179</v>
      </c>
      <c r="O109" t="s">
        <v>1364</v>
      </c>
      <c r="P109" t="s">
        <v>1206</v>
      </c>
      <c r="Q109" t="s">
        <v>1432</v>
      </c>
      <c r="R109" t="s">
        <v>1160</v>
      </c>
      <c r="S109">
        <v>9768020592</v>
      </c>
    </row>
    <row r="110" spans="2:19" hidden="1" x14ac:dyDescent="0.3">
      <c r="B110">
        <v>201</v>
      </c>
      <c r="C110">
        <v>8703</v>
      </c>
      <c r="D110" t="s">
        <v>602</v>
      </c>
      <c r="E110" t="s">
        <v>595</v>
      </c>
      <c r="F110" t="s">
        <v>596</v>
      </c>
      <c r="G110">
        <v>482</v>
      </c>
      <c r="H110">
        <v>850</v>
      </c>
      <c r="I110" t="s">
        <v>679</v>
      </c>
      <c r="J110" t="s">
        <v>680</v>
      </c>
      <c r="K110" t="s">
        <v>599</v>
      </c>
      <c r="L110" s="2">
        <v>30287</v>
      </c>
      <c r="M110" s="2"/>
      <c r="N110">
        <v>704</v>
      </c>
      <c r="O110" t="s">
        <v>1353</v>
      </c>
      <c r="P110" t="s">
        <v>1190</v>
      </c>
      <c r="Q110" t="s">
        <v>1354</v>
      </c>
      <c r="R110" t="s">
        <v>1269</v>
      </c>
      <c r="S110">
        <v>3426056035</v>
      </c>
    </row>
    <row r="111" spans="2:19" x14ac:dyDescent="0.3">
      <c r="B111">
        <v>197</v>
      </c>
      <c r="C111">
        <v>4142</v>
      </c>
      <c r="D111" t="s">
        <v>646</v>
      </c>
      <c r="E111" t="s">
        <v>595</v>
      </c>
      <c r="F111" t="s">
        <v>589</v>
      </c>
      <c r="G111">
        <v>98</v>
      </c>
      <c r="H111">
        <v>360</v>
      </c>
      <c r="I111" t="s">
        <v>675</v>
      </c>
      <c r="J111" t="s">
        <v>676</v>
      </c>
      <c r="K111" t="s">
        <v>592</v>
      </c>
      <c r="L111" s="2">
        <v>32596</v>
      </c>
      <c r="M111" s="2">
        <v>32743</v>
      </c>
      <c r="N111">
        <v>679</v>
      </c>
      <c r="O111" t="s">
        <v>291</v>
      </c>
      <c r="P111" t="s">
        <v>1254</v>
      </c>
      <c r="Q111" t="s">
        <v>704</v>
      </c>
      <c r="R111" t="s">
        <v>1165</v>
      </c>
      <c r="S111">
        <v>2458047806</v>
      </c>
    </row>
    <row r="112" spans="2:19" x14ac:dyDescent="0.3">
      <c r="B112">
        <v>564</v>
      </c>
      <c r="C112">
        <v>3514</v>
      </c>
      <c r="D112" t="s">
        <v>616</v>
      </c>
      <c r="E112" t="s">
        <v>588</v>
      </c>
      <c r="F112" t="s">
        <v>589</v>
      </c>
      <c r="G112">
        <v>683</v>
      </c>
      <c r="H112">
        <v>1275</v>
      </c>
      <c r="I112" t="s">
        <v>797</v>
      </c>
      <c r="J112" t="s">
        <v>798</v>
      </c>
      <c r="K112" t="s">
        <v>592</v>
      </c>
      <c r="L112" s="2">
        <v>38109</v>
      </c>
      <c r="M112" s="2">
        <v>38255</v>
      </c>
      <c r="N112">
        <v>903</v>
      </c>
      <c r="O112" t="s">
        <v>102</v>
      </c>
      <c r="P112" t="s">
        <v>1265</v>
      </c>
      <c r="Q112" t="s">
        <v>1355</v>
      </c>
      <c r="R112" t="s">
        <v>1284</v>
      </c>
      <c r="S112">
        <v>1233066378</v>
      </c>
    </row>
    <row r="113" spans="2:19" x14ac:dyDescent="0.3">
      <c r="B113">
        <v>202</v>
      </c>
      <c r="C113">
        <v>9807</v>
      </c>
      <c r="D113" t="s">
        <v>602</v>
      </c>
      <c r="E113" t="s">
        <v>588</v>
      </c>
      <c r="F113" t="s">
        <v>589</v>
      </c>
      <c r="G113">
        <v>871</v>
      </c>
      <c r="H113">
        <v>1274</v>
      </c>
      <c r="I113" t="s">
        <v>681</v>
      </c>
      <c r="J113" t="s">
        <v>657</v>
      </c>
      <c r="K113" t="s">
        <v>592</v>
      </c>
      <c r="L113" s="2">
        <v>36918</v>
      </c>
      <c r="M113" s="2">
        <v>37106</v>
      </c>
      <c r="N113">
        <v>899</v>
      </c>
      <c r="O113" t="s">
        <v>1438</v>
      </c>
      <c r="P113" t="s">
        <v>1229</v>
      </c>
      <c r="Q113" t="s">
        <v>1439</v>
      </c>
      <c r="R113" t="s">
        <v>1163</v>
      </c>
      <c r="S113">
        <v>4565205218</v>
      </c>
    </row>
    <row r="114" spans="2:19" hidden="1" x14ac:dyDescent="0.3">
      <c r="B114">
        <v>936</v>
      </c>
      <c r="C114">
        <v>359</v>
      </c>
      <c r="D114" t="s">
        <v>635</v>
      </c>
      <c r="E114" t="s">
        <v>588</v>
      </c>
      <c r="F114" t="s">
        <v>589</v>
      </c>
      <c r="G114">
        <v>607</v>
      </c>
      <c r="H114">
        <v>1007</v>
      </c>
      <c r="I114" t="s">
        <v>909</v>
      </c>
      <c r="J114" t="s">
        <v>910</v>
      </c>
      <c r="K114" t="s">
        <v>599</v>
      </c>
      <c r="L114" s="2">
        <v>41314</v>
      </c>
      <c r="M114" s="2"/>
      <c r="N114">
        <v>830</v>
      </c>
      <c r="O114" t="s">
        <v>1285</v>
      </c>
      <c r="P114" t="s">
        <v>1359</v>
      </c>
      <c r="Q114" t="s">
        <v>1360</v>
      </c>
      <c r="R114" t="s">
        <v>1165</v>
      </c>
      <c r="S114">
        <v>9313787148</v>
      </c>
    </row>
    <row r="115" spans="2:19" hidden="1" x14ac:dyDescent="0.3">
      <c r="B115">
        <v>762</v>
      </c>
      <c r="C115">
        <v>2066</v>
      </c>
      <c r="D115" t="s">
        <v>695</v>
      </c>
      <c r="E115" t="s">
        <v>588</v>
      </c>
      <c r="F115" t="s">
        <v>596</v>
      </c>
      <c r="G115">
        <v>242</v>
      </c>
      <c r="H115">
        <v>926</v>
      </c>
      <c r="I115" t="s">
        <v>857</v>
      </c>
      <c r="J115" t="s">
        <v>858</v>
      </c>
      <c r="K115" t="s">
        <v>599</v>
      </c>
      <c r="L115" s="2">
        <v>28570</v>
      </c>
      <c r="M115" s="2"/>
      <c r="N115">
        <v>656</v>
      </c>
      <c r="O115" t="s">
        <v>1362</v>
      </c>
      <c r="P115" t="s">
        <v>1242</v>
      </c>
      <c r="Q115" t="s">
        <v>1363</v>
      </c>
      <c r="R115" t="s">
        <v>1290</v>
      </c>
      <c r="S115">
        <v>9053980373</v>
      </c>
    </row>
    <row r="116" spans="2:19" hidden="1" x14ac:dyDescent="0.3">
      <c r="B116">
        <v>206</v>
      </c>
      <c r="C116">
        <v>5894</v>
      </c>
      <c r="D116" t="s">
        <v>632</v>
      </c>
      <c r="E116" t="s">
        <v>588</v>
      </c>
      <c r="F116" t="s">
        <v>589</v>
      </c>
      <c r="G116">
        <v>854</v>
      </c>
      <c r="H116">
        <v>1251</v>
      </c>
      <c r="I116" t="s">
        <v>682</v>
      </c>
      <c r="J116" t="s">
        <v>157</v>
      </c>
      <c r="K116" t="s">
        <v>599</v>
      </c>
      <c r="L116" s="2">
        <v>41085</v>
      </c>
      <c r="M116" s="2"/>
      <c r="N116">
        <v>401</v>
      </c>
      <c r="O116" t="s">
        <v>1444</v>
      </c>
      <c r="P116" t="s">
        <v>1167</v>
      </c>
      <c r="Q116" t="s">
        <v>1445</v>
      </c>
      <c r="R116" t="s">
        <v>1236</v>
      </c>
      <c r="S116">
        <v>3288511772</v>
      </c>
    </row>
    <row r="117" spans="2:19" x14ac:dyDescent="0.3">
      <c r="B117">
        <v>838</v>
      </c>
      <c r="C117">
        <v>4322</v>
      </c>
      <c r="D117" t="s">
        <v>609</v>
      </c>
      <c r="E117" t="s">
        <v>588</v>
      </c>
      <c r="F117" t="s">
        <v>589</v>
      </c>
      <c r="G117">
        <v>593</v>
      </c>
      <c r="H117">
        <v>1036</v>
      </c>
      <c r="I117" t="s">
        <v>30</v>
      </c>
      <c r="J117" t="s">
        <v>876</v>
      </c>
      <c r="K117" t="s">
        <v>592</v>
      </c>
      <c r="L117" s="2">
        <v>34704</v>
      </c>
      <c r="M117" s="2">
        <v>34934</v>
      </c>
      <c r="N117">
        <v>935</v>
      </c>
      <c r="O117" t="s">
        <v>1364</v>
      </c>
      <c r="P117" t="s">
        <v>1192</v>
      </c>
      <c r="Q117" t="s">
        <v>1365</v>
      </c>
      <c r="R117" t="s">
        <v>1264</v>
      </c>
      <c r="S117">
        <v>2836649349</v>
      </c>
    </row>
    <row r="118" spans="2:19" x14ac:dyDescent="0.3">
      <c r="B118">
        <v>215</v>
      </c>
      <c r="C118">
        <v>7773</v>
      </c>
      <c r="D118" t="s">
        <v>635</v>
      </c>
      <c r="E118" t="s">
        <v>595</v>
      </c>
      <c r="F118" t="s">
        <v>589</v>
      </c>
      <c r="G118">
        <v>812</v>
      </c>
      <c r="H118">
        <v>1161</v>
      </c>
      <c r="I118" t="s">
        <v>688</v>
      </c>
      <c r="J118" t="s">
        <v>689</v>
      </c>
      <c r="K118" t="s">
        <v>592</v>
      </c>
      <c r="L118" s="2">
        <v>31057</v>
      </c>
      <c r="M118" s="2">
        <v>31078</v>
      </c>
      <c r="N118">
        <v>762</v>
      </c>
      <c r="O118" t="s">
        <v>1366</v>
      </c>
      <c r="P118" t="s">
        <v>1158</v>
      </c>
      <c r="Q118" t="s">
        <v>1367</v>
      </c>
      <c r="R118" t="s">
        <v>1204</v>
      </c>
      <c r="S118">
        <v>1786274009</v>
      </c>
    </row>
    <row r="119" spans="2:19" hidden="1" x14ac:dyDescent="0.3">
      <c r="B119">
        <v>210</v>
      </c>
      <c r="C119">
        <v>4732</v>
      </c>
      <c r="D119" t="s">
        <v>602</v>
      </c>
      <c r="E119" t="s">
        <v>588</v>
      </c>
      <c r="F119" t="s">
        <v>589</v>
      </c>
      <c r="G119">
        <v>591</v>
      </c>
      <c r="H119">
        <v>1433</v>
      </c>
      <c r="I119" t="s">
        <v>683</v>
      </c>
      <c r="J119" t="s">
        <v>276</v>
      </c>
      <c r="K119" t="s">
        <v>599</v>
      </c>
      <c r="L119" s="2">
        <v>38648</v>
      </c>
      <c r="M119" s="2"/>
      <c r="N119">
        <v>889</v>
      </c>
      <c r="O119" t="s">
        <v>1451</v>
      </c>
      <c r="P119" t="s">
        <v>1169</v>
      </c>
      <c r="Q119" t="s">
        <v>1452</v>
      </c>
      <c r="R119" t="s">
        <v>1241</v>
      </c>
      <c r="S119">
        <v>1096489886</v>
      </c>
    </row>
    <row r="120" spans="2:19" x14ac:dyDescent="0.3">
      <c r="B120">
        <v>818</v>
      </c>
      <c r="C120">
        <v>6746</v>
      </c>
      <c r="D120" t="s">
        <v>619</v>
      </c>
      <c r="E120" t="s">
        <v>595</v>
      </c>
      <c r="F120" t="s">
        <v>589</v>
      </c>
      <c r="G120">
        <v>833</v>
      </c>
      <c r="H120">
        <v>1016</v>
      </c>
      <c r="I120" t="s">
        <v>139</v>
      </c>
      <c r="J120" t="s">
        <v>716</v>
      </c>
      <c r="K120" t="s">
        <v>592</v>
      </c>
      <c r="L120" s="2">
        <v>38957</v>
      </c>
      <c r="M120" s="2">
        <v>39010</v>
      </c>
      <c r="N120">
        <v>698</v>
      </c>
      <c r="O120" t="s">
        <v>79</v>
      </c>
      <c r="P120" t="s">
        <v>1187</v>
      </c>
      <c r="Q120" t="s">
        <v>1371</v>
      </c>
      <c r="R120" t="s">
        <v>1178</v>
      </c>
      <c r="S120">
        <v>1300453861</v>
      </c>
    </row>
    <row r="121" spans="2:19" x14ac:dyDescent="0.3">
      <c r="B121">
        <v>780</v>
      </c>
      <c r="C121">
        <v>6732</v>
      </c>
      <c r="D121" t="s">
        <v>616</v>
      </c>
      <c r="E121" t="s">
        <v>588</v>
      </c>
      <c r="F121" t="s">
        <v>589</v>
      </c>
      <c r="G121">
        <v>872</v>
      </c>
      <c r="H121">
        <v>1058</v>
      </c>
      <c r="I121" t="s">
        <v>862</v>
      </c>
      <c r="J121" t="s">
        <v>276</v>
      </c>
      <c r="K121" t="s">
        <v>592</v>
      </c>
      <c r="L121" s="2">
        <v>32793</v>
      </c>
      <c r="M121" s="2">
        <v>32798</v>
      </c>
      <c r="N121">
        <v>294</v>
      </c>
      <c r="O121" t="s">
        <v>1372</v>
      </c>
      <c r="P121" t="s">
        <v>1319</v>
      </c>
      <c r="Q121" t="s">
        <v>1255</v>
      </c>
      <c r="R121" t="s">
        <v>1226</v>
      </c>
      <c r="S121">
        <v>6518015418</v>
      </c>
    </row>
    <row r="122" spans="2:19" x14ac:dyDescent="0.3">
      <c r="B122">
        <v>366</v>
      </c>
      <c r="C122">
        <v>7540</v>
      </c>
      <c r="D122" t="s">
        <v>605</v>
      </c>
      <c r="E122" t="s">
        <v>588</v>
      </c>
      <c r="F122" t="s">
        <v>596</v>
      </c>
      <c r="G122">
        <v>679</v>
      </c>
      <c r="H122">
        <v>1015</v>
      </c>
      <c r="I122" t="s">
        <v>741</v>
      </c>
      <c r="J122" t="s">
        <v>742</v>
      </c>
      <c r="K122" t="s">
        <v>592</v>
      </c>
      <c r="L122" s="2">
        <v>29281</v>
      </c>
      <c r="M122" s="2">
        <v>29296</v>
      </c>
      <c r="N122">
        <v>357</v>
      </c>
      <c r="O122" t="s">
        <v>1373</v>
      </c>
      <c r="P122" t="s">
        <v>1258</v>
      </c>
      <c r="Q122" t="s">
        <v>1374</v>
      </c>
      <c r="R122" t="s">
        <v>1346</v>
      </c>
      <c r="S122">
        <v>5796916149</v>
      </c>
    </row>
    <row r="123" spans="2:19" x14ac:dyDescent="0.3">
      <c r="B123">
        <v>214</v>
      </c>
      <c r="C123">
        <v>4060</v>
      </c>
      <c r="D123" t="s">
        <v>646</v>
      </c>
      <c r="E123" t="s">
        <v>588</v>
      </c>
      <c r="F123" t="s">
        <v>596</v>
      </c>
      <c r="G123">
        <v>442</v>
      </c>
      <c r="H123">
        <v>713</v>
      </c>
      <c r="I123" t="s">
        <v>686</v>
      </c>
      <c r="J123" t="s">
        <v>687</v>
      </c>
      <c r="K123" t="s">
        <v>592</v>
      </c>
      <c r="L123" s="2">
        <v>31842</v>
      </c>
      <c r="M123" s="2">
        <v>31998</v>
      </c>
      <c r="N123">
        <v>841</v>
      </c>
      <c r="O123" t="s">
        <v>1382</v>
      </c>
      <c r="P123" t="s">
        <v>1198</v>
      </c>
      <c r="Q123" t="s">
        <v>1383</v>
      </c>
      <c r="R123" t="s">
        <v>1204</v>
      </c>
      <c r="S123">
        <v>1610528704</v>
      </c>
    </row>
    <row r="124" spans="2:19" hidden="1" x14ac:dyDescent="0.3">
      <c r="B124">
        <v>678</v>
      </c>
      <c r="C124">
        <v>5269</v>
      </c>
      <c r="D124" t="s">
        <v>619</v>
      </c>
      <c r="E124" t="s">
        <v>588</v>
      </c>
      <c r="F124" t="s">
        <v>589</v>
      </c>
      <c r="G124">
        <v>318</v>
      </c>
      <c r="H124">
        <v>938</v>
      </c>
      <c r="I124" t="s">
        <v>828</v>
      </c>
      <c r="J124" t="s">
        <v>36</v>
      </c>
      <c r="K124" t="s">
        <v>599</v>
      </c>
      <c r="L124" s="2">
        <v>34349</v>
      </c>
      <c r="M124" s="2"/>
      <c r="N124">
        <v>468</v>
      </c>
      <c r="O124" t="s">
        <v>1375</v>
      </c>
      <c r="P124" t="s">
        <v>1169</v>
      </c>
      <c r="Q124" t="s">
        <v>1376</v>
      </c>
      <c r="R124" t="s">
        <v>1377</v>
      </c>
      <c r="S124">
        <v>2618359567</v>
      </c>
    </row>
    <row r="125" spans="2:19" hidden="1" x14ac:dyDescent="0.3">
      <c r="B125">
        <v>703</v>
      </c>
      <c r="C125">
        <v>8404</v>
      </c>
      <c r="D125" t="s">
        <v>602</v>
      </c>
      <c r="E125" t="s">
        <v>595</v>
      </c>
      <c r="F125" t="s">
        <v>589</v>
      </c>
      <c r="G125">
        <v>329</v>
      </c>
      <c r="H125">
        <v>597</v>
      </c>
      <c r="I125" t="s">
        <v>836</v>
      </c>
      <c r="J125" t="s">
        <v>837</v>
      </c>
      <c r="K125" t="s">
        <v>599</v>
      </c>
      <c r="L125" s="2">
        <v>42760</v>
      </c>
      <c r="M125" s="2"/>
      <c r="N125">
        <v>798</v>
      </c>
      <c r="O125" t="s">
        <v>1378</v>
      </c>
      <c r="P125" t="s">
        <v>1177</v>
      </c>
      <c r="Q125" t="s">
        <v>1379</v>
      </c>
      <c r="R125" t="s">
        <v>1290</v>
      </c>
      <c r="S125">
        <v>2073271791</v>
      </c>
    </row>
    <row r="126" spans="2:19" x14ac:dyDescent="0.3">
      <c r="B126">
        <v>408</v>
      </c>
      <c r="C126">
        <v>8860</v>
      </c>
      <c r="D126" t="s">
        <v>619</v>
      </c>
      <c r="E126" t="s">
        <v>595</v>
      </c>
      <c r="F126" t="s">
        <v>589</v>
      </c>
      <c r="G126">
        <v>216</v>
      </c>
      <c r="H126">
        <v>939</v>
      </c>
      <c r="I126" t="s">
        <v>657</v>
      </c>
      <c r="J126" t="s">
        <v>753</v>
      </c>
      <c r="K126" t="s">
        <v>592</v>
      </c>
      <c r="L126" s="2">
        <v>32925</v>
      </c>
      <c r="M126" s="2">
        <v>33127</v>
      </c>
      <c r="N126">
        <v>521</v>
      </c>
      <c r="O126" t="s">
        <v>1384</v>
      </c>
      <c r="P126" t="s">
        <v>1213</v>
      </c>
      <c r="Q126" t="s">
        <v>1385</v>
      </c>
      <c r="R126" t="s">
        <v>1185</v>
      </c>
      <c r="S126">
        <v>4105997340</v>
      </c>
    </row>
    <row r="127" spans="2:19" x14ac:dyDescent="0.3">
      <c r="B127">
        <v>902</v>
      </c>
      <c r="C127">
        <v>7164</v>
      </c>
      <c r="D127" t="s">
        <v>594</v>
      </c>
      <c r="E127" t="s">
        <v>595</v>
      </c>
      <c r="F127" t="s">
        <v>589</v>
      </c>
      <c r="G127">
        <v>946</v>
      </c>
      <c r="H127">
        <v>1082</v>
      </c>
      <c r="I127" t="s">
        <v>894</v>
      </c>
      <c r="J127" t="s">
        <v>895</v>
      </c>
      <c r="K127" t="s">
        <v>592</v>
      </c>
      <c r="L127" s="2">
        <v>32514</v>
      </c>
      <c r="M127" s="2">
        <v>32768</v>
      </c>
      <c r="N127">
        <v>2</v>
      </c>
      <c r="O127" t="s">
        <v>1386</v>
      </c>
      <c r="P127" t="s">
        <v>1167</v>
      </c>
      <c r="Q127" t="s">
        <v>1387</v>
      </c>
      <c r="R127" t="s">
        <v>1280</v>
      </c>
      <c r="S127">
        <v>9250747856</v>
      </c>
    </row>
    <row r="128" spans="2:19" x14ac:dyDescent="0.3">
      <c r="B128">
        <v>763</v>
      </c>
      <c r="C128">
        <v>9792</v>
      </c>
      <c r="D128" t="s">
        <v>632</v>
      </c>
      <c r="E128" t="s">
        <v>588</v>
      </c>
      <c r="F128" t="s">
        <v>589</v>
      </c>
      <c r="G128">
        <v>796</v>
      </c>
      <c r="H128">
        <v>1347</v>
      </c>
      <c r="I128" t="s">
        <v>626</v>
      </c>
      <c r="J128" t="s">
        <v>30</v>
      </c>
      <c r="K128" t="s">
        <v>592</v>
      </c>
      <c r="L128" s="2">
        <v>41819</v>
      </c>
      <c r="M128" s="2">
        <v>41891</v>
      </c>
      <c r="N128">
        <v>637</v>
      </c>
      <c r="O128" t="s">
        <v>1366</v>
      </c>
      <c r="P128" t="s">
        <v>1223</v>
      </c>
      <c r="Q128" t="s">
        <v>1388</v>
      </c>
      <c r="R128" t="s">
        <v>1389</v>
      </c>
      <c r="S128">
        <v>8907221376</v>
      </c>
    </row>
    <row r="129" spans="2:19" x14ac:dyDescent="0.3">
      <c r="B129">
        <v>246</v>
      </c>
      <c r="C129">
        <v>3622</v>
      </c>
      <c r="D129" t="s">
        <v>695</v>
      </c>
      <c r="E129" t="s">
        <v>588</v>
      </c>
      <c r="F129" t="s">
        <v>589</v>
      </c>
      <c r="G129">
        <v>379</v>
      </c>
      <c r="H129">
        <v>963</v>
      </c>
      <c r="I129" t="s">
        <v>696</v>
      </c>
      <c r="J129" t="s">
        <v>697</v>
      </c>
      <c r="K129" t="s">
        <v>592</v>
      </c>
      <c r="L129" s="2">
        <v>43527</v>
      </c>
      <c r="M129" s="2">
        <v>43525</v>
      </c>
      <c r="N129">
        <v>311</v>
      </c>
      <c r="O129" t="s">
        <v>1396</v>
      </c>
      <c r="P129" t="s">
        <v>1198</v>
      </c>
      <c r="Q129" t="s">
        <v>1397</v>
      </c>
      <c r="R129" t="s">
        <v>1204</v>
      </c>
      <c r="S129">
        <v>2539275235</v>
      </c>
    </row>
    <row r="130" spans="2:19" hidden="1" x14ac:dyDescent="0.3">
      <c r="B130">
        <v>723</v>
      </c>
      <c r="C130">
        <v>1980</v>
      </c>
      <c r="D130" t="s">
        <v>695</v>
      </c>
      <c r="E130" t="s">
        <v>595</v>
      </c>
      <c r="F130" t="s">
        <v>589</v>
      </c>
      <c r="G130">
        <v>490</v>
      </c>
      <c r="H130">
        <v>762</v>
      </c>
      <c r="I130" t="s">
        <v>848</v>
      </c>
      <c r="J130" t="s">
        <v>849</v>
      </c>
      <c r="K130" t="s">
        <v>599</v>
      </c>
      <c r="L130" s="2">
        <v>29790</v>
      </c>
      <c r="M130" s="2"/>
      <c r="N130">
        <v>87</v>
      </c>
      <c r="O130" t="s">
        <v>1195</v>
      </c>
      <c r="P130" t="s">
        <v>1173</v>
      </c>
      <c r="Q130" t="s">
        <v>17</v>
      </c>
      <c r="R130" t="s">
        <v>1269</v>
      </c>
      <c r="S130">
        <v>4444871583</v>
      </c>
    </row>
    <row r="131" spans="2:19" x14ac:dyDescent="0.3">
      <c r="B131">
        <v>438</v>
      </c>
      <c r="C131">
        <v>9251</v>
      </c>
      <c r="D131" t="s">
        <v>602</v>
      </c>
      <c r="E131" t="s">
        <v>595</v>
      </c>
      <c r="F131" t="s">
        <v>596</v>
      </c>
      <c r="G131">
        <v>430</v>
      </c>
      <c r="H131">
        <v>642</v>
      </c>
      <c r="I131" t="s">
        <v>756</v>
      </c>
      <c r="J131" t="s">
        <v>757</v>
      </c>
      <c r="K131" t="s">
        <v>592</v>
      </c>
      <c r="L131" s="2">
        <v>28210</v>
      </c>
      <c r="M131" s="2">
        <v>28214</v>
      </c>
      <c r="N131">
        <v>894</v>
      </c>
      <c r="O131" t="s">
        <v>1392</v>
      </c>
      <c r="P131" t="s">
        <v>1223</v>
      </c>
      <c r="Q131" t="s">
        <v>1393</v>
      </c>
      <c r="R131" t="s">
        <v>1175</v>
      </c>
      <c r="S131">
        <v>9892285623</v>
      </c>
    </row>
    <row r="132" spans="2:19" x14ac:dyDescent="0.3">
      <c r="B132">
        <v>251</v>
      </c>
      <c r="C132">
        <v>2183</v>
      </c>
      <c r="D132" t="s">
        <v>646</v>
      </c>
      <c r="E132" t="s">
        <v>588</v>
      </c>
      <c r="F132" t="s">
        <v>596</v>
      </c>
      <c r="G132">
        <v>422</v>
      </c>
      <c r="H132">
        <v>651</v>
      </c>
      <c r="I132" t="s">
        <v>700</v>
      </c>
      <c r="J132" t="s">
        <v>701</v>
      </c>
      <c r="K132" t="s">
        <v>592</v>
      </c>
      <c r="L132" s="2">
        <v>37919</v>
      </c>
      <c r="M132" s="2">
        <v>37957</v>
      </c>
      <c r="N132">
        <v>785</v>
      </c>
      <c r="O132" t="s">
        <v>1413</v>
      </c>
      <c r="P132" t="s">
        <v>1158</v>
      </c>
      <c r="Q132" t="s">
        <v>1414</v>
      </c>
      <c r="R132" t="s">
        <v>1163</v>
      </c>
      <c r="S132">
        <v>1837040341</v>
      </c>
    </row>
    <row r="133" spans="2:19" hidden="1" x14ac:dyDescent="0.3">
      <c r="B133">
        <v>279</v>
      </c>
      <c r="C133">
        <v>3172</v>
      </c>
      <c r="D133" t="s">
        <v>594</v>
      </c>
      <c r="E133" t="s">
        <v>588</v>
      </c>
      <c r="F133" t="s">
        <v>596</v>
      </c>
      <c r="G133">
        <v>84</v>
      </c>
      <c r="H133">
        <v>464</v>
      </c>
      <c r="I133" t="s">
        <v>704</v>
      </c>
      <c r="J133" t="s">
        <v>705</v>
      </c>
      <c r="K133" t="s">
        <v>599</v>
      </c>
      <c r="L133" s="2">
        <v>42447</v>
      </c>
      <c r="M133" s="2"/>
      <c r="N133">
        <v>821</v>
      </c>
      <c r="O133" t="s">
        <v>1464</v>
      </c>
      <c r="P133" t="s">
        <v>1213</v>
      </c>
      <c r="Q133" t="s">
        <v>705</v>
      </c>
      <c r="R133" t="s">
        <v>1346</v>
      </c>
      <c r="S133">
        <v>6595878396</v>
      </c>
    </row>
    <row r="134" spans="2:19" hidden="1" x14ac:dyDescent="0.3">
      <c r="B134">
        <v>308</v>
      </c>
      <c r="C134">
        <v>4920</v>
      </c>
      <c r="D134" t="s">
        <v>635</v>
      </c>
      <c r="E134" t="s">
        <v>595</v>
      </c>
      <c r="F134" t="s">
        <v>589</v>
      </c>
      <c r="G134">
        <v>438</v>
      </c>
      <c r="H134">
        <v>656</v>
      </c>
      <c r="I134" t="s">
        <v>715</v>
      </c>
      <c r="J134" t="s">
        <v>716</v>
      </c>
      <c r="K134" t="s">
        <v>599</v>
      </c>
      <c r="L134" s="2">
        <v>28883</v>
      </c>
      <c r="M134" s="2"/>
      <c r="N134">
        <v>678</v>
      </c>
      <c r="O134" t="s">
        <v>1398</v>
      </c>
      <c r="P134" t="s">
        <v>1270</v>
      </c>
      <c r="Q134" t="s">
        <v>119</v>
      </c>
      <c r="R134" t="s">
        <v>1178</v>
      </c>
      <c r="S134">
        <v>9411155106</v>
      </c>
    </row>
    <row r="135" spans="2:19" hidden="1" x14ac:dyDescent="0.3">
      <c r="B135">
        <v>775</v>
      </c>
      <c r="C135">
        <v>8104</v>
      </c>
      <c r="D135" t="s">
        <v>602</v>
      </c>
      <c r="E135" t="s">
        <v>595</v>
      </c>
      <c r="F135" t="s">
        <v>589</v>
      </c>
      <c r="G135">
        <v>451</v>
      </c>
      <c r="H135">
        <v>713</v>
      </c>
      <c r="I135" t="s">
        <v>593</v>
      </c>
      <c r="J135" t="s">
        <v>861</v>
      </c>
      <c r="K135" t="s">
        <v>599</v>
      </c>
      <c r="L135" s="2">
        <v>38258</v>
      </c>
      <c r="M135" s="2"/>
      <c r="N135">
        <v>640</v>
      </c>
      <c r="O135" t="s">
        <v>1401</v>
      </c>
      <c r="P135" t="s">
        <v>1223</v>
      </c>
      <c r="Q135" t="s">
        <v>743</v>
      </c>
      <c r="R135" t="s">
        <v>1163</v>
      </c>
      <c r="S135">
        <v>7858706884</v>
      </c>
    </row>
    <row r="136" spans="2:19" hidden="1" x14ac:dyDescent="0.3">
      <c r="B136">
        <v>298</v>
      </c>
      <c r="C136">
        <v>7764</v>
      </c>
      <c r="D136" t="s">
        <v>619</v>
      </c>
      <c r="E136" t="s">
        <v>588</v>
      </c>
      <c r="F136" t="s">
        <v>596</v>
      </c>
      <c r="G136">
        <v>717</v>
      </c>
      <c r="H136">
        <v>1297</v>
      </c>
      <c r="I136" t="s">
        <v>709</v>
      </c>
      <c r="J136" t="s">
        <v>654</v>
      </c>
      <c r="K136" t="s">
        <v>599</v>
      </c>
      <c r="L136" s="2">
        <v>28988</v>
      </c>
      <c r="M136" s="2"/>
      <c r="N136">
        <v>670</v>
      </c>
      <c r="O136" t="s">
        <v>330</v>
      </c>
      <c r="P136" t="s">
        <v>1202</v>
      </c>
      <c r="Q136" t="s">
        <v>628</v>
      </c>
      <c r="R136" t="s">
        <v>1312</v>
      </c>
      <c r="S136">
        <v>6215794970</v>
      </c>
    </row>
    <row r="137" spans="2:19" x14ac:dyDescent="0.3">
      <c r="B137">
        <v>333</v>
      </c>
      <c r="C137">
        <v>2208</v>
      </c>
      <c r="D137" t="s">
        <v>632</v>
      </c>
      <c r="E137" t="s">
        <v>595</v>
      </c>
      <c r="F137" t="s">
        <v>596</v>
      </c>
      <c r="G137">
        <v>812</v>
      </c>
      <c r="H137">
        <v>1104</v>
      </c>
      <c r="I137" t="s">
        <v>725</v>
      </c>
      <c r="J137" t="s">
        <v>726</v>
      </c>
      <c r="K137" t="s">
        <v>592</v>
      </c>
      <c r="L137" s="2">
        <v>41286</v>
      </c>
      <c r="M137" s="2">
        <v>41497</v>
      </c>
      <c r="N137">
        <v>189</v>
      </c>
      <c r="O137" t="s">
        <v>1402</v>
      </c>
      <c r="P137" t="s">
        <v>1246</v>
      </c>
      <c r="Q137" t="s">
        <v>1403</v>
      </c>
      <c r="R137" t="s">
        <v>1264</v>
      </c>
      <c r="S137">
        <v>1967221186</v>
      </c>
    </row>
    <row r="138" spans="2:19" x14ac:dyDescent="0.3">
      <c r="B138">
        <v>304</v>
      </c>
      <c r="C138">
        <v>5958</v>
      </c>
      <c r="D138" t="s">
        <v>646</v>
      </c>
      <c r="E138" t="s">
        <v>595</v>
      </c>
      <c r="F138" t="s">
        <v>596</v>
      </c>
      <c r="G138">
        <v>540</v>
      </c>
      <c r="H138">
        <v>1172</v>
      </c>
      <c r="I138" t="s">
        <v>710</v>
      </c>
      <c r="J138" t="s">
        <v>711</v>
      </c>
      <c r="K138" t="s">
        <v>592</v>
      </c>
      <c r="L138" s="2">
        <v>38066</v>
      </c>
      <c r="M138" s="2">
        <v>38255</v>
      </c>
      <c r="N138">
        <v>786</v>
      </c>
      <c r="O138" t="s">
        <v>1463</v>
      </c>
      <c r="P138" t="s">
        <v>1242</v>
      </c>
      <c r="Q138" t="s">
        <v>1334</v>
      </c>
      <c r="R138" t="s">
        <v>1168</v>
      </c>
      <c r="S138">
        <v>3669773727</v>
      </c>
    </row>
    <row r="139" spans="2:19" hidden="1" x14ac:dyDescent="0.3">
      <c r="B139">
        <v>548</v>
      </c>
      <c r="C139">
        <v>7043</v>
      </c>
      <c r="D139" t="s">
        <v>616</v>
      </c>
      <c r="E139" t="s">
        <v>588</v>
      </c>
      <c r="F139" t="s">
        <v>596</v>
      </c>
      <c r="G139">
        <v>240</v>
      </c>
      <c r="H139">
        <v>571</v>
      </c>
      <c r="I139" t="s">
        <v>791</v>
      </c>
      <c r="J139" t="s">
        <v>792</v>
      </c>
      <c r="K139" t="s">
        <v>599</v>
      </c>
      <c r="L139" s="2">
        <v>41077</v>
      </c>
      <c r="M139" s="2"/>
      <c r="N139">
        <v>685</v>
      </c>
      <c r="O139" t="s">
        <v>1404</v>
      </c>
      <c r="P139" t="s">
        <v>1187</v>
      </c>
      <c r="Q139" t="s">
        <v>1405</v>
      </c>
      <c r="R139" t="s">
        <v>1226</v>
      </c>
      <c r="S139">
        <v>9336147887</v>
      </c>
    </row>
    <row r="140" spans="2:19" x14ac:dyDescent="0.3">
      <c r="B140">
        <v>305</v>
      </c>
      <c r="C140">
        <v>1748</v>
      </c>
      <c r="D140" t="s">
        <v>695</v>
      </c>
      <c r="E140" t="s">
        <v>595</v>
      </c>
      <c r="F140" t="s">
        <v>589</v>
      </c>
      <c r="G140">
        <v>954</v>
      </c>
      <c r="H140">
        <v>1473</v>
      </c>
      <c r="I140" t="s">
        <v>712</v>
      </c>
      <c r="J140" t="s">
        <v>713</v>
      </c>
      <c r="K140" t="s">
        <v>592</v>
      </c>
      <c r="L140" s="2">
        <v>33827</v>
      </c>
      <c r="M140" s="2">
        <v>33909</v>
      </c>
      <c r="N140">
        <v>508</v>
      </c>
      <c r="O140" t="s">
        <v>1407</v>
      </c>
      <c r="P140" t="s">
        <v>1254</v>
      </c>
      <c r="Q140" t="s">
        <v>1408</v>
      </c>
      <c r="R140" t="s">
        <v>1370</v>
      </c>
      <c r="S140">
        <v>4162410124</v>
      </c>
    </row>
    <row r="141" spans="2:19" x14ac:dyDescent="0.3">
      <c r="B141">
        <v>665</v>
      </c>
      <c r="C141">
        <v>7485</v>
      </c>
      <c r="D141" t="s">
        <v>587</v>
      </c>
      <c r="E141" t="s">
        <v>595</v>
      </c>
      <c r="F141" t="s">
        <v>596</v>
      </c>
      <c r="G141">
        <v>982</v>
      </c>
      <c r="H141">
        <v>1405</v>
      </c>
      <c r="I141" t="s">
        <v>824</v>
      </c>
      <c r="J141" t="s">
        <v>825</v>
      </c>
      <c r="K141" t="s">
        <v>592</v>
      </c>
      <c r="L141" s="2">
        <v>40190</v>
      </c>
      <c r="M141" s="2">
        <v>40295</v>
      </c>
      <c r="N141">
        <v>617</v>
      </c>
      <c r="O141" t="s">
        <v>178</v>
      </c>
      <c r="P141" t="s">
        <v>1265</v>
      </c>
      <c r="Q141" t="s">
        <v>1406</v>
      </c>
      <c r="R141" t="s">
        <v>1346</v>
      </c>
      <c r="S141">
        <v>8437782692</v>
      </c>
    </row>
    <row r="142" spans="2:19" x14ac:dyDescent="0.3">
      <c r="B142">
        <v>306</v>
      </c>
      <c r="C142">
        <v>1201</v>
      </c>
      <c r="D142" t="s">
        <v>619</v>
      </c>
      <c r="E142" t="s">
        <v>595</v>
      </c>
      <c r="F142" t="s">
        <v>596</v>
      </c>
      <c r="G142">
        <v>654</v>
      </c>
      <c r="H142">
        <v>1150</v>
      </c>
      <c r="I142" t="s">
        <v>190</v>
      </c>
      <c r="J142" t="s">
        <v>714</v>
      </c>
      <c r="K142" t="s">
        <v>592</v>
      </c>
      <c r="L142" s="2">
        <v>30344</v>
      </c>
      <c r="M142" s="2">
        <v>30519</v>
      </c>
      <c r="N142">
        <v>658</v>
      </c>
      <c r="O142" t="s">
        <v>182</v>
      </c>
      <c r="P142" t="s">
        <v>1177</v>
      </c>
      <c r="Q142" t="s">
        <v>1443</v>
      </c>
      <c r="R142" t="s">
        <v>1346</v>
      </c>
      <c r="S142">
        <v>1575826863</v>
      </c>
    </row>
    <row r="143" spans="2:19" hidden="1" x14ac:dyDescent="0.3">
      <c r="B143">
        <v>938</v>
      </c>
      <c r="C143">
        <v>9968</v>
      </c>
      <c r="D143" t="s">
        <v>619</v>
      </c>
      <c r="E143" t="s">
        <v>595</v>
      </c>
      <c r="F143" t="s">
        <v>596</v>
      </c>
      <c r="G143">
        <v>35</v>
      </c>
      <c r="H143">
        <v>20</v>
      </c>
      <c r="I143" t="s">
        <v>911</v>
      </c>
      <c r="J143" t="s">
        <v>912</v>
      </c>
      <c r="K143" t="s">
        <v>599</v>
      </c>
      <c r="L143" s="2">
        <v>43455</v>
      </c>
      <c r="M143" s="2"/>
      <c r="N143">
        <v>406</v>
      </c>
      <c r="O143" t="s">
        <v>1256</v>
      </c>
      <c r="P143" t="s">
        <v>1242</v>
      </c>
      <c r="Q143" t="s">
        <v>1409</v>
      </c>
      <c r="R143" t="s">
        <v>1340</v>
      </c>
      <c r="S143">
        <v>3864558057</v>
      </c>
    </row>
    <row r="144" spans="2:19" x14ac:dyDescent="0.3">
      <c r="B144">
        <v>714</v>
      </c>
      <c r="C144">
        <v>5330</v>
      </c>
      <c r="D144" t="s">
        <v>635</v>
      </c>
      <c r="E144" t="s">
        <v>595</v>
      </c>
      <c r="F144" t="s">
        <v>589</v>
      </c>
      <c r="G144">
        <v>148</v>
      </c>
      <c r="H144">
        <v>835</v>
      </c>
      <c r="I144" t="s">
        <v>842</v>
      </c>
      <c r="J144" t="s">
        <v>843</v>
      </c>
      <c r="K144" t="s">
        <v>592</v>
      </c>
      <c r="L144" s="2">
        <v>40655</v>
      </c>
      <c r="M144" s="2">
        <v>40702</v>
      </c>
      <c r="N144">
        <v>132</v>
      </c>
      <c r="O144" t="s">
        <v>1411</v>
      </c>
      <c r="P144" t="s">
        <v>1192</v>
      </c>
      <c r="Q144" t="s">
        <v>1412</v>
      </c>
      <c r="R144" t="s">
        <v>1178</v>
      </c>
      <c r="S144">
        <v>2019622576</v>
      </c>
    </row>
    <row r="145" spans="2:19" hidden="1" x14ac:dyDescent="0.3">
      <c r="B145">
        <v>315</v>
      </c>
      <c r="C145">
        <v>1424</v>
      </c>
      <c r="D145" t="s">
        <v>646</v>
      </c>
      <c r="E145" t="s">
        <v>595</v>
      </c>
      <c r="F145" t="s">
        <v>589</v>
      </c>
      <c r="G145">
        <v>230</v>
      </c>
      <c r="H145">
        <v>638</v>
      </c>
      <c r="I145" t="s">
        <v>717</v>
      </c>
      <c r="J145" t="s">
        <v>718</v>
      </c>
      <c r="K145" t="s">
        <v>599</v>
      </c>
      <c r="L145" s="2">
        <v>35029</v>
      </c>
      <c r="M145" s="2"/>
      <c r="N145">
        <v>493</v>
      </c>
      <c r="O145" t="s">
        <v>1482</v>
      </c>
      <c r="P145" t="s">
        <v>1167</v>
      </c>
      <c r="Q145" t="s">
        <v>1483</v>
      </c>
      <c r="R145" t="s">
        <v>1215</v>
      </c>
      <c r="S145">
        <v>5243247634</v>
      </c>
    </row>
    <row r="146" spans="2:19" hidden="1" x14ac:dyDescent="0.3">
      <c r="B146">
        <v>330</v>
      </c>
      <c r="C146">
        <v>2182</v>
      </c>
      <c r="D146" t="s">
        <v>602</v>
      </c>
      <c r="E146" t="s">
        <v>595</v>
      </c>
      <c r="F146" t="s">
        <v>589</v>
      </c>
      <c r="G146">
        <v>275</v>
      </c>
      <c r="H146">
        <v>653</v>
      </c>
      <c r="I146" t="s">
        <v>721</v>
      </c>
      <c r="J146" t="s">
        <v>722</v>
      </c>
      <c r="K146" t="s">
        <v>599</v>
      </c>
      <c r="L146" s="2">
        <v>40947</v>
      </c>
      <c r="M146" s="2"/>
      <c r="N146">
        <v>113</v>
      </c>
      <c r="O146" t="s">
        <v>1415</v>
      </c>
      <c r="P146" t="s">
        <v>1262</v>
      </c>
      <c r="Q146" t="s">
        <v>1416</v>
      </c>
      <c r="R146" t="s">
        <v>1417</v>
      </c>
      <c r="S146">
        <v>4235755436</v>
      </c>
    </row>
    <row r="147" spans="2:19" x14ac:dyDescent="0.3">
      <c r="B147">
        <v>969</v>
      </c>
      <c r="C147">
        <v>4296</v>
      </c>
      <c r="D147" t="s">
        <v>609</v>
      </c>
      <c r="E147" t="s">
        <v>588</v>
      </c>
      <c r="F147" t="s">
        <v>589</v>
      </c>
      <c r="G147">
        <v>507</v>
      </c>
      <c r="H147">
        <v>1334</v>
      </c>
      <c r="I147" t="s">
        <v>924</v>
      </c>
      <c r="J147" t="s">
        <v>925</v>
      </c>
      <c r="K147" t="s">
        <v>592</v>
      </c>
      <c r="L147" s="2">
        <v>41352</v>
      </c>
      <c r="M147" s="2">
        <v>41342</v>
      </c>
      <c r="N147">
        <v>169</v>
      </c>
      <c r="O147" t="s">
        <v>1418</v>
      </c>
      <c r="P147" t="s">
        <v>1206</v>
      </c>
      <c r="Q147" t="s">
        <v>1419</v>
      </c>
      <c r="R147" t="s">
        <v>1312</v>
      </c>
      <c r="S147">
        <v>9986862728</v>
      </c>
    </row>
    <row r="148" spans="2:19" x14ac:dyDescent="0.3">
      <c r="B148">
        <v>974</v>
      </c>
      <c r="C148">
        <v>9784</v>
      </c>
      <c r="D148" t="s">
        <v>695</v>
      </c>
      <c r="E148" t="s">
        <v>588</v>
      </c>
      <c r="F148" t="s">
        <v>596</v>
      </c>
      <c r="G148">
        <v>442</v>
      </c>
      <c r="H148">
        <v>770</v>
      </c>
      <c r="I148" t="s">
        <v>789</v>
      </c>
      <c r="J148" t="s">
        <v>926</v>
      </c>
      <c r="K148" t="s">
        <v>592</v>
      </c>
      <c r="L148" s="2">
        <v>41387</v>
      </c>
      <c r="M148" s="2">
        <v>41446</v>
      </c>
      <c r="N148">
        <v>984</v>
      </c>
      <c r="O148" t="s">
        <v>1420</v>
      </c>
      <c r="P148" t="s">
        <v>1206</v>
      </c>
      <c r="Q148" t="s">
        <v>1421</v>
      </c>
      <c r="R148" t="s">
        <v>1185</v>
      </c>
      <c r="S148">
        <v>2460523574</v>
      </c>
    </row>
    <row r="149" spans="2:19" hidden="1" x14ac:dyDescent="0.3">
      <c r="B149">
        <v>332</v>
      </c>
      <c r="C149">
        <v>2656</v>
      </c>
      <c r="D149" t="s">
        <v>632</v>
      </c>
      <c r="E149" t="s">
        <v>588</v>
      </c>
      <c r="F149" t="s">
        <v>596</v>
      </c>
      <c r="G149">
        <v>45</v>
      </c>
      <c r="H149">
        <v>39</v>
      </c>
      <c r="I149" t="s">
        <v>723</v>
      </c>
      <c r="J149" t="s">
        <v>724</v>
      </c>
      <c r="K149" t="s">
        <v>599</v>
      </c>
      <c r="L149" s="2">
        <v>39705</v>
      </c>
      <c r="M149" s="2"/>
      <c r="N149">
        <v>642</v>
      </c>
      <c r="O149" t="s">
        <v>1449</v>
      </c>
      <c r="P149" t="s">
        <v>1180</v>
      </c>
      <c r="Q149" t="s">
        <v>1450</v>
      </c>
      <c r="R149" t="s">
        <v>1163</v>
      </c>
      <c r="S149">
        <v>7051750919</v>
      </c>
    </row>
    <row r="150" spans="2:19" x14ac:dyDescent="0.3">
      <c r="B150">
        <v>526</v>
      </c>
      <c r="C150">
        <v>6210</v>
      </c>
      <c r="D150" t="s">
        <v>587</v>
      </c>
      <c r="E150" t="s">
        <v>588</v>
      </c>
      <c r="F150" t="s">
        <v>596</v>
      </c>
      <c r="G150">
        <v>510</v>
      </c>
      <c r="H150">
        <v>1205</v>
      </c>
      <c r="I150" t="s">
        <v>784</v>
      </c>
      <c r="J150" t="s">
        <v>785</v>
      </c>
      <c r="K150" t="s">
        <v>592</v>
      </c>
      <c r="L150" s="2">
        <v>33279</v>
      </c>
      <c r="M150" s="2">
        <v>33422</v>
      </c>
      <c r="N150">
        <v>881</v>
      </c>
      <c r="O150" t="s">
        <v>1424</v>
      </c>
      <c r="P150" t="s">
        <v>1177</v>
      </c>
      <c r="Q150" t="s">
        <v>899</v>
      </c>
      <c r="R150" t="s">
        <v>1249</v>
      </c>
      <c r="S150">
        <v>3243646644</v>
      </c>
    </row>
    <row r="151" spans="2:19" hidden="1" x14ac:dyDescent="0.3">
      <c r="B151">
        <v>510</v>
      </c>
      <c r="C151">
        <v>5781</v>
      </c>
      <c r="D151" t="s">
        <v>605</v>
      </c>
      <c r="E151" t="s">
        <v>588</v>
      </c>
      <c r="F151" t="s">
        <v>596</v>
      </c>
      <c r="G151">
        <v>117</v>
      </c>
      <c r="H151">
        <v>716</v>
      </c>
      <c r="I151" t="s">
        <v>282</v>
      </c>
      <c r="J151" t="s">
        <v>779</v>
      </c>
      <c r="K151" t="s">
        <v>599</v>
      </c>
      <c r="L151" s="2">
        <v>28037</v>
      </c>
      <c r="M151" s="2"/>
      <c r="N151">
        <v>883</v>
      </c>
      <c r="O151" t="s">
        <v>1425</v>
      </c>
      <c r="P151" t="s">
        <v>1187</v>
      </c>
      <c r="Q151" t="s">
        <v>1426</v>
      </c>
      <c r="R151" t="s">
        <v>1427</v>
      </c>
      <c r="S151">
        <v>4932358514</v>
      </c>
    </row>
    <row r="152" spans="2:19" hidden="1" x14ac:dyDescent="0.3">
      <c r="B152">
        <v>444</v>
      </c>
      <c r="C152">
        <v>8306</v>
      </c>
      <c r="D152" t="s">
        <v>594</v>
      </c>
      <c r="E152" t="s">
        <v>595</v>
      </c>
      <c r="F152" t="s">
        <v>589</v>
      </c>
      <c r="G152">
        <v>973</v>
      </c>
      <c r="H152">
        <v>1250</v>
      </c>
      <c r="I152" t="s">
        <v>758</v>
      </c>
      <c r="J152" t="s">
        <v>759</v>
      </c>
      <c r="K152" t="s">
        <v>599</v>
      </c>
      <c r="L152" s="2">
        <v>32075</v>
      </c>
      <c r="M152" s="2"/>
      <c r="N152">
        <v>735</v>
      </c>
      <c r="O152" t="s">
        <v>1243</v>
      </c>
      <c r="P152" t="s">
        <v>1180</v>
      </c>
      <c r="Q152" t="s">
        <v>1428</v>
      </c>
      <c r="R152" t="s">
        <v>1221</v>
      </c>
      <c r="S152">
        <v>1419382893</v>
      </c>
    </row>
    <row r="153" spans="2:19" x14ac:dyDescent="0.3">
      <c r="B153">
        <v>503</v>
      </c>
      <c r="C153">
        <v>3270</v>
      </c>
      <c r="D153" t="s">
        <v>646</v>
      </c>
      <c r="E153" t="s">
        <v>595</v>
      </c>
      <c r="F153" t="s">
        <v>596</v>
      </c>
      <c r="G153">
        <v>243</v>
      </c>
      <c r="H153">
        <v>935</v>
      </c>
      <c r="I153" t="s">
        <v>777</v>
      </c>
      <c r="J153" t="s">
        <v>699</v>
      </c>
      <c r="K153" t="s">
        <v>592</v>
      </c>
      <c r="L153" s="2">
        <v>27114</v>
      </c>
      <c r="M153" s="2">
        <v>27174</v>
      </c>
      <c r="N153">
        <v>120</v>
      </c>
      <c r="O153" t="s">
        <v>1429</v>
      </c>
      <c r="P153" t="s">
        <v>1167</v>
      </c>
      <c r="Q153" t="s">
        <v>1430</v>
      </c>
      <c r="R153" t="s">
        <v>1431</v>
      </c>
      <c r="S153">
        <v>6456637698</v>
      </c>
    </row>
    <row r="154" spans="2:19" x14ac:dyDescent="0.3">
      <c r="B154">
        <v>823</v>
      </c>
      <c r="C154">
        <v>3733</v>
      </c>
      <c r="D154" t="s">
        <v>616</v>
      </c>
      <c r="E154" t="s">
        <v>595</v>
      </c>
      <c r="F154" t="s">
        <v>589</v>
      </c>
      <c r="G154">
        <v>571</v>
      </c>
      <c r="H154">
        <v>1031</v>
      </c>
      <c r="I154" t="s">
        <v>173</v>
      </c>
      <c r="J154" t="s">
        <v>874</v>
      </c>
      <c r="K154" t="s">
        <v>592</v>
      </c>
      <c r="L154" s="2">
        <v>27532</v>
      </c>
      <c r="M154" s="2">
        <v>27534</v>
      </c>
      <c r="N154">
        <v>618</v>
      </c>
      <c r="O154" t="s">
        <v>1398</v>
      </c>
      <c r="P154" t="s">
        <v>1177</v>
      </c>
      <c r="Q154" t="s">
        <v>1433</v>
      </c>
      <c r="R154" t="s">
        <v>1346</v>
      </c>
      <c r="S154">
        <v>6419268208</v>
      </c>
    </row>
    <row r="155" spans="2:19" hidden="1" x14ac:dyDescent="0.3">
      <c r="B155">
        <v>357</v>
      </c>
      <c r="C155">
        <v>4628</v>
      </c>
      <c r="D155" t="s">
        <v>616</v>
      </c>
      <c r="E155" t="s">
        <v>588</v>
      </c>
      <c r="F155" t="s">
        <v>589</v>
      </c>
      <c r="G155">
        <v>777</v>
      </c>
      <c r="H155">
        <v>1113</v>
      </c>
      <c r="I155" t="s">
        <v>737</v>
      </c>
      <c r="J155" t="s">
        <v>738</v>
      </c>
      <c r="K155" t="s">
        <v>599</v>
      </c>
      <c r="L155" s="2">
        <v>33157</v>
      </c>
      <c r="M155" s="2"/>
      <c r="N155">
        <v>69</v>
      </c>
      <c r="O155" t="s">
        <v>1493</v>
      </c>
      <c r="P155" t="s">
        <v>1158</v>
      </c>
      <c r="Q155" t="s">
        <v>1494</v>
      </c>
      <c r="R155" t="s">
        <v>1208</v>
      </c>
      <c r="S155">
        <v>5913610613</v>
      </c>
    </row>
    <row r="156" spans="2:19" hidden="1" x14ac:dyDescent="0.3">
      <c r="B156">
        <v>625</v>
      </c>
      <c r="C156">
        <v>3</v>
      </c>
      <c r="D156" t="s">
        <v>609</v>
      </c>
      <c r="E156" t="s">
        <v>588</v>
      </c>
      <c r="F156" t="s">
        <v>596</v>
      </c>
      <c r="G156">
        <v>318</v>
      </c>
      <c r="H156">
        <v>980</v>
      </c>
      <c r="I156" t="s">
        <v>813</v>
      </c>
      <c r="J156" t="s">
        <v>814</v>
      </c>
      <c r="K156" t="s">
        <v>599</v>
      </c>
      <c r="L156" s="2">
        <v>43376</v>
      </c>
      <c r="M156" s="2"/>
      <c r="N156">
        <v>619</v>
      </c>
      <c r="O156" t="s">
        <v>1434</v>
      </c>
      <c r="P156" t="s">
        <v>1180</v>
      </c>
      <c r="Q156" t="s">
        <v>1435</v>
      </c>
      <c r="R156" t="s">
        <v>1269</v>
      </c>
      <c r="S156">
        <v>9823103962</v>
      </c>
    </row>
    <row r="157" spans="2:19" hidden="1" x14ac:dyDescent="0.3">
      <c r="B157">
        <v>695</v>
      </c>
      <c r="C157">
        <v>1896</v>
      </c>
      <c r="D157" t="s">
        <v>646</v>
      </c>
      <c r="E157" t="s">
        <v>595</v>
      </c>
      <c r="F157" t="s">
        <v>596</v>
      </c>
      <c r="G157">
        <v>266</v>
      </c>
      <c r="H157">
        <v>833</v>
      </c>
      <c r="I157" t="s">
        <v>305</v>
      </c>
      <c r="J157" t="s">
        <v>833</v>
      </c>
      <c r="K157" t="s">
        <v>599</v>
      </c>
      <c r="L157" s="2">
        <v>41542</v>
      </c>
      <c r="M157" s="2"/>
      <c r="N157">
        <v>393</v>
      </c>
      <c r="O157" t="s">
        <v>174</v>
      </c>
      <c r="P157" t="s">
        <v>1177</v>
      </c>
      <c r="Q157" t="s">
        <v>1436</v>
      </c>
      <c r="R157" t="s">
        <v>1160</v>
      </c>
      <c r="S157">
        <v>5931525319</v>
      </c>
    </row>
    <row r="158" spans="2:19" hidden="1" x14ac:dyDescent="0.3">
      <c r="B158">
        <v>371</v>
      </c>
      <c r="C158">
        <v>7771</v>
      </c>
      <c r="D158" t="s">
        <v>587</v>
      </c>
      <c r="E158" t="s">
        <v>595</v>
      </c>
      <c r="F158" t="s">
        <v>589</v>
      </c>
      <c r="G158">
        <v>280</v>
      </c>
      <c r="H158">
        <v>990</v>
      </c>
      <c r="I158" t="s">
        <v>743</v>
      </c>
      <c r="J158" t="s">
        <v>744</v>
      </c>
      <c r="K158" t="s">
        <v>599</v>
      </c>
      <c r="L158" s="2">
        <v>27578</v>
      </c>
      <c r="M158" s="2"/>
      <c r="N158">
        <v>147</v>
      </c>
      <c r="O158" t="s">
        <v>122</v>
      </c>
      <c r="P158" t="s">
        <v>1223</v>
      </c>
      <c r="Q158" t="s">
        <v>1469</v>
      </c>
      <c r="R158" t="s">
        <v>1178</v>
      </c>
      <c r="S158">
        <v>2933328030</v>
      </c>
    </row>
    <row r="159" spans="2:19" hidden="1" x14ac:dyDescent="0.3">
      <c r="B159">
        <v>983</v>
      </c>
      <c r="C159">
        <v>9631</v>
      </c>
      <c r="D159" t="s">
        <v>602</v>
      </c>
      <c r="E159" t="s">
        <v>588</v>
      </c>
      <c r="F159" t="s">
        <v>596</v>
      </c>
      <c r="G159">
        <v>60</v>
      </c>
      <c r="H159">
        <v>166</v>
      </c>
      <c r="I159" t="s">
        <v>867</v>
      </c>
      <c r="J159" t="s">
        <v>929</v>
      </c>
      <c r="K159" t="s">
        <v>599</v>
      </c>
      <c r="L159" s="2">
        <v>34159</v>
      </c>
      <c r="M159" s="2"/>
      <c r="N159">
        <v>127</v>
      </c>
      <c r="O159" t="s">
        <v>174</v>
      </c>
      <c r="P159" t="s">
        <v>1229</v>
      </c>
      <c r="Q159" t="s">
        <v>1437</v>
      </c>
      <c r="R159" t="s">
        <v>1231</v>
      </c>
      <c r="S159">
        <v>5199096406</v>
      </c>
    </row>
    <row r="160" spans="2:19" hidden="1" x14ac:dyDescent="0.3">
      <c r="B160">
        <v>397</v>
      </c>
      <c r="C160">
        <v>1202</v>
      </c>
      <c r="D160" t="s">
        <v>695</v>
      </c>
      <c r="E160" t="s">
        <v>588</v>
      </c>
      <c r="F160" t="s">
        <v>589</v>
      </c>
      <c r="G160">
        <v>876</v>
      </c>
      <c r="H160">
        <v>1045</v>
      </c>
      <c r="I160" t="s">
        <v>749</v>
      </c>
      <c r="J160" t="s">
        <v>750</v>
      </c>
      <c r="K160" t="s">
        <v>599</v>
      </c>
      <c r="L160" s="2">
        <v>38046</v>
      </c>
      <c r="M160" s="2"/>
      <c r="N160">
        <v>839</v>
      </c>
      <c r="O160" t="s">
        <v>1440</v>
      </c>
      <c r="P160" t="s">
        <v>1229</v>
      </c>
      <c r="Q160" t="s">
        <v>1441</v>
      </c>
      <c r="R160" t="s">
        <v>1346</v>
      </c>
      <c r="S160">
        <v>1385206446</v>
      </c>
    </row>
    <row r="161" spans="2:19" hidden="1" x14ac:dyDescent="0.3">
      <c r="B161">
        <v>599</v>
      </c>
      <c r="C161">
        <v>8834</v>
      </c>
      <c r="D161" t="s">
        <v>609</v>
      </c>
      <c r="E161" t="s">
        <v>595</v>
      </c>
      <c r="F161" t="s">
        <v>596</v>
      </c>
      <c r="G161">
        <v>946</v>
      </c>
      <c r="H161">
        <v>1100</v>
      </c>
      <c r="I161" t="s">
        <v>168</v>
      </c>
      <c r="J161" t="s">
        <v>355</v>
      </c>
      <c r="K161" t="s">
        <v>599</v>
      </c>
      <c r="L161" s="2">
        <v>37134</v>
      </c>
      <c r="M161" s="2"/>
      <c r="N161">
        <v>787</v>
      </c>
      <c r="O161" t="s">
        <v>1361</v>
      </c>
      <c r="P161" t="s">
        <v>1219</v>
      </c>
      <c r="Q161" t="s">
        <v>1442</v>
      </c>
      <c r="R161" t="s">
        <v>1284</v>
      </c>
      <c r="S161">
        <v>7592482439</v>
      </c>
    </row>
    <row r="162" spans="2:19" x14ac:dyDescent="0.3">
      <c r="B162">
        <v>536</v>
      </c>
      <c r="C162">
        <v>2573</v>
      </c>
      <c r="D162" t="s">
        <v>594</v>
      </c>
      <c r="E162" t="s">
        <v>595</v>
      </c>
      <c r="F162" t="s">
        <v>589</v>
      </c>
      <c r="G162">
        <v>74</v>
      </c>
      <c r="H162">
        <v>281</v>
      </c>
      <c r="I162" t="s">
        <v>630</v>
      </c>
      <c r="J162" t="s">
        <v>786</v>
      </c>
      <c r="K162" t="s">
        <v>592</v>
      </c>
      <c r="L162" s="2">
        <v>42636</v>
      </c>
      <c r="M162" s="2">
        <v>42634</v>
      </c>
      <c r="N162">
        <v>302</v>
      </c>
      <c r="O162" t="s">
        <v>1446</v>
      </c>
      <c r="P162" t="s">
        <v>1319</v>
      </c>
      <c r="Q162" t="s">
        <v>911</v>
      </c>
      <c r="R162" t="s">
        <v>1231</v>
      </c>
      <c r="S162">
        <v>4826890428</v>
      </c>
    </row>
    <row r="163" spans="2:19" hidden="1" x14ac:dyDescent="0.3">
      <c r="B163">
        <v>515</v>
      </c>
      <c r="C163">
        <v>2601</v>
      </c>
      <c r="D163" t="s">
        <v>616</v>
      </c>
      <c r="E163" t="s">
        <v>595</v>
      </c>
      <c r="F163" t="s">
        <v>589</v>
      </c>
      <c r="G163">
        <v>782</v>
      </c>
      <c r="H163">
        <v>1425</v>
      </c>
      <c r="I163" t="s">
        <v>782</v>
      </c>
      <c r="J163" t="s">
        <v>783</v>
      </c>
      <c r="K163" t="s">
        <v>599</v>
      </c>
      <c r="L163" s="2">
        <v>35065</v>
      </c>
      <c r="M163" s="2"/>
      <c r="N163">
        <v>467</v>
      </c>
      <c r="O163" t="s">
        <v>1447</v>
      </c>
      <c r="P163" t="s">
        <v>1180</v>
      </c>
      <c r="Q163" t="s">
        <v>1448</v>
      </c>
      <c r="R163" t="s">
        <v>1346</v>
      </c>
      <c r="S163">
        <v>3594123975</v>
      </c>
    </row>
    <row r="164" spans="2:19" hidden="1" x14ac:dyDescent="0.3">
      <c r="B164">
        <v>958</v>
      </c>
      <c r="C164">
        <v>584</v>
      </c>
      <c r="D164" t="s">
        <v>619</v>
      </c>
      <c r="E164" t="s">
        <v>588</v>
      </c>
      <c r="F164" t="s">
        <v>589</v>
      </c>
      <c r="G164">
        <v>274</v>
      </c>
      <c r="H164">
        <v>669</v>
      </c>
      <c r="I164" t="s">
        <v>921</v>
      </c>
      <c r="J164" t="s">
        <v>922</v>
      </c>
      <c r="K164" t="s">
        <v>599</v>
      </c>
      <c r="L164" s="2">
        <v>42424</v>
      </c>
      <c r="M164" s="2"/>
      <c r="N164">
        <v>700</v>
      </c>
      <c r="O164" t="s">
        <v>1453</v>
      </c>
      <c r="P164" t="s">
        <v>1190</v>
      </c>
      <c r="Q164" t="s">
        <v>1454</v>
      </c>
      <c r="R164" t="s">
        <v>1226</v>
      </c>
      <c r="S164">
        <v>7077868681</v>
      </c>
    </row>
    <row r="165" spans="2:19" hidden="1" x14ac:dyDescent="0.3">
      <c r="B165">
        <v>455</v>
      </c>
      <c r="C165">
        <v>3853</v>
      </c>
      <c r="D165" t="s">
        <v>594</v>
      </c>
      <c r="E165" t="s">
        <v>588</v>
      </c>
      <c r="F165" t="s">
        <v>596</v>
      </c>
      <c r="G165">
        <v>172</v>
      </c>
      <c r="H165">
        <v>580</v>
      </c>
      <c r="I165" t="s">
        <v>764</v>
      </c>
      <c r="J165" t="s">
        <v>305</v>
      </c>
      <c r="K165" t="s">
        <v>599</v>
      </c>
      <c r="L165" s="2">
        <v>40824</v>
      </c>
      <c r="M165" s="2"/>
      <c r="N165">
        <v>288</v>
      </c>
      <c r="O165" t="s">
        <v>1503</v>
      </c>
      <c r="P165" t="s">
        <v>1213</v>
      </c>
      <c r="Q165" t="s">
        <v>1504</v>
      </c>
      <c r="R165" t="s">
        <v>1196</v>
      </c>
      <c r="S165">
        <v>7009589164</v>
      </c>
    </row>
    <row r="166" spans="2:19" x14ac:dyDescent="0.3">
      <c r="B166">
        <v>977</v>
      </c>
      <c r="C166">
        <v>2142</v>
      </c>
      <c r="D166" t="s">
        <v>587</v>
      </c>
      <c r="E166" t="s">
        <v>588</v>
      </c>
      <c r="F166" t="s">
        <v>596</v>
      </c>
      <c r="G166">
        <v>434</v>
      </c>
      <c r="H166">
        <v>558</v>
      </c>
      <c r="I166" t="s">
        <v>927</v>
      </c>
      <c r="J166" t="s">
        <v>719</v>
      </c>
      <c r="K166" t="s">
        <v>592</v>
      </c>
      <c r="L166" s="2">
        <v>37290</v>
      </c>
      <c r="M166" s="2">
        <v>37549</v>
      </c>
      <c r="N166">
        <v>676</v>
      </c>
      <c r="O166" t="s">
        <v>1455</v>
      </c>
      <c r="P166" t="s">
        <v>1183</v>
      </c>
      <c r="Q166" t="s">
        <v>1456</v>
      </c>
      <c r="R166" t="s">
        <v>1457</v>
      </c>
      <c r="S166">
        <v>3975638935</v>
      </c>
    </row>
    <row r="167" spans="2:19" x14ac:dyDescent="0.3">
      <c r="B167">
        <v>460</v>
      </c>
      <c r="C167">
        <v>2396</v>
      </c>
      <c r="D167" t="s">
        <v>635</v>
      </c>
      <c r="E167" t="s">
        <v>588</v>
      </c>
      <c r="F167" t="s">
        <v>589</v>
      </c>
      <c r="G167">
        <v>897</v>
      </c>
      <c r="H167">
        <v>1313</v>
      </c>
      <c r="I167" t="s">
        <v>316</v>
      </c>
      <c r="J167" t="s">
        <v>752</v>
      </c>
      <c r="K167" t="s">
        <v>592</v>
      </c>
      <c r="L167" s="2">
        <v>38458</v>
      </c>
      <c r="M167" s="2">
        <v>38610</v>
      </c>
      <c r="N167">
        <v>602</v>
      </c>
      <c r="O167" t="s">
        <v>1458</v>
      </c>
      <c r="P167" t="s">
        <v>1270</v>
      </c>
      <c r="Q167" t="s">
        <v>1459</v>
      </c>
      <c r="R167" t="s">
        <v>1323</v>
      </c>
      <c r="S167">
        <v>8049380718</v>
      </c>
    </row>
    <row r="168" spans="2:19" x14ac:dyDescent="0.3">
      <c r="B168">
        <v>473</v>
      </c>
      <c r="C168">
        <v>5197</v>
      </c>
      <c r="D168" t="s">
        <v>587</v>
      </c>
      <c r="E168" t="s">
        <v>588</v>
      </c>
      <c r="F168" t="s">
        <v>596</v>
      </c>
      <c r="G168">
        <v>94</v>
      </c>
      <c r="H168">
        <v>361</v>
      </c>
      <c r="I168" t="s">
        <v>767</v>
      </c>
      <c r="J168" t="s">
        <v>768</v>
      </c>
      <c r="K168" t="s">
        <v>592</v>
      </c>
      <c r="L168" s="2">
        <v>40933</v>
      </c>
      <c r="M168" s="2">
        <v>40925</v>
      </c>
      <c r="N168">
        <v>477</v>
      </c>
      <c r="O168" t="s">
        <v>1472</v>
      </c>
      <c r="P168" t="s">
        <v>1219</v>
      </c>
      <c r="Q168" t="s">
        <v>1473</v>
      </c>
      <c r="R168" t="s">
        <v>1370</v>
      </c>
      <c r="S168">
        <v>8326159645</v>
      </c>
    </row>
    <row r="169" spans="2:19" x14ac:dyDescent="0.3">
      <c r="B169">
        <v>659</v>
      </c>
      <c r="C169">
        <v>8747</v>
      </c>
      <c r="D169" t="s">
        <v>695</v>
      </c>
      <c r="E169" t="s">
        <v>588</v>
      </c>
      <c r="F169" t="s">
        <v>596</v>
      </c>
      <c r="G169">
        <v>442</v>
      </c>
      <c r="H169">
        <v>595</v>
      </c>
      <c r="I169" t="s">
        <v>823</v>
      </c>
      <c r="J169" t="s">
        <v>681</v>
      </c>
      <c r="K169" t="s">
        <v>592</v>
      </c>
      <c r="L169" s="2">
        <v>35847</v>
      </c>
      <c r="M169" s="2">
        <v>36049</v>
      </c>
      <c r="N169">
        <v>175</v>
      </c>
      <c r="O169" t="s">
        <v>1460</v>
      </c>
      <c r="P169" t="s">
        <v>1202</v>
      </c>
      <c r="Q169" t="s">
        <v>1461</v>
      </c>
      <c r="R169" t="s">
        <v>1231</v>
      </c>
      <c r="S169">
        <v>6417574125</v>
      </c>
    </row>
    <row r="170" spans="2:19" hidden="1" x14ac:dyDescent="0.3">
      <c r="B170">
        <v>477</v>
      </c>
      <c r="C170">
        <v>6357</v>
      </c>
      <c r="D170" t="s">
        <v>605</v>
      </c>
      <c r="E170" t="s">
        <v>588</v>
      </c>
      <c r="F170" t="s">
        <v>596</v>
      </c>
      <c r="G170">
        <v>840</v>
      </c>
      <c r="H170">
        <v>1061</v>
      </c>
      <c r="I170" t="s">
        <v>39</v>
      </c>
      <c r="J170" t="s">
        <v>769</v>
      </c>
      <c r="K170" t="s">
        <v>599</v>
      </c>
      <c r="L170" s="2">
        <v>31662</v>
      </c>
      <c r="M170" s="2"/>
      <c r="N170">
        <v>615</v>
      </c>
      <c r="O170" t="s">
        <v>1498</v>
      </c>
      <c r="P170" t="s">
        <v>1254</v>
      </c>
      <c r="Q170" t="s">
        <v>1499</v>
      </c>
      <c r="R170" t="s">
        <v>1178</v>
      </c>
      <c r="S170">
        <v>5372626672</v>
      </c>
    </row>
    <row r="171" spans="2:19" x14ac:dyDescent="0.3">
      <c r="B171">
        <v>540</v>
      </c>
      <c r="C171">
        <v>9770</v>
      </c>
      <c r="D171" t="s">
        <v>632</v>
      </c>
      <c r="E171" t="s">
        <v>588</v>
      </c>
      <c r="F171" t="s">
        <v>589</v>
      </c>
      <c r="G171">
        <v>431</v>
      </c>
      <c r="H171">
        <v>934</v>
      </c>
      <c r="I171" t="s">
        <v>788</v>
      </c>
      <c r="J171" t="s">
        <v>789</v>
      </c>
      <c r="K171" t="s">
        <v>592</v>
      </c>
      <c r="L171" s="2">
        <v>28236</v>
      </c>
      <c r="M171" s="2">
        <v>28437</v>
      </c>
      <c r="N171">
        <v>412</v>
      </c>
      <c r="O171" t="s">
        <v>1300</v>
      </c>
      <c r="P171" t="s">
        <v>1180</v>
      </c>
      <c r="Q171" t="s">
        <v>1462</v>
      </c>
      <c r="R171" t="s">
        <v>1168</v>
      </c>
      <c r="S171">
        <v>4345935028</v>
      </c>
    </row>
    <row r="172" spans="2:19" hidden="1" x14ac:dyDescent="0.3">
      <c r="B172">
        <v>500</v>
      </c>
      <c r="C172">
        <v>310</v>
      </c>
      <c r="D172" t="s">
        <v>587</v>
      </c>
      <c r="E172" t="s">
        <v>595</v>
      </c>
      <c r="F172" t="s">
        <v>596</v>
      </c>
      <c r="G172">
        <v>80</v>
      </c>
      <c r="H172">
        <v>236</v>
      </c>
      <c r="I172" t="s">
        <v>775</v>
      </c>
      <c r="J172" t="s">
        <v>776</v>
      </c>
      <c r="K172" t="s">
        <v>599</v>
      </c>
      <c r="L172" s="2">
        <v>29407</v>
      </c>
      <c r="M172" s="2"/>
      <c r="N172">
        <v>398</v>
      </c>
      <c r="O172" t="s">
        <v>1491</v>
      </c>
      <c r="P172" t="s">
        <v>1319</v>
      </c>
      <c r="Q172" t="s">
        <v>1492</v>
      </c>
      <c r="R172" t="s">
        <v>1175</v>
      </c>
      <c r="S172">
        <v>1812999737</v>
      </c>
    </row>
    <row r="173" spans="2:19" x14ac:dyDescent="0.3">
      <c r="B173">
        <v>632</v>
      </c>
      <c r="C173">
        <v>2525</v>
      </c>
      <c r="D173" t="s">
        <v>609</v>
      </c>
      <c r="E173" t="s">
        <v>595</v>
      </c>
      <c r="F173" t="s">
        <v>596</v>
      </c>
      <c r="G173">
        <v>67</v>
      </c>
      <c r="H173">
        <v>193</v>
      </c>
      <c r="I173" t="s">
        <v>82</v>
      </c>
      <c r="J173" t="s">
        <v>816</v>
      </c>
      <c r="K173" t="s">
        <v>592</v>
      </c>
      <c r="L173" s="2">
        <v>33842</v>
      </c>
      <c r="M173" s="2">
        <v>33963</v>
      </c>
      <c r="N173">
        <v>123</v>
      </c>
      <c r="O173" t="s">
        <v>1463</v>
      </c>
      <c r="P173" t="s">
        <v>1202</v>
      </c>
      <c r="Q173" t="s">
        <v>121</v>
      </c>
      <c r="R173" t="s">
        <v>1175</v>
      </c>
      <c r="S173">
        <v>1029848581</v>
      </c>
    </row>
    <row r="174" spans="2:19" x14ac:dyDescent="0.3">
      <c r="B174">
        <v>990</v>
      </c>
      <c r="C174">
        <v>7146</v>
      </c>
      <c r="D174" t="s">
        <v>594</v>
      </c>
      <c r="E174" t="s">
        <v>588</v>
      </c>
      <c r="F174" t="s">
        <v>596</v>
      </c>
      <c r="G174">
        <v>178</v>
      </c>
      <c r="H174">
        <v>646</v>
      </c>
      <c r="I174" t="s">
        <v>930</v>
      </c>
      <c r="J174" t="s">
        <v>931</v>
      </c>
      <c r="K174" t="s">
        <v>592</v>
      </c>
      <c r="L174" s="2">
        <v>37759</v>
      </c>
      <c r="M174" s="2">
        <v>37953</v>
      </c>
      <c r="N174">
        <v>433</v>
      </c>
      <c r="O174" t="s">
        <v>365</v>
      </c>
      <c r="P174" t="s">
        <v>1169</v>
      </c>
      <c r="Q174" t="s">
        <v>1465</v>
      </c>
      <c r="R174" t="s">
        <v>1466</v>
      </c>
      <c r="S174">
        <v>4382867697</v>
      </c>
    </row>
    <row r="175" spans="2:19" hidden="1" x14ac:dyDescent="0.3">
      <c r="B175">
        <v>514</v>
      </c>
      <c r="C175">
        <v>4789</v>
      </c>
      <c r="D175" t="s">
        <v>619</v>
      </c>
      <c r="E175" t="s">
        <v>595</v>
      </c>
      <c r="F175" t="s">
        <v>589</v>
      </c>
      <c r="G175">
        <v>263</v>
      </c>
      <c r="H175">
        <v>965</v>
      </c>
      <c r="I175" t="s">
        <v>780</v>
      </c>
      <c r="J175" t="s">
        <v>781</v>
      </c>
      <c r="K175" t="s">
        <v>599</v>
      </c>
      <c r="L175" s="2">
        <v>30089</v>
      </c>
      <c r="M175" s="2"/>
      <c r="N175">
        <v>634</v>
      </c>
      <c r="O175" t="s">
        <v>1267</v>
      </c>
      <c r="P175" t="s">
        <v>1180</v>
      </c>
      <c r="Q175" t="s">
        <v>1470</v>
      </c>
      <c r="R175" t="s">
        <v>1236</v>
      </c>
      <c r="S175">
        <v>1549574380</v>
      </c>
    </row>
    <row r="176" spans="2:19" hidden="1" x14ac:dyDescent="0.3">
      <c r="B176">
        <v>913</v>
      </c>
      <c r="C176">
        <v>563</v>
      </c>
      <c r="D176" t="s">
        <v>602</v>
      </c>
      <c r="E176" t="s">
        <v>595</v>
      </c>
      <c r="F176" t="s">
        <v>589</v>
      </c>
      <c r="G176">
        <v>180</v>
      </c>
      <c r="H176">
        <v>755</v>
      </c>
      <c r="I176" t="s">
        <v>827</v>
      </c>
      <c r="J176" t="s">
        <v>904</v>
      </c>
      <c r="K176" t="s">
        <v>599</v>
      </c>
      <c r="L176" s="2">
        <v>27157</v>
      </c>
      <c r="M176" s="2"/>
      <c r="N176">
        <v>244</v>
      </c>
      <c r="O176" t="s">
        <v>1467</v>
      </c>
      <c r="P176" t="s">
        <v>1169</v>
      </c>
      <c r="Q176" t="s">
        <v>1468</v>
      </c>
      <c r="R176" t="s">
        <v>1346</v>
      </c>
      <c r="S176">
        <v>8529787345</v>
      </c>
    </row>
    <row r="177" spans="2:19" hidden="1" x14ac:dyDescent="0.3">
      <c r="B177">
        <v>707</v>
      </c>
      <c r="C177">
        <v>3221</v>
      </c>
      <c r="D177" t="s">
        <v>695</v>
      </c>
      <c r="E177" t="s">
        <v>595</v>
      </c>
      <c r="F177" t="s">
        <v>596</v>
      </c>
      <c r="G177">
        <v>187</v>
      </c>
      <c r="H177">
        <v>931</v>
      </c>
      <c r="I177" t="s">
        <v>838</v>
      </c>
      <c r="J177" t="s">
        <v>839</v>
      </c>
      <c r="K177" t="s">
        <v>599</v>
      </c>
      <c r="L177" s="2">
        <v>39252</v>
      </c>
      <c r="M177" s="2"/>
      <c r="N177">
        <v>999</v>
      </c>
      <c r="O177" t="s">
        <v>1471</v>
      </c>
      <c r="P177" t="s">
        <v>1219</v>
      </c>
      <c r="Q177" t="s">
        <v>1437</v>
      </c>
      <c r="R177" t="s">
        <v>1417</v>
      </c>
      <c r="S177">
        <v>5348595059</v>
      </c>
    </row>
    <row r="178" spans="2:19" hidden="1" x14ac:dyDescent="0.3">
      <c r="B178">
        <v>847</v>
      </c>
      <c r="C178">
        <v>8183</v>
      </c>
      <c r="D178" t="s">
        <v>605</v>
      </c>
      <c r="E178" t="s">
        <v>588</v>
      </c>
      <c r="F178" t="s">
        <v>589</v>
      </c>
      <c r="G178">
        <v>906</v>
      </c>
      <c r="H178">
        <v>1297</v>
      </c>
      <c r="I178" t="s">
        <v>877</v>
      </c>
      <c r="J178" t="s">
        <v>878</v>
      </c>
      <c r="K178" t="s">
        <v>599</v>
      </c>
      <c r="L178" s="2">
        <v>30423</v>
      </c>
      <c r="M178" s="2"/>
      <c r="N178">
        <v>746</v>
      </c>
      <c r="O178" t="s">
        <v>100</v>
      </c>
      <c r="P178" t="s">
        <v>1265</v>
      </c>
      <c r="Q178" t="s">
        <v>1474</v>
      </c>
      <c r="R178" t="s">
        <v>1346</v>
      </c>
      <c r="S178">
        <v>4303568430</v>
      </c>
    </row>
    <row r="179" spans="2:19" hidden="1" x14ac:dyDescent="0.3">
      <c r="B179">
        <v>538</v>
      </c>
      <c r="C179">
        <v>1702</v>
      </c>
      <c r="D179" t="s">
        <v>609</v>
      </c>
      <c r="E179" t="s">
        <v>588</v>
      </c>
      <c r="F179" t="s">
        <v>589</v>
      </c>
      <c r="G179">
        <v>484</v>
      </c>
      <c r="H179">
        <v>863</v>
      </c>
      <c r="I179" t="s">
        <v>282</v>
      </c>
      <c r="J179" t="s">
        <v>787</v>
      </c>
      <c r="K179" t="s">
        <v>599</v>
      </c>
      <c r="L179" s="2">
        <v>40032</v>
      </c>
      <c r="M179" s="2"/>
      <c r="N179">
        <v>513</v>
      </c>
      <c r="O179" t="s">
        <v>70</v>
      </c>
      <c r="P179" t="s">
        <v>1242</v>
      </c>
      <c r="Q179" t="s">
        <v>1307</v>
      </c>
      <c r="R179" t="s">
        <v>1163</v>
      </c>
      <c r="S179">
        <v>5144195389</v>
      </c>
    </row>
    <row r="180" spans="2:19" x14ac:dyDescent="0.3">
      <c r="B180">
        <v>815</v>
      </c>
      <c r="C180">
        <v>1126</v>
      </c>
      <c r="D180" t="s">
        <v>616</v>
      </c>
      <c r="E180" t="s">
        <v>588</v>
      </c>
      <c r="F180" t="s">
        <v>596</v>
      </c>
      <c r="G180">
        <v>71</v>
      </c>
      <c r="H180">
        <v>130</v>
      </c>
      <c r="I180" t="s">
        <v>870</v>
      </c>
      <c r="J180" t="s">
        <v>871</v>
      </c>
      <c r="K180" t="s">
        <v>592</v>
      </c>
      <c r="L180" s="2">
        <v>40208</v>
      </c>
      <c r="M180" s="2">
        <v>40239</v>
      </c>
      <c r="N180">
        <v>287</v>
      </c>
      <c r="O180" t="s">
        <v>1475</v>
      </c>
      <c r="P180" t="s">
        <v>1254</v>
      </c>
      <c r="Q180" t="s">
        <v>1476</v>
      </c>
      <c r="R180" t="s">
        <v>1477</v>
      </c>
      <c r="S180">
        <v>4386754323</v>
      </c>
    </row>
    <row r="181" spans="2:19" hidden="1" x14ac:dyDescent="0.3">
      <c r="B181">
        <v>928</v>
      </c>
      <c r="C181">
        <v>4899</v>
      </c>
      <c r="D181" t="s">
        <v>619</v>
      </c>
      <c r="E181" t="s">
        <v>588</v>
      </c>
      <c r="F181" t="s">
        <v>589</v>
      </c>
      <c r="G181">
        <v>253</v>
      </c>
      <c r="H181">
        <v>904</v>
      </c>
      <c r="I181" t="s">
        <v>704</v>
      </c>
      <c r="J181" t="s">
        <v>704</v>
      </c>
      <c r="K181" t="s">
        <v>599</v>
      </c>
      <c r="L181" s="2">
        <v>26912</v>
      </c>
      <c r="M181" s="2"/>
      <c r="N181">
        <v>310</v>
      </c>
      <c r="O181" t="s">
        <v>1478</v>
      </c>
      <c r="P181" t="s">
        <v>1258</v>
      </c>
      <c r="Q181" t="s">
        <v>1479</v>
      </c>
      <c r="R181" t="s">
        <v>1231</v>
      </c>
      <c r="S181">
        <v>8824594477</v>
      </c>
    </row>
    <row r="182" spans="2:19" hidden="1" x14ac:dyDescent="0.3">
      <c r="B182">
        <v>793</v>
      </c>
      <c r="C182">
        <v>4103</v>
      </c>
      <c r="D182" t="s">
        <v>695</v>
      </c>
      <c r="E182" t="s">
        <v>595</v>
      </c>
      <c r="F182" t="s">
        <v>596</v>
      </c>
      <c r="G182">
        <v>399</v>
      </c>
      <c r="H182">
        <v>835</v>
      </c>
      <c r="I182" t="s">
        <v>168</v>
      </c>
      <c r="J182" t="s">
        <v>119</v>
      </c>
      <c r="K182" t="s">
        <v>599</v>
      </c>
      <c r="L182" s="2">
        <v>35252</v>
      </c>
      <c r="M182" s="2"/>
      <c r="N182">
        <v>512</v>
      </c>
      <c r="O182" t="s">
        <v>1480</v>
      </c>
      <c r="P182" t="s">
        <v>1262</v>
      </c>
      <c r="Q182" t="s">
        <v>1481</v>
      </c>
      <c r="R182" t="s">
        <v>1182</v>
      </c>
      <c r="S182">
        <v>3305516916</v>
      </c>
    </row>
    <row r="183" spans="2:19" x14ac:dyDescent="0.3">
      <c r="B183">
        <v>872</v>
      </c>
      <c r="C183">
        <v>7861</v>
      </c>
      <c r="D183" t="s">
        <v>695</v>
      </c>
      <c r="E183" t="s">
        <v>588</v>
      </c>
      <c r="F183" t="s">
        <v>589</v>
      </c>
      <c r="G183">
        <v>91</v>
      </c>
      <c r="H183">
        <v>242</v>
      </c>
      <c r="I183" t="s">
        <v>887</v>
      </c>
      <c r="J183" t="s">
        <v>821</v>
      </c>
      <c r="K183" t="s">
        <v>592</v>
      </c>
      <c r="L183" s="2">
        <v>39589</v>
      </c>
      <c r="M183" s="2">
        <v>39585</v>
      </c>
      <c r="N183">
        <v>693</v>
      </c>
      <c r="O183" t="s">
        <v>1484</v>
      </c>
      <c r="P183" t="s">
        <v>1173</v>
      </c>
      <c r="Q183" t="s">
        <v>1485</v>
      </c>
      <c r="R183" t="s">
        <v>1340</v>
      </c>
      <c r="S183">
        <v>6982317596</v>
      </c>
    </row>
    <row r="184" spans="2:19" hidden="1" x14ac:dyDescent="0.3">
      <c r="B184">
        <v>553</v>
      </c>
      <c r="C184">
        <v>5214</v>
      </c>
      <c r="D184" t="s">
        <v>587</v>
      </c>
      <c r="E184" t="s">
        <v>595</v>
      </c>
      <c r="F184" t="s">
        <v>596</v>
      </c>
      <c r="G184">
        <v>245</v>
      </c>
      <c r="H184">
        <v>611</v>
      </c>
      <c r="I184" t="s">
        <v>793</v>
      </c>
      <c r="J184" t="s">
        <v>794</v>
      </c>
      <c r="K184" t="s">
        <v>599</v>
      </c>
      <c r="L184" s="2">
        <v>34906</v>
      </c>
      <c r="M184" s="2"/>
      <c r="N184">
        <v>432</v>
      </c>
      <c r="O184" t="s">
        <v>1515</v>
      </c>
      <c r="P184" t="s">
        <v>1164</v>
      </c>
      <c r="Q184" t="s">
        <v>1516</v>
      </c>
      <c r="R184" t="s">
        <v>1185</v>
      </c>
      <c r="S184">
        <v>1058029786</v>
      </c>
    </row>
    <row r="185" spans="2:19" x14ac:dyDescent="0.3">
      <c r="B185">
        <v>941</v>
      </c>
      <c r="C185">
        <v>5345</v>
      </c>
      <c r="D185" t="s">
        <v>646</v>
      </c>
      <c r="E185" t="s">
        <v>588</v>
      </c>
      <c r="F185" t="s">
        <v>596</v>
      </c>
      <c r="G185">
        <v>735</v>
      </c>
      <c r="H185">
        <v>1181</v>
      </c>
      <c r="I185" t="s">
        <v>913</v>
      </c>
      <c r="J185" t="s">
        <v>914</v>
      </c>
      <c r="K185" t="s">
        <v>592</v>
      </c>
      <c r="L185" s="2">
        <v>40360</v>
      </c>
      <c r="M185" s="2">
        <v>40418</v>
      </c>
      <c r="N185">
        <v>238</v>
      </c>
      <c r="O185" t="s">
        <v>1486</v>
      </c>
      <c r="P185" t="s">
        <v>1183</v>
      </c>
      <c r="Q185" t="s">
        <v>1487</v>
      </c>
      <c r="R185" t="s">
        <v>1182</v>
      </c>
      <c r="S185">
        <v>2452732341</v>
      </c>
    </row>
    <row r="186" spans="2:19" hidden="1" x14ac:dyDescent="0.3">
      <c r="B186">
        <v>579</v>
      </c>
      <c r="C186">
        <v>4892</v>
      </c>
      <c r="D186" t="s">
        <v>602</v>
      </c>
      <c r="E186" t="s">
        <v>595</v>
      </c>
      <c r="F186" t="s">
        <v>589</v>
      </c>
      <c r="G186">
        <v>913</v>
      </c>
      <c r="H186">
        <v>1385</v>
      </c>
      <c r="I186" t="s">
        <v>800</v>
      </c>
      <c r="J186" t="s">
        <v>801</v>
      </c>
      <c r="K186" t="s">
        <v>599</v>
      </c>
      <c r="L186" s="2">
        <v>42725</v>
      </c>
      <c r="M186" s="2"/>
      <c r="N186">
        <v>957</v>
      </c>
      <c r="O186" t="s">
        <v>1521</v>
      </c>
      <c r="P186" t="s">
        <v>1219</v>
      </c>
      <c r="Q186" t="s">
        <v>1522</v>
      </c>
      <c r="R186" t="s">
        <v>1231</v>
      </c>
      <c r="S186">
        <v>1160558300</v>
      </c>
    </row>
    <row r="187" spans="2:19" hidden="1" x14ac:dyDescent="0.3">
      <c r="B187">
        <v>731</v>
      </c>
      <c r="C187">
        <v>6191</v>
      </c>
      <c r="D187" t="s">
        <v>619</v>
      </c>
      <c r="E187" t="s">
        <v>595</v>
      </c>
      <c r="F187" t="s">
        <v>589</v>
      </c>
      <c r="G187">
        <v>970</v>
      </c>
      <c r="H187">
        <v>1242</v>
      </c>
      <c r="I187" t="s">
        <v>850</v>
      </c>
      <c r="J187" t="s">
        <v>851</v>
      </c>
      <c r="K187" t="s">
        <v>599</v>
      </c>
      <c r="L187" s="2">
        <v>30502</v>
      </c>
      <c r="M187" s="2"/>
      <c r="N187">
        <v>400</v>
      </c>
      <c r="O187" t="s">
        <v>1488</v>
      </c>
      <c r="P187" t="s">
        <v>1183</v>
      </c>
      <c r="Q187" t="s">
        <v>1489</v>
      </c>
      <c r="R187" t="s">
        <v>1490</v>
      </c>
      <c r="S187">
        <v>1402030924</v>
      </c>
    </row>
    <row r="188" spans="2:19" hidden="1" x14ac:dyDescent="0.3">
      <c r="B188">
        <v>589</v>
      </c>
      <c r="C188">
        <v>7513</v>
      </c>
      <c r="D188" t="s">
        <v>587</v>
      </c>
      <c r="E188" t="s">
        <v>588</v>
      </c>
      <c r="F188" t="s">
        <v>589</v>
      </c>
      <c r="G188">
        <v>516</v>
      </c>
      <c r="H188">
        <v>1084</v>
      </c>
      <c r="I188" t="s">
        <v>806</v>
      </c>
      <c r="J188" t="s">
        <v>807</v>
      </c>
      <c r="K188" t="s">
        <v>599</v>
      </c>
      <c r="L188" s="2">
        <v>25970</v>
      </c>
      <c r="M188" s="2"/>
      <c r="N188">
        <v>473</v>
      </c>
      <c r="O188" t="s">
        <v>1506</v>
      </c>
      <c r="P188" t="s">
        <v>1223</v>
      </c>
      <c r="Q188" t="s">
        <v>1507</v>
      </c>
      <c r="R188" t="s">
        <v>1312</v>
      </c>
      <c r="S188">
        <v>3349318383</v>
      </c>
    </row>
    <row r="189" spans="2:19" x14ac:dyDescent="0.3">
      <c r="B189">
        <v>787</v>
      </c>
      <c r="C189">
        <v>2159</v>
      </c>
      <c r="D189" t="s">
        <v>587</v>
      </c>
      <c r="E189" t="s">
        <v>588</v>
      </c>
      <c r="F189" t="s">
        <v>589</v>
      </c>
      <c r="G189">
        <v>187</v>
      </c>
      <c r="H189">
        <v>864</v>
      </c>
      <c r="I189" t="s">
        <v>87</v>
      </c>
      <c r="J189" t="s">
        <v>867</v>
      </c>
      <c r="K189" t="s">
        <v>592</v>
      </c>
      <c r="L189" s="2">
        <v>40630</v>
      </c>
      <c r="M189" s="2">
        <v>40719</v>
      </c>
      <c r="N189">
        <v>193</v>
      </c>
      <c r="O189" t="s">
        <v>1495</v>
      </c>
      <c r="P189" t="s">
        <v>1169</v>
      </c>
      <c r="Q189" t="s">
        <v>1496</v>
      </c>
      <c r="R189" t="s">
        <v>1163</v>
      </c>
      <c r="S189">
        <v>2906446799</v>
      </c>
    </row>
    <row r="190" spans="2:19" x14ac:dyDescent="0.3">
      <c r="B190">
        <v>749</v>
      </c>
      <c r="C190">
        <v>3569</v>
      </c>
      <c r="D190" t="s">
        <v>695</v>
      </c>
      <c r="E190" t="s">
        <v>588</v>
      </c>
      <c r="F190" t="s">
        <v>589</v>
      </c>
      <c r="G190">
        <v>262</v>
      </c>
      <c r="H190">
        <v>875</v>
      </c>
      <c r="I190" t="s">
        <v>856</v>
      </c>
      <c r="J190" t="s">
        <v>207</v>
      </c>
      <c r="K190" t="s">
        <v>592</v>
      </c>
      <c r="L190" s="2">
        <v>41759</v>
      </c>
      <c r="M190" s="2">
        <v>41822</v>
      </c>
      <c r="N190">
        <v>33</v>
      </c>
      <c r="O190" t="s">
        <v>320</v>
      </c>
      <c r="P190" t="s">
        <v>1265</v>
      </c>
      <c r="Q190" t="s">
        <v>1497</v>
      </c>
      <c r="R190" t="s">
        <v>1165</v>
      </c>
      <c r="S190">
        <v>6522949251</v>
      </c>
    </row>
    <row r="191" spans="2:19" x14ac:dyDescent="0.3">
      <c r="B191">
        <v>630</v>
      </c>
      <c r="C191">
        <v>6772</v>
      </c>
      <c r="D191" t="s">
        <v>619</v>
      </c>
      <c r="E191" t="s">
        <v>595</v>
      </c>
      <c r="F191" t="s">
        <v>596</v>
      </c>
      <c r="G191">
        <v>868</v>
      </c>
      <c r="H191">
        <v>1320</v>
      </c>
      <c r="I191" t="s">
        <v>815</v>
      </c>
      <c r="J191" t="s">
        <v>12</v>
      </c>
      <c r="K191" t="s">
        <v>592</v>
      </c>
      <c r="L191" s="2">
        <v>39867</v>
      </c>
      <c r="M191" s="2">
        <v>40085</v>
      </c>
      <c r="N191">
        <v>885</v>
      </c>
      <c r="O191" t="s">
        <v>1250</v>
      </c>
      <c r="P191" t="s">
        <v>1206</v>
      </c>
      <c r="Q191" t="s">
        <v>786</v>
      </c>
      <c r="R191" t="s">
        <v>1249</v>
      </c>
      <c r="S191">
        <v>9875605267</v>
      </c>
    </row>
    <row r="192" spans="2:19" x14ac:dyDescent="0.3">
      <c r="B192">
        <v>691</v>
      </c>
      <c r="C192">
        <v>2096</v>
      </c>
      <c r="D192" t="s">
        <v>609</v>
      </c>
      <c r="E192" t="s">
        <v>595</v>
      </c>
      <c r="F192" t="s">
        <v>596</v>
      </c>
      <c r="G192">
        <v>955</v>
      </c>
      <c r="H192">
        <v>1369</v>
      </c>
      <c r="I192" t="s">
        <v>831</v>
      </c>
      <c r="J192" t="s">
        <v>832</v>
      </c>
      <c r="K192" t="s">
        <v>592</v>
      </c>
      <c r="L192" s="2">
        <v>41031</v>
      </c>
      <c r="M192" s="2">
        <v>41141</v>
      </c>
      <c r="N192">
        <v>340</v>
      </c>
      <c r="O192" t="s">
        <v>172</v>
      </c>
      <c r="P192" t="s">
        <v>1262</v>
      </c>
      <c r="Q192" t="s">
        <v>1500</v>
      </c>
      <c r="R192" t="s">
        <v>1175</v>
      </c>
      <c r="S192">
        <v>6431033790</v>
      </c>
    </row>
    <row r="193" spans="2:19" x14ac:dyDescent="0.3">
      <c r="B193">
        <v>668</v>
      </c>
      <c r="C193">
        <v>2378</v>
      </c>
      <c r="D193" t="s">
        <v>632</v>
      </c>
      <c r="E193" t="s">
        <v>595</v>
      </c>
      <c r="F193" t="s">
        <v>589</v>
      </c>
      <c r="G193">
        <v>938</v>
      </c>
      <c r="H193">
        <v>1067</v>
      </c>
      <c r="I193" t="s">
        <v>826</v>
      </c>
      <c r="J193" t="s">
        <v>827</v>
      </c>
      <c r="K193" t="s">
        <v>592</v>
      </c>
      <c r="L193" s="2">
        <v>26460</v>
      </c>
      <c r="M193" s="2">
        <v>26466</v>
      </c>
      <c r="N193">
        <v>505</v>
      </c>
      <c r="O193" t="s">
        <v>1510</v>
      </c>
      <c r="P193" t="s">
        <v>1187</v>
      </c>
      <c r="Q193" t="s">
        <v>1511</v>
      </c>
      <c r="R193" t="s">
        <v>1252</v>
      </c>
      <c r="S193">
        <v>8692599127</v>
      </c>
    </row>
    <row r="194" spans="2:19" x14ac:dyDescent="0.3">
      <c r="B194">
        <v>786</v>
      </c>
      <c r="C194">
        <v>5209</v>
      </c>
      <c r="D194" t="s">
        <v>616</v>
      </c>
      <c r="E194" t="s">
        <v>588</v>
      </c>
      <c r="F194" t="s">
        <v>589</v>
      </c>
      <c r="G194">
        <v>372</v>
      </c>
      <c r="H194">
        <v>679</v>
      </c>
      <c r="I194" t="s">
        <v>865</v>
      </c>
      <c r="J194" t="s">
        <v>866</v>
      </c>
      <c r="K194" t="s">
        <v>592</v>
      </c>
      <c r="L194" s="2">
        <v>27917</v>
      </c>
      <c r="M194" s="2">
        <v>28003</v>
      </c>
      <c r="N194">
        <v>649</v>
      </c>
      <c r="O194" t="s">
        <v>1501</v>
      </c>
      <c r="P194" t="s">
        <v>1164</v>
      </c>
      <c r="Q194" t="s">
        <v>1502</v>
      </c>
      <c r="R194" t="s">
        <v>1194</v>
      </c>
      <c r="S194">
        <v>7665617991</v>
      </c>
    </row>
    <row r="195" spans="2:19" hidden="1" x14ac:dyDescent="0.3">
      <c r="B195">
        <v>693</v>
      </c>
      <c r="C195">
        <v>8737</v>
      </c>
      <c r="D195" t="s">
        <v>602</v>
      </c>
      <c r="E195" t="s">
        <v>588</v>
      </c>
      <c r="F195" t="s">
        <v>589</v>
      </c>
      <c r="G195">
        <v>715</v>
      </c>
      <c r="H195">
        <v>1271</v>
      </c>
      <c r="I195" t="s">
        <v>207</v>
      </c>
      <c r="J195" t="s">
        <v>657</v>
      </c>
      <c r="K195" t="s">
        <v>599</v>
      </c>
      <c r="L195" s="2">
        <v>30685</v>
      </c>
      <c r="M195" s="2"/>
      <c r="N195">
        <v>865</v>
      </c>
      <c r="O195" t="s">
        <v>1524</v>
      </c>
      <c r="P195" t="s">
        <v>1262</v>
      </c>
      <c r="Q195" t="s">
        <v>1525</v>
      </c>
      <c r="R195" t="s">
        <v>1457</v>
      </c>
      <c r="S195">
        <v>6828905297</v>
      </c>
    </row>
    <row r="196" spans="2:19" x14ac:dyDescent="0.3">
      <c r="B196">
        <v>947</v>
      </c>
      <c r="C196">
        <v>515</v>
      </c>
      <c r="D196" t="s">
        <v>605</v>
      </c>
      <c r="E196" t="s">
        <v>588</v>
      </c>
      <c r="F196" t="s">
        <v>589</v>
      </c>
      <c r="G196">
        <v>665</v>
      </c>
      <c r="H196">
        <v>1257</v>
      </c>
      <c r="I196" t="s">
        <v>917</v>
      </c>
      <c r="J196" t="s">
        <v>918</v>
      </c>
      <c r="K196" t="s">
        <v>592</v>
      </c>
      <c r="L196" s="2">
        <v>31792</v>
      </c>
      <c r="M196" s="2">
        <v>31897</v>
      </c>
      <c r="N196">
        <v>898</v>
      </c>
      <c r="O196" t="s">
        <v>94</v>
      </c>
      <c r="P196" t="s">
        <v>1219</v>
      </c>
      <c r="Q196" t="s">
        <v>1505</v>
      </c>
      <c r="R196" t="s">
        <v>1312</v>
      </c>
      <c r="S196">
        <v>3097734889</v>
      </c>
    </row>
    <row r="197" spans="2:19" hidden="1" x14ac:dyDescent="0.3">
      <c r="B197">
        <v>863</v>
      </c>
      <c r="C197">
        <v>9030</v>
      </c>
      <c r="D197" t="s">
        <v>695</v>
      </c>
      <c r="E197" t="s">
        <v>588</v>
      </c>
      <c r="F197" t="s">
        <v>596</v>
      </c>
      <c r="G197">
        <v>412</v>
      </c>
      <c r="H197">
        <v>872</v>
      </c>
      <c r="I197" t="s">
        <v>882</v>
      </c>
      <c r="J197" t="s">
        <v>883</v>
      </c>
      <c r="K197" t="s">
        <v>599</v>
      </c>
      <c r="L197" s="2">
        <v>27457</v>
      </c>
      <c r="M197" s="2"/>
      <c r="N197">
        <v>23</v>
      </c>
      <c r="O197" t="s">
        <v>1508</v>
      </c>
      <c r="P197" t="s">
        <v>1198</v>
      </c>
      <c r="Q197" t="s">
        <v>1509</v>
      </c>
      <c r="R197" t="s">
        <v>1160</v>
      </c>
      <c r="S197">
        <v>2261795235</v>
      </c>
    </row>
    <row r="198" spans="2:19" hidden="1" x14ac:dyDescent="0.3">
      <c r="B198">
        <v>748</v>
      </c>
      <c r="C198">
        <v>2969</v>
      </c>
      <c r="D198" t="s">
        <v>602</v>
      </c>
      <c r="E198" t="s">
        <v>595</v>
      </c>
      <c r="F198" t="s">
        <v>596</v>
      </c>
      <c r="G198">
        <v>600</v>
      </c>
      <c r="H198">
        <v>1048</v>
      </c>
      <c r="I198" t="s">
        <v>854</v>
      </c>
      <c r="J198" t="s">
        <v>855</v>
      </c>
      <c r="K198" t="s">
        <v>599</v>
      </c>
      <c r="L198" s="2">
        <v>31904</v>
      </c>
      <c r="M198" s="2"/>
      <c r="N198">
        <v>431</v>
      </c>
      <c r="O198" t="s">
        <v>1438</v>
      </c>
      <c r="P198" t="s">
        <v>1246</v>
      </c>
      <c r="Q198" t="s">
        <v>1523</v>
      </c>
      <c r="R198" t="s">
        <v>1165</v>
      </c>
      <c r="S198">
        <v>7461936580</v>
      </c>
    </row>
    <row r="199" spans="2:19" hidden="1" x14ac:dyDescent="0.3">
      <c r="B199">
        <v>835</v>
      </c>
      <c r="C199">
        <v>7587</v>
      </c>
      <c r="D199" t="s">
        <v>632</v>
      </c>
      <c r="E199" t="s">
        <v>588</v>
      </c>
      <c r="F199" t="s">
        <v>596</v>
      </c>
      <c r="G199">
        <v>638</v>
      </c>
      <c r="H199">
        <v>1314</v>
      </c>
      <c r="I199" t="s">
        <v>875</v>
      </c>
      <c r="J199" t="s">
        <v>612</v>
      </c>
      <c r="K199" t="s">
        <v>599</v>
      </c>
      <c r="L199" s="2">
        <v>28130</v>
      </c>
      <c r="M199" s="2"/>
      <c r="N199">
        <v>988</v>
      </c>
      <c r="O199" t="s">
        <v>1512</v>
      </c>
      <c r="P199" t="s">
        <v>1190</v>
      </c>
      <c r="Q199" t="s">
        <v>1513</v>
      </c>
      <c r="R199" t="s">
        <v>1514</v>
      </c>
      <c r="S199">
        <v>9918649402</v>
      </c>
    </row>
    <row r="200" spans="2:19" x14ac:dyDescent="0.3">
      <c r="B200">
        <v>861</v>
      </c>
      <c r="C200">
        <v>8249</v>
      </c>
      <c r="D200" t="s">
        <v>632</v>
      </c>
      <c r="E200" t="s">
        <v>588</v>
      </c>
      <c r="F200" t="s">
        <v>596</v>
      </c>
      <c r="G200">
        <v>916</v>
      </c>
      <c r="H200">
        <v>1255</v>
      </c>
      <c r="I200" t="s">
        <v>272</v>
      </c>
      <c r="J200" t="s">
        <v>881</v>
      </c>
      <c r="K200" t="s">
        <v>592</v>
      </c>
      <c r="L200" s="2">
        <v>35104</v>
      </c>
      <c r="M200" s="2">
        <v>35321</v>
      </c>
      <c r="N200">
        <v>948</v>
      </c>
      <c r="O200" t="s">
        <v>1447</v>
      </c>
      <c r="P200" t="s">
        <v>1164</v>
      </c>
      <c r="Q200" t="s">
        <v>1517</v>
      </c>
      <c r="R200" t="s">
        <v>1346</v>
      </c>
      <c r="S200">
        <v>2276744816</v>
      </c>
    </row>
    <row r="201" spans="2:19" hidden="1" x14ac:dyDescent="0.3">
      <c r="B201">
        <v>895</v>
      </c>
      <c r="C201">
        <v>2037</v>
      </c>
      <c r="D201" t="s">
        <v>587</v>
      </c>
      <c r="E201" t="s">
        <v>588</v>
      </c>
      <c r="F201" t="s">
        <v>589</v>
      </c>
      <c r="G201">
        <v>271</v>
      </c>
      <c r="H201">
        <v>704</v>
      </c>
      <c r="I201" t="s">
        <v>892</v>
      </c>
      <c r="J201" t="s">
        <v>893</v>
      </c>
      <c r="K201" t="s">
        <v>599</v>
      </c>
      <c r="L201" s="2">
        <v>40252</v>
      </c>
      <c r="M201" s="2"/>
      <c r="N201">
        <v>11</v>
      </c>
      <c r="O201" t="s">
        <v>354</v>
      </c>
      <c r="P201" t="s">
        <v>1229</v>
      </c>
      <c r="Q201" t="s">
        <v>1518</v>
      </c>
      <c r="R201" t="s">
        <v>1519</v>
      </c>
      <c r="S201">
        <v>7945949825</v>
      </c>
    </row>
    <row r="202" spans="2:19" hidden="1" x14ac:dyDescent="0.3">
      <c r="B202">
        <v>792</v>
      </c>
      <c r="C202">
        <v>1303</v>
      </c>
      <c r="D202" t="s">
        <v>587</v>
      </c>
      <c r="E202" t="s">
        <v>595</v>
      </c>
      <c r="F202" t="s">
        <v>596</v>
      </c>
      <c r="G202">
        <v>808</v>
      </c>
      <c r="H202">
        <v>1257</v>
      </c>
      <c r="I202" t="s">
        <v>868</v>
      </c>
      <c r="J202" t="s">
        <v>869</v>
      </c>
      <c r="K202" t="s">
        <v>599</v>
      </c>
      <c r="L202" s="2">
        <v>39715</v>
      </c>
      <c r="M202" s="2"/>
      <c r="N202">
        <v>332</v>
      </c>
      <c r="O202" t="s">
        <v>264</v>
      </c>
      <c r="P202" t="s">
        <v>1183</v>
      </c>
      <c r="Q202" t="s">
        <v>17</v>
      </c>
      <c r="R202" t="s">
        <v>1249</v>
      </c>
      <c r="S202">
        <v>9621041593</v>
      </c>
    </row>
    <row r="203" spans="2:19" x14ac:dyDescent="0.3">
      <c r="B203">
        <v>866</v>
      </c>
      <c r="C203">
        <v>2401</v>
      </c>
      <c r="D203" t="s">
        <v>632</v>
      </c>
      <c r="E203" t="s">
        <v>588</v>
      </c>
      <c r="F203" t="s">
        <v>596</v>
      </c>
      <c r="G203">
        <v>691</v>
      </c>
      <c r="H203">
        <v>1260</v>
      </c>
      <c r="I203" t="s">
        <v>95</v>
      </c>
      <c r="J203" t="s">
        <v>884</v>
      </c>
      <c r="K203" t="s">
        <v>592</v>
      </c>
      <c r="L203" s="2">
        <v>34721</v>
      </c>
      <c r="M203" s="2">
        <v>34700</v>
      </c>
      <c r="N203">
        <v>204</v>
      </c>
      <c r="O203" t="s">
        <v>1520</v>
      </c>
      <c r="P203" t="s">
        <v>1262</v>
      </c>
      <c r="Q203" t="s">
        <v>17</v>
      </c>
      <c r="R203" t="s">
        <v>1160</v>
      </c>
      <c r="S203">
        <v>4209429743</v>
      </c>
    </row>
    <row r="204" spans="2:19" x14ac:dyDescent="0.3">
      <c r="B204">
        <v>955</v>
      </c>
      <c r="C204">
        <v>2104</v>
      </c>
      <c r="D204" t="s">
        <v>602</v>
      </c>
      <c r="E204" t="s">
        <v>588</v>
      </c>
      <c r="F204" t="s">
        <v>589</v>
      </c>
      <c r="G204">
        <v>957</v>
      </c>
      <c r="H204">
        <v>1007</v>
      </c>
      <c r="I204" t="s">
        <v>919</v>
      </c>
      <c r="J204" t="s">
        <v>920</v>
      </c>
      <c r="K204" t="s">
        <v>592</v>
      </c>
      <c r="L204" s="2">
        <v>33734</v>
      </c>
      <c r="M204" s="2">
        <v>33965</v>
      </c>
      <c r="N204">
        <v>874</v>
      </c>
      <c r="O204" t="s">
        <v>257</v>
      </c>
      <c r="P204" t="s">
        <v>1219</v>
      </c>
      <c r="Q204" t="s">
        <v>1526</v>
      </c>
      <c r="R204" t="s">
        <v>1215</v>
      </c>
      <c r="S204">
        <v>2273691148</v>
      </c>
    </row>
    <row r="205" spans="2:19" x14ac:dyDescent="0.3">
      <c r="B205">
        <v>924</v>
      </c>
      <c r="C205">
        <v>3624</v>
      </c>
      <c r="D205" t="s">
        <v>594</v>
      </c>
      <c r="E205" t="s">
        <v>588</v>
      </c>
      <c r="F205" t="s">
        <v>596</v>
      </c>
      <c r="G205">
        <v>606</v>
      </c>
      <c r="H205">
        <v>1021</v>
      </c>
      <c r="I205" t="s">
        <v>905</v>
      </c>
      <c r="J205" t="s">
        <v>906</v>
      </c>
      <c r="K205" t="s">
        <v>592</v>
      </c>
      <c r="L205" s="2">
        <v>42032</v>
      </c>
      <c r="M205" s="2">
        <v>42083</v>
      </c>
      <c r="N205">
        <v>236</v>
      </c>
      <c r="O205" t="s">
        <v>1298</v>
      </c>
      <c r="P205" t="s">
        <v>1254</v>
      </c>
      <c r="Q205" t="s">
        <v>1527</v>
      </c>
      <c r="R205" t="s">
        <v>1160</v>
      </c>
      <c r="S205">
        <v>2261152495</v>
      </c>
    </row>
  </sheetData>
  <mergeCells count="2">
    <mergeCell ref="D3:P3"/>
    <mergeCell ref="D2:O2"/>
  </mergeCells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356C-C58D-4B4E-A494-C73223067939}">
  <dimension ref="B2:Q206"/>
  <sheetViews>
    <sheetView topLeftCell="I1" workbookViewId="0">
      <selection activeCell="B3" sqref="B3:K4"/>
    </sheetView>
  </sheetViews>
  <sheetFormatPr defaultRowHeight="14.4" x14ac:dyDescent="0.3"/>
  <cols>
    <col min="1" max="1" width="8.44140625" bestFit="1" customWidth="1"/>
    <col min="2" max="2" width="11.33203125" style="1" customWidth="1"/>
    <col min="3" max="3" width="9.44140625" style="1" customWidth="1"/>
    <col min="4" max="4" width="20.6640625" style="1" bestFit="1" customWidth="1"/>
    <col min="5" max="5" width="17.6640625" style="1" customWidth="1"/>
    <col min="6" max="6" width="11.6640625" style="1" bestFit="1" customWidth="1"/>
    <col min="7" max="7" width="13.88671875" style="1" bestFit="1" customWidth="1"/>
    <col min="8" max="8" width="14.88671875" style="1" bestFit="1" customWidth="1"/>
    <col min="9" max="9" width="16.88671875" style="1" customWidth="1"/>
    <col min="10" max="10" width="39.88671875" style="1" bestFit="1" customWidth="1"/>
    <col min="11" max="11" width="41.109375" style="1" bestFit="1" customWidth="1"/>
    <col min="14" max="14" width="21.44140625" bestFit="1" customWidth="1"/>
    <col min="15" max="15" width="16.33203125" bestFit="1" customWidth="1"/>
    <col min="16" max="16" width="7.6640625" bestFit="1" customWidth="1"/>
    <col min="17" max="17" width="11.33203125" bestFit="1" customWidth="1"/>
  </cols>
  <sheetData>
    <row r="2" spans="2:17" ht="15.6" x14ac:dyDescent="0.3">
      <c r="B2" s="35" t="s">
        <v>1687</v>
      </c>
      <c r="C2" s="35"/>
      <c r="D2" s="35"/>
      <c r="E2" s="35"/>
      <c r="F2" s="35"/>
      <c r="G2" s="35"/>
      <c r="H2" s="35"/>
      <c r="I2" s="35"/>
      <c r="J2" s="35"/>
      <c r="K2" s="35"/>
    </row>
    <row r="3" spans="2:17" ht="15" customHeight="1" x14ac:dyDescent="0.3">
      <c r="B3" s="37" t="s">
        <v>1688</v>
      </c>
      <c r="C3" s="37"/>
      <c r="D3" s="37"/>
      <c r="E3" s="37"/>
      <c r="F3" s="37"/>
      <c r="G3" s="37"/>
      <c r="H3" s="37"/>
      <c r="I3" s="37"/>
      <c r="J3" s="37"/>
      <c r="K3" s="37"/>
    </row>
    <row r="4" spans="2:17" x14ac:dyDescent="0.3">
      <c r="B4" s="37"/>
      <c r="C4" s="37"/>
      <c r="D4" s="37"/>
      <c r="E4" s="37"/>
      <c r="F4" s="37"/>
      <c r="G4" s="37"/>
      <c r="H4" s="37"/>
      <c r="I4" s="37"/>
      <c r="J4" s="37"/>
      <c r="K4" s="37"/>
    </row>
    <row r="6" spans="2:17" x14ac:dyDescent="0.3">
      <c r="B6" s="1" t="s">
        <v>576</v>
      </c>
      <c r="C6" s="1" t="s">
        <v>0</v>
      </c>
      <c r="D6" s="1" t="s">
        <v>577</v>
      </c>
      <c r="E6" s="1" t="s">
        <v>578</v>
      </c>
      <c r="F6" s="1" t="s">
        <v>579</v>
      </c>
      <c r="G6" s="1" t="s">
        <v>580</v>
      </c>
      <c r="H6" s="1" t="s">
        <v>581</v>
      </c>
      <c r="I6" s="14" t="s">
        <v>1690</v>
      </c>
      <c r="J6" s="1" t="s">
        <v>582</v>
      </c>
      <c r="K6" s="1" t="s">
        <v>583</v>
      </c>
      <c r="N6" s="10" t="s">
        <v>1691</v>
      </c>
      <c r="O6" s="10" t="s">
        <v>1665</v>
      </c>
    </row>
    <row r="7" spans="2:17" x14ac:dyDescent="0.3">
      <c r="B7" s="1">
        <v>690</v>
      </c>
      <c r="C7" s="1">
        <v>230</v>
      </c>
      <c r="D7" s="1" t="s">
        <v>616</v>
      </c>
      <c r="E7" s="1" t="s">
        <v>595</v>
      </c>
      <c r="F7" s="1" t="s">
        <v>596</v>
      </c>
      <c r="G7" s="1">
        <v>553</v>
      </c>
      <c r="H7" s="1">
        <v>1210</v>
      </c>
      <c r="I7" s="14">
        <f>Shipment_Details__5[[#This Row],[SH_WEIGHT]]/Shipment_Details__5[[#This Row],[SH_CHARGES]]</f>
        <v>0.45702479338842977</v>
      </c>
      <c r="J7" s="1" t="s">
        <v>829</v>
      </c>
      <c r="K7" s="1" t="s">
        <v>830</v>
      </c>
      <c r="N7" s="10" t="s">
        <v>1635</v>
      </c>
      <c r="O7" t="s">
        <v>596</v>
      </c>
      <c r="P7" t="s">
        <v>589</v>
      </c>
      <c r="Q7" t="s">
        <v>1636</v>
      </c>
    </row>
    <row r="8" spans="2:17" x14ac:dyDescent="0.3">
      <c r="B8" s="1">
        <v>933</v>
      </c>
      <c r="C8" s="1">
        <v>3189</v>
      </c>
      <c r="D8" s="1" t="s">
        <v>616</v>
      </c>
      <c r="E8" s="1" t="s">
        <v>588</v>
      </c>
      <c r="F8" s="1" t="s">
        <v>589</v>
      </c>
      <c r="G8" s="1">
        <v>810</v>
      </c>
      <c r="H8" s="1">
        <v>1114</v>
      </c>
      <c r="I8" s="14">
        <f>Shipment_Details__5[[#This Row],[SH_WEIGHT]]/Shipment_Details__5[[#This Row],[SH_CHARGES]]</f>
        <v>0.72710951526032319</v>
      </c>
      <c r="J8" s="1" t="s">
        <v>907</v>
      </c>
      <c r="K8" s="1" t="s">
        <v>908</v>
      </c>
      <c r="N8" s="11" t="s">
        <v>588</v>
      </c>
      <c r="O8" s="15">
        <v>0.49806687091865454</v>
      </c>
      <c r="P8" s="15">
        <v>0.54815294617666876</v>
      </c>
      <c r="Q8" s="15">
        <v>0.52503629605758528</v>
      </c>
    </row>
    <row r="9" spans="2:17" x14ac:dyDescent="0.3">
      <c r="B9" s="1">
        <v>261</v>
      </c>
      <c r="C9" s="1">
        <v>2216</v>
      </c>
      <c r="D9" s="1" t="s">
        <v>632</v>
      </c>
      <c r="E9" s="1" t="s">
        <v>595</v>
      </c>
      <c r="F9" s="1" t="s">
        <v>589</v>
      </c>
      <c r="G9" s="1">
        <v>994</v>
      </c>
      <c r="H9" s="1">
        <v>1020</v>
      </c>
      <c r="I9" s="14">
        <f>Shipment_Details__5[[#This Row],[SH_WEIGHT]]/Shipment_Details__5[[#This Row],[SH_CHARGES]]</f>
        <v>0.97450980392156861</v>
      </c>
      <c r="J9" s="1" t="s">
        <v>702</v>
      </c>
      <c r="K9" s="1" t="s">
        <v>703</v>
      </c>
      <c r="N9" s="11" t="s">
        <v>595</v>
      </c>
      <c r="O9" s="15">
        <v>0.57496757255974107</v>
      </c>
      <c r="P9" s="15">
        <v>0.53887399409530023</v>
      </c>
      <c r="Q9" s="15">
        <v>0.55741748394859103</v>
      </c>
    </row>
    <row r="10" spans="2:17" x14ac:dyDescent="0.3">
      <c r="B10" s="1">
        <v>445</v>
      </c>
      <c r="C10" s="1">
        <v>1904</v>
      </c>
      <c r="D10" s="1" t="s">
        <v>602</v>
      </c>
      <c r="E10" s="1" t="s">
        <v>595</v>
      </c>
      <c r="F10" s="1" t="s">
        <v>589</v>
      </c>
      <c r="G10" s="1">
        <v>598</v>
      </c>
      <c r="H10" s="1">
        <v>1351</v>
      </c>
      <c r="I10" s="14">
        <f>Shipment_Details__5[[#This Row],[SH_WEIGHT]]/Shipment_Details__5[[#This Row],[SH_CHARGES]]</f>
        <v>0.44263508512213173</v>
      </c>
      <c r="J10" s="1" t="s">
        <v>760</v>
      </c>
      <c r="K10" s="1" t="s">
        <v>761</v>
      </c>
      <c r="N10" s="11" t="s">
        <v>1636</v>
      </c>
      <c r="O10" s="15">
        <v>0.54201012899927559</v>
      </c>
      <c r="P10" s="15">
        <v>0.54333152989909483</v>
      </c>
      <c r="Q10" s="15">
        <v>0.54268404345818344</v>
      </c>
    </row>
    <row r="11" spans="2:17" x14ac:dyDescent="0.3">
      <c r="B11" s="1">
        <v>722</v>
      </c>
      <c r="C11" s="1">
        <v>7342</v>
      </c>
      <c r="D11" s="1" t="s">
        <v>635</v>
      </c>
      <c r="E11" s="1" t="s">
        <v>588</v>
      </c>
      <c r="F11" s="1" t="s">
        <v>589</v>
      </c>
      <c r="G11" s="1">
        <v>412</v>
      </c>
      <c r="H11" s="1">
        <v>566</v>
      </c>
      <c r="I11" s="14">
        <f>Shipment_Details__5[[#This Row],[SH_WEIGHT]]/Shipment_Details__5[[#This Row],[SH_CHARGES]]</f>
        <v>0.72791519434628971</v>
      </c>
      <c r="J11" s="1" t="s">
        <v>846</v>
      </c>
      <c r="K11" s="1" t="s">
        <v>847</v>
      </c>
    </row>
    <row r="12" spans="2:17" x14ac:dyDescent="0.3">
      <c r="B12" s="1">
        <v>129</v>
      </c>
      <c r="C12" s="1">
        <v>7633</v>
      </c>
      <c r="D12" s="1" t="s">
        <v>646</v>
      </c>
      <c r="E12" s="1" t="s">
        <v>595</v>
      </c>
      <c r="F12" s="1" t="s">
        <v>596</v>
      </c>
      <c r="G12" s="1">
        <v>379</v>
      </c>
      <c r="H12" s="1">
        <v>590</v>
      </c>
      <c r="I12" s="14">
        <f>Shipment_Details__5[[#This Row],[SH_WEIGHT]]/Shipment_Details__5[[#This Row],[SH_CHARGES]]</f>
        <v>0.64237288135593218</v>
      </c>
      <c r="J12" s="1" t="s">
        <v>647</v>
      </c>
      <c r="K12" s="1" t="s">
        <v>648</v>
      </c>
    </row>
    <row r="13" spans="2:17" x14ac:dyDescent="0.3">
      <c r="B13" s="1">
        <v>489</v>
      </c>
      <c r="C13" s="1">
        <v>2154</v>
      </c>
      <c r="D13" s="1" t="s">
        <v>605</v>
      </c>
      <c r="E13" s="1" t="s">
        <v>595</v>
      </c>
      <c r="F13" s="1" t="s">
        <v>596</v>
      </c>
      <c r="G13" s="1">
        <v>892</v>
      </c>
      <c r="H13" s="1">
        <v>1407</v>
      </c>
      <c r="I13" s="14">
        <f>Shipment_Details__5[[#This Row],[SH_WEIGHT]]/Shipment_Details__5[[#This Row],[SH_CHARGES]]</f>
        <v>0.63397299218194736</v>
      </c>
      <c r="J13" s="1" t="s">
        <v>771</v>
      </c>
      <c r="K13" s="1" t="s">
        <v>772</v>
      </c>
    </row>
    <row r="14" spans="2:17" x14ac:dyDescent="0.3">
      <c r="B14" s="1">
        <v>165</v>
      </c>
      <c r="C14" s="1">
        <v>5543</v>
      </c>
      <c r="D14" s="1" t="s">
        <v>609</v>
      </c>
      <c r="E14" s="1" t="s">
        <v>595</v>
      </c>
      <c r="F14" s="1" t="s">
        <v>596</v>
      </c>
      <c r="G14" s="1">
        <v>347</v>
      </c>
      <c r="H14" s="1">
        <v>786</v>
      </c>
      <c r="I14" s="14">
        <f>Shipment_Details__5[[#This Row],[SH_WEIGHT]]/Shipment_Details__5[[#This Row],[SH_CHARGES]]</f>
        <v>0.44147582697201015</v>
      </c>
      <c r="J14" s="1" t="s">
        <v>639</v>
      </c>
      <c r="K14" s="1" t="s">
        <v>663</v>
      </c>
    </row>
    <row r="15" spans="2:17" x14ac:dyDescent="0.3">
      <c r="B15" s="1">
        <v>164</v>
      </c>
      <c r="C15" s="1">
        <v>2332</v>
      </c>
      <c r="D15" s="1" t="s">
        <v>619</v>
      </c>
      <c r="E15" s="1" t="s">
        <v>588</v>
      </c>
      <c r="F15" s="1" t="s">
        <v>589</v>
      </c>
      <c r="G15" s="1">
        <v>457</v>
      </c>
      <c r="H15" s="1">
        <v>855</v>
      </c>
      <c r="I15" s="14">
        <f>Shipment_Details__5[[#This Row],[SH_WEIGHT]]/Shipment_Details__5[[#This Row],[SH_CHARGES]]</f>
        <v>0.53450292397660815</v>
      </c>
      <c r="J15" s="1" t="s">
        <v>661</v>
      </c>
      <c r="K15" s="1" t="s">
        <v>662</v>
      </c>
    </row>
    <row r="16" spans="2:17" x14ac:dyDescent="0.3">
      <c r="B16" s="1">
        <v>364</v>
      </c>
      <c r="C16" s="1">
        <v>4094</v>
      </c>
      <c r="D16" s="1" t="s">
        <v>695</v>
      </c>
      <c r="E16" s="1" t="s">
        <v>588</v>
      </c>
      <c r="F16" s="1" t="s">
        <v>589</v>
      </c>
      <c r="G16" s="1">
        <v>957</v>
      </c>
      <c r="H16" s="1">
        <v>1182</v>
      </c>
      <c r="I16" s="14">
        <f>Shipment_Details__5[[#This Row],[SH_WEIGHT]]/Shipment_Details__5[[#This Row],[SH_CHARGES]]</f>
        <v>0.80964467005076146</v>
      </c>
      <c r="J16" s="1" t="s">
        <v>739</v>
      </c>
      <c r="K16" s="1" t="s">
        <v>740</v>
      </c>
    </row>
    <row r="17" spans="2:11" x14ac:dyDescent="0.3">
      <c r="B17" s="1">
        <v>469</v>
      </c>
      <c r="C17" s="1">
        <v>3042</v>
      </c>
      <c r="D17" s="1" t="s">
        <v>635</v>
      </c>
      <c r="E17" s="1" t="s">
        <v>588</v>
      </c>
      <c r="F17" s="1" t="s">
        <v>596</v>
      </c>
      <c r="G17" s="1">
        <v>23</v>
      </c>
      <c r="H17" s="1">
        <v>25</v>
      </c>
      <c r="I17" s="14">
        <f>Shipment_Details__5[[#This Row],[SH_WEIGHT]]/Shipment_Details__5[[#This Row],[SH_CHARGES]]</f>
        <v>0.92</v>
      </c>
      <c r="J17" s="1" t="s">
        <v>765</v>
      </c>
      <c r="K17" s="1" t="s">
        <v>766</v>
      </c>
    </row>
    <row r="18" spans="2:11" x14ac:dyDescent="0.3">
      <c r="B18" s="1">
        <v>158</v>
      </c>
      <c r="C18" s="1">
        <v>2220</v>
      </c>
      <c r="D18" s="1" t="s">
        <v>616</v>
      </c>
      <c r="E18" s="1" t="s">
        <v>595</v>
      </c>
      <c r="F18" s="1" t="s">
        <v>589</v>
      </c>
      <c r="G18" s="1">
        <v>479</v>
      </c>
      <c r="H18" s="1">
        <v>861</v>
      </c>
      <c r="I18" s="14">
        <f>Shipment_Details__5[[#This Row],[SH_WEIGHT]]/Shipment_Details__5[[#This Row],[SH_CHARGES]]</f>
        <v>0.55632984901277582</v>
      </c>
      <c r="J18" s="1" t="s">
        <v>17</v>
      </c>
      <c r="K18" s="1" t="s">
        <v>658</v>
      </c>
    </row>
    <row r="19" spans="2:11" x14ac:dyDescent="0.3">
      <c r="B19" s="1">
        <v>337</v>
      </c>
      <c r="C19" s="1">
        <v>4988</v>
      </c>
      <c r="D19" s="1" t="s">
        <v>635</v>
      </c>
      <c r="E19" s="1" t="s">
        <v>595</v>
      </c>
      <c r="F19" s="1" t="s">
        <v>589</v>
      </c>
      <c r="G19" s="1">
        <v>305</v>
      </c>
      <c r="H19" s="1">
        <v>834</v>
      </c>
      <c r="I19" s="14">
        <f>Shipment_Details__5[[#This Row],[SH_WEIGHT]]/Shipment_Details__5[[#This Row],[SH_CHARGES]]</f>
        <v>0.3657074340527578</v>
      </c>
      <c r="J19" s="1" t="s">
        <v>728</v>
      </c>
      <c r="K19" s="1" t="s">
        <v>729</v>
      </c>
    </row>
    <row r="20" spans="2:11" x14ac:dyDescent="0.3">
      <c r="B20" s="1">
        <v>634</v>
      </c>
      <c r="C20" s="1">
        <v>175</v>
      </c>
      <c r="D20" s="1" t="s">
        <v>616</v>
      </c>
      <c r="E20" s="1" t="s">
        <v>588</v>
      </c>
      <c r="F20" s="1" t="s">
        <v>589</v>
      </c>
      <c r="G20" s="1">
        <v>939</v>
      </c>
      <c r="H20" s="1">
        <v>1446</v>
      </c>
      <c r="I20" s="14">
        <f>Shipment_Details__5[[#This Row],[SH_WEIGHT]]/Shipment_Details__5[[#This Row],[SH_CHARGES]]</f>
        <v>0.64937759336099588</v>
      </c>
      <c r="J20" s="1" t="s">
        <v>817</v>
      </c>
      <c r="K20" s="1" t="s">
        <v>818</v>
      </c>
    </row>
    <row r="21" spans="2:11" x14ac:dyDescent="0.3">
      <c r="B21" s="1">
        <v>577</v>
      </c>
      <c r="C21" s="1">
        <v>4233</v>
      </c>
      <c r="D21" s="1" t="s">
        <v>605</v>
      </c>
      <c r="E21" s="1" t="s">
        <v>595</v>
      </c>
      <c r="F21" s="1" t="s">
        <v>596</v>
      </c>
      <c r="G21" s="1">
        <v>679</v>
      </c>
      <c r="H21" s="1">
        <v>1455</v>
      </c>
      <c r="I21" s="14">
        <f>Shipment_Details__5[[#This Row],[SH_WEIGHT]]/Shipment_Details__5[[#This Row],[SH_CHARGES]]</f>
        <v>0.46666666666666667</v>
      </c>
      <c r="J21" s="1" t="s">
        <v>799</v>
      </c>
      <c r="K21" s="1" t="s">
        <v>17</v>
      </c>
    </row>
    <row r="22" spans="2:11" x14ac:dyDescent="0.3">
      <c r="B22" s="1">
        <v>907</v>
      </c>
      <c r="C22" s="1">
        <v>4351</v>
      </c>
      <c r="D22" s="1" t="s">
        <v>635</v>
      </c>
      <c r="E22" s="1" t="s">
        <v>588</v>
      </c>
      <c r="F22" s="1" t="s">
        <v>589</v>
      </c>
      <c r="G22" s="1">
        <v>803</v>
      </c>
      <c r="H22" s="1">
        <v>1020</v>
      </c>
      <c r="I22" s="14">
        <f>Shipment_Details__5[[#This Row],[SH_WEIGHT]]/Shipment_Details__5[[#This Row],[SH_CHARGES]]</f>
        <v>0.78725490196078429</v>
      </c>
      <c r="J22" s="1" t="s">
        <v>898</v>
      </c>
      <c r="K22" s="1" t="s">
        <v>899</v>
      </c>
    </row>
    <row r="23" spans="2:11" x14ac:dyDescent="0.3">
      <c r="B23" s="1">
        <v>870</v>
      </c>
      <c r="C23" s="1">
        <v>5578</v>
      </c>
      <c r="D23" s="1" t="s">
        <v>594</v>
      </c>
      <c r="E23" s="1" t="s">
        <v>595</v>
      </c>
      <c r="F23" s="1" t="s">
        <v>596</v>
      </c>
      <c r="G23" s="1">
        <v>783</v>
      </c>
      <c r="H23" s="1">
        <v>1042</v>
      </c>
      <c r="I23" s="14">
        <f>Shipment_Details__5[[#This Row],[SH_WEIGHT]]/Shipment_Details__5[[#This Row],[SH_CHARGES]]</f>
        <v>0.75143953934740881</v>
      </c>
      <c r="J23" s="1" t="s">
        <v>885</v>
      </c>
      <c r="K23" s="1" t="s">
        <v>886</v>
      </c>
    </row>
    <row r="24" spans="2:11" x14ac:dyDescent="0.3">
      <c r="B24" s="1">
        <v>982</v>
      </c>
      <c r="C24" s="1">
        <v>4523</v>
      </c>
      <c r="D24" s="1" t="s">
        <v>609</v>
      </c>
      <c r="E24" s="1" t="s">
        <v>595</v>
      </c>
      <c r="F24" s="1" t="s">
        <v>596</v>
      </c>
      <c r="G24" s="1">
        <v>432</v>
      </c>
      <c r="H24" s="1">
        <v>915</v>
      </c>
      <c r="I24" s="14">
        <f>Shipment_Details__5[[#This Row],[SH_WEIGHT]]/Shipment_Details__5[[#This Row],[SH_CHARGES]]</f>
        <v>0.47213114754098362</v>
      </c>
      <c r="J24" s="1" t="s">
        <v>17</v>
      </c>
      <c r="K24" s="1" t="s">
        <v>928</v>
      </c>
    </row>
    <row r="25" spans="2:11" x14ac:dyDescent="0.3">
      <c r="B25" s="1">
        <v>351</v>
      </c>
      <c r="C25" s="1">
        <v>2972</v>
      </c>
      <c r="D25" s="1" t="s">
        <v>609</v>
      </c>
      <c r="E25" s="1" t="s">
        <v>595</v>
      </c>
      <c r="F25" s="1" t="s">
        <v>596</v>
      </c>
      <c r="G25" s="1">
        <v>776</v>
      </c>
      <c r="H25" s="1">
        <v>1053</v>
      </c>
      <c r="I25" s="14">
        <f>Shipment_Details__5[[#This Row],[SH_WEIGHT]]/Shipment_Details__5[[#This Row],[SH_CHARGES]]</f>
        <v>0.73694207027540359</v>
      </c>
      <c r="J25" s="1" t="s">
        <v>734</v>
      </c>
      <c r="K25" s="1" t="s">
        <v>626</v>
      </c>
    </row>
    <row r="26" spans="2:11" x14ac:dyDescent="0.3">
      <c r="B26" s="1">
        <v>328</v>
      </c>
      <c r="C26" s="1">
        <v>6153</v>
      </c>
      <c r="D26" s="1" t="s">
        <v>616</v>
      </c>
      <c r="E26" s="1" t="s">
        <v>595</v>
      </c>
      <c r="F26" s="1" t="s">
        <v>589</v>
      </c>
      <c r="G26" s="1">
        <v>710</v>
      </c>
      <c r="H26" s="1">
        <v>1066</v>
      </c>
      <c r="I26" s="14">
        <f>Shipment_Details__5[[#This Row],[SH_WEIGHT]]/Shipment_Details__5[[#This Row],[SH_CHARGES]]</f>
        <v>0.66604127579737338</v>
      </c>
      <c r="J26" s="1" t="s">
        <v>719</v>
      </c>
      <c r="K26" s="1" t="s">
        <v>720</v>
      </c>
    </row>
    <row r="27" spans="2:11" x14ac:dyDescent="0.3">
      <c r="B27" s="1">
        <v>242</v>
      </c>
      <c r="C27" s="1">
        <v>4852</v>
      </c>
      <c r="D27" s="1" t="s">
        <v>594</v>
      </c>
      <c r="E27" s="1" t="s">
        <v>595</v>
      </c>
      <c r="F27" s="1" t="s">
        <v>596</v>
      </c>
      <c r="G27" s="1">
        <v>959</v>
      </c>
      <c r="H27" s="1">
        <v>1253</v>
      </c>
      <c r="I27" s="14">
        <f>Shipment_Details__5[[#This Row],[SH_WEIGHT]]/Shipment_Details__5[[#This Row],[SH_CHARGES]]</f>
        <v>0.76536312849162014</v>
      </c>
      <c r="J27" s="1" t="s">
        <v>693</v>
      </c>
      <c r="K27" s="1" t="s">
        <v>694</v>
      </c>
    </row>
    <row r="28" spans="2:11" x14ac:dyDescent="0.3">
      <c r="B28" s="1">
        <v>421</v>
      </c>
      <c r="C28" s="1">
        <v>8106</v>
      </c>
      <c r="D28" s="1" t="s">
        <v>695</v>
      </c>
      <c r="E28" s="1" t="s">
        <v>588</v>
      </c>
      <c r="F28" s="1" t="s">
        <v>596</v>
      </c>
      <c r="G28" s="1">
        <v>147</v>
      </c>
      <c r="H28" s="1">
        <v>535</v>
      </c>
      <c r="I28" s="14">
        <f>Shipment_Details__5[[#This Row],[SH_WEIGHT]]/Shipment_Details__5[[#This Row],[SH_CHARGES]]</f>
        <v>0.27476635514018694</v>
      </c>
      <c r="J28" s="1" t="s">
        <v>17</v>
      </c>
      <c r="K28" s="1" t="s">
        <v>755</v>
      </c>
    </row>
    <row r="29" spans="2:11" x14ac:dyDescent="0.3">
      <c r="B29" s="1">
        <v>6</v>
      </c>
      <c r="C29" s="1">
        <v>3917</v>
      </c>
      <c r="D29" s="1" t="s">
        <v>587</v>
      </c>
      <c r="E29" s="1" t="s">
        <v>588</v>
      </c>
      <c r="F29" s="1" t="s">
        <v>589</v>
      </c>
      <c r="G29" s="1">
        <v>613</v>
      </c>
      <c r="H29" s="1">
        <v>1256</v>
      </c>
      <c r="I29" s="14">
        <f>Shipment_Details__5[[#This Row],[SH_WEIGHT]]/Shipment_Details__5[[#This Row],[SH_CHARGES]]</f>
        <v>0.48805732484076431</v>
      </c>
      <c r="J29" s="1" t="s">
        <v>17</v>
      </c>
      <c r="K29" s="1" t="s">
        <v>593</v>
      </c>
    </row>
    <row r="30" spans="2:11" x14ac:dyDescent="0.3">
      <c r="B30" s="1">
        <v>384</v>
      </c>
      <c r="C30" s="1">
        <v>9377</v>
      </c>
      <c r="D30" s="1" t="s">
        <v>632</v>
      </c>
      <c r="E30" s="1" t="s">
        <v>595</v>
      </c>
      <c r="F30" s="1" t="s">
        <v>596</v>
      </c>
      <c r="G30" s="1">
        <v>590</v>
      </c>
      <c r="H30" s="1">
        <v>1033</v>
      </c>
      <c r="I30" s="14">
        <f>Shipment_Details__5[[#This Row],[SH_WEIGHT]]/Shipment_Details__5[[#This Row],[SH_CHARGES]]</f>
        <v>0.57115198451113258</v>
      </c>
      <c r="J30" s="1" t="s">
        <v>745</v>
      </c>
      <c r="K30" s="1" t="s">
        <v>746</v>
      </c>
    </row>
    <row r="31" spans="2:11" x14ac:dyDescent="0.3">
      <c r="B31" s="1">
        <v>286</v>
      </c>
      <c r="C31" s="1">
        <v>5387</v>
      </c>
      <c r="D31" s="1" t="s">
        <v>635</v>
      </c>
      <c r="E31" s="1" t="s">
        <v>595</v>
      </c>
      <c r="F31" s="1" t="s">
        <v>596</v>
      </c>
      <c r="G31" s="1">
        <v>193</v>
      </c>
      <c r="H31" s="1">
        <v>817</v>
      </c>
      <c r="I31" s="14">
        <f>Shipment_Details__5[[#This Row],[SH_WEIGHT]]/Shipment_Details__5[[#This Row],[SH_CHARGES]]</f>
        <v>0.23623011015911874</v>
      </c>
      <c r="J31" s="1" t="s">
        <v>707</v>
      </c>
      <c r="K31" s="1" t="s">
        <v>708</v>
      </c>
    </row>
    <row r="32" spans="2:11" x14ac:dyDescent="0.3">
      <c r="B32" s="1">
        <v>892</v>
      </c>
      <c r="C32" s="1">
        <v>6513</v>
      </c>
      <c r="D32" s="1" t="s">
        <v>632</v>
      </c>
      <c r="E32" s="1" t="s">
        <v>595</v>
      </c>
      <c r="F32" s="1" t="s">
        <v>596</v>
      </c>
      <c r="G32" s="1">
        <v>879</v>
      </c>
      <c r="H32" s="1">
        <v>1037</v>
      </c>
      <c r="I32" s="14">
        <f>Shipment_Details__5[[#This Row],[SH_WEIGHT]]/Shipment_Details__5[[#This Row],[SH_CHARGES]]</f>
        <v>0.84763741562198647</v>
      </c>
      <c r="J32" s="1" t="s">
        <v>890</v>
      </c>
      <c r="K32" s="1" t="s">
        <v>891</v>
      </c>
    </row>
    <row r="33" spans="2:11" x14ac:dyDescent="0.3">
      <c r="B33" s="1">
        <v>558</v>
      </c>
      <c r="C33" s="1">
        <v>3965</v>
      </c>
      <c r="D33" s="1" t="s">
        <v>609</v>
      </c>
      <c r="E33" s="1" t="s">
        <v>595</v>
      </c>
      <c r="F33" s="1" t="s">
        <v>596</v>
      </c>
      <c r="G33" s="1">
        <v>275</v>
      </c>
      <c r="H33" s="1">
        <v>951</v>
      </c>
      <c r="I33" s="14">
        <f>Shipment_Details__5[[#This Row],[SH_WEIGHT]]/Shipment_Details__5[[#This Row],[SH_CHARGES]]</f>
        <v>0.28916929547844372</v>
      </c>
      <c r="J33" s="1" t="s">
        <v>795</v>
      </c>
      <c r="K33" s="1" t="s">
        <v>796</v>
      </c>
    </row>
    <row r="34" spans="2:11" x14ac:dyDescent="0.3">
      <c r="B34" s="1">
        <v>481</v>
      </c>
      <c r="C34" s="1">
        <v>8893</v>
      </c>
      <c r="D34" s="1" t="s">
        <v>594</v>
      </c>
      <c r="E34" s="1" t="s">
        <v>588</v>
      </c>
      <c r="F34" s="1" t="s">
        <v>596</v>
      </c>
      <c r="G34" s="1">
        <v>319</v>
      </c>
      <c r="H34" s="1">
        <v>770</v>
      </c>
      <c r="I34" s="14">
        <f>Shipment_Details__5[[#This Row],[SH_WEIGHT]]/Shipment_Details__5[[#This Row],[SH_CHARGES]]</f>
        <v>0.41428571428571431</v>
      </c>
      <c r="J34" s="1" t="s">
        <v>704</v>
      </c>
      <c r="K34" s="1" t="s">
        <v>770</v>
      </c>
    </row>
    <row r="35" spans="2:11" x14ac:dyDescent="0.3">
      <c r="B35" s="1">
        <v>155</v>
      </c>
      <c r="C35" s="1">
        <v>1897</v>
      </c>
      <c r="D35" s="1" t="s">
        <v>619</v>
      </c>
      <c r="E35" s="1" t="s">
        <v>595</v>
      </c>
      <c r="F35" s="1" t="s">
        <v>589</v>
      </c>
      <c r="G35" s="1">
        <v>52</v>
      </c>
      <c r="H35" s="1">
        <v>293</v>
      </c>
      <c r="I35" s="14">
        <f>Shipment_Details__5[[#This Row],[SH_WEIGHT]]/Shipment_Details__5[[#This Row],[SH_CHARGES]]</f>
        <v>0.17747440273037543</v>
      </c>
      <c r="J35" s="1" t="s">
        <v>17</v>
      </c>
      <c r="K35" s="1" t="s">
        <v>657</v>
      </c>
    </row>
    <row r="36" spans="2:11" x14ac:dyDescent="0.3">
      <c r="B36" s="1">
        <v>771</v>
      </c>
      <c r="C36" s="1">
        <v>390</v>
      </c>
      <c r="D36" s="1" t="s">
        <v>635</v>
      </c>
      <c r="E36" s="1" t="s">
        <v>595</v>
      </c>
      <c r="F36" s="1" t="s">
        <v>596</v>
      </c>
      <c r="G36" s="1">
        <v>702</v>
      </c>
      <c r="H36" s="1">
        <v>1414</v>
      </c>
      <c r="I36" s="14">
        <f>Shipment_Details__5[[#This Row],[SH_WEIGHT]]/Shipment_Details__5[[#This Row],[SH_CHARGES]]</f>
        <v>0.49646393210749645</v>
      </c>
      <c r="J36" s="1" t="s">
        <v>859</v>
      </c>
      <c r="K36" s="1" t="s">
        <v>860</v>
      </c>
    </row>
    <row r="37" spans="2:11" x14ac:dyDescent="0.3">
      <c r="B37" s="1">
        <v>945</v>
      </c>
      <c r="C37" s="1">
        <v>3633</v>
      </c>
      <c r="D37" s="1" t="s">
        <v>616</v>
      </c>
      <c r="E37" s="1" t="s">
        <v>595</v>
      </c>
      <c r="F37" s="1" t="s">
        <v>589</v>
      </c>
      <c r="G37" s="1">
        <v>299</v>
      </c>
      <c r="H37" s="1">
        <v>524</v>
      </c>
      <c r="I37" s="14">
        <f>Shipment_Details__5[[#This Row],[SH_WEIGHT]]/Shipment_Details__5[[#This Row],[SH_CHARGES]]</f>
        <v>0.57061068702290074</v>
      </c>
      <c r="J37" s="1" t="s">
        <v>915</v>
      </c>
      <c r="K37" s="1" t="s">
        <v>916</v>
      </c>
    </row>
    <row r="38" spans="2:11" x14ac:dyDescent="0.3">
      <c r="B38" s="1">
        <v>719</v>
      </c>
      <c r="C38" s="1">
        <v>7828</v>
      </c>
      <c r="D38" s="1" t="s">
        <v>587</v>
      </c>
      <c r="E38" s="1" t="s">
        <v>595</v>
      </c>
      <c r="F38" s="1" t="s">
        <v>596</v>
      </c>
      <c r="G38" s="1">
        <v>930</v>
      </c>
      <c r="H38" s="1">
        <v>1183</v>
      </c>
      <c r="I38" s="14">
        <f>Shipment_Details__5[[#This Row],[SH_WEIGHT]]/Shipment_Details__5[[#This Row],[SH_CHARGES]]</f>
        <v>0.78613693998309386</v>
      </c>
      <c r="J38" s="1" t="s">
        <v>844</v>
      </c>
      <c r="K38" s="1" t="s">
        <v>845</v>
      </c>
    </row>
    <row r="39" spans="2:11" x14ac:dyDescent="0.3">
      <c r="B39" s="1">
        <v>493</v>
      </c>
      <c r="C39" s="1">
        <v>2241</v>
      </c>
      <c r="D39" s="1" t="s">
        <v>602</v>
      </c>
      <c r="E39" s="1" t="s">
        <v>595</v>
      </c>
      <c r="F39" s="1" t="s">
        <v>596</v>
      </c>
      <c r="G39" s="1">
        <v>314</v>
      </c>
      <c r="H39" s="1">
        <v>566</v>
      </c>
      <c r="I39" s="14">
        <f>Shipment_Details__5[[#This Row],[SH_WEIGHT]]/Shipment_Details__5[[#This Row],[SH_CHARGES]]</f>
        <v>0.55477031802120136</v>
      </c>
      <c r="J39" s="1" t="s">
        <v>773</v>
      </c>
      <c r="K39" s="1" t="s">
        <v>774</v>
      </c>
    </row>
    <row r="40" spans="2:11" x14ac:dyDescent="0.3">
      <c r="B40" s="1">
        <v>998</v>
      </c>
      <c r="C40" s="1">
        <v>896</v>
      </c>
      <c r="D40" s="1" t="s">
        <v>619</v>
      </c>
      <c r="E40" s="1" t="s">
        <v>588</v>
      </c>
      <c r="F40" s="1" t="s">
        <v>589</v>
      </c>
      <c r="G40" s="1">
        <v>109</v>
      </c>
      <c r="H40" s="1">
        <v>961</v>
      </c>
      <c r="I40" s="14">
        <f>Shipment_Details__5[[#This Row],[SH_WEIGHT]]/Shipment_Details__5[[#This Row],[SH_CHARGES]]</f>
        <v>0.11342351716961499</v>
      </c>
      <c r="J40" s="1" t="s">
        <v>932</v>
      </c>
      <c r="K40" s="1" t="s">
        <v>933</v>
      </c>
    </row>
    <row r="41" spans="2:11" x14ac:dyDescent="0.3">
      <c r="B41" s="1">
        <v>968</v>
      </c>
      <c r="C41" s="1">
        <v>6361</v>
      </c>
      <c r="D41" s="1" t="s">
        <v>646</v>
      </c>
      <c r="E41" s="1" t="s">
        <v>595</v>
      </c>
      <c r="F41" s="1" t="s">
        <v>596</v>
      </c>
      <c r="G41" s="1">
        <v>24</v>
      </c>
      <c r="H41" s="1">
        <v>54</v>
      </c>
      <c r="I41" s="14">
        <f>Shipment_Details__5[[#This Row],[SH_WEIGHT]]/Shipment_Details__5[[#This Row],[SH_CHARGES]]</f>
        <v>0.44444444444444442</v>
      </c>
      <c r="J41" s="1" t="s">
        <v>923</v>
      </c>
      <c r="K41" s="1" t="s">
        <v>256</v>
      </c>
    </row>
    <row r="42" spans="2:11" x14ac:dyDescent="0.3">
      <c r="B42" s="1">
        <v>738</v>
      </c>
      <c r="C42" s="1">
        <v>6713</v>
      </c>
      <c r="D42" s="1" t="s">
        <v>635</v>
      </c>
      <c r="E42" s="1" t="s">
        <v>595</v>
      </c>
      <c r="F42" s="1" t="s">
        <v>589</v>
      </c>
      <c r="G42" s="1">
        <v>545</v>
      </c>
      <c r="H42" s="1">
        <v>1044</v>
      </c>
      <c r="I42" s="14">
        <f>Shipment_Details__5[[#This Row],[SH_WEIGHT]]/Shipment_Details__5[[#This Row],[SH_CHARGES]]</f>
        <v>0.52203065134099613</v>
      </c>
      <c r="J42" s="1" t="s">
        <v>852</v>
      </c>
      <c r="K42" s="1" t="s">
        <v>853</v>
      </c>
    </row>
    <row r="43" spans="2:11" x14ac:dyDescent="0.3">
      <c r="B43" s="1">
        <v>912</v>
      </c>
      <c r="C43" s="1">
        <v>4283</v>
      </c>
      <c r="D43" s="1" t="s">
        <v>605</v>
      </c>
      <c r="E43" s="1" t="s">
        <v>588</v>
      </c>
      <c r="F43" s="1" t="s">
        <v>596</v>
      </c>
      <c r="G43" s="1">
        <v>505</v>
      </c>
      <c r="H43" s="1">
        <v>1082</v>
      </c>
      <c r="I43" s="14">
        <f>Shipment_Details__5[[#This Row],[SH_WEIGHT]]/Shipment_Details__5[[#This Row],[SH_CHARGES]]</f>
        <v>0.46672828096118302</v>
      </c>
      <c r="J43" s="1" t="s">
        <v>902</v>
      </c>
      <c r="K43" s="1" t="s">
        <v>903</v>
      </c>
    </row>
    <row r="44" spans="2:11" x14ac:dyDescent="0.3">
      <c r="B44" s="1">
        <v>782</v>
      </c>
      <c r="C44" s="1">
        <v>9486</v>
      </c>
      <c r="D44" s="1" t="s">
        <v>635</v>
      </c>
      <c r="E44" s="1" t="s">
        <v>588</v>
      </c>
      <c r="F44" s="1" t="s">
        <v>596</v>
      </c>
      <c r="G44" s="1">
        <v>182</v>
      </c>
      <c r="H44" s="1">
        <v>871</v>
      </c>
      <c r="I44" s="14">
        <f>Shipment_Details__5[[#This Row],[SH_WEIGHT]]/Shipment_Details__5[[#This Row],[SH_CHARGES]]</f>
        <v>0.20895522388059701</v>
      </c>
      <c r="J44" s="1" t="s">
        <v>863</v>
      </c>
      <c r="K44" s="1" t="s">
        <v>864</v>
      </c>
    </row>
    <row r="45" spans="2:11" x14ac:dyDescent="0.3">
      <c r="B45" s="1">
        <v>140</v>
      </c>
      <c r="C45" s="1">
        <v>308</v>
      </c>
      <c r="D45" s="1" t="s">
        <v>632</v>
      </c>
      <c r="E45" s="1" t="s">
        <v>588</v>
      </c>
      <c r="F45" s="1" t="s">
        <v>596</v>
      </c>
      <c r="G45" s="1">
        <v>226</v>
      </c>
      <c r="H45" s="1">
        <v>970</v>
      </c>
      <c r="I45" s="14">
        <f>Shipment_Details__5[[#This Row],[SH_WEIGHT]]/Shipment_Details__5[[#This Row],[SH_CHARGES]]</f>
        <v>0.23298969072164949</v>
      </c>
      <c r="J45" s="1" t="s">
        <v>652</v>
      </c>
      <c r="K45" s="1" t="s">
        <v>653</v>
      </c>
    </row>
    <row r="46" spans="2:11" x14ac:dyDescent="0.3">
      <c r="B46" s="1">
        <v>702</v>
      </c>
      <c r="C46" s="1">
        <v>8927</v>
      </c>
      <c r="D46" s="1" t="s">
        <v>602</v>
      </c>
      <c r="E46" s="1" t="s">
        <v>588</v>
      </c>
      <c r="F46" s="1" t="s">
        <v>596</v>
      </c>
      <c r="G46" s="1">
        <v>111</v>
      </c>
      <c r="H46" s="1">
        <v>617</v>
      </c>
      <c r="I46" s="14">
        <f>Shipment_Details__5[[#This Row],[SH_WEIGHT]]/Shipment_Details__5[[#This Row],[SH_CHARGES]]</f>
        <v>0.17990275526742303</v>
      </c>
      <c r="J46" s="1" t="s">
        <v>834</v>
      </c>
      <c r="K46" s="1" t="s">
        <v>835</v>
      </c>
    </row>
    <row r="47" spans="2:11" x14ac:dyDescent="0.3">
      <c r="B47" s="1">
        <v>284</v>
      </c>
      <c r="C47" s="1">
        <v>249</v>
      </c>
      <c r="D47" s="1" t="s">
        <v>619</v>
      </c>
      <c r="E47" s="1" t="s">
        <v>588</v>
      </c>
      <c r="F47" s="1" t="s">
        <v>589</v>
      </c>
      <c r="G47" s="1">
        <v>145</v>
      </c>
      <c r="H47" s="1">
        <v>814</v>
      </c>
      <c r="I47" s="14">
        <f>Shipment_Details__5[[#This Row],[SH_WEIGHT]]/Shipment_Details__5[[#This Row],[SH_CHARGES]]</f>
        <v>0.17813267813267813</v>
      </c>
      <c r="J47" s="1" t="s">
        <v>706</v>
      </c>
      <c r="K47" s="1" t="s">
        <v>17</v>
      </c>
    </row>
    <row r="48" spans="2:11" x14ac:dyDescent="0.3">
      <c r="B48" s="1">
        <v>199</v>
      </c>
      <c r="C48" s="1">
        <v>2620</v>
      </c>
      <c r="D48" s="1" t="s">
        <v>635</v>
      </c>
      <c r="E48" s="1" t="s">
        <v>595</v>
      </c>
      <c r="F48" s="1" t="s">
        <v>596</v>
      </c>
      <c r="G48" s="1">
        <v>829</v>
      </c>
      <c r="H48" s="1">
        <v>1145</v>
      </c>
      <c r="I48" s="14">
        <f>Shipment_Details__5[[#This Row],[SH_WEIGHT]]/Shipment_Details__5[[#This Row],[SH_CHARGES]]</f>
        <v>0.72401746724890825</v>
      </c>
      <c r="J48" s="1" t="s">
        <v>677</v>
      </c>
      <c r="K48" s="1" t="s">
        <v>678</v>
      </c>
    </row>
    <row r="49" spans="2:11" x14ac:dyDescent="0.3">
      <c r="B49" s="1">
        <v>228</v>
      </c>
      <c r="C49" s="1">
        <v>1164</v>
      </c>
      <c r="D49" s="1" t="s">
        <v>635</v>
      </c>
      <c r="E49" s="1" t="s">
        <v>595</v>
      </c>
      <c r="F49" s="1" t="s">
        <v>596</v>
      </c>
      <c r="G49" s="1">
        <v>269</v>
      </c>
      <c r="H49" s="1">
        <v>902</v>
      </c>
      <c r="I49" s="14">
        <f>Shipment_Details__5[[#This Row],[SH_WEIGHT]]/Shipment_Details__5[[#This Row],[SH_CHARGES]]</f>
        <v>0.29822616407982261</v>
      </c>
      <c r="J49" s="1" t="s">
        <v>17</v>
      </c>
      <c r="K49" s="1" t="s">
        <v>692</v>
      </c>
    </row>
    <row r="50" spans="2:11" x14ac:dyDescent="0.3">
      <c r="B50" s="1">
        <v>908</v>
      </c>
      <c r="C50" s="1">
        <v>4711</v>
      </c>
      <c r="D50" s="1" t="s">
        <v>619</v>
      </c>
      <c r="E50" s="1" t="s">
        <v>588</v>
      </c>
      <c r="F50" s="1" t="s">
        <v>596</v>
      </c>
      <c r="G50" s="1">
        <v>660</v>
      </c>
      <c r="H50" s="1">
        <v>1470</v>
      </c>
      <c r="I50" s="14">
        <f>Shipment_Details__5[[#This Row],[SH_WEIGHT]]/Shipment_Details__5[[#This Row],[SH_CHARGES]]</f>
        <v>0.44897959183673469</v>
      </c>
      <c r="J50" s="1" t="s">
        <v>900</v>
      </c>
      <c r="K50" s="1" t="s">
        <v>901</v>
      </c>
    </row>
    <row r="51" spans="2:11" x14ac:dyDescent="0.3">
      <c r="B51" s="1">
        <v>594</v>
      </c>
      <c r="C51" s="1">
        <v>4053</v>
      </c>
      <c r="D51" s="1" t="s">
        <v>602</v>
      </c>
      <c r="E51" s="1" t="s">
        <v>595</v>
      </c>
      <c r="F51" s="1" t="s">
        <v>596</v>
      </c>
      <c r="G51" s="1">
        <v>484</v>
      </c>
      <c r="H51" s="1">
        <v>568</v>
      </c>
      <c r="I51" s="14">
        <f>Shipment_Details__5[[#This Row],[SH_WEIGHT]]/Shipment_Details__5[[#This Row],[SH_CHARGES]]</f>
        <v>0.852112676056338</v>
      </c>
      <c r="J51" s="1" t="s">
        <v>789</v>
      </c>
      <c r="K51" s="1" t="s">
        <v>808</v>
      </c>
    </row>
    <row r="52" spans="2:11" x14ac:dyDescent="0.3">
      <c r="B52" s="1">
        <v>542</v>
      </c>
      <c r="C52" s="1">
        <v>4272</v>
      </c>
      <c r="D52" s="1" t="s">
        <v>646</v>
      </c>
      <c r="E52" s="1" t="s">
        <v>588</v>
      </c>
      <c r="F52" s="1" t="s">
        <v>596</v>
      </c>
      <c r="G52" s="1">
        <v>100</v>
      </c>
      <c r="H52" s="1">
        <v>487</v>
      </c>
      <c r="I52" s="14">
        <f>Shipment_Details__5[[#This Row],[SH_WEIGHT]]/Shipment_Details__5[[#This Row],[SH_CHARGES]]</f>
        <v>0.20533880903490759</v>
      </c>
      <c r="J52" s="1" t="s">
        <v>335</v>
      </c>
      <c r="K52" s="1" t="s">
        <v>790</v>
      </c>
    </row>
    <row r="53" spans="2:11" x14ac:dyDescent="0.3">
      <c r="B53" s="1">
        <v>586</v>
      </c>
      <c r="C53" s="1">
        <v>7005</v>
      </c>
      <c r="D53" s="1" t="s">
        <v>594</v>
      </c>
      <c r="E53" s="1" t="s">
        <v>595</v>
      </c>
      <c r="F53" s="1" t="s">
        <v>589</v>
      </c>
      <c r="G53" s="1">
        <v>711</v>
      </c>
      <c r="H53" s="1">
        <v>1197</v>
      </c>
      <c r="I53" s="14">
        <f>Shipment_Details__5[[#This Row],[SH_WEIGHT]]/Shipment_Details__5[[#This Row],[SH_CHARGES]]</f>
        <v>0.59398496240601506</v>
      </c>
      <c r="J53" s="1" t="s">
        <v>804</v>
      </c>
      <c r="K53" s="1" t="s">
        <v>805</v>
      </c>
    </row>
    <row r="54" spans="2:11" x14ac:dyDescent="0.3">
      <c r="B54" s="1">
        <v>636</v>
      </c>
      <c r="C54" s="1">
        <v>2308</v>
      </c>
      <c r="D54" s="1" t="s">
        <v>602</v>
      </c>
      <c r="E54" s="1" t="s">
        <v>588</v>
      </c>
      <c r="F54" s="1" t="s">
        <v>596</v>
      </c>
      <c r="G54" s="1">
        <v>325</v>
      </c>
      <c r="H54" s="1">
        <v>994</v>
      </c>
      <c r="I54" s="14">
        <f>Shipment_Details__5[[#This Row],[SH_WEIGHT]]/Shipment_Details__5[[#This Row],[SH_CHARGES]]</f>
        <v>0.32696177062374243</v>
      </c>
      <c r="J54" s="1" t="s">
        <v>819</v>
      </c>
      <c r="K54" s="1" t="s">
        <v>820</v>
      </c>
    </row>
    <row r="55" spans="2:11" x14ac:dyDescent="0.3">
      <c r="B55" s="1">
        <v>581</v>
      </c>
      <c r="C55" s="1">
        <v>5150</v>
      </c>
      <c r="D55" s="1" t="s">
        <v>695</v>
      </c>
      <c r="E55" s="1" t="s">
        <v>595</v>
      </c>
      <c r="F55" s="1" t="s">
        <v>596</v>
      </c>
      <c r="G55" s="1">
        <v>209</v>
      </c>
      <c r="H55" s="1">
        <v>933</v>
      </c>
      <c r="I55" s="14">
        <f>Shipment_Details__5[[#This Row],[SH_WEIGHT]]/Shipment_Details__5[[#This Row],[SH_CHARGES]]</f>
        <v>0.22400857449088959</v>
      </c>
      <c r="J55" s="1" t="s">
        <v>802</v>
      </c>
      <c r="K55" s="1" t="s">
        <v>803</v>
      </c>
    </row>
    <row r="56" spans="2:11" x14ac:dyDescent="0.3">
      <c r="B56" s="1">
        <v>336</v>
      </c>
      <c r="C56" s="1">
        <v>693</v>
      </c>
      <c r="D56" s="1" t="s">
        <v>594</v>
      </c>
      <c r="E56" s="1" t="s">
        <v>588</v>
      </c>
      <c r="F56" s="1" t="s">
        <v>589</v>
      </c>
      <c r="G56" s="1">
        <v>996</v>
      </c>
      <c r="H56" s="1">
        <v>1168</v>
      </c>
      <c r="I56" s="14">
        <f>Shipment_Details__5[[#This Row],[SH_WEIGHT]]/Shipment_Details__5[[#This Row],[SH_CHARGES]]</f>
        <v>0.85273972602739723</v>
      </c>
      <c r="J56" s="1" t="s">
        <v>17</v>
      </c>
      <c r="K56" s="1" t="s">
        <v>727</v>
      </c>
    </row>
    <row r="57" spans="2:11" x14ac:dyDescent="0.3">
      <c r="B57" s="1">
        <v>504</v>
      </c>
      <c r="C57" s="1">
        <v>9598</v>
      </c>
      <c r="D57" s="1" t="s">
        <v>632</v>
      </c>
      <c r="E57" s="1" t="s">
        <v>588</v>
      </c>
      <c r="F57" s="1" t="s">
        <v>596</v>
      </c>
      <c r="G57" s="1">
        <v>420</v>
      </c>
      <c r="H57" s="1">
        <v>561</v>
      </c>
      <c r="I57" s="14">
        <f>Shipment_Details__5[[#This Row],[SH_WEIGHT]]/Shipment_Details__5[[#This Row],[SH_CHARGES]]</f>
        <v>0.74866310160427807</v>
      </c>
      <c r="J57" s="1" t="s">
        <v>778</v>
      </c>
      <c r="K57" s="1" t="s">
        <v>612</v>
      </c>
    </row>
    <row r="58" spans="2:11" x14ac:dyDescent="0.3">
      <c r="B58" s="1">
        <v>346</v>
      </c>
      <c r="C58" s="1">
        <v>8103</v>
      </c>
      <c r="D58" s="1" t="s">
        <v>609</v>
      </c>
      <c r="E58" s="1" t="s">
        <v>588</v>
      </c>
      <c r="F58" s="1" t="s">
        <v>589</v>
      </c>
      <c r="G58" s="1">
        <v>182</v>
      </c>
      <c r="H58" s="1">
        <v>850</v>
      </c>
      <c r="I58" s="14">
        <f>Shipment_Details__5[[#This Row],[SH_WEIGHT]]/Shipment_Details__5[[#This Row],[SH_CHARGES]]</f>
        <v>0.21411764705882352</v>
      </c>
      <c r="J58" s="1" t="s">
        <v>732</v>
      </c>
      <c r="K58" s="1" t="s">
        <v>733</v>
      </c>
    </row>
    <row r="59" spans="2:11" x14ac:dyDescent="0.3">
      <c r="B59" s="1">
        <v>135</v>
      </c>
      <c r="C59" s="1">
        <v>8894</v>
      </c>
      <c r="D59" s="1" t="s">
        <v>594</v>
      </c>
      <c r="E59" s="1" t="s">
        <v>595</v>
      </c>
      <c r="F59" s="1" t="s">
        <v>589</v>
      </c>
      <c r="G59" s="1">
        <v>901</v>
      </c>
      <c r="H59" s="1">
        <v>1393</v>
      </c>
      <c r="I59" s="14">
        <f>Shipment_Details__5[[#This Row],[SH_WEIGHT]]/Shipment_Details__5[[#This Row],[SH_CHARGES]]</f>
        <v>0.64680545585068194</v>
      </c>
      <c r="J59" s="1" t="s">
        <v>649</v>
      </c>
      <c r="K59" s="1" t="s">
        <v>650</v>
      </c>
    </row>
    <row r="60" spans="2:11" x14ac:dyDescent="0.3">
      <c r="B60" s="1">
        <v>822</v>
      </c>
      <c r="C60" s="1">
        <v>114</v>
      </c>
      <c r="D60" s="1" t="s">
        <v>594</v>
      </c>
      <c r="E60" s="1" t="s">
        <v>588</v>
      </c>
      <c r="F60" s="1" t="s">
        <v>596</v>
      </c>
      <c r="G60" s="1">
        <v>88</v>
      </c>
      <c r="H60" s="1">
        <v>426</v>
      </c>
      <c r="I60" s="14">
        <f>Shipment_Details__5[[#This Row],[SH_WEIGHT]]/Shipment_Details__5[[#This Row],[SH_CHARGES]]</f>
        <v>0.20657276995305165</v>
      </c>
      <c r="J60" s="1" t="s">
        <v>872</v>
      </c>
      <c r="K60" s="1" t="s">
        <v>873</v>
      </c>
    </row>
    <row r="61" spans="2:11" x14ac:dyDescent="0.3">
      <c r="B61" s="1">
        <v>95</v>
      </c>
      <c r="C61" s="1">
        <v>6546</v>
      </c>
      <c r="D61" s="1" t="s">
        <v>635</v>
      </c>
      <c r="E61" s="1" t="s">
        <v>595</v>
      </c>
      <c r="F61" s="1" t="s">
        <v>596</v>
      </c>
      <c r="G61" s="1">
        <v>660</v>
      </c>
      <c r="H61" s="1">
        <v>1208</v>
      </c>
      <c r="I61" s="14">
        <f>Shipment_Details__5[[#This Row],[SH_WEIGHT]]/Shipment_Details__5[[#This Row],[SH_CHARGES]]</f>
        <v>0.54635761589403975</v>
      </c>
      <c r="J61" s="1" t="s">
        <v>636</v>
      </c>
      <c r="K61" s="1" t="s">
        <v>637</v>
      </c>
    </row>
    <row r="62" spans="2:11" x14ac:dyDescent="0.3">
      <c r="B62" s="1">
        <v>597</v>
      </c>
      <c r="C62" s="1">
        <v>3571</v>
      </c>
      <c r="D62" s="1" t="s">
        <v>632</v>
      </c>
      <c r="E62" s="1" t="s">
        <v>595</v>
      </c>
      <c r="F62" s="1" t="s">
        <v>596</v>
      </c>
      <c r="G62" s="1">
        <v>267</v>
      </c>
      <c r="H62" s="1">
        <v>925</v>
      </c>
      <c r="I62" s="14">
        <f>Shipment_Details__5[[#This Row],[SH_WEIGHT]]/Shipment_Details__5[[#This Row],[SH_CHARGES]]</f>
        <v>0.28864864864864864</v>
      </c>
      <c r="J62" s="1" t="s">
        <v>811</v>
      </c>
      <c r="K62" s="1" t="s">
        <v>812</v>
      </c>
    </row>
    <row r="63" spans="2:11" x14ac:dyDescent="0.3">
      <c r="B63" s="1">
        <v>340</v>
      </c>
      <c r="C63" s="1">
        <v>7316</v>
      </c>
      <c r="D63" s="1" t="s">
        <v>605</v>
      </c>
      <c r="E63" s="1" t="s">
        <v>588</v>
      </c>
      <c r="F63" s="1" t="s">
        <v>589</v>
      </c>
      <c r="G63" s="1">
        <v>905</v>
      </c>
      <c r="H63" s="1">
        <v>1392</v>
      </c>
      <c r="I63" s="14">
        <f>Shipment_Details__5[[#This Row],[SH_WEIGHT]]/Shipment_Details__5[[#This Row],[SH_CHARGES]]</f>
        <v>0.65014367816091956</v>
      </c>
      <c r="J63" s="1" t="s">
        <v>730</v>
      </c>
      <c r="K63" s="1" t="s">
        <v>731</v>
      </c>
    </row>
    <row r="64" spans="2:11" x14ac:dyDescent="0.3">
      <c r="B64" s="1">
        <v>905</v>
      </c>
      <c r="C64" s="1">
        <v>2478</v>
      </c>
      <c r="D64" s="1" t="s">
        <v>632</v>
      </c>
      <c r="E64" s="1" t="s">
        <v>595</v>
      </c>
      <c r="F64" s="1" t="s">
        <v>589</v>
      </c>
      <c r="G64" s="1">
        <v>799</v>
      </c>
      <c r="H64" s="1">
        <v>1425</v>
      </c>
      <c r="I64" s="14">
        <f>Shipment_Details__5[[#This Row],[SH_WEIGHT]]/Shipment_Details__5[[#This Row],[SH_CHARGES]]</f>
        <v>0.56070175438596492</v>
      </c>
      <c r="J64" s="1" t="s">
        <v>896</v>
      </c>
      <c r="K64" s="1" t="s">
        <v>897</v>
      </c>
    </row>
    <row r="65" spans="2:11" x14ac:dyDescent="0.3">
      <c r="B65" s="1">
        <v>250</v>
      </c>
      <c r="C65" s="1">
        <v>1215</v>
      </c>
      <c r="D65" s="1" t="s">
        <v>594</v>
      </c>
      <c r="E65" s="1" t="s">
        <v>588</v>
      </c>
      <c r="F65" s="1" t="s">
        <v>589</v>
      </c>
      <c r="G65" s="1">
        <v>773</v>
      </c>
      <c r="H65" s="1">
        <v>1225</v>
      </c>
      <c r="I65" s="14">
        <f>Shipment_Details__5[[#This Row],[SH_WEIGHT]]/Shipment_Details__5[[#This Row],[SH_CHARGES]]</f>
        <v>0.63102040816326532</v>
      </c>
      <c r="J65" s="1" t="s">
        <v>698</v>
      </c>
      <c r="K65" s="1" t="s">
        <v>699</v>
      </c>
    </row>
    <row r="66" spans="2:11" x14ac:dyDescent="0.3">
      <c r="B66" s="1">
        <v>400</v>
      </c>
      <c r="C66" s="1">
        <v>5402</v>
      </c>
      <c r="D66" s="1" t="s">
        <v>632</v>
      </c>
      <c r="E66" s="1" t="s">
        <v>595</v>
      </c>
      <c r="F66" s="1" t="s">
        <v>589</v>
      </c>
      <c r="G66" s="1">
        <v>78</v>
      </c>
      <c r="H66" s="1">
        <v>403</v>
      </c>
      <c r="I66" s="14">
        <f>Shipment_Details__5[[#This Row],[SH_WEIGHT]]/Shipment_Details__5[[#This Row],[SH_CHARGES]]</f>
        <v>0.19354838709677419</v>
      </c>
      <c r="J66" s="1" t="s">
        <v>751</v>
      </c>
      <c r="K66" s="1" t="s">
        <v>752</v>
      </c>
    </row>
    <row r="67" spans="2:11" x14ac:dyDescent="0.3">
      <c r="B67" s="1">
        <v>877</v>
      </c>
      <c r="C67" s="1">
        <v>1647</v>
      </c>
      <c r="D67" s="1" t="s">
        <v>609</v>
      </c>
      <c r="E67" s="1" t="s">
        <v>595</v>
      </c>
      <c r="F67" s="1" t="s">
        <v>589</v>
      </c>
      <c r="G67" s="1">
        <v>791</v>
      </c>
      <c r="H67" s="1">
        <v>1169</v>
      </c>
      <c r="I67" s="14">
        <f>Shipment_Details__5[[#This Row],[SH_WEIGHT]]/Shipment_Details__5[[#This Row],[SH_CHARGES]]</f>
        <v>0.67664670658682635</v>
      </c>
      <c r="J67" s="1" t="s">
        <v>888</v>
      </c>
      <c r="K67" s="1" t="s">
        <v>889</v>
      </c>
    </row>
    <row r="68" spans="2:11" x14ac:dyDescent="0.3">
      <c r="B68" s="1">
        <v>97</v>
      </c>
      <c r="C68" s="1">
        <v>9423</v>
      </c>
      <c r="D68" s="1" t="s">
        <v>594</v>
      </c>
      <c r="E68" s="1" t="s">
        <v>595</v>
      </c>
      <c r="F68" s="1" t="s">
        <v>589</v>
      </c>
      <c r="G68" s="1">
        <v>603</v>
      </c>
      <c r="H68" s="1">
        <v>1167</v>
      </c>
      <c r="I68" s="14">
        <f>Shipment_Details__5[[#This Row],[SH_WEIGHT]]/Shipment_Details__5[[#This Row],[SH_CHARGES]]</f>
        <v>0.51670951156812339</v>
      </c>
      <c r="J68" s="1" t="s">
        <v>638</v>
      </c>
      <c r="K68" s="1" t="s">
        <v>639</v>
      </c>
    </row>
    <row r="69" spans="2:11" x14ac:dyDescent="0.3">
      <c r="B69" s="1">
        <v>12</v>
      </c>
      <c r="C69" s="1">
        <v>6404</v>
      </c>
      <c r="D69" s="1" t="s">
        <v>594</v>
      </c>
      <c r="E69" s="1" t="s">
        <v>595</v>
      </c>
      <c r="F69" s="1" t="s">
        <v>596</v>
      </c>
      <c r="G69" s="1">
        <v>360</v>
      </c>
      <c r="H69" s="1">
        <v>565</v>
      </c>
      <c r="I69" s="14">
        <f>Shipment_Details__5[[#This Row],[SH_WEIGHT]]/Shipment_Details__5[[#This Row],[SH_CHARGES]]</f>
        <v>0.63716814159292035</v>
      </c>
      <c r="J69" s="1" t="s">
        <v>597</v>
      </c>
      <c r="K69" s="1" t="s">
        <v>598</v>
      </c>
    </row>
    <row r="70" spans="2:11" x14ac:dyDescent="0.3">
      <c r="B70" s="1">
        <v>353</v>
      </c>
      <c r="C70" s="1">
        <v>6767</v>
      </c>
      <c r="D70" s="1" t="s">
        <v>605</v>
      </c>
      <c r="E70" s="1" t="s">
        <v>595</v>
      </c>
      <c r="F70" s="1" t="s">
        <v>589</v>
      </c>
      <c r="G70" s="1">
        <v>84</v>
      </c>
      <c r="H70" s="1">
        <v>354</v>
      </c>
      <c r="I70" s="14">
        <f>Shipment_Details__5[[#This Row],[SH_WEIGHT]]/Shipment_Details__5[[#This Row],[SH_CHARGES]]</f>
        <v>0.23728813559322035</v>
      </c>
      <c r="J70" s="1" t="s">
        <v>735</v>
      </c>
      <c r="K70" s="1" t="s">
        <v>736</v>
      </c>
    </row>
    <row r="71" spans="2:11" x14ac:dyDescent="0.3">
      <c r="B71" s="1">
        <v>856</v>
      </c>
      <c r="C71" s="1">
        <v>1278</v>
      </c>
      <c r="D71" s="1" t="s">
        <v>695</v>
      </c>
      <c r="E71" s="1" t="s">
        <v>595</v>
      </c>
      <c r="F71" s="1" t="s">
        <v>596</v>
      </c>
      <c r="G71" s="1">
        <v>880</v>
      </c>
      <c r="H71" s="1">
        <v>1178</v>
      </c>
      <c r="I71" s="14">
        <f>Shipment_Details__5[[#This Row],[SH_WEIGHT]]/Shipment_Details__5[[#This Row],[SH_CHARGES]]</f>
        <v>0.74702886247877764</v>
      </c>
      <c r="J71" s="1" t="s">
        <v>879</v>
      </c>
      <c r="K71" s="1" t="s">
        <v>880</v>
      </c>
    </row>
    <row r="72" spans="2:11" x14ac:dyDescent="0.3">
      <c r="B72" s="1">
        <v>1</v>
      </c>
      <c r="C72" s="1">
        <v>1334</v>
      </c>
      <c r="D72" s="1" t="s">
        <v>587</v>
      </c>
      <c r="E72" s="1" t="s">
        <v>588</v>
      </c>
      <c r="F72" s="1" t="s">
        <v>589</v>
      </c>
      <c r="G72" s="1">
        <v>947</v>
      </c>
      <c r="H72" s="1">
        <v>1385</v>
      </c>
      <c r="I72" s="14">
        <f>Shipment_Details__5[[#This Row],[SH_WEIGHT]]/Shipment_Details__5[[#This Row],[SH_CHARGES]]</f>
        <v>0.68375451263537901</v>
      </c>
      <c r="J72" s="1" t="s">
        <v>590</v>
      </c>
      <c r="K72" s="1" t="s">
        <v>591</v>
      </c>
    </row>
    <row r="73" spans="2:11" x14ac:dyDescent="0.3">
      <c r="B73" s="1">
        <v>390</v>
      </c>
      <c r="C73" s="1">
        <v>8887</v>
      </c>
      <c r="D73" s="1" t="s">
        <v>695</v>
      </c>
      <c r="E73" s="1" t="s">
        <v>595</v>
      </c>
      <c r="F73" s="1" t="s">
        <v>596</v>
      </c>
      <c r="G73" s="1">
        <v>234</v>
      </c>
      <c r="H73" s="1">
        <v>780</v>
      </c>
      <c r="I73" s="14">
        <f>Shipment_Details__5[[#This Row],[SH_WEIGHT]]/Shipment_Details__5[[#This Row],[SH_CHARGES]]</f>
        <v>0.3</v>
      </c>
      <c r="J73" s="1" t="s">
        <v>747</v>
      </c>
      <c r="K73" s="1" t="s">
        <v>748</v>
      </c>
    </row>
    <row r="74" spans="2:11" x14ac:dyDescent="0.3">
      <c r="B74" s="1">
        <v>446</v>
      </c>
      <c r="C74" s="1">
        <v>9858</v>
      </c>
      <c r="D74" s="1" t="s">
        <v>646</v>
      </c>
      <c r="E74" s="1" t="s">
        <v>595</v>
      </c>
      <c r="F74" s="1" t="s">
        <v>589</v>
      </c>
      <c r="G74" s="1">
        <v>931</v>
      </c>
      <c r="H74" s="1">
        <v>1247</v>
      </c>
      <c r="I74" s="14">
        <f>Shipment_Details__5[[#This Row],[SH_WEIGHT]]/Shipment_Details__5[[#This Row],[SH_CHARGES]]</f>
        <v>0.74659182036888527</v>
      </c>
      <c r="J74" s="1" t="s">
        <v>762</v>
      </c>
      <c r="K74" s="1" t="s">
        <v>763</v>
      </c>
    </row>
    <row r="75" spans="2:11" x14ac:dyDescent="0.3">
      <c r="B75" s="1">
        <v>32</v>
      </c>
      <c r="C75" s="1">
        <v>9636</v>
      </c>
      <c r="D75" s="1" t="s">
        <v>587</v>
      </c>
      <c r="E75" s="1" t="s">
        <v>595</v>
      </c>
      <c r="F75" s="1" t="s">
        <v>589</v>
      </c>
      <c r="G75" s="1">
        <v>478</v>
      </c>
      <c r="H75" s="1">
        <v>705</v>
      </c>
      <c r="I75" s="14">
        <f>Shipment_Details__5[[#This Row],[SH_WEIGHT]]/Shipment_Details__5[[#This Row],[SH_CHARGES]]</f>
        <v>0.6780141843971631</v>
      </c>
      <c r="J75" s="1" t="s">
        <v>607</v>
      </c>
      <c r="K75" s="1" t="s">
        <v>608</v>
      </c>
    </row>
    <row r="76" spans="2:11" x14ac:dyDescent="0.3">
      <c r="B76" s="1">
        <v>420</v>
      </c>
      <c r="C76" s="1">
        <v>9943</v>
      </c>
      <c r="D76" s="1" t="s">
        <v>609</v>
      </c>
      <c r="E76" s="1" t="s">
        <v>595</v>
      </c>
      <c r="F76" s="1" t="s">
        <v>589</v>
      </c>
      <c r="G76" s="1">
        <v>638</v>
      </c>
      <c r="H76" s="1">
        <v>1130</v>
      </c>
      <c r="I76" s="14">
        <f>Shipment_Details__5[[#This Row],[SH_WEIGHT]]/Shipment_Details__5[[#This Row],[SH_CHARGES]]</f>
        <v>0.56460176991150446</v>
      </c>
      <c r="J76" s="1" t="s">
        <v>754</v>
      </c>
      <c r="K76" s="1" t="s">
        <v>166</v>
      </c>
    </row>
    <row r="77" spans="2:11" x14ac:dyDescent="0.3">
      <c r="B77" s="1">
        <v>708</v>
      </c>
      <c r="C77" s="1">
        <v>1246</v>
      </c>
      <c r="D77" s="1" t="s">
        <v>609</v>
      </c>
      <c r="E77" s="1" t="s">
        <v>595</v>
      </c>
      <c r="F77" s="1" t="s">
        <v>589</v>
      </c>
      <c r="G77" s="1">
        <v>50</v>
      </c>
      <c r="H77" s="1">
        <v>72</v>
      </c>
      <c r="I77" s="14">
        <f>Shipment_Details__5[[#This Row],[SH_WEIGHT]]/Shipment_Details__5[[#This Row],[SH_CHARGES]]</f>
        <v>0.69444444444444442</v>
      </c>
      <c r="J77" s="1" t="s">
        <v>840</v>
      </c>
      <c r="K77" s="1" t="s">
        <v>841</v>
      </c>
    </row>
    <row r="78" spans="2:11" x14ac:dyDescent="0.3">
      <c r="B78" s="1">
        <v>227</v>
      </c>
      <c r="C78" s="1">
        <v>4527</v>
      </c>
      <c r="D78" s="1" t="s">
        <v>609</v>
      </c>
      <c r="E78" s="1" t="s">
        <v>588</v>
      </c>
      <c r="F78" s="1" t="s">
        <v>596</v>
      </c>
      <c r="G78" s="1">
        <v>477</v>
      </c>
      <c r="H78" s="1">
        <v>564</v>
      </c>
      <c r="I78" s="14">
        <f>Shipment_Details__5[[#This Row],[SH_WEIGHT]]/Shipment_Details__5[[#This Row],[SH_CHARGES]]</f>
        <v>0.8457446808510638</v>
      </c>
      <c r="J78" s="1" t="s">
        <v>690</v>
      </c>
      <c r="K78" s="1" t="s">
        <v>691</v>
      </c>
    </row>
    <row r="79" spans="2:11" x14ac:dyDescent="0.3">
      <c r="B79" s="1">
        <v>595</v>
      </c>
      <c r="C79" s="1">
        <v>3782</v>
      </c>
      <c r="D79" s="1" t="s">
        <v>605</v>
      </c>
      <c r="E79" s="1" t="s">
        <v>588</v>
      </c>
      <c r="F79" s="1" t="s">
        <v>596</v>
      </c>
      <c r="G79" s="1">
        <v>879</v>
      </c>
      <c r="H79" s="1">
        <v>1040</v>
      </c>
      <c r="I79" s="14">
        <f>Shipment_Details__5[[#This Row],[SH_WEIGHT]]/Shipment_Details__5[[#This Row],[SH_CHARGES]]</f>
        <v>0.84519230769230769</v>
      </c>
      <c r="J79" s="1" t="s">
        <v>809</v>
      </c>
      <c r="K79" s="1" t="s">
        <v>810</v>
      </c>
    </row>
    <row r="80" spans="2:11" x14ac:dyDescent="0.3">
      <c r="B80" s="1">
        <v>211</v>
      </c>
      <c r="C80" s="1">
        <v>6225</v>
      </c>
      <c r="D80" s="1" t="s">
        <v>635</v>
      </c>
      <c r="E80" s="1" t="s">
        <v>595</v>
      </c>
      <c r="F80" s="1" t="s">
        <v>589</v>
      </c>
      <c r="G80" s="1">
        <v>912</v>
      </c>
      <c r="H80" s="1">
        <v>1220</v>
      </c>
      <c r="I80" s="14">
        <f>Shipment_Details__5[[#This Row],[SH_WEIGHT]]/Shipment_Details__5[[#This Row],[SH_CHARGES]]</f>
        <v>0.74754098360655741</v>
      </c>
      <c r="J80" s="1" t="s">
        <v>684</v>
      </c>
      <c r="K80" s="1" t="s">
        <v>685</v>
      </c>
    </row>
    <row r="81" spans="2:11" x14ac:dyDescent="0.3">
      <c r="B81" s="1">
        <v>650</v>
      </c>
      <c r="C81" s="1">
        <v>2257</v>
      </c>
      <c r="D81" s="1" t="s">
        <v>646</v>
      </c>
      <c r="E81" s="1" t="s">
        <v>588</v>
      </c>
      <c r="F81" s="1" t="s">
        <v>596</v>
      </c>
      <c r="G81" s="1">
        <v>868</v>
      </c>
      <c r="H81" s="1">
        <v>1141</v>
      </c>
      <c r="I81" s="14">
        <f>Shipment_Details__5[[#This Row],[SH_WEIGHT]]/Shipment_Details__5[[#This Row],[SH_CHARGES]]</f>
        <v>0.76073619631901845</v>
      </c>
      <c r="J81" s="1" t="s">
        <v>821</v>
      </c>
      <c r="K81" s="1" t="s">
        <v>822</v>
      </c>
    </row>
    <row r="82" spans="2:11" x14ac:dyDescent="0.3">
      <c r="B82" s="1">
        <v>45</v>
      </c>
      <c r="C82" s="1">
        <v>9177</v>
      </c>
      <c r="D82" s="1" t="s">
        <v>616</v>
      </c>
      <c r="E82" s="1" t="s">
        <v>595</v>
      </c>
      <c r="F82" s="1" t="s">
        <v>589</v>
      </c>
      <c r="G82" s="1">
        <v>889</v>
      </c>
      <c r="H82" s="1">
        <v>1050</v>
      </c>
      <c r="I82" s="14">
        <f>Shipment_Details__5[[#This Row],[SH_WEIGHT]]/Shipment_Details__5[[#This Row],[SH_CHARGES]]</f>
        <v>0.84666666666666668</v>
      </c>
      <c r="J82" s="1" t="s">
        <v>617</v>
      </c>
      <c r="K82" s="1" t="s">
        <v>618</v>
      </c>
    </row>
    <row r="83" spans="2:11" x14ac:dyDescent="0.3">
      <c r="B83" s="1">
        <v>201</v>
      </c>
      <c r="C83" s="1">
        <v>8703</v>
      </c>
      <c r="D83" s="1" t="s">
        <v>602</v>
      </c>
      <c r="E83" s="1" t="s">
        <v>595</v>
      </c>
      <c r="F83" s="1" t="s">
        <v>596</v>
      </c>
      <c r="G83" s="1">
        <v>482</v>
      </c>
      <c r="H83" s="1">
        <v>850</v>
      </c>
      <c r="I83" s="14">
        <f>Shipment_Details__5[[#This Row],[SH_WEIGHT]]/Shipment_Details__5[[#This Row],[SH_CHARGES]]</f>
        <v>0.56705882352941173</v>
      </c>
      <c r="J83" s="1" t="s">
        <v>679</v>
      </c>
      <c r="K83" s="1" t="s">
        <v>680</v>
      </c>
    </row>
    <row r="84" spans="2:11" x14ac:dyDescent="0.3">
      <c r="B84" s="1">
        <v>564</v>
      </c>
      <c r="C84" s="1">
        <v>3514</v>
      </c>
      <c r="D84" s="1" t="s">
        <v>616</v>
      </c>
      <c r="E84" s="1" t="s">
        <v>588</v>
      </c>
      <c r="F84" s="1" t="s">
        <v>589</v>
      </c>
      <c r="G84" s="1">
        <v>683</v>
      </c>
      <c r="H84" s="1">
        <v>1275</v>
      </c>
      <c r="I84" s="14">
        <f>Shipment_Details__5[[#This Row],[SH_WEIGHT]]/Shipment_Details__5[[#This Row],[SH_CHARGES]]</f>
        <v>0.53568627450980388</v>
      </c>
      <c r="J84" s="1" t="s">
        <v>797</v>
      </c>
      <c r="K84" s="1" t="s">
        <v>798</v>
      </c>
    </row>
    <row r="85" spans="2:11" x14ac:dyDescent="0.3">
      <c r="B85" s="1">
        <v>138</v>
      </c>
      <c r="C85" s="1">
        <v>3089</v>
      </c>
      <c r="D85" s="1" t="s">
        <v>602</v>
      </c>
      <c r="E85" s="1" t="s">
        <v>595</v>
      </c>
      <c r="F85" s="1" t="s">
        <v>596</v>
      </c>
      <c r="G85" s="1">
        <v>382</v>
      </c>
      <c r="H85" s="1">
        <v>714</v>
      </c>
      <c r="I85" s="14">
        <f>Shipment_Details__5[[#This Row],[SH_WEIGHT]]/Shipment_Details__5[[#This Row],[SH_CHARGES]]</f>
        <v>0.53501400560224088</v>
      </c>
      <c r="J85" s="1" t="s">
        <v>651</v>
      </c>
      <c r="K85" s="1" t="s">
        <v>29</v>
      </c>
    </row>
    <row r="86" spans="2:11" x14ac:dyDescent="0.3">
      <c r="B86" s="1">
        <v>57</v>
      </c>
      <c r="C86" s="1">
        <v>7253</v>
      </c>
      <c r="D86" s="1" t="s">
        <v>594</v>
      </c>
      <c r="E86" s="1" t="s">
        <v>595</v>
      </c>
      <c r="F86" s="1" t="s">
        <v>596</v>
      </c>
      <c r="G86" s="1">
        <v>753</v>
      </c>
      <c r="H86" s="1">
        <v>1027</v>
      </c>
      <c r="I86" s="14">
        <f>Shipment_Details__5[[#This Row],[SH_WEIGHT]]/Shipment_Details__5[[#This Row],[SH_CHARGES]]</f>
        <v>0.73320350535540413</v>
      </c>
      <c r="J86" s="1" t="s">
        <v>622</v>
      </c>
      <c r="K86" s="1" t="s">
        <v>623</v>
      </c>
    </row>
    <row r="87" spans="2:11" x14ac:dyDescent="0.3">
      <c r="B87" s="1">
        <v>128</v>
      </c>
      <c r="C87" s="1">
        <v>8786</v>
      </c>
      <c r="D87" s="1" t="s">
        <v>587</v>
      </c>
      <c r="E87" s="1" t="s">
        <v>588</v>
      </c>
      <c r="F87" s="1" t="s">
        <v>589</v>
      </c>
      <c r="G87" s="1">
        <v>718</v>
      </c>
      <c r="H87" s="1">
        <v>1486</v>
      </c>
      <c r="I87" s="14">
        <f>Shipment_Details__5[[#This Row],[SH_WEIGHT]]/Shipment_Details__5[[#This Row],[SH_CHARGES]]</f>
        <v>0.48317631224764468</v>
      </c>
      <c r="J87" s="1" t="s">
        <v>105</v>
      </c>
      <c r="K87" s="1" t="s">
        <v>645</v>
      </c>
    </row>
    <row r="88" spans="2:11" x14ac:dyDescent="0.3">
      <c r="B88" s="1">
        <v>33</v>
      </c>
      <c r="C88" s="1">
        <v>1211</v>
      </c>
      <c r="D88" s="1" t="s">
        <v>609</v>
      </c>
      <c r="E88" s="1" t="s">
        <v>595</v>
      </c>
      <c r="F88" s="1" t="s">
        <v>589</v>
      </c>
      <c r="G88" s="1">
        <v>577</v>
      </c>
      <c r="H88" s="1">
        <v>1312</v>
      </c>
      <c r="I88" s="14">
        <f>Shipment_Details__5[[#This Row],[SH_WEIGHT]]/Shipment_Details__5[[#This Row],[SH_CHARGES]]</f>
        <v>0.43978658536585363</v>
      </c>
      <c r="J88" s="1" t="s">
        <v>610</v>
      </c>
      <c r="K88" s="1" t="s">
        <v>611</v>
      </c>
    </row>
    <row r="89" spans="2:11" x14ac:dyDescent="0.3">
      <c r="B89" s="1">
        <v>936</v>
      </c>
      <c r="C89" s="1">
        <v>359</v>
      </c>
      <c r="D89" s="1" t="s">
        <v>635</v>
      </c>
      <c r="E89" s="1" t="s">
        <v>588</v>
      </c>
      <c r="F89" s="1" t="s">
        <v>589</v>
      </c>
      <c r="G89" s="1">
        <v>607</v>
      </c>
      <c r="H89" s="1">
        <v>1007</v>
      </c>
      <c r="I89" s="14">
        <f>Shipment_Details__5[[#This Row],[SH_WEIGHT]]/Shipment_Details__5[[#This Row],[SH_CHARGES]]</f>
        <v>0.60278053624627603</v>
      </c>
      <c r="J89" s="1" t="s">
        <v>909</v>
      </c>
      <c r="K89" s="1" t="s">
        <v>910</v>
      </c>
    </row>
    <row r="90" spans="2:11" x14ac:dyDescent="0.3">
      <c r="B90" s="1">
        <v>762</v>
      </c>
      <c r="C90" s="1">
        <v>2066</v>
      </c>
      <c r="D90" s="1" t="s">
        <v>695</v>
      </c>
      <c r="E90" s="1" t="s">
        <v>588</v>
      </c>
      <c r="F90" s="1" t="s">
        <v>596</v>
      </c>
      <c r="G90" s="1">
        <v>242</v>
      </c>
      <c r="H90" s="1">
        <v>926</v>
      </c>
      <c r="I90" s="14">
        <f>Shipment_Details__5[[#This Row],[SH_WEIGHT]]/Shipment_Details__5[[#This Row],[SH_CHARGES]]</f>
        <v>0.26133909287257018</v>
      </c>
      <c r="J90" s="1" t="s">
        <v>857</v>
      </c>
      <c r="K90" s="1" t="s">
        <v>858</v>
      </c>
    </row>
    <row r="91" spans="2:11" x14ac:dyDescent="0.3">
      <c r="B91" s="1">
        <v>838</v>
      </c>
      <c r="C91" s="1">
        <v>4322</v>
      </c>
      <c r="D91" s="1" t="s">
        <v>609</v>
      </c>
      <c r="E91" s="1" t="s">
        <v>588</v>
      </c>
      <c r="F91" s="1" t="s">
        <v>589</v>
      </c>
      <c r="G91" s="1">
        <v>593</v>
      </c>
      <c r="H91" s="1">
        <v>1036</v>
      </c>
      <c r="I91" s="14">
        <f>Shipment_Details__5[[#This Row],[SH_WEIGHT]]/Shipment_Details__5[[#This Row],[SH_CHARGES]]</f>
        <v>0.57239382239382242</v>
      </c>
      <c r="J91" s="1" t="s">
        <v>30</v>
      </c>
      <c r="K91" s="1" t="s">
        <v>876</v>
      </c>
    </row>
    <row r="92" spans="2:11" x14ac:dyDescent="0.3">
      <c r="B92" s="1">
        <v>215</v>
      </c>
      <c r="C92" s="1">
        <v>7773</v>
      </c>
      <c r="D92" s="1" t="s">
        <v>635</v>
      </c>
      <c r="E92" s="1" t="s">
        <v>595</v>
      </c>
      <c r="F92" s="1" t="s">
        <v>589</v>
      </c>
      <c r="G92" s="1">
        <v>812</v>
      </c>
      <c r="H92" s="1">
        <v>1161</v>
      </c>
      <c r="I92" s="14">
        <f>Shipment_Details__5[[#This Row],[SH_WEIGHT]]/Shipment_Details__5[[#This Row],[SH_CHARGES]]</f>
        <v>0.69939707149009478</v>
      </c>
      <c r="J92" s="1" t="s">
        <v>688</v>
      </c>
      <c r="K92" s="1" t="s">
        <v>689</v>
      </c>
    </row>
    <row r="93" spans="2:11" x14ac:dyDescent="0.3">
      <c r="B93" s="1">
        <v>818</v>
      </c>
      <c r="C93" s="1">
        <v>6746</v>
      </c>
      <c r="D93" s="1" t="s">
        <v>619</v>
      </c>
      <c r="E93" s="1" t="s">
        <v>595</v>
      </c>
      <c r="F93" s="1" t="s">
        <v>589</v>
      </c>
      <c r="G93" s="1">
        <v>833</v>
      </c>
      <c r="H93" s="1">
        <v>1016</v>
      </c>
      <c r="I93" s="14">
        <f>Shipment_Details__5[[#This Row],[SH_WEIGHT]]/Shipment_Details__5[[#This Row],[SH_CHARGES]]</f>
        <v>0.81988188976377951</v>
      </c>
      <c r="J93" s="1" t="s">
        <v>139</v>
      </c>
      <c r="K93" s="1" t="s">
        <v>716</v>
      </c>
    </row>
    <row r="94" spans="2:11" x14ac:dyDescent="0.3">
      <c r="B94" s="1">
        <v>780</v>
      </c>
      <c r="C94" s="1">
        <v>6732</v>
      </c>
      <c r="D94" s="1" t="s">
        <v>616</v>
      </c>
      <c r="E94" s="1" t="s">
        <v>588</v>
      </c>
      <c r="F94" s="1" t="s">
        <v>589</v>
      </c>
      <c r="G94" s="1">
        <v>872</v>
      </c>
      <c r="H94" s="1">
        <v>1058</v>
      </c>
      <c r="I94" s="14">
        <f>Shipment_Details__5[[#This Row],[SH_WEIGHT]]/Shipment_Details__5[[#This Row],[SH_CHARGES]]</f>
        <v>0.82419659735349715</v>
      </c>
      <c r="J94" s="1" t="s">
        <v>862</v>
      </c>
      <c r="K94" s="1" t="s">
        <v>276</v>
      </c>
    </row>
    <row r="95" spans="2:11" x14ac:dyDescent="0.3">
      <c r="B95" s="1">
        <v>40</v>
      </c>
      <c r="C95" s="1">
        <v>805</v>
      </c>
      <c r="D95" s="1" t="s">
        <v>587</v>
      </c>
      <c r="E95" s="1" t="s">
        <v>595</v>
      </c>
      <c r="F95" s="1" t="s">
        <v>596</v>
      </c>
      <c r="G95" s="1">
        <v>483</v>
      </c>
      <c r="H95" s="1">
        <v>648</v>
      </c>
      <c r="I95" s="14">
        <f>Shipment_Details__5[[#This Row],[SH_WEIGHT]]/Shipment_Details__5[[#This Row],[SH_CHARGES]]</f>
        <v>0.74537037037037035</v>
      </c>
      <c r="J95" s="1" t="s">
        <v>612</v>
      </c>
      <c r="K95" s="1" t="s">
        <v>613</v>
      </c>
    </row>
    <row r="96" spans="2:11" x14ac:dyDescent="0.3">
      <c r="B96" s="1">
        <v>366</v>
      </c>
      <c r="C96" s="1">
        <v>7540</v>
      </c>
      <c r="D96" s="1" t="s">
        <v>605</v>
      </c>
      <c r="E96" s="1" t="s">
        <v>588</v>
      </c>
      <c r="F96" s="1" t="s">
        <v>596</v>
      </c>
      <c r="G96" s="1">
        <v>679</v>
      </c>
      <c r="H96" s="1">
        <v>1015</v>
      </c>
      <c r="I96" s="14">
        <f>Shipment_Details__5[[#This Row],[SH_WEIGHT]]/Shipment_Details__5[[#This Row],[SH_CHARGES]]</f>
        <v>0.66896551724137931</v>
      </c>
      <c r="J96" s="1" t="s">
        <v>741</v>
      </c>
      <c r="K96" s="1" t="s">
        <v>742</v>
      </c>
    </row>
    <row r="97" spans="2:11" x14ac:dyDescent="0.3">
      <c r="B97" s="1">
        <v>678</v>
      </c>
      <c r="C97" s="1">
        <v>5269</v>
      </c>
      <c r="D97" s="1" t="s">
        <v>619</v>
      </c>
      <c r="E97" s="1" t="s">
        <v>588</v>
      </c>
      <c r="F97" s="1" t="s">
        <v>589</v>
      </c>
      <c r="G97" s="1">
        <v>318</v>
      </c>
      <c r="H97" s="1">
        <v>938</v>
      </c>
      <c r="I97" s="14">
        <f>Shipment_Details__5[[#This Row],[SH_WEIGHT]]/Shipment_Details__5[[#This Row],[SH_CHARGES]]</f>
        <v>0.33901918976545842</v>
      </c>
      <c r="J97" s="1" t="s">
        <v>828</v>
      </c>
      <c r="K97" s="1" t="s">
        <v>36</v>
      </c>
    </row>
    <row r="98" spans="2:11" x14ac:dyDescent="0.3">
      <c r="B98" s="1">
        <v>703</v>
      </c>
      <c r="C98" s="1">
        <v>8404</v>
      </c>
      <c r="D98" s="1" t="s">
        <v>602</v>
      </c>
      <c r="E98" s="1" t="s">
        <v>595</v>
      </c>
      <c r="F98" s="1" t="s">
        <v>589</v>
      </c>
      <c r="G98" s="1">
        <v>329</v>
      </c>
      <c r="H98" s="1">
        <v>597</v>
      </c>
      <c r="I98" s="14">
        <f>Shipment_Details__5[[#This Row],[SH_WEIGHT]]/Shipment_Details__5[[#This Row],[SH_CHARGES]]</f>
        <v>0.5510887772194305</v>
      </c>
      <c r="J98" s="1" t="s">
        <v>836</v>
      </c>
      <c r="K98" s="1" t="s">
        <v>837</v>
      </c>
    </row>
    <row r="99" spans="2:11" x14ac:dyDescent="0.3">
      <c r="B99" s="1">
        <v>180</v>
      </c>
      <c r="C99" s="1">
        <v>519</v>
      </c>
      <c r="D99" s="1" t="s">
        <v>632</v>
      </c>
      <c r="E99" s="1" t="s">
        <v>595</v>
      </c>
      <c r="F99" s="1" t="s">
        <v>596</v>
      </c>
      <c r="G99" s="1">
        <v>588</v>
      </c>
      <c r="H99" s="1">
        <v>1182</v>
      </c>
      <c r="I99" s="14">
        <f>Shipment_Details__5[[#This Row],[SH_WEIGHT]]/Shipment_Details__5[[#This Row],[SH_CHARGES]]</f>
        <v>0.49746192893401014</v>
      </c>
      <c r="J99" s="1" t="s">
        <v>325</v>
      </c>
      <c r="K99" s="1" t="s">
        <v>672</v>
      </c>
    </row>
    <row r="100" spans="2:11" x14ac:dyDescent="0.3">
      <c r="B100" s="1">
        <v>214</v>
      </c>
      <c r="C100" s="1">
        <v>4060</v>
      </c>
      <c r="D100" s="1" t="s">
        <v>646</v>
      </c>
      <c r="E100" s="1" t="s">
        <v>588</v>
      </c>
      <c r="F100" s="1" t="s">
        <v>596</v>
      </c>
      <c r="G100" s="1">
        <v>442</v>
      </c>
      <c r="H100" s="1">
        <v>713</v>
      </c>
      <c r="I100" s="14">
        <f>Shipment_Details__5[[#This Row],[SH_WEIGHT]]/Shipment_Details__5[[#This Row],[SH_CHARGES]]</f>
        <v>0.61991584852734927</v>
      </c>
      <c r="J100" s="1" t="s">
        <v>686</v>
      </c>
      <c r="K100" s="1" t="s">
        <v>687</v>
      </c>
    </row>
    <row r="101" spans="2:11" x14ac:dyDescent="0.3">
      <c r="B101" s="1">
        <v>408</v>
      </c>
      <c r="C101" s="1">
        <v>8860</v>
      </c>
      <c r="D101" s="1" t="s">
        <v>619</v>
      </c>
      <c r="E101" s="1" t="s">
        <v>595</v>
      </c>
      <c r="F101" s="1" t="s">
        <v>589</v>
      </c>
      <c r="G101" s="1">
        <v>216</v>
      </c>
      <c r="H101" s="1">
        <v>939</v>
      </c>
      <c r="I101" s="14">
        <f>Shipment_Details__5[[#This Row],[SH_WEIGHT]]/Shipment_Details__5[[#This Row],[SH_CHARGES]]</f>
        <v>0.23003194888178913</v>
      </c>
      <c r="J101" s="1" t="s">
        <v>657</v>
      </c>
      <c r="K101" s="1" t="s">
        <v>753</v>
      </c>
    </row>
    <row r="102" spans="2:11" x14ac:dyDescent="0.3">
      <c r="B102" s="1">
        <v>902</v>
      </c>
      <c r="C102" s="1">
        <v>7164</v>
      </c>
      <c r="D102" s="1" t="s">
        <v>594</v>
      </c>
      <c r="E102" s="1" t="s">
        <v>595</v>
      </c>
      <c r="F102" s="1" t="s">
        <v>589</v>
      </c>
      <c r="G102" s="1">
        <v>946</v>
      </c>
      <c r="H102" s="1">
        <v>1082</v>
      </c>
      <c r="I102" s="14">
        <f>Shipment_Details__5[[#This Row],[SH_WEIGHT]]/Shipment_Details__5[[#This Row],[SH_CHARGES]]</f>
        <v>0.87430683918669128</v>
      </c>
      <c r="J102" s="1" t="s">
        <v>894</v>
      </c>
      <c r="K102" s="1" t="s">
        <v>895</v>
      </c>
    </row>
    <row r="103" spans="2:11" x14ac:dyDescent="0.3">
      <c r="B103" s="1">
        <v>763</v>
      </c>
      <c r="C103" s="1">
        <v>9792</v>
      </c>
      <c r="D103" s="1" t="s">
        <v>632</v>
      </c>
      <c r="E103" s="1" t="s">
        <v>588</v>
      </c>
      <c r="F103" s="1" t="s">
        <v>589</v>
      </c>
      <c r="G103" s="1">
        <v>796</v>
      </c>
      <c r="H103" s="1">
        <v>1347</v>
      </c>
      <c r="I103" s="14">
        <f>Shipment_Details__5[[#This Row],[SH_WEIGHT]]/Shipment_Details__5[[#This Row],[SH_CHARGES]]</f>
        <v>0.59094283593170005</v>
      </c>
      <c r="J103" s="1" t="s">
        <v>626</v>
      </c>
      <c r="K103" s="1" t="s">
        <v>30</v>
      </c>
    </row>
    <row r="104" spans="2:11" x14ac:dyDescent="0.3">
      <c r="B104" s="1">
        <v>168</v>
      </c>
      <c r="C104" s="1">
        <v>9934</v>
      </c>
      <c r="D104" s="1" t="s">
        <v>587</v>
      </c>
      <c r="E104" s="1" t="s">
        <v>595</v>
      </c>
      <c r="F104" s="1" t="s">
        <v>596</v>
      </c>
      <c r="G104" s="1">
        <v>26</v>
      </c>
      <c r="H104" s="1">
        <v>47</v>
      </c>
      <c r="I104" s="14">
        <f>Shipment_Details__5[[#This Row],[SH_WEIGHT]]/Shipment_Details__5[[#This Row],[SH_CHARGES]]</f>
        <v>0.55319148936170215</v>
      </c>
      <c r="J104" s="1" t="s">
        <v>664</v>
      </c>
      <c r="K104" s="1" t="s">
        <v>665</v>
      </c>
    </row>
    <row r="105" spans="2:11" x14ac:dyDescent="0.3">
      <c r="B105" s="1">
        <v>723</v>
      </c>
      <c r="C105" s="1">
        <v>1980</v>
      </c>
      <c r="D105" s="1" t="s">
        <v>695</v>
      </c>
      <c r="E105" s="1" t="s">
        <v>595</v>
      </c>
      <c r="F105" s="1" t="s">
        <v>589</v>
      </c>
      <c r="G105" s="1">
        <v>490</v>
      </c>
      <c r="H105" s="1">
        <v>762</v>
      </c>
      <c r="I105" s="14">
        <f>Shipment_Details__5[[#This Row],[SH_WEIGHT]]/Shipment_Details__5[[#This Row],[SH_CHARGES]]</f>
        <v>0.64304461942257218</v>
      </c>
      <c r="J105" s="1" t="s">
        <v>848</v>
      </c>
      <c r="K105" s="1" t="s">
        <v>849</v>
      </c>
    </row>
    <row r="106" spans="2:11" x14ac:dyDescent="0.3">
      <c r="B106" s="1">
        <v>438</v>
      </c>
      <c r="C106" s="1">
        <v>9251</v>
      </c>
      <c r="D106" s="1" t="s">
        <v>602</v>
      </c>
      <c r="E106" s="1" t="s">
        <v>595</v>
      </c>
      <c r="F106" s="1" t="s">
        <v>596</v>
      </c>
      <c r="G106" s="1">
        <v>430</v>
      </c>
      <c r="H106" s="1">
        <v>642</v>
      </c>
      <c r="I106" s="14">
        <f>Shipment_Details__5[[#This Row],[SH_WEIGHT]]/Shipment_Details__5[[#This Row],[SH_CHARGES]]</f>
        <v>0.66978193146417442</v>
      </c>
      <c r="J106" s="1" t="s">
        <v>756</v>
      </c>
      <c r="K106" s="1" t="s">
        <v>757</v>
      </c>
    </row>
    <row r="107" spans="2:11" x14ac:dyDescent="0.3">
      <c r="B107" s="1">
        <v>162</v>
      </c>
      <c r="C107" s="1">
        <v>6717</v>
      </c>
      <c r="D107" s="1" t="s">
        <v>587</v>
      </c>
      <c r="E107" s="1" t="s">
        <v>595</v>
      </c>
      <c r="F107" s="1" t="s">
        <v>589</v>
      </c>
      <c r="G107" s="1">
        <v>209</v>
      </c>
      <c r="H107" s="1">
        <v>665</v>
      </c>
      <c r="I107" s="14">
        <f>Shipment_Details__5[[#This Row],[SH_WEIGHT]]/Shipment_Details__5[[#This Row],[SH_CHARGES]]</f>
        <v>0.31428571428571428</v>
      </c>
      <c r="J107" s="1" t="s">
        <v>659</v>
      </c>
      <c r="K107" s="1" t="s">
        <v>660</v>
      </c>
    </row>
    <row r="108" spans="2:11" x14ac:dyDescent="0.3">
      <c r="B108" s="1">
        <v>246</v>
      </c>
      <c r="C108" s="1">
        <v>3622</v>
      </c>
      <c r="D108" s="1" t="s">
        <v>695</v>
      </c>
      <c r="E108" s="1" t="s">
        <v>588</v>
      </c>
      <c r="F108" s="1" t="s">
        <v>589</v>
      </c>
      <c r="G108" s="1">
        <v>379</v>
      </c>
      <c r="H108" s="1">
        <v>963</v>
      </c>
      <c r="I108" s="14">
        <f>Shipment_Details__5[[#This Row],[SH_WEIGHT]]/Shipment_Details__5[[#This Row],[SH_CHARGES]]</f>
        <v>0.39356178608515058</v>
      </c>
      <c r="J108" s="1" t="s">
        <v>696</v>
      </c>
      <c r="K108" s="1" t="s">
        <v>697</v>
      </c>
    </row>
    <row r="109" spans="2:11" x14ac:dyDescent="0.3">
      <c r="B109" s="1">
        <v>105</v>
      </c>
      <c r="C109" s="1">
        <v>8808</v>
      </c>
      <c r="D109" s="1" t="s">
        <v>609</v>
      </c>
      <c r="E109" s="1" t="s">
        <v>595</v>
      </c>
      <c r="F109" s="1" t="s">
        <v>596</v>
      </c>
      <c r="G109" s="1">
        <v>949</v>
      </c>
      <c r="H109" s="1">
        <v>1419</v>
      </c>
      <c r="I109" s="14">
        <f>Shipment_Details__5[[#This Row],[SH_WEIGHT]]/Shipment_Details__5[[#This Row],[SH_CHARGES]]</f>
        <v>0.66878083157152923</v>
      </c>
      <c r="J109" s="1" t="s">
        <v>640</v>
      </c>
      <c r="K109" s="1" t="s">
        <v>641</v>
      </c>
    </row>
    <row r="110" spans="2:11" x14ac:dyDescent="0.3">
      <c r="B110" s="1">
        <v>308</v>
      </c>
      <c r="C110" s="1">
        <v>4920</v>
      </c>
      <c r="D110" s="1" t="s">
        <v>635</v>
      </c>
      <c r="E110" s="1" t="s">
        <v>595</v>
      </c>
      <c r="F110" s="1" t="s">
        <v>589</v>
      </c>
      <c r="G110" s="1">
        <v>438</v>
      </c>
      <c r="H110" s="1">
        <v>656</v>
      </c>
      <c r="I110" s="14">
        <f>Shipment_Details__5[[#This Row],[SH_WEIGHT]]/Shipment_Details__5[[#This Row],[SH_CHARGES]]</f>
        <v>0.66768292682926833</v>
      </c>
      <c r="J110" s="1" t="s">
        <v>715</v>
      </c>
      <c r="K110" s="1" t="s">
        <v>716</v>
      </c>
    </row>
    <row r="111" spans="2:11" x14ac:dyDescent="0.3">
      <c r="B111" s="1">
        <v>172</v>
      </c>
      <c r="C111" s="1">
        <v>3140</v>
      </c>
      <c r="D111" s="1" t="s">
        <v>646</v>
      </c>
      <c r="E111" s="1" t="s">
        <v>588</v>
      </c>
      <c r="F111" s="1" t="s">
        <v>589</v>
      </c>
      <c r="G111" s="1">
        <v>726</v>
      </c>
      <c r="H111" s="1">
        <v>1381</v>
      </c>
      <c r="I111" s="14">
        <f>Shipment_Details__5[[#This Row],[SH_WEIGHT]]/Shipment_Details__5[[#This Row],[SH_CHARGES]]</f>
        <v>0.52570601013758145</v>
      </c>
      <c r="J111" s="1" t="s">
        <v>668</v>
      </c>
      <c r="K111" s="1" t="s">
        <v>669</v>
      </c>
    </row>
    <row r="112" spans="2:11" x14ac:dyDescent="0.3">
      <c r="B112" s="1">
        <v>775</v>
      </c>
      <c r="C112" s="1">
        <v>8104</v>
      </c>
      <c r="D112" s="1" t="s">
        <v>602</v>
      </c>
      <c r="E112" s="1" t="s">
        <v>595</v>
      </c>
      <c r="F112" s="1" t="s">
        <v>589</v>
      </c>
      <c r="G112" s="1">
        <v>451</v>
      </c>
      <c r="H112" s="1">
        <v>713</v>
      </c>
      <c r="I112" s="14">
        <f>Shipment_Details__5[[#This Row],[SH_WEIGHT]]/Shipment_Details__5[[#This Row],[SH_CHARGES]]</f>
        <v>0.63253856942496489</v>
      </c>
      <c r="J112" s="1" t="s">
        <v>593</v>
      </c>
      <c r="K112" s="1" t="s">
        <v>861</v>
      </c>
    </row>
    <row r="113" spans="2:11" x14ac:dyDescent="0.3">
      <c r="B113" s="1">
        <v>333</v>
      </c>
      <c r="C113" s="1">
        <v>2208</v>
      </c>
      <c r="D113" s="1" t="s">
        <v>632</v>
      </c>
      <c r="E113" s="1" t="s">
        <v>595</v>
      </c>
      <c r="F113" s="1" t="s">
        <v>596</v>
      </c>
      <c r="G113" s="1">
        <v>812</v>
      </c>
      <c r="H113" s="1">
        <v>1104</v>
      </c>
      <c r="I113" s="14">
        <f>Shipment_Details__5[[#This Row],[SH_WEIGHT]]/Shipment_Details__5[[#This Row],[SH_CHARGES]]</f>
        <v>0.73550724637681164</v>
      </c>
      <c r="J113" s="1" t="s">
        <v>725</v>
      </c>
      <c r="K113" s="1" t="s">
        <v>726</v>
      </c>
    </row>
    <row r="114" spans="2:11" x14ac:dyDescent="0.3">
      <c r="B114" s="1">
        <v>548</v>
      </c>
      <c r="C114" s="1">
        <v>7043</v>
      </c>
      <c r="D114" s="1" t="s">
        <v>616</v>
      </c>
      <c r="E114" s="1" t="s">
        <v>588</v>
      </c>
      <c r="F114" s="1" t="s">
        <v>596</v>
      </c>
      <c r="G114" s="1">
        <v>240</v>
      </c>
      <c r="H114" s="1">
        <v>571</v>
      </c>
      <c r="I114" s="14">
        <f>Shipment_Details__5[[#This Row],[SH_WEIGHT]]/Shipment_Details__5[[#This Row],[SH_CHARGES]]</f>
        <v>0.42031523642732049</v>
      </c>
      <c r="J114" s="1" t="s">
        <v>791</v>
      </c>
      <c r="K114" s="1" t="s">
        <v>792</v>
      </c>
    </row>
    <row r="115" spans="2:11" x14ac:dyDescent="0.3">
      <c r="B115" s="1">
        <v>665</v>
      </c>
      <c r="C115" s="1">
        <v>7485</v>
      </c>
      <c r="D115" s="1" t="s">
        <v>587</v>
      </c>
      <c r="E115" s="1" t="s">
        <v>595</v>
      </c>
      <c r="F115" s="1" t="s">
        <v>596</v>
      </c>
      <c r="G115" s="1">
        <v>982</v>
      </c>
      <c r="H115" s="1">
        <v>1405</v>
      </c>
      <c r="I115" s="14">
        <f>Shipment_Details__5[[#This Row],[SH_WEIGHT]]/Shipment_Details__5[[#This Row],[SH_CHARGES]]</f>
        <v>0.69893238434163696</v>
      </c>
      <c r="J115" s="1" t="s">
        <v>824</v>
      </c>
      <c r="K115" s="1" t="s">
        <v>825</v>
      </c>
    </row>
    <row r="116" spans="2:11" x14ac:dyDescent="0.3">
      <c r="B116" s="1">
        <v>305</v>
      </c>
      <c r="C116" s="1">
        <v>1748</v>
      </c>
      <c r="D116" s="1" t="s">
        <v>695</v>
      </c>
      <c r="E116" s="1" t="s">
        <v>595</v>
      </c>
      <c r="F116" s="1" t="s">
        <v>589</v>
      </c>
      <c r="G116" s="1">
        <v>954</v>
      </c>
      <c r="H116" s="1">
        <v>1473</v>
      </c>
      <c r="I116" s="14">
        <f>Shipment_Details__5[[#This Row],[SH_WEIGHT]]/Shipment_Details__5[[#This Row],[SH_CHARGES]]</f>
        <v>0.64765784114052949</v>
      </c>
      <c r="J116" s="1" t="s">
        <v>712</v>
      </c>
      <c r="K116" s="1" t="s">
        <v>713</v>
      </c>
    </row>
    <row r="117" spans="2:11" x14ac:dyDescent="0.3">
      <c r="B117" s="1">
        <v>938</v>
      </c>
      <c r="C117" s="1">
        <v>9968</v>
      </c>
      <c r="D117" s="1" t="s">
        <v>619</v>
      </c>
      <c r="E117" s="1" t="s">
        <v>595</v>
      </c>
      <c r="F117" s="1" t="s">
        <v>596</v>
      </c>
      <c r="G117" s="1">
        <v>35</v>
      </c>
      <c r="H117" s="1">
        <v>20</v>
      </c>
      <c r="I117" s="14">
        <f>Shipment_Details__5[[#This Row],[SH_WEIGHT]]/Shipment_Details__5[[#This Row],[SH_CHARGES]]</f>
        <v>1.75</v>
      </c>
      <c r="J117" s="1" t="s">
        <v>911</v>
      </c>
      <c r="K117" s="1" t="s">
        <v>912</v>
      </c>
    </row>
    <row r="118" spans="2:11" x14ac:dyDescent="0.3">
      <c r="B118" s="1">
        <v>714</v>
      </c>
      <c r="C118" s="1">
        <v>5330</v>
      </c>
      <c r="D118" s="1" t="s">
        <v>635</v>
      </c>
      <c r="E118" s="1" t="s">
        <v>595</v>
      </c>
      <c r="F118" s="1" t="s">
        <v>589</v>
      </c>
      <c r="G118" s="1">
        <v>148</v>
      </c>
      <c r="H118" s="1">
        <v>835</v>
      </c>
      <c r="I118" s="14">
        <f>Shipment_Details__5[[#This Row],[SH_WEIGHT]]/Shipment_Details__5[[#This Row],[SH_CHARGES]]</f>
        <v>0.17724550898203592</v>
      </c>
      <c r="J118" s="1" t="s">
        <v>842</v>
      </c>
      <c r="K118" s="1" t="s">
        <v>843</v>
      </c>
    </row>
    <row r="119" spans="2:11" x14ac:dyDescent="0.3">
      <c r="B119" s="1">
        <v>251</v>
      </c>
      <c r="C119" s="1">
        <v>2183</v>
      </c>
      <c r="D119" s="1" t="s">
        <v>646</v>
      </c>
      <c r="E119" s="1" t="s">
        <v>588</v>
      </c>
      <c r="F119" s="1" t="s">
        <v>596</v>
      </c>
      <c r="G119" s="1">
        <v>422</v>
      </c>
      <c r="H119" s="1">
        <v>651</v>
      </c>
      <c r="I119" s="14">
        <f>Shipment_Details__5[[#This Row],[SH_WEIGHT]]/Shipment_Details__5[[#This Row],[SH_CHARGES]]</f>
        <v>0.64823348694316441</v>
      </c>
      <c r="J119" s="1" t="s">
        <v>700</v>
      </c>
      <c r="K119" s="1" t="s">
        <v>701</v>
      </c>
    </row>
    <row r="120" spans="2:11" x14ac:dyDescent="0.3">
      <c r="B120" s="1">
        <v>330</v>
      </c>
      <c r="C120" s="1">
        <v>2182</v>
      </c>
      <c r="D120" s="1" t="s">
        <v>602</v>
      </c>
      <c r="E120" s="1" t="s">
        <v>595</v>
      </c>
      <c r="F120" s="1" t="s">
        <v>589</v>
      </c>
      <c r="G120" s="1">
        <v>275</v>
      </c>
      <c r="H120" s="1">
        <v>653</v>
      </c>
      <c r="I120" s="14">
        <f>Shipment_Details__5[[#This Row],[SH_WEIGHT]]/Shipment_Details__5[[#This Row],[SH_CHARGES]]</f>
        <v>0.42113323124042878</v>
      </c>
      <c r="J120" s="1" t="s">
        <v>721</v>
      </c>
      <c r="K120" s="1" t="s">
        <v>722</v>
      </c>
    </row>
    <row r="121" spans="2:11" x14ac:dyDescent="0.3">
      <c r="B121" s="1">
        <v>69</v>
      </c>
      <c r="C121" s="1">
        <v>1087</v>
      </c>
      <c r="D121" s="1" t="s">
        <v>616</v>
      </c>
      <c r="E121" s="1" t="s">
        <v>595</v>
      </c>
      <c r="F121" s="1" t="s">
        <v>596</v>
      </c>
      <c r="G121" s="1">
        <v>367</v>
      </c>
      <c r="H121" s="1">
        <v>740</v>
      </c>
      <c r="I121" s="14">
        <f>Shipment_Details__5[[#This Row],[SH_WEIGHT]]/Shipment_Details__5[[#This Row],[SH_CHARGES]]</f>
        <v>0.49594594594594593</v>
      </c>
      <c r="J121" s="1" t="s">
        <v>305</v>
      </c>
      <c r="K121" s="1" t="s">
        <v>628</v>
      </c>
    </row>
    <row r="122" spans="2:11" x14ac:dyDescent="0.3">
      <c r="B122" s="1">
        <v>969</v>
      </c>
      <c r="C122" s="1">
        <v>4296</v>
      </c>
      <c r="D122" s="1" t="s">
        <v>609</v>
      </c>
      <c r="E122" s="1" t="s">
        <v>588</v>
      </c>
      <c r="F122" s="1" t="s">
        <v>589</v>
      </c>
      <c r="G122" s="1">
        <v>507</v>
      </c>
      <c r="H122" s="1">
        <v>1334</v>
      </c>
      <c r="I122" s="14">
        <f>Shipment_Details__5[[#This Row],[SH_WEIGHT]]/Shipment_Details__5[[#This Row],[SH_CHARGES]]</f>
        <v>0.38005997001499248</v>
      </c>
      <c r="J122" s="1" t="s">
        <v>924</v>
      </c>
      <c r="K122" s="1" t="s">
        <v>925</v>
      </c>
    </row>
    <row r="123" spans="2:11" x14ac:dyDescent="0.3">
      <c r="B123" s="1">
        <v>974</v>
      </c>
      <c r="C123" s="1">
        <v>9784</v>
      </c>
      <c r="D123" s="1" t="s">
        <v>695</v>
      </c>
      <c r="E123" s="1" t="s">
        <v>588</v>
      </c>
      <c r="F123" s="1" t="s">
        <v>596</v>
      </c>
      <c r="G123" s="1">
        <v>442</v>
      </c>
      <c r="H123" s="1">
        <v>770</v>
      </c>
      <c r="I123" s="14">
        <f>Shipment_Details__5[[#This Row],[SH_WEIGHT]]/Shipment_Details__5[[#This Row],[SH_CHARGES]]</f>
        <v>0.574025974025974</v>
      </c>
      <c r="J123" s="1" t="s">
        <v>789</v>
      </c>
      <c r="K123" s="1" t="s">
        <v>926</v>
      </c>
    </row>
    <row r="124" spans="2:11" x14ac:dyDescent="0.3">
      <c r="B124" s="1">
        <v>526</v>
      </c>
      <c r="C124" s="1">
        <v>6210</v>
      </c>
      <c r="D124" s="1" t="s">
        <v>587</v>
      </c>
      <c r="E124" s="1" t="s">
        <v>588</v>
      </c>
      <c r="F124" s="1" t="s">
        <v>596</v>
      </c>
      <c r="G124" s="1">
        <v>510</v>
      </c>
      <c r="H124" s="1">
        <v>1205</v>
      </c>
      <c r="I124" s="14">
        <f>Shipment_Details__5[[#This Row],[SH_WEIGHT]]/Shipment_Details__5[[#This Row],[SH_CHARGES]]</f>
        <v>0.42323651452282157</v>
      </c>
      <c r="J124" s="1" t="s">
        <v>784</v>
      </c>
      <c r="K124" s="1" t="s">
        <v>785</v>
      </c>
    </row>
    <row r="125" spans="2:11" x14ac:dyDescent="0.3">
      <c r="B125" s="1">
        <v>510</v>
      </c>
      <c r="C125" s="1">
        <v>5781</v>
      </c>
      <c r="D125" s="1" t="s">
        <v>605</v>
      </c>
      <c r="E125" s="1" t="s">
        <v>588</v>
      </c>
      <c r="F125" s="1" t="s">
        <v>596</v>
      </c>
      <c r="G125" s="1">
        <v>117</v>
      </c>
      <c r="H125" s="1">
        <v>716</v>
      </c>
      <c r="I125" s="14">
        <f>Shipment_Details__5[[#This Row],[SH_WEIGHT]]/Shipment_Details__5[[#This Row],[SH_CHARGES]]</f>
        <v>0.16340782122905029</v>
      </c>
      <c r="J125" s="1" t="s">
        <v>282</v>
      </c>
      <c r="K125" s="1" t="s">
        <v>779</v>
      </c>
    </row>
    <row r="126" spans="2:11" x14ac:dyDescent="0.3">
      <c r="B126" s="1">
        <v>444</v>
      </c>
      <c r="C126" s="1">
        <v>8306</v>
      </c>
      <c r="D126" s="1" t="s">
        <v>594</v>
      </c>
      <c r="E126" s="1" t="s">
        <v>595</v>
      </c>
      <c r="F126" s="1" t="s">
        <v>589</v>
      </c>
      <c r="G126" s="1">
        <v>973</v>
      </c>
      <c r="H126" s="1">
        <v>1250</v>
      </c>
      <c r="I126" s="14">
        <f>Shipment_Details__5[[#This Row],[SH_WEIGHT]]/Shipment_Details__5[[#This Row],[SH_CHARGES]]</f>
        <v>0.77839999999999998</v>
      </c>
      <c r="J126" s="1" t="s">
        <v>758</v>
      </c>
      <c r="K126" s="1" t="s">
        <v>759</v>
      </c>
    </row>
    <row r="127" spans="2:11" x14ac:dyDescent="0.3">
      <c r="B127" s="1">
        <v>503</v>
      </c>
      <c r="C127" s="1">
        <v>3270</v>
      </c>
      <c r="D127" s="1" t="s">
        <v>646</v>
      </c>
      <c r="E127" s="1" t="s">
        <v>595</v>
      </c>
      <c r="F127" s="1" t="s">
        <v>596</v>
      </c>
      <c r="G127" s="1">
        <v>243</v>
      </c>
      <c r="H127" s="1">
        <v>935</v>
      </c>
      <c r="I127" s="14">
        <f>Shipment_Details__5[[#This Row],[SH_WEIGHT]]/Shipment_Details__5[[#This Row],[SH_CHARGES]]</f>
        <v>0.25989304812834224</v>
      </c>
      <c r="J127" s="1" t="s">
        <v>777</v>
      </c>
      <c r="K127" s="1" t="s">
        <v>699</v>
      </c>
    </row>
    <row r="128" spans="2:11" x14ac:dyDescent="0.3">
      <c r="B128" s="1">
        <v>109</v>
      </c>
      <c r="C128" s="1">
        <v>6787</v>
      </c>
      <c r="D128" s="1" t="s">
        <v>632</v>
      </c>
      <c r="E128" s="1" t="s">
        <v>595</v>
      </c>
      <c r="F128" s="1" t="s">
        <v>589</v>
      </c>
      <c r="G128" s="1">
        <v>715</v>
      </c>
      <c r="H128" s="1">
        <v>1185</v>
      </c>
      <c r="I128" s="14">
        <f>Shipment_Details__5[[#This Row],[SH_WEIGHT]]/Shipment_Details__5[[#This Row],[SH_CHARGES]]</f>
        <v>0.6033755274261603</v>
      </c>
      <c r="J128" s="1" t="s">
        <v>305</v>
      </c>
      <c r="K128" s="1" t="s">
        <v>642</v>
      </c>
    </row>
    <row r="129" spans="2:11" x14ac:dyDescent="0.3">
      <c r="B129" s="1">
        <v>823</v>
      </c>
      <c r="C129" s="1">
        <v>3733</v>
      </c>
      <c r="D129" s="1" t="s">
        <v>616</v>
      </c>
      <c r="E129" s="1" t="s">
        <v>595</v>
      </c>
      <c r="F129" s="1" t="s">
        <v>589</v>
      </c>
      <c r="G129" s="1">
        <v>571</v>
      </c>
      <c r="H129" s="1">
        <v>1031</v>
      </c>
      <c r="I129" s="14">
        <f>Shipment_Details__5[[#This Row],[SH_WEIGHT]]/Shipment_Details__5[[#This Row],[SH_CHARGES]]</f>
        <v>0.55383123181377303</v>
      </c>
      <c r="J129" s="1" t="s">
        <v>173</v>
      </c>
      <c r="K129" s="1" t="s">
        <v>874</v>
      </c>
    </row>
    <row r="130" spans="2:11" x14ac:dyDescent="0.3">
      <c r="B130" s="1">
        <v>147</v>
      </c>
      <c r="C130" s="1">
        <v>207</v>
      </c>
      <c r="D130" s="1" t="s">
        <v>609</v>
      </c>
      <c r="E130" s="1" t="s">
        <v>595</v>
      </c>
      <c r="F130" s="1" t="s">
        <v>589</v>
      </c>
      <c r="G130" s="1">
        <v>369</v>
      </c>
      <c r="H130" s="1">
        <v>646</v>
      </c>
      <c r="I130" s="14">
        <f>Shipment_Details__5[[#This Row],[SH_WEIGHT]]/Shipment_Details__5[[#This Row],[SH_CHARGES]]</f>
        <v>0.57120743034055732</v>
      </c>
      <c r="J130" s="1" t="s">
        <v>284</v>
      </c>
      <c r="K130" s="1" t="s">
        <v>656</v>
      </c>
    </row>
    <row r="131" spans="2:11" x14ac:dyDescent="0.3">
      <c r="B131" s="1">
        <v>625</v>
      </c>
      <c r="C131" s="1">
        <v>3</v>
      </c>
      <c r="D131" s="1" t="s">
        <v>609</v>
      </c>
      <c r="E131" s="1" t="s">
        <v>588</v>
      </c>
      <c r="F131" s="1" t="s">
        <v>596</v>
      </c>
      <c r="G131" s="1">
        <v>318</v>
      </c>
      <c r="H131" s="1">
        <v>980</v>
      </c>
      <c r="I131" s="14">
        <f>Shipment_Details__5[[#This Row],[SH_WEIGHT]]/Shipment_Details__5[[#This Row],[SH_CHARGES]]</f>
        <v>0.32448979591836735</v>
      </c>
      <c r="J131" s="1" t="s">
        <v>813</v>
      </c>
      <c r="K131" s="1" t="s">
        <v>814</v>
      </c>
    </row>
    <row r="132" spans="2:11" x14ac:dyDescent="0.3">
      <c r="B132" s="1">
        <v>695</v>
      </c>
      <c r="C132" s="1">
        <v>1896</v>
      </c>
      <c r="D132" s="1" t="s">
        <v>646</v>
      </c>
      <c r="E132" s="1" t="s">
        <v>595</v>
      </c>
      <c r="F132" s="1" t="s">
        <v>596</v>
      </c>
      <c r="G132" s="1">
        <v>266</v>
      </c>
      <c r="H132" s="1">
        <v>833</v>
      </c>
      <c r="I132" s="14">
        <f>Shipment_Details__5[[#This Row],[SH_WEIGHT]]/Shipment_Details__5[[#This Row],[SH_CHARGES]]</f>
        <v>0.31932773109243695</v>
      </c>
      <c r="J132" s="1" t="s">
        <v>305</v>
      </c>
      <c r="K132" s="1" t="s">
        <v>833</v>
      </c>
    </row>
    <row r="133" spans="2:11" x14ac:dyDescent="0.3">
      <c r="B133" s="1">
        <v>983</v>
      </c>
      <c r="C133" s="1">
        <v>9631</v>
      </c>
      <c r="D133" s="1" t="s">
        <v>602</v>
      </c>
      <c r="E133" s="1" t="s">
        <v>588</v>
      </c>
      <c r="F133" s="1" t="s">
        <v>596</v>
      </c>
      <c r="G133" s="1">
        <v>60</v>
      </c>
      <c r="H133" s="1">
        <v>166</v>
      </c>
      <c r="I133" s="14">
        <f>Shipment_Details__5[[#This Row],[SH_WEIGHT]]/Shipment_Details__5[[#This Row],[SH_CHARGES]]</f>
        <v>0.36144578313253012</v>
      </c>
      <c r="J133" s="1" t="s">
        <v>867</v>
      </c>
      <c r="K133" s="1" t="s">
        <v>929</v>
      </c>
    </row>
    <row r="134" spans="2:11" x14ac:dyDescent="0.3">
      <c r="B134" s="1">
        <v>82</v>
      </c>
      <c r="C134" s="1">
        <v>3132</v>
      </c>
      <c r="D134" s="1" t="s">
        <v>632</v>
      </c>
      <c r="E134" s="1" t="s">
        <v>588</v>
      </c>
      <c r="F134" s="1" t="s">
        <v>589</v>
      </c>
      <c r="G134" s="1">
        <v>121</v>
      </c>
      <c r="H134" s="1">
        <v>557</v>
      </c>
      <c r="I134" s="14">
        <f>Shipment_Details__5[[#This Row],[SH_WEIGHT]]/Shipment_Details__5[[#This Row],[SH_CHARGES]]</f>
        <v>0.21723518850987433</v>
      </c>
      <c r="J134" s="1" t="s">
        <v>633</v>
      </c>
      <c r="K134" s="1" t="s">
        <v>634</v>
      </c>
    </row>
    <row r="135" spans="2:11" x14ac:dyDescent="0.3">
      <c r="B135" s="1">
        <v>397</v>
      </c>
      <c r="C135" s="1">
        <v>1202</v>
      </c>
      <c r="D135" s="1" t="s">
        <v>695</v>
      </c>
      <c r="E135" s="1" t="s">
        <v>588</v>
      </c>
      <c r="F135" s="1" t="s">
        <v>589</v>
      </c>
      <c r="G135" s="1">
        <v>876</v>
      </c>
      <c r="H135" s="1">
        <v>1045</v>
      </c>
      <c r="I135" s="14">
        <f>Shipment_Details__5[[#This Row],[SH_WEIGHT]]/Shipment_Details__5[[#This Row],[SH_CHARGES]]</f>
        <v>0.83827751196172251</v>
      </c>
      <c r="J135" s="1" t="s">
        <v>749</v>
      </c>
      <c r="K135" s="1" t="s">
        <v>750</v>
      </c>
    </row>
    <row r="136" spans="2:11" x14ac:dyDescent="0.3">
      <c r="B136" s="1">
        <v>599</v>
      </c>
      <c r="C136" s="1">
        <v>8834</v>
      </c>
      <c r="D136" s="1" t="s">
        <v>609</v>
      </c>
      <c r="E136" s="1" t="s">
        <v>595</v>
      </c>
      <c r="F136" s="1" t="s">
        <v>596</v>
      </c>
      <c r="G136" s="1">
        <v>946</v>
      </c>
      <c r="H136" s="1">
        <v>1100</v>
      </c>
      <c r="I136" s="14">
        <f>Shipment_Details__5[[#This Row],[SH_WEIGHT]]/Shipment_Details__5[[#This Row],[SH_CHARGES]]</f>
        <v>0.86</v>
      </c>
      <c r="J136" s="1" t="s">
        <v>168</v>
      </c>
      <c r="K136" s="1" t="s">
        <v>355</v>
      </c>
    </row>
    <row r="137" spans="2:11" x14ac:dyDescent="0.3">
      <c r="B137" s="1">
        <v>306</v>
      </c>
      <c r="C137" s="1">
        <v>1201</v>
      </c>
      <c r="D137" s="1" t="s">
        <v>619</v>
      </c>
      <c r="E137" s="1" t="s">
        <v>595</v>
      </c>
      <c r="F137" s="1" t="s">
        <v>596</v>
      </c>
      <c r="G137" s="1">
        <v>654</v>
      </c>
      <c r="H137" s="1">
        <v>1150</v>
      </c>
      <c r="I137" s="14">
        <f>Shipment_Details__5[[#This Row],[SH_WEIGHT]]/Shipment_Details__5[[#This Row],[SH_CHARGES]]</f>
        <v>0.56869565217391305</v>
      </c>
      <c r="J137" s="1" t="s">
        <v>190</v>
      </c>
      <c r="K137" s="1" t="s">
        <v>714</v>
      </c>
    </row>
    <row r="138" spans="2:11" x14ac:dyDescent="0.3">
      <c r="B138" s="1">
        <v>536</v>
      </c>
      <c r="C138" s="1">
        <v>2573</v>
      </c>
      <c r="D138" s="1" t="s">
        <v>594</v>
      </c>
      <c r="E138" s="1" t="s">
        <v>595</v>
      </c>
      <c r="F138" s="1" t="s">
        <v>589</v>
      </c>
      <c r="G138" s="1">
        <v>74</v>
      </c>
      <c r="H138" s="1">
        <v>281</v>
      </c>
      <c r="I138" s="14">
        <f>Shipment_Details__5[[#This Row],[SH_WEIGHT]]/Shipment_Details__5[[#This Row],[SH_CHARGES]]</f>
        <v>0.26334519572953735</v>
      </c>
      <c r="J138" s="1" t="s">
        <v>630</v>
      </c>
      <c r="K138" s="1" t="s">
        <v>786</v>
      </c>
    </row>
    <row r="139" spans="2:11" x14ac:dyDescent="0.3">
      <c r="B139" s="1">
        <v>20</v>
      </c>
      <c r="C139" s="1">
        <v>6759</v>
      </c>
      <c r="D139" s="1" t="s">
        <v>594</v>
      </c>
      <c r="E139" s="1" t="s">
        <v>595</v>
      </c>
      <c r="F139" s="1" t="s">
        <v>596</v>
      </c>
      <c r="G139" s="1">
        <v>630</v>
      </c>
      <c r="H139" s="1">
        <v>1062</v>
      </c>
      <c r="I139" s="14">
        <f>Shipment_Details__5[[#This Row],[SH_WEIGHT]]/Shipment_Details__5[[#This Row],[SH_CHARGES]]</f>
        <v>0.59322033898305082</v>
      </c>
      <c r="J139" s="1" t="s">
        <v>600</v>
      </c>
      <c r="K139" s="1" t="s">
        <v>601</v>
      </c>
    </row>
    <row r="140" spans="2:11" x14ac:dyDescent="0.3">
      <c r="B140" s="1">
        <v>515</v>
      </c>
      <c r="C140" s="1">
        <v>2601</v>
      </c>
      <c r="D140" s="1" t="s">
        <v>616</v>
      </c>
      <c r="E140" s="1" t="s">
        <v>595</v>
      </c>
      <c r="F140" s="1" t="s">
        <v>589</v>
      </c>
      <c r="G140" s="1">
        <v>782</v>
      </c>
      <c r="H140" s="1">
        <v>1425</v>
      </c>
      <c r="I140" s="14">
        <f>Shipment_Details__5[[#This Row],[SH_WEIGHT]]/Shipment_Details__5[[#This Row],[SH_CHARGES]]</f>
        <v>0.54877192982456136</v>
      </c>
      <c r="J140" s="1" t="s">
        <v>782</v>
      </c>
      <c r="K140" s="1" t="s">
        <v>783</v>
      </c>
    </row>
    <row r="141" spans="2:11" x14ac:dyDescent="0.3">
      <c r="B141" s="1">
        <v>332</v>
      </c>
      <c r="C141" s="1">
        <v>2656</v>
      </c>
      <c r="D141" s="1" t="s">
        <v>632</v>
      </c>
      <c r="E141" s="1" t="s">
        <v>588</v>
      </c>
      <c r="F141" s="1" t="s">
        <v>596</v>
      </c>
      <c r="G141" s="1">
        <v>45</v>
      </c>
      <c r="H141" s="1">
        <v>39</v>
      </c>
      <c r="I141" s="14">
        <f>Shipment_Details__5[[#This Row],[SH_WEIGHT]]/Shipment_Details__5[[#This Row],[SH_CHARGES]]</f>
        <v>1.1538461538461537</v>
      </c>
      <c r="J141" s="1" t="s">
        <v>723</v>
      </c>
      <c r="K141" s="1" t="s">
        <v>724</v>
      </c>
    </row>
    <row r="142" spans="2:11" x14ac:dyDescent="0.3">
      <c r="B142" s="1">
        <v>127</v>
      </c>
      <c r="C142" s="1">
        <v>9645</v>
      </c>
      <c r="D142" s="1" t="s">
        <v>632</v>
      </c>
      <c r="E142" s="1" t="s">
        <v>588</v>
      </c>
      <c r="F142" s="1" t="s">
        <v>589</v>
      </c>
      <c r="G142" s="1">
        <v>916</v>
      </c>
      <c r="H142" s="1">
        <v>1143</v>
      </c>
      <c r="I142" s="14">
        <f>Shipment_Details__5[[#This Row],[SH_WEIGHT]]/Shipment_Details__5[[#This Row],[SH_CHARGES]]</f>
        <v>0.80139982502187224</v>
      </c>
      <c r="J142" s="1" t="s">
        <v>643</v>
      </c>
      <c r="K142" s="1" t="s">
        <v>644</v>
      </c>
    </row>
    <row r="143" spans="2:11" x14ac:dyDescent="0.3">
      <c r="B143" s="1">
        <v>958</v>
      </c>
      <c r="C143" s="1">
        <v>584</v>
      </c>
      <c r="D143" s="1" t="s">
        <v>619</v>
      </c>
      <c r="E143" s="1" t="s">
        <v>588</v>
      </c>
      <c r="F143" s="1" t="s">
        <v>589</v>
      </c>
      <c r="G143" s="1">
        <v>274</v>
      </c>
      <c r="H143" s="1">
        <v>669</v>
      </c>
      <c r="I143" s="14">
        <f>Shipment_Details__5[[#This Row],[SH_WEIGHT]]/Shipment_Details__5[[#This Row],[SH_CHARGES]]</f>
        <v>0.40956651718983555</v>
      </c>
      <c r="J143" s="1" t="s">
        <v>921</v>
      </c>
      <c r="K143" s="1" t="s">
        <v>922</v>
      </c>
    </row>
    <row r="144" spans="2:11" x14ac:dyDescent="0.3">
      <c r="B144" s="1">
        <v>42</v>
      </c>
      <c r="C144" s="1">
        <v>2121</v>
      </c>
      <c r="D144" s="1" t="s">
        <v>587</v>
      </c>
      <c r="E144" s="1" t="s">
        <v>595</v>
      </c>
      <c r="F144" s="1" t="s">
        <v>596</v>
      </c>
      <c r="G144" s="1">
        <v>987</v>
      </c>
      <c r="H144" s="1">
        <v>1134</v>
      </c>
      <c r="I144" s="14">
        <f>Shipment_Details__5[[#This Row],[SH_WEIGHT]]/Shipment_Details__5[[#This Row],[SH_CHARGES]]</f>
        <v>0.87037037037037035</v>
      </c>
      <c r="J144" s="1" t="s">
        <v>614</v>
      </c>
      <c r="K144" s="1" t="s">
        <v>615</v>
      </c>
    </row>
    <row r="145" spans="2:11" x14ac:dyDescent="0.3">
      <c r="B145" s="1">
        <v>977</v>
      </c>
      <c r="C145" s="1">
        <v>2142</v>
      </c>
      <c r="D145" s="1" t="s">
        <v>587</v>
      </c>
      <c r="E145" s="1" t="s">
        <v>588</v>
      </c>
      <c r="F145" s="1" t="s">
        <v>596</v>
      </c>
      <c r="G145" s="1">
        <v>434</v>
      </c>
      <c r="H145" s="1">
        <v>558</v>
      </c>
      <c r="I145" s="14">
        <f>Shipment_Details__5[[#This Row],[SH_WEIGHT]]/Shipment_Details__5[[#This Row],[SH_CHARGES]]</f>
        <v>0.77777777777777779</v>
      </c>
      <c r="J145" s="1" t="s">
        <v>927</v>
      </c>
      <c r="K145" s="1" t="s">
        <v>719</v>
      </c>
    </row>
    <row r="146" spans="2:11" x14ac:dyDescent="0.3">
      <c r="B146" s="1">
        <v>460</v>
      </c>
      <c r="C146" s="1">
        <v>2396</v>
      </c>
      <c r="D146" s="1" t="s">
        <v>635</v>
      </c>
      <c r="E146" s="1" t="s">
        <v>588</v>
      </c>
      <c r="F146" s="1" t="s">
        <v>589</v>
      </c>
      <c r="G146" s="1">
        <v>897</v>
      </c>
      <c r="H146" s="1">
        <v>1313</v>
      </c>
      <c r="I146" s="14">
        <f>Shipment_Details__5[[#This Row],[SH_WEIGHT]]/Shipment_Details__5[[#This Row],[SH_CHARGES]]</f>
        <v>0.68316831683168322</v>
      </c>
      <c r="J146" s="1" t="s">
        <v>316</v>
      </c>
      <c r="K146" s="1" t="s">
        <v>752</v>
      </c>
    </row>
    <row r="147" spans="2:11" x14ac:dyDescent="0.3">
      <c r="B147" s="1">
        <v>659</v>
      </c>
      <c r="C147" s="1">
        <v>8747</v>
      </c>
      <c r="D147" s="1" t="s">
        <v>695</v>
      </c>
      <c r="E147" s="1" t="s">
        <v>588</v>
      </c>
      <c r="F147" s="1" t="s">
        <v>596</v>
      </c>
      <c r="G147" s="1">
        <v>442</v>
      </c>
      <c r="H147" s="1">
        <v>595</v>
      </c>
      <c r="I147" s="14">
        <f>Shipment_Details__5[[#This Row],[SH_WEIGHT]]/Shipment_Details__5[[#This Row],[SH_CHARGES]]</f>
        <v>0.74285714285714288</v>
      </c>
      <c r="J147" s="1" t="s">
        <v>823</v>
      </c>
      <c r="K147" s="1" t="s">
        <v>681</v>
      </c>
    </row>
    <row r="148" spans="2:11" x14ac:dyDescent="0.3">
      <c r="B148" s="1">
        <v>197</v>
      </c>
      <c r="C148" s="1">
        <v>4142</v>
      </c>
      <c r="D148" s="1" t="s">
        <v>646</v>
      </c>
      <c r="E148" s="1" t="s">
        <v>595</v>
      </c>
      <c r="F148" s="1" t="s">
        <v>589</v>
      </c>
      <c r="G148" s="1">
        <v>98</v>
      </c>
      <c r="H148" s="1">
        <v>360</v>
      </c>
      <c r="I148" s="14">
        <f>Shipment_Details__5[[#This Row],[SH_WEIGHT]]/Shipment_Details__5[[#This Row],[SH_CHARGES]]</f>
        <v>0.2722222222222222</v>
      </c>
      <c r="J148" s="1" t="s">
        <v>675</v>
      </c>
      <c r="K148" s="1" t="s">
        <v>676</v>
      </c>
    </row>
    <row r="149" spans="2:11" x14ac:dyDescent="0.3">
      <c r="B149" s="1">
        <v>540</v>
      </c>
      <c r="C149" s="1">
        <v>9770</v>
      </c>
      <c r="D149" s="1" t="s">
        <v>632</v>
      </c>
      <c r="E149" s="1" t="s">
        <v>588</v>
      </c>
      <c r="F149" s="1" t="s">
        <v>589</v>
      </c>
      <c r="G149" s="1">
        <v>431</v>
      </c>
      <c r="H149" s="1">
        <v>934</v>
      </c>
      <c r="I149" s="14">
        <f>Shipment_Details__5[[#This Row],[SH_WEIGHT]]/Shipment_Details__5[[#This Row],[SH_CHARGES]]</f>
        <v>0.4614561027837259</v>
      </c>
      <c r="J149" s="1" t="s">
        <v>788</v>
      </c>
      <c r="K149" s="1" t="s">
        <v>789</v>
      </c>
    </row>
    <row r="150" spans="2:11" x14ac:dyDescent="0.3">
      <c r="B150" s="1">
        <v>178</v>
      </c>
      <c r="C150" s="1">
        <v>2593</v>
      </c>
      <c r="D150" s="1" t="s">
        <v>594</v>
      </c>
      <c r="E150" s="1" t="s">
        <v>588</v>
      </c>
      <c r="F150" s="1" t="s">
        <v>589</v>
      </c>
      <c r="G150" s="1">
        <v>745</v>
      </c>
      <c r="H150" s="1">
        <v>1383</v>
      </c>
      <c r="I150" s="14">
        <f>Shipment_Details__5[[#This Row],[SH_WEIGHT]]/Shipment_Details__5[[#This Row],[SH_CHARGES]]</f>
        <v>0.53868402024584239</v>
      </c>
      <c r="J150" s="1" t="s">
        <v>670</v>
      </c>
      <c r="K150" s="1" t="s">
        <v>671</v>
      </c>
    </row>
    <row r="151" spans="2:11" x14ac:dyDescent="0.3">
      <c r="B151" s="1">
        <v>202</v>
      </c>
      <c r="C151" s="1">
        <v>9807</v>
      </c>
      <c r="D151" s="1" t="s">
        <v>602</v>
      </c>
      <c r="E151" s="1" t="s">
        <v>588</v>
      </c>
      <c r="F151" s="1" t="s">
        <v>589</v>
      </c>
      <c r="G151" s="1">
        <v>871</v>
      </c>
      <c r="H151" s="1">
        <v>1274</v>
      </c>
      <c r="I151" s="14">
        <f>Shipment_Details__5[[#This Row],[SH_WEIGHT]]/Shipment_Details__5[[#This Row],[SH_CHARGES]]</f>
        <v>0.68367346938775508</v>
      </c>
      <c r="J151" s="1" t="s">
        <v>681</v>
      </c>
      <c r="K151" s="1" t="s">
        <v>657</v>
      </c>
    </row>
    <row r="152" spans="2:11" x14ac:dyDescent="0.3">
      <c r="B152" s="1">
        <v>632</v>
      </c>
      <c r="C152" s="1">
        <v>2525</v>
      </c>
      <c r="D152" s="1" t="s">
        <v>609</v>
      </c>
      <c r="E152" s="1" t="s">
        <v>595</v>
      </c>
      <c r="F152" s="1" t="s">
        <v>596</v>
      </c>
      <c r="G152" s="1">
        <v>67</v>
      </c>
      <c r="H152" s="1">
        <v>193</v>
      </c>
      <c r="I152" s="14">
        <f>Shipment_Details__5[[#This Row],[SH_WEIGHT]]/Shipment_Details__5[[#This Row],[SH_CHARGES]]</f>
        <v>0.34715025906735753</v>
      </c>
      <c r="J152" s="1" t="s">
        <v>82</v>
      </c>
      <c r="K152" s="1" t="s">
        <v>816</v>
      </c>
    </row>
    <row r="153" spans="2:11" x14ac:dyDescent="0.3">
      <c r="B153" s="1">
        <v>25</v>
      </c>
      <c r="C153" s="1">
        <v>1724</v>
      </c>
      <c r="D153" s="1" t="s">
        <v>602</v>
      </c>
      <c r="E153" s="1" t="s">
        <v>595</v>
      </c>
      <c r="F153" s="1" t="s">
        <v>589</v>
      </c>
      <c r="G153" s="1">
        <v>431</v>
      </c>
      <c r="H153" s="1">
        <v>702</v>
      </c>
      <c r="I153" s="14">
        <f>Shipment_Details__5[[#This Row],[SH_WEIGHT]]/Shipment_Details__5[[#This Row],[SH_CHARGES]]</f>
        <v>0.61396011396011396</v>
      </c>
      <c r="J153" s="1" t="s">
        <v>603</v>
      </c>
      <c r="K153" s="1" t="s">
        <v>604</v>
      </c>
    </row>
    <row r="154" spans="2:11" x14ac:dyDescent="0.3">
      <c r="B154" s="1">
        <v>990</v>
      </c>
      <c r="C154" s="1">
        <v>7146</v>
      </c>
      <c r="D154" s="1" t="s">
        <v>594</v>
      </c>
      <c r="E154" s="1" t="s">
        <v>588</v>
      </c>
      <c r="F154" s="1" t="s">
        <v>596</v>
      </c>
      <c r="G154" s="1">
        <v>178</v>
      </c>
      <c r="H154" s="1">
        <v>646</v>
      </c>
      <c r="I154" s="14">
        <f>Shipment_Details__5[[#This Row],[SH_WEIGHT]]/Shipment_Details__5[[#This Row],[SH_CHARGES]]</f>
        <v>0.27554179566563469</v>
      </c>
      <c r="J154" s="1" t="s">
        <v>930</v>
      </c>
      <c r="K154" s="1" t="s">
        <v>931</v>
      </c>
    </row>
    <row r="155" spans="2:11" x14ac:dyDescent="0.3">
      <c r="B155" s="1">
        <v>913</v>
      </c>
      <c r="C155" s="1">
        <v>563</v>
      </c>
      <c r="D155" s="1" t="s">
        <v>602</v>
      </c>
      <c r="E155" s="1" t="s">
        <v>595</v>
      </c>
      <c r="F155" s="1" t="s">
        <v>589</v>
      </c>
      <c r="G155" s="1">
        <v>180</v>
      </c>
      <c r="H155" s="1">
        <v>755</v>
      </c>
      <c r="I155" s="14">
        <f>Shipment_Details__5[[#This Row],[SH_WEIGHT]]/Shipment_Details__5[[#This Row],[SH_CHARGES]]</f>
        <v>0.23841059602649006</v>
      </c>
      <c r="J155" s="1" t="s">
        <v>827</v>
      </c>
      <c r="K155" s="1" t="s">
        <v>904</v>
      </c>
    </row>
    <row r="156" spans="2:11" x14ac:dyDescent="0.3">
      <c r="B156" s="1">
        <v>371</v>
      </c>
      <c r="C156" s="1">
        <v>7771</v>
      </c>
      <c r="D156" s="1" t="s">
        <v>587</v>
      </c>
      <c r="E156" s="1" t="s">
        <v>595</v>
      </c>
      <c r="F156" s="1" t="s">
        <v>589</v>
      </c>
      <c r="G156" s="1">
        <v>280</v>
      </c>
      <c r="H156" s="1">
        <v>990</v>
      </c>
      <c r="I156" s="14">
        <f>Shipment_Details__5[[#This Row],[SH_WEIGHT]]/Shipment_Details__5[[#This Row],[SH_CHARGES]]</f>
        <v>0.28282828282828282</v>
      </c>
      <c r="J156" s="1" t="s">
        <v>743</v>
      </c>
      <c r="K156" s="1" t="s">
        <v>744</v>
      </c>
    </row>
    <row r="157" spans="2:11" x14ac:dyDescent="0.3">
      <c r="B157" s="1">
        <v>514</v>
      </c>
      <c r="C157" s="1">
        <v>4789</v>
      </c>
      <c r="D157" s="1" t="s">
        <v>619</v>
      </c>
      <c r="E157" s="1" t="s">
        <v>595</v>
      </c>
      <c r="F157" s="1" t="s">
        <v>589</v>
      </c>
      <c r="G157" s="1">
        <v>263</v>
      </c>
      <c r="H157" s="1">
        <v>965</v>
      </c>
      <c r="I157" s="14">
        <f>Shipment_Details__5[[#This Row],[SH_WEIGHT]]/Shipment_Details__5[[#This Row],[SH_CHARGES]]</f>
        <v>0.27253886010362693</v>
      </c>
      <c r="J157" s="1" t="s">
        <v>780</v>
      </c>
      <c r="K157" s="1" t="s">
        <v>781</v>
      </c>
    </row>
    <row r="158" spans="2:11" x14ac:dyDescent="0.3">
      <c r="B158" s="1">
        <v>707</v>
      </c>
      <c r="C158" s="1">
        <v>3221</v>
      </c>
      <c r="D158" s="1" t="s">
        <v>695</v>
      </c>
      <c r="E158" s="1" t="s">
        <v>595</v>
      </c>
      <c r="F158" s="1" t="s">
        <v>596</v>
      </c>
      <c r="G158" s="1">
        <v>187</v>
      </c>
      <c r="H158" s="1">
        <v>931</v>
      </c>
      <c r="I158" s="14">
        <f>Shipment_Details__5[[#This Row],[SH_WEIGHT]]/Shipment_Details__5[[#This Row],[SH_CHARGES]]</f>
        <v>0.20085929108485501</v>
      </c>
      <c r="J158" s="1" t="s">
        <v>838</v>
      </c>
      <c r="K158" s="1" t="s">
        <v>839</v>
      </c>
    </row>
    <row r="159" spans="2:11" x14ac:dyDescent="0.3">
      <c r="B159" s="1">
        <v>473</v>
      </c>
      <c r="C159" s="1">
        <v>5197</v>
      </c>
      <c r="D159" s="1" t="s">
        <v>587</v>
      </c>
      <c r="E159" s="1" t="s">
        <v>588</v>
      </c>
      <c r="F159" s="1" t="s">
        <v>596</v>
      </c>
      <c r="G159" s="1">
        <v>94</v>
      </c>
      <c r="H159" s="1">
        <v>361</v>
      </c>
      <c r="I159" s="14">
        <f>Shipment_Details__5[[#This Row],[SH_WEIGHT]]/Shipment_Details__5[[#This Row],[SH_CHARGES]]</f>
        <v>0.26038781163434904</v>
      </c>
      <c r="J159" s="1" t="s">
        <v>767</v>
      </c>
      <c r="K159" s="1" t="s">
        <v>768</v>
      </c>
    </row>
    <row r="160" spans="2:11" x14ac:dyDescent="0.3">
      <c r="B160" s="1">
        <v>847</v>
      </c>
      <c r="C160" s="1">
        <v>8183</v>
      </c>
      <c r="D160" s="1" t="s">
        <v>605</v>
      </c>
      <c r="E160" s="1" t="s">
        <v>588</v>
      </c>
      <c r="F160" s="1" t="s">
        <v>589</v>
      </c>
      <c r="G160" s="1">
        <v>906</v>
      </c>
      <c r="H160" s="1">
        <v>1297</v>
      </c>
      <c r="I160" s="14">
        <f>Shipment_Details__5[[#This Row],[SH_WEIGHT]]/Shipment_Details__5[[#This Row],[SH_CHARGES]]</f>
        <v>0.69853508095605243</v>
      </c>
      <c r="J160" s="1" t="s">
        <v>877</v>
      </c>
      <c r="K160" s="1" t="s">
        <v>878</v>
      </c>
    </row>
    <row r="161" spans="2:11" x14ac:dyDescent="0.3">
      <c r="B161" s="1">
        <v>815</v>
      </c>
      <c r="C161" s="1">
        <v>1126</v>
      </c>
      <c r="D161" s="1" t="s">
        <v>616</v>
      </c>
      <c r="E161" s="1" t="s">
        <v>588</v>
      </c>
      <c r="F161" s="1" t="s">
        <v>596</v>
      </c>
      <c r="G161" s="1">
        <v>71</v>
      </c>
      <c r="H161" s="1">
        <v>130</v>
      </c>
      <c r="I161" s="14">
        <f>Shipment_Details__5[[#This Row],[SH_WEIGHT]]/Shipment_Details__5[[#This Row],[SH_CHARGES]]</f>
        <v>0.5461538461538461</v>
      </c>
      <c r="J161" s="1" t="s">
        <v>870</v>
      </c>
      <c r="K161" s="1" t="s">
        <v>871</v>
      </c>
    </row>
    <row r="162" spans="2:11" x14ac:dyDescent="0.3">
      <c r="B162" s="1">
        <v>928</v>
      </c>
      <c r="C162" s="1">
        <v>4899</v>
      </c>
      <c r="D162" s="1" t="s">
        <v>619</v>
      </c>
      <c r="E162" s="1" t="s">
        <v>588</v>
      </c>
      <c r="F162" s="1" t="s">
        <v>589</v>
      </c>
      <c r="G162" s="1">
        <v>253</v>
      </c>
      <c r="H162" s="1">
        <v>904</v>
      </c>
      <c r="I162" s="14">
        <f>Shipment_Details__5[[#This Row],[SH_WEIGHT]]/Shipment_Details__5[[#This Row],[SH_CHARGES]]</f>
        <v>0.27986725663716816</v>
      </c>
      <c r="J162" s="1" t="s">
        <v>704</v>
      </c>
      <c r="K162" s="1" t="s">
        <v>704</v>
      </c>
    </row>
    <row r="163" spans="2:11" x14ac:dyDescent="0.3">
      <c r="B163" s="1">
        <v>210</v>
      </c>
      <c r="C163" s="1">
        <v>4732</v>
      </c>
      <c r="D163" s="1" t="s">
        <v>602</v>
      </c>
      <c r="E163" s="1" t="s">
        <v>588</v>
      </c>
      <c r="F163" s="1" t="s">
        <v>589</v>
      </c>
      <c r="G163" s="1">
        <v>591</v>
      </c>
      <c r="H163" s="1">
        <v>1433</v>
      </c>
      <c r="I163" s="14">
        <f>Shipment_Details__5[[#This Row],[SH_WEIGHT]]/Shipment_Details__5[[#This Row],[SH_CHARGES]]</f>
        <v>0.41242149337055128</v>
      </c>
      <c r="J163" s="1" t="s">
        <v>683</v>
      </c>
      <c r="K163" s="1" t="s">
        <v>276</v>
      </c>
    </row>
    <row r="164" spans="2:11" x14ac:dyDescent="0.3">
      <c r="B164" s="1">
        <v>793</v>
      </c>
      <c r="C164" s="1">
        <v>4103</v>
      </c>
      <c r="D164" s="1" t="s">
        <v>695</v>
      </c>
      <c r="E164" s="1" t="s">
        <v>595</v>
      </c>
      <c r="F164" s="1" t="s">
        <v>596</v>
      </c>
      <c r="G164" s="1">
        <v>399</v>
      </c>
      <c r="H164" s="1">
        <v>835</v>
      </c>
      <c r="I164" s="14">
        <f>Shipment_Details__5[[#This Row],[SH_WEIGHT]]/Shipment_Details__5[[#This Row],[SH_CHARGES]]</f>
        <v>0.47784431137724553</v>
      </c>
      <c r="J164" s="1" t="s">
        <v>168</v>
      </c>
      <c r="K164" s="1" t="s">
        <v>119</v>
      </c>
    </row>
    <row r="165" spans="2:11" x14ac:dyDescent="0.3">
      <c r="B165" s="1">
        <v>872</v>
      </c>
      <c r="C165" s="1">
        <v>7861</v>
      </c>
      <c r="D165" s="1" t="s">
        <v>695</v>
      </c>
      <c r="E165" s="1" t="s">
        <v>588</v>
      </c>
      <c r="F165" s="1" t="s">
        <v>589</v>
      </c>
      <c r="G165" s="1">
        <v>91</v>
      </c>
      <c r="H165" s="1">
        <v>242</v>
      </c>
      <c r="I165" s="14">
        <f>Shipment_Details__5[[#This Row],[SH_WEIGHT]]/Shipment_Details__5[[#This Row],[SH_CHARGES]]</f>
        <v>0.37603305785123969</v>
      </c>
      <c r="J165" s="1" t="s">
        <v>887</v>
      </c>
      <c r="K165" s="1" t="s">
        <v>821</v>
      </c>
    </row>
    <row r="166" spans="2:11" x14ac:dyDescent="0.3">
      <c r="B166" s="1">
        <v>298</v>
      </c>
      <c r="C166" s="1">
        <v>7764</v>
      </c>
      <c r="D166" s="1" t="s">
        <v>619</v>
      </c>
      <c r="E166" s="1" t="s">
        <v>588</v>
      </c>
      <c r="F166" s="1" t="s">
        <v>596</v>
      </c>
      <c r="G166" s="1">
        <v>717</v>
      </c>
      <c r="H166" s="1">
        <v>1297</v>
      </c>
      <c r="I166" s="14">
        <f>Shipment_Details__5[[#This Row],[SH_WEIGHT]]/Shipment_Details__5[[#This Row],[SH_CHARGES]]</f>
        <v>0.5528141865844256</v>
      </c>
      <c r="J166" s="1" t="s">
        <v>709</v>
      </c>
      <c r="K166" s="1" t="s">
        <v>654</v>
      </c>
    </row>
    <row r="167" spans="2:11" x14ac:dyDescent="0.3">
      <c r="B167" s="1">
        <v>941</v>
      </c>
      <c r="C167" s="1">
        <v>5345</v>
      </c>
      <c r="D167" s="1" t="s">
        <v>646</v>
      </c>
      <c r="E167" s="1" t="s">
        <v>588</v>
      </c>
      <c r="F167" s="1" t="s">
        <v>596</v>
      </c>
      <c r="G167" s="1">
        <v>735</v>
      </c>
      <c r="H167" s="1">
        <v>1181</v>
      </c>
      <c r="I167" s="14">
        <f>Shipment_Details__5[[#This Row],[SH_WEIGHT]]/Shipment_Details__5[[#This Row],[SH_CHARGES]]</f>
        <v>0.62235393734123623</v>
      </c>
      <c r="J167" s="1" t="s">
        <v>913</v>
      </c>
      <c r="K167" s="1" t="s">
        <v>914</v>
      </c>
    </row>
    <row r="168" spans="2:11" x14ac:dyDescent="0.3">
      <c r="B168" s="1">
        <v>731</v>
      </c>
      <c r="C168" s="1">
        <v>6191</v>
      </c>
      <c r="D168" s="1" t="s">
        <v>619</v>
      </c>
      <c r="E168" s="1" t="s">
        <v>595</v>
      </c>
      <c r="F168" s="1" t="s">
        <v>589</v>
      </c>
      <c r="G168" s="1">
        <v>970</v>
      </c>
      <c r="H168" s="1">
        <v>1242</v>
      </c>
      <c r="I168" s="14">
        <f>Shipment_Details__5[[#This Row],[SH_WEIGHT]]/Shipment_Details__5[[#This Row],[SH_CHARGES]]</f>
        <v>0.78099838969404189</v>
      </c>
      <c r="J168" s="1" t="s">
        <v>850</v>
      </c>
      <c r="K168" s="1" t="s">
        <v>851</v>
      </c>
    </row>
    <row r="169" spans="2:11" x14ac:dyDescent="0.3">
      <c r="B169" s="1">
        <v>500</v>
      </c>
      <c r="C169" s="1">
        <v>310</v>
      </c>
      <c r="D169" s="1" t="s">
        <v>587</v>
      </c>
      <c r="E169" s="1" t="s">
        <v>595</v>
      </c>
      <c r="F169" s="1" t="s">
        <v>596</v>
      </c>
      <c r="G169" s="1">
        <v>80</v>
      </c>
      <c r="H169" s="1">
        <v>236</v>
      </c>
      <c r="I169" s="14">
        <f>Shipment_Details__5[[#This Row],[SH_WEIGHT]]/Shipment_Details__5[[#This Row],[SH_CHARGES]]</f>
        <v>0.33898305084745761</v>
      </c>
      <c r="J169" s="1" t="s">
        <v>775</v>
      </c>
      <c r="K169" s="1" t="s">
        <v>776</v>
      </c>
    </row>
    <row r="170" spans="2:11" x14ac:dyDescent="0.3">
      <c r="B170" s="1">
        <v>142</v>
      </c>
      <c r="C170" s="1">
        <v>3095</v>
      </c>
      <c r="D170" s="1" t="s">
        <v>587</v>
      </c>
      <c r="E170" s="1" t="s">
        <v>595</v>
      </c>
      <c r="F170" s="1" t="s">
        <v>589</v>
      </c>
      <c r="G170" s="1">
        <v>550</v>
      </c>
      <c r="H170" s="1">
        <v>1171</v>
      </c>
      <c r="I170" s="14">
        <f>Shipment_Details__5[[#This Row],[SH_WEIGHT]]/Shipment_Details__5[[#This Row],[SH_CHARGES]]</f>
        <v>0.46968403074295473</v>
      </c>
      <c r="J170" s="1" t="s">
        <v>654</v>
      </c>
      <c r="K170" s="1" t="s">
        <v>655</v>
      </c>
    </row>
    <row r="171" spans="2:11" x14ac:dyDescent="0.3">
      <c r="B171" s="1">
        <v>787</v>
      </c>
      <c r="C171" s="1">
        <v>2159</v>
      </c>
      <c r="D171" s="1" t="s">
        <v>587</v>
      </c>
      <c r="E171" s="1" t="s">
        <v>588</v>
      </c>
      <c r="F171" s="1" t="s">
        <v>589</v>
      </c>
      <c r="G171" s="1">
        <v>187</v>
      </c>
      <c r="H171" s="1">
        <v>864</v>
      </c>
      <c r="I171" s="14">
        <f>Shipment_Details__5[[#This Row],[SH_WEIGHT]]/Shipment_Details__5[[#This Row],[SH_CHARGES]]</f>
        <v>0.21643518518518517</v>
      </c>
      <c r="J171" s="1" t="s">
        <v>87</v>
      </c>
      <c r="K171" s="1" t="s">
        <v>867</v>
      </c>
    </row>
    <row r="172" spans="2:11" x14ac:dyDescent="0.3">
      <c r="B172" s="1">
        <v>749</v>
      </c>
      <c r="C172" s="1">
        <v>3569</v>
      </c>
      <c r="D172" s="1" t="s">
        <v>695</v>
      </c>
      <c r="E172" s="1" t="s">
        <v>588</v>
      </c>
      <c r="F172" s="1" t="s">
        <v>589</v>
      </c>
      <c r="G172" s="1">
        <v>262</v>
      </c>
      <c r="H172" s="1">
        <v>875</v>
      </c>
      <c r="I172" s="14">
        <f>Shipment_Details__5[[#This Row],[SH_WEIGHT]]/Shipment_Details__5[[#This Row],[SH_CHARGES]]</f>
        <v>0.29942857142857143</v>
      </c>
      <c r="J172" s="1" t="s">
        <v>856</v>
      </c>
      <c r="K172" s="1" t="s">
        <v>207</v>
      </c>
    </row>
    <row r="173" spans="2:11" x14ac:dyDescent="0.3">
      <c r="B173" s="1">
        <v>304</v>
      </c>
      <c r="C173" s="1">
        <v>5958</v>
      </c>
      <c r="D173" s="1" t="s">
        <v>646</v>
      </c>
      <c r="E173" s="1" t="s">
        <v>595</v>
      </c>
      <c r="F173" s="1" t="s">
        <v>596</v>
      </c>
      <c r="G173" s="1">
        <v>540</v>
      </c>
      <c r="H173" s="1">
        <v>1172</v>
      </c>
      <c r="I173" s="14">
        <f>Shipment_Details__5[[#This Row],[SH_WEIGHT]]/Shipment_Details__5[[#This Row],[SH_CHARGES]]</f>
        <v>0.46075085324232085</v>
      </c>
      <c r="J173" s="1" t="s">
        <v>710</v>
      </c>
      <c r="K173" s="1" t="s">
        <v>711</v>
      </c>
    </row>
    <row r="174" spans="2:11" x14ac:dyDescent="0.3">
      <c r="B174" s="1">
        <v>30</v>
      </c>
      <c r="C174" s="1">
        <v>1275</v>
      </c>
      <c r="D174" s="1" t="s">
        <v>605</v>
      </c>
      <c r="E174" s="1" t="s">
        <v>595</v>
      </c>
      <c r="F174" s="1" t="s">
        <v>596</v>
      </c>
      <c r="G174" s="1">
        <v>581</v>
      </c>
      <c r="H174" s="1">
        <v>1422</v>
      </c>
      <c r="I174" s="14">
        <f>Shipment_Details__5[[#This Row],[SH_WEIGHT]]/Shipment_Details__5[[#This Row],[SH_CHARGES]]</f>
        <v>0.40857946554149088</v>
      </c>
      <c r="J174" s="1" t="s">
        <v>606</v>
      </c>
      <c r="K174" s="1" t="s">
        <v>333</v>
      </c>
    </row>
    <row r="175" spans="2:11" x14ac:dyDescent="0.3">
      <c r="B175" s="1">
        <v>477</v>
      </c>
      <c r="C175" s="1">
        <v>6357</v>
      </c>
      <c r="D175" s="1" t="s">
        <v>605</v>
      </c>
      <c r="E175" s="1" t="s">
        <v>588</v>
      </c>
      <c r="F175" s="1" t="s">
        <v>596</v>
      </c>
      <c r="G175" s="1">
        <v>840</v>
      </c>
      <c r="H175" s="1">
        <v>1061</v>
      </c>
      <c r="I175" s="14">
        <f>Shipment_Details__5[[#This Row],[SH_WEIGHT]]/Shipment_Details__5[[#This Row],[SH_CHARGES]]</f>
        <v>0.79170593779453347</v>
      </c>
      <c r="J175" s="1" t="s">
        <v>39</v>
      </c>
      <c r="K175" s="1" t="s">
        <v>769</v>
      </c>
    </row>
    <row r="176" spans="2:11" x14ac:dyDescent="0.3">
      <c r="B176" s="1">
        <v>52</v>
      </c>
      <c r="C176" s="1">
        <v>4551</v>
      </c>
      <c r="D176" s="1" t="s">
        <v>619</v>
      </c>
      <c r="E176" s="1" t="s">
        <v>595</v>
      </c>
      <c r="F176" s="1" t="s">
        <v>589</v>
      </c>
      <c r="G176" s="1">
        <v>873</v>
      </c>
      <c r="H176" s="1">
        <v>1199</v>
      </c>
      <c r="I176" s="14">
        <f>Shipment_Details__5[[#This Row],[SH_WEIGHT]]/Shipment_Details__5[[#This Row],[SH_CHARGES]]</f>
        <v>0.7281067556296914</v>
      </c>
      <c r="J176" s="1" t="s">
        <v>620</v>
      </c>
      <c r="K176" s="1" t="s">
        <v>621</v>
      </c>
    </row>
    <row r="177" spans="2:11" x14ac:dyDescent="0.3">
      <c r="B177" s="1">
        <v>73</v>
      </c>
      <c r="C177" s="1">
        <v>4252</v>
      </c>
      <c r="D177" s="1" t="s">
        <v>602</v>
      </c>
      <c r="E177" s="1" t="s">
        <v>595</v>
      </c>
      <c r="F177" s="1" t="s">
        <v>589</v>
      </c>
      <c r="G177" s="1">
        <v>315</v>
      </c>
      <c r="H177" s="1">
        <v>937</v>
      </c>
      <c r="I177" s="14">
        <f>Shipment_Details__5[[#This Row],[SH_WEIGHT]]/Shipment_Details__5[[#This Row],[SH_CHARGES]]</f>
        <v>0.33617929562433296</v>
      </c>
      <c r="J177" s="1" t="s">
        <v>17</v>
      </c>
      <c r="K177" s="1" t="s">
        <v>629</v>
      </c>
    </row>
    <row r="178" spans="2:11" x14ac:dyDescent="0.3">
      <c r="B178" s="1">
        <v>691</v>
      </c>
      <c r="C178" s="1">
        <v>2096</v>
      </c>
      <c r="D178" s="1" t="s">
        <v>609</v>
      </c>
      <c r="E178" s="1" t="s">
        <v>595</v>
      </c>
      <c r="F178" s="1" t="s">
        <v>596</v>
      </c>
      <c r="G178" s="1">
        <v>955</v>
      </c>
      <c r="H178" s="1">
        <v>1369</v>
      </c>
      <c r="I178" s="14">
        <f>Shipment_Details__5[[#This Row],[SH_WEIGHT]]/Shipment_Details__5[[#This Row],[SH_CHARGES]]</f>
        <v>0.69758948137326515</v>
      </c>
      <c r="J178" s="1" t="s">
        <v>831</v>
      </c>
      <c r="K178" s="1" t="s">
        <v>832</v>
      </c>
    </row>
    <row r="179" spans="2:11" x14ac:dyDescent="0.3">
      <c r="B179" s="1">
        <v>786</v>
      </c>
      <c r="C179" s="1">
        <v>5209</v>
      </c>
      <c r="D179" s="1" t="s">
        <v>616</v>
      </c>
      <c r="E179" s="1" t="s">
        <v>588</v>
      </c>
      <c r="F179" s="1" t="s">
        <v>589</v>
      </c>
      <c r="G179" s="1">
        <v>372</v>
      </c>
      <c r="H179" s="1">
        <v>679</v>
      </c>
      <c r="I179" s="14">
        <f>Shipment_Details__5[[#This Row],[SH_WEIGHT]]/Shipment_Details__5[[#This Row],[SH_CHARGES]]</f>
        <v>0.54786450662739328</v>
      </c>
      <c r="J179" s="1" t="s">
        <v>865</v>
      </c>
      <c r="K179" s="1" t="s">
        <v>866</v>
      </c>
    </row>
    <row r="180" spans="2:11" x14ac:dyDescent="0.3">
      <c r="B180" s="1">
        <v>68</v>
      </c>
      <c r="C180" s="1">
        <v>9271</v>
      </c>
      <c r="D180" s="1" t="s">
        <v>587</v>
      </c>
      <c r="E180" s="1" t="s">
        <v>595</v>
      </c>
      <c r="F180" s="1" t="s">
        <v>589</v>
      </c>
      <c r="G180" s="1">
        <v>182</v>
      </c>
      <c r="H180" s="1">
        <v>726</v>
      </c>
      <c r="I180" s="14">
        <f>Shipment_Details__5[[#This Row],[SH_WEIGHT]]/Shipment_Details__5[[#This Row],[SH_CHARGES]]</f>
        <v>0.25068870523415976</v>
      </c>
      <c r="J180" s="1" t="s">
        <v>626</v>
      </c>
      <c r="K180" s="1" t="s">
        <v>627</v>
      </c>
    </row>
    <row r="181" spans="2:11" x14ac:dyDescent="0.3">
      <c r="B181" s="1">
        <v>630</v>
      </c>
      <c r="C181" s="1">
        <v>6772</v>
      </c>
      <c r="D181" s="1" t="s">
        <v>619</v>
      </c>
      <c r="E181" s="1" t="s">
        <v>595</v>
      </c>
      <c r="F181" s="1" t="s">
        <v>596</v>
      </c>
      <c r="G181" s="1">
        <v>868</v>
      </c>
      <c r="H181" s="1">
        <v>1320</v>
      </c>
      <c r="I181" s="14">
        <f>Shipment_Details__5[[#This Row],[SH_WEIGHT]]/Shipment_Details__5[[#This Row],[SH_CHARGES]]</f>
        <v>0.65757575757575759</v>
      </c>
      <c r="J181" s="1" t="s">
        <v>815</v>
      </c>
      <c r="K181" s="1" t="s">
        <v>12</v>
      </c>
    </row>
    <row r="182" spans="2:11" x14ac:dyDescent="0.3">
      <c r="B182" s="1">
        <v>357</v>
      </c>
      <c r="C182" s="1">
        <v>4628</v>
      </c>
      <c r="D182" s="1" t="s">
        <v>616</v>
      </c>
      <c r="E182" s="1" t="s">
        <v>588</v>
      </c>
      <c r="F182" s="1" t="s">
        <v>589</v>
      </c>
      <c r="G182" s="1">
        <v>777</v>
      </c>
      <c r="H182" s="1">
        <v>1113</v>
      </c>
      <c r="I182" s="14">
        <f>Shipment_Details__5[[#This Row],[SH_WEIGHT]]/Shipment_Details__5[[#This Row],[SH_CHARGES]]</f>
        <v>0.69811320754716977</v>
      </c>
      <c r="J182" s="1" t="s">
        <v>737</v>
      </c>
      <c r="K182" s="1" t="s">
        <v>738</v>
      </c>
    </row>
    <row r="183" spans="2:11" x14ac:dyDescent="0.3">
      <c r="B183" s="1">
        <v>455</v>
      </c>
      <c r="C183" s="1">
        <v>3853</v>
      </c>
      <c r="D183" s="1" t="s">
        <v>594</v>
      </c>
      <c r="E183" s="1" t="s">
        <v>588</v>
      </c>
      <c r="F183" s="1" t="s">
        <v>596</v>
      </c>
      <c r="G183" s="1">
        <v>172</v>
      </c>
      <c r="H183" s="1">
        <v>580</v>
      </c>
      <c r="I183" s="14">
        <f>Shipment_Details__5[[#This Row],[SH_WEIGHT]]/Shipment_Details__5[[#This Row],[SH_CHARGES]]</f>
        <v>0.29655172413793102</v>
      </c>
      <c r="J183" s="1" t="s">
        <v>764</v>
      </c>
      <c r="K183" s="1" t="s">
        <v>305</v>
      </c>
    </row>
    <row r="184" spans="2:11" x14ac:dyDescent="0.3">
      <c r="B184" s="1">
        <v>947</v>
      </c>
      <c r="C184" s="1">
        <v>515</v>
      </c>
      <c r="D184" s="1" t="s">
        <v>605</v>
      </c>
      <c r="E184" s="1" t="s">
        <v>588</v>
      </c>
      <c r="F184" s="1" t="s">
        <v>589</v>
      </c>
      <c r="G184" s="1">
        <v>665</v>
      </c>
      <c r="H184" s="1">
        <v>1257</v>
      </c>
      <c r="I184" s="14">
        <f>Shipment_Details__5[[#This Row],[SH_WEIGHT]]/Shipment_Details__5[[#This Row],[SH_CHARGES]]</f>
        <v>0.5290373906125696</v>
      </c>
      <c r="J184" s="1" t="s">
        <v>917</v>
      </c>
      <c r="K184" s="1" t="s">
        <v>918</v>
      </c>
    </row>
    <row r="185" spans="2:11" x14ac:dyDescent="0.3">
      <c r="B185" s="1">
        <v>589</v>
      </c>
      <c r="C185" s="1">
        <v>7513</v>
      </c>
      <c r="D185" s="1" t="s">
        <v>587</v>
      </c>
      <c r="E185" s="1" t="s">
        <v>588</v>
      </c>
      <c r="F185" s="1" t="s">
        <v>589</v>
      </c>
      <c r="G185" s="1">
        <v>516</v>
      </c>
      <c r="H185" s="1">
        <v>1084</v>
      </c>
      <c r="I185" s="14">
        <f>Shipment_Details__5[[#This Row],[SH_WEIGHT]]/Shipment_Details__5[[#This Row],[SH_CHARGES]]</f>
        <v>0.47601476014760147</v>
      </c>
      <c r="J185" s="1" t="s">
        <v>806</v>
      </c>
      <c r="K185" s="1" t="s">
        <v>807</v>
      </c>
    </row>
    <row r="186" spans="2:11" x14ac:dyDescent="0.3">
      <c r="B186" s="1">
        <v>863</v>
      </c>
      <c r="C186" s="1">
        <v>9030</v>
      </c>
      <c r="D186" s="1" t="s">
        <v>695</v>
      </c>
      <c r="E186" s="1" t="s">
        <v>588</v>
      </c>
      <c r="F186" s="1" t="s">
        <v>596</v>
      </c>
      <c r="G186" s="1">
        <v>412</v>
      </c>
      <c r="H186" s="1">
        <v>872</v>
      </c>
      <c r="I186" s="14">
        <f>Shipment_Details__5[[#This Row],[SH_WEIGHT]]/Shipment_Details__5[[#This Row],[SH_CHARGES]]</f>
        <v>0.47247706422018348</v>
      </c>
      <c r="J186" s="1" t="s">
        <v>882</v>
      </c>
      <c r="K186" s="1" t="s">
        <v>883</v>
      </c>
    </row>
    <row r="187" spans="2:11" x14ac:dyDescent="0.3">
      <c r="B187" s="1">
        <v>668</v>
      </c>
      <c r="C187" s="1">
        <v>2378</v>
      </c>
      <c r="D187" s="1" t="s">
        <v>632</v>
      </c>
      <c r="E187" s="1" t="s">
        <v>595</v>
      </c>
      <c r="F187" s="1" t="s">
        <v>589</v>
      </c>
      <c r="G187" s="1">
        <v>938</v>
      </c>
      <c r="H187" s="1">
        <v>1067</v>
      </c>
      <c r="I187" s="14">
        <f>Shipment_Details__5[[#This Row],[SH_WEIGHT]]/Shipment_Details__5[[#This Row],[SH_CHARGES]]</f>
        <v>0.87910028116213679</v>
      </c>
      <c r="J187" s="1" t="s">
        <v>826</v>
      </c>
      <c r="K187" s="1" t="s">
        <v>827</v>
      </c>
    </row>
    <row r="188" spans="2:11" x14ac:dyDescent="0.3">
      <c r="B188" s="1">
        <v>206</v>
      </c>
      <c r="C188" s="1">
        <v>5894</v>
      </c>
      <c r="D188" s="1" t="s">
        <v>632</v>
      </c>
      <c r="E188" s="1" t="s">
        <v>588</v>
      </c>
      <c r="F188" s="1" t="s">
        <v>589</v>
      </c>
      <c r="G188" s="1">
        <v>854</v>
      </c>
      <c r="H188" s="1">
        <v>1251</v>
      </c>
      <c r="I188" s="14">
        <f>Shipment_Details__5[[#This Row],[SH_WEIGHT]]/Shipment_Details__5[[#This Row],[SH_CHARGES]]</f>
        <v>0.68265387689848123</v>
      </c>
      <c r="J188" s="1" t="s">
        <v>682</v>
      </c>
      <c r="K188" s="1" t="s">
        <v>157</v>
      </c>
    </row>
    <row r="189" spans="2:11" x14ac:dyDescent="0.3">
      <c r="B189" s="1">
        <v>835</v>
      </c>
      <c r="C189" s="1">
        <v>7587</v>
      </c>
      <c r="D189" s="1" t="s">
        <v>632</v>
      </c>
      <c r="E189" s="1" t="s">
        <v>588</v>
      </c>
      <c r="F189" s="1" t="s">
        <v>596</v>
      </c>
      <c r="G189" s="1">
        <v>638</v>
      </c>
      <c r="H189" s="1">
        <v>1314</v>
      </c>
      <c r="I189" s="14">
        <f>Shipment_Details__5[[#This Row],[SH_WEIGHT]]/Shipment_Details__5[[#This Row],[SH_CHARGES]]</f>
        <v>0.48554033485540332</v>
      </c>
      <c r="J189" s="1" t="s">
        <v>875</v>
      </c>
      <c r="K189" s="1" t="s">
        <v>612</v>
      </c>
    </row>
    <row r="190" spans="2:11" x14ac:dyDescent="0.3">
      <c r="B190" s="1">
        <v>315</v>
      </c>
      <c r="C190" s="1">
        <v>1424</v>
      </c>
      <c r="D190" s="1" t="s">
        <v>646</v>
      </c>
      <c r="E190" s="1" t="s">
        <v>595</v>
      </c>
      <c r="F190" s="1" t="s">
        <v>589</v>
      </c>
      <c r="G190" s="1">
        <v>230</v>
      </c>
      <c r="H190" s="1">
        <v>638</v>
      </c>
      <c r="I190" s="14">
        <f>Shipment_Details__5[[#This Row],[SH_WEIGHT]]/Shipment_Details__5[[#This Row],[SH_CHARGES]]</f>
        <v>0.36050156739811912</v>
      </c>
      <c r="J190" s="1" t="s">
        <v>717</v>
      </c>
      <c r="K190" s="1" t="s">
        <v>718</v>
      </c>
    </row>
    <row r="191" spans="2:11" x14ac:dyDescent="0.3">
      <c r="B191" s="1">
        <v>553</v>
      </c>
      <c r="C191" s="1">
        <v>5214</v>
      </c>
      <c r="D191" s="1" t="s">
        <v>587</v>
      </c>
      <c r="E191" s="1" t="s">
        <v>595</v>
      </c>
      <c r="F191" s="1" t="s">
        <v>596</v>
      </c>
      <c r="G191" s="1">
        <v>245</v>
      </c>
      <c r="H191" s="1">
        <v>611</v>
      </c>
      <c r="I191" s="14">
        <f>Shipment_Details__5[[#This Row],[SH_WEIGHT]]/Shipment_Details__5[[#This Row],[SH_CHARGES]]</f>
        <v>0.40098199672667756</v>
      </c>
      <c r="J191" s="1" t="s">
        <v>793</v>
      </c>
      <c r="K191" s="1" t="s">
        <v>794</v>
      </c>
    </row>
    <row r="192" spans="2:11" x14ac:dyDescent="0.3">
      <c r="B192" s="1">
        <v>861</v>
      </c>
      <c r="C192" s="1">
        <v>8249</v>
      </c>
      <c r="D192" s="1" t="s">
        <v>632</v>
      </c>
      <c r="E192" s="1" t="s">
        <v>588</v>
      </c>
      <c r="F192" s="1" t="s">
        <v>596</v>
      </c>
      <c r="G192" s="1">
        <v>916</v>
      </c>
      <c r="H192" s="1">
        <v>1255</v>
      </c>
      <c r="I192" s="14">
        <f>Shipment_Details__5[[#This Row],[SH_WEIGHT]]/Shipment_Details__5[[#This Row],[SH_CHARGES]]</f>
        <v>0.72988047808764944</v>
      </c>
      <c r="J192" s="1" t="s">
        <v>272</v>
      </c>
      <c r="K192" s="1" t="s">
        <v>881</v>
      </c>
    </row>
    <row r="193" spans="2:11" x14ac:dyDescent="0.3">
      <c r="B193" s="1">
        <v>279</v>
      </c>
      <c r="C193" s="1">
        <v>3172</v>
      </c>
      <c r="D193" s="1" t="s">
        <v>594</v>
      </c>
      <c r="E193" s="1" t="s">
        <v>588</v>
      </c>
      <c r="F193" s="1" t="s">
        <v>596</v>
      </c>
      <c r="G193" s="1">
        <v>84</v>
      </c>
      <c r="H193" s="1">
        <v>464</v>
      </c>
      <c r="I193" s="14">
        <f>Shipment_Details__5[[#This Row],[SH_WEIGHT]]/Shipment_Details__5[[#This Row],[SH_CHARGES]]</f>
        <v>0.18103448275862069</v>
      </c>
      <c r="J193" s="1" t="s">
        <v>704</v>
      </c>
      <c r="K193" s="1" t="s">
        <v>705</v>
      </c>
    </row>
    <row r="194" spans="2:11" x14ac:dyDescent="0.3">
      <c r="B194" s="1">
        <v>75</v>
      </c>
      <c r="C194" s="1">
        <v>5489</v>
      </c>
      <c r="D194" s="1" t="s">
        <v>605</v>
      </c>
      <c r="E194" s="1" t="s">
        <v>595</v>
      </c>
      <c r="F194" s="1" t="s">
        <v>596</v>
      </c>
      <c r="G194" s="1">
        <v>869</v>
      </c>
      <c r="H194" s="1">
        <v>1317</v>
      </c>
      <c r="I194" s="14">
        <f>Shipment_Details__5[[#This Row],[SH_WEIGHT]]/Shipment_Details__5[[#This Row],[SH_CHARGES]]</f>
        <v>0.65983295368261197</v>
      </c>
      <c r="J194" s="1" t="s">
        <v>630</v>
      </c>
      <c r="K194" s="1" t="s">
        <v>631</v>
      </c>
    </row>
    <row r="195" spans="2:11" x14ac:dyDescent="0.3">
      <c r="B195" s="1">
        <v>895</v>
      </c>
      <c r="C195" s="1">
        <v>2037</v>
      </c>
      <c r="D195" s="1" t="s">
        <v>587</v>
      </c>
      <c r="E195" s="1" t="s">
        <v>588</v>
      </c>
      <c r="F195" s="1" t="s">
        <v>589</v>
      </c>
      <c r="G195" s="1">
        <v>271</v>
      </c>
      <c r="H195" s="1">
        <v>704</v>
      </c>
      <c r="I195" s="14">
        <f>Shipment_Details__5[[#This Row],[SH_WEIGHT]]/Shipment_Details__5[[#This Row],[SH_CHARGES]]</f>
        <v>0.38494318181818182</v>
      </c>
      <c r="J195" s="1" t="s">
        <v>892</v>
      </c>
      <c r="K195" s="1" t="s">
        <v>893</v>
      </c>
    </row>
    <row r="196" spans="2:11" x14ac:dyDescent="0.3">
      <c r="B196" s="1">
        <v>866</v>
      </c>
      <c r="C196" s="1">
        <v>2401</v>
      </c>
      <c r="D196" s="1" t="s">
        <v>632</v>
      </c>
      <c r="E196" s="1" t="s">
        <v>588</v>
      </c>
      <c r="F196" s="1" t="s">
        <v>596</v>
      </c>
      <c r="G196" s="1">
        <v>691</v>
      </c>
      <c r="H196" s="1">
        <v>1260</v>
      </c>
      <c r="I196" s="14">
        <f>Shipment_Details__5[[#This Row],[SH_WEIGHT]]/Shipment_Details__5[[#This Row],[SH_CHARGES]]</f>
        <v>0.54841269841269846</v>
      </c>
      <c r="J196" s="1" t="s">
        <v>95</v>
      </c>
      <c r="K196" s="1" t="s">
        <v>884</v>
      </c>
    </row>
    <row r="197" spans="2:11" x14ac:dyDescent="0.3">
      <c r="B197" s="1">
        <v>792</v>
      </c>
      <c r="C197" s="1">
        <v>1303</v>
      </c>
      <c r="D197" s="1" t="s">
        <v>587</v>
      </c>
      <c r="E197" s="1" t="s">
        <v>595</v>
      </c>
      <c r="F197" s="1" t="s">
        <v>596</v>
      </c>
      <c r="G197" s="1">
        <v>808</v>
      </c>
      <c r="H197" s="1">
        <v>1257</v>
      </c>
      <c r="I197" s="14">
        <f>Shipment_Details__5[[#This Row],[SH_WEIGHT]]/Shipment_Details__5[[#This Row],[SH_CHARGES]]</f>
        <v>0.64280031821797934</v>
      </c>
      <c r="J197" s="1" t="s">
        <v>868</v>
      </c>
      <c r="K197" s="1" t="s">
        <v>869</v>
      </c>
    </row>
    <row r="198" spans="2:11" x14ac:dyDescent="0.3">
      <c r="B198" s="1">
        <v>191</v>
      </c>
      <c r="C198" s="1">
        <v>6798</v>
      </c>
      <c r="D198" s="1" t="s">
        <v>602</v>
      </c>
      <c r="E198" s="1" t="s">
        <v>588</v>
      </c>
      <c r="F198" s="1" t="s">
        <v>589</v>
      </c>
      <c r="G198" s="1">
        <v>997</v>
      </c>
      <c r="H198" s="1">
        <v>1382</v>
      </c>
      <c r="I198" s="14">
        <f>Shipment_Details__5[[#This Row],[SH_WEIGHT]]/Shipment_Details__5[[#This Row],[SH_CHARGES]]</f>
        <v>0.72141823444283648</v>
      </c>
      <c r="J198" s="1" t="s">
        <v>673</v>
      </c>
      <c r="K198" s="1" t="s">
        <v>674</v>
      </c>
    </row>
    <row r="199" spans="2:11" x14ac:dyDescent="0.3">
      <c r="B199" s="1">
        <v>59</v>
      </c>
      <c r="C199" s="1">
        <v>9917</v>
      </c>
      <c r="D199" s="1" t="s">
        <v>594</v>
      </c>
      <c r="E199" s="1" t="s">
        <v>588</v>
      </c>
      <c r="F199" s="1" t="s">
        <v>596</v>
      </c>
      <c r="G199" s="1">
        <v>329</v>
      </c>
      <c r="H199" s="1">
        <v>977</v>
      </c>
      <c r="I199" s="14">
        <f>Shipment_Details__5[[#This Row],[SH_WEIGHT]]/Shipment_Details__5[[#This Row],[SH_CHARGES]]</f>
        <v>0.3367451381780962</v>
      </c>
      <c r="J199" s="1" t="s">
        <v>624</v>
      </c>
      <c r="K199" s="1" t="s">
        <v>625</v>
      </c>
    </row>
    <row r="200" spans="2:11" x14ac:dyDescent="0.3">
      <c r="B200" s="1">
        <v>748</v>
      </c>
      <c r="C200" s="1">
        <v>2969</v>
      </c>
      <c r="D200" s="1" t="s">
        <v>602</v>
      </c>
      <c r="E200" s="1" t="s">
        <v>595</v>
      </c>
      <c r="F200" s="1" t="s">
        <v>596</v>
      </c>
      <c r="G200" s="1">
        <v>600</v>
      </c>
      <c r="H200" s="1">
        <v>1048</v>
      </c>
      <c r="I200" s="14">
        <f>Shipment_Details__5[[#This Row],[SH_WEIGHT]]/Shipment_Details__5[[#This Row],[SH_CHARGES]]</f>
        <v>0.5725190839694656</v>
      </c>
      <c r="J200" s="1" t="s">
        <v>854</v>
      </c>
      <c r="K200" s="1" t="s">
        <v>855</v>
      </c>
    </row>
    <row r="201" spans="2:11" x14ac:dyDescent="0.3">
      <c r="B201" s="1">
        <v>693</v>
      </c>
      <c r="C201" s="1">
        <v>8737</v>
      </c>
      <c r="D201" s="1" t="s">
        <v>602</v>
      </c>
      <c r="E201" s="1" t="s">
        <v>588</v>
      </c>
      <c r="F201" s="1" t="s">
        <v>589</v>
      </c>
      <c r="G201" s="1">
        <v>715</v>
      </c>
      <c r="H201" s="1">
        <v>1271</v>
      </c>
      <c r="I201" s="14">
        <f>Shipment_Details__5[[#This Row],[SH_WEIGHT]]/Shipment_Details__5[[#This Row],[SH_CHARGES]]</f>
        <v>0.56254917387883552</v>
      </c>
      <c r="J201" s="1" t="s">
        <v>207</v>
      </c>
      <c r="K201" s="1" t="s">
        <v>657</v>
      </c>
    </row>
    <row r="202" spans="2:11" x14ac:dyDescent="0.3">
      <c r="B202" s="1">
        <v>955</v>
      </c>
      <c r="C202" s="1">
        <v>2104</v>
      </c>
      <c r="D202" s="1" t="s">
        <v>602</v>
      </c>
      <c r="E202" s="1" t="s">
        <v>588</v>
      </c>
      <c r="F202" s="1" t="s">
        <v>589</v>
      </c>
      <c r="G202" s="1">
        <v>957</v>
      </c>
      <c r="H202" s="1">
        <v>1007</v>
      </c>
      <c r="I202" s="14">
        <f>Shipment_Details__5[[#This Row],[SH_WEIGHT]]/Shipment_Details__5[[#This Row],[SH_CHARGES]]</f>
        <v>0.95034756703078449</v>
      </c>
      <c r="J202" s="1" t="s">
        <v>919</v>
      </c>
      <c r="K202" s="1" t="s">
        <v>920</v>
      </c>
    </row>
    <row r="203" spans="2:11" x14ac:dyDescent="0.3">
      <c r="B203" s="1">
        <v>538</v>
      </c>
      <c r="C203" s="1">
        <v>1702</v>
      </c>
      <c r="D203" s="1" t="s">
        <v>609</v>
      </c>
      <c r="E203" s="1" t="s">
        <v>588</v>
      </c>
      <c r="F203" s="1" t="s">
        <v>589</v>
      </c>
      <c r="G203" s="1">
        <v>484</v>
      </c>
      <c r="H203" s="1">
        <v>863</v>
      </c>
      <c r="I203" s="14">
        <f>Shipment_Details__5[[#This Row],[SH_WEIGHT]]/Shipment_Details__5[[#This Row],[SH_CHARGES]]</f>
        <v>0.56083429895712633</v>
      </c>
      <c r="J203" s="1" t="s">
        <v>282</v>
      </c>
      <c r="K203" s="1" t="s">
        <v>787</v>
      </c>
    </row>
    <row r="204" spans="2:11" x14ac:dyDescent="0.3">
      <c r="B204" s="1">
        <v>169</v>
      </c>
      <c r="C204" s="1">
        <v>8933</v>
      </c>
      <c r="D204" s="1" t="s">
        <v>635</v>
      </c>
      <c r="E204" s="1" t="s">
        <v>588</v>
      </c>
      <c r="F204" s="1" t="s">
        <v>589</v>
      </c>
      <c r="G204" s="1">
        <v>576</v>
      </c>
      <c r="H204" s="1">
        <v>1077</v>
      </c>
      <c r="I204" s="14">
        <f>Shipment_Details__5[[#This Row],[SH_WEIGHT]]/Shipment_Details__5[[#This Row],[SH_CHARGES]]</f>
        <v>0.5348189415041783</v>
      </c>
      <c r="J204" s="1" t="s">
        <v>666</v>
      </c>
      <c r="K204" s="1" t="s">
        <v>667</v>
      </c>
    </row>
    <row r="205" spans="2:11" x14ac:dyDescent="0.3">
      <c r="B205" s="1">
        <v>924</v>
      </c>
      <c r="C205" s="1">
        <v>3624</v>
      </c>
      <c r="D205" s="1" t="s">
        <v>594</v>
      </c>
      <c r="E205" s="1" t="s">
        <v>588</v>
      </c>
      <c r="F205" s="1" t="s">
        <v>596</v>
      </c>
      <c r="G205" s="1">
        <v>606</v>
      </c>
      <c r="H205" s="1">
        <v>1021</v>
      </c>
      <c r="I205" s="14">
        <f>Shipment_Details__5[[#This Row],[SH_WEIGHT]]/Shipment_Details__5[[#This Row],[SH_CHARGES]]</f>
        <v>0.59353574926542607</v>
      </c>
      <c r="J205" s="1" t="s">
        <v>905</v>
      </c>
      <c r="K205" s="1" t="s">
        <v>906</v>
      </c>
    </row>
    <row r="206" spans="2:11" x14ac:dyDescent="0.3">
      <c r="B206" s="1">
        <v>579</v>
      </c>
      <c r="C206" s="1">
        <v>4892</v>
      </c>
      <c r="D206" s="1" t="s">
        <v>602</v>
      </c>
      <c r="E206" s="1" t="s">
        <v>595</v>
      </c>
      <c r="F206" s="1" t="s">
        <v>589</v>
      </c>
      <c r="G206" s="1">
        <v>913</v>
      </c>
      <c r="H206" s="1">
        <v>1385</v>
      </c>
      <c r="I206" s="14">
        <f>Shipment_Details__5[[#This Row],[SH_WEIGHT]]/Shipment_Details__5[[#This Row],[SH_CHARGES]]</f>
        <v>0.65920577617328524</v>
      </c>
      <c r="J206" s="1" t="s">
        <v>800</v>
      </c>
      <c r="K206" s="1" t="s">
        <v>801</v>
      </c>
    </row>
  </sheetData>
  <mergeCells count="2">
    <mergeCell ref="B2:K2"/>
    <mergeCell ref="B3:K4"/>
  </mergeCells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6B42-1716-429F-8536-BDEAF0117F9E}">
  <dimension ref="B2:Q206"/>
  <sheetViews>
    <sheetView topLeftCell="E1" workbookViewId="0">
      <selection activeCell="R8" sqref="R8"/>
    </sheetView>
  </sheetViews>
  <sheetFormatPr defaultRowHeight="14.4" x14ac:dyDescent="0.3"/>
  <cols>
    <col min="2" max="2" width="37.33203125" bestFit="1" customWidth="1"/>
    <col min="3" max="3" width="7.33203125" bestFit="1" customWidth="1"/>
    <col min="4" max="4" width="8.44140625" bestFit="1" customWidth="1"/>
    <col min="5" max="5" width="11.6640625" bestFit="1" customWidth="1"/>
    <col min="6" max="6" width="17.6640625" bestFit="1" customWidth="1"/>
    <col min="7" max="7" width="17.5546875" bestFit="1" customWidth="1"/>
    <col min="8" max="8" width="16.44140625" bestFit="1" customWidth="1"/>
    <col min="9" max="9" width="15.109375" customWidth="1"/>
    <col min="10" max="10" width="13.33203125" customWidth="1"/>
    <col min="11" max="13" width="13.6640625" style="1" customWidth="1"/>
    <col min="14" max="14" width="18.5546875" customWidth="1"/>
    <col min="15" max="15" width="10.44140625" customWidth="1"/>
    <col min="16" max="16" width="16" customWidth="1"/>
    <col min="17" max="17" width="13.33203125" customWidth="1"/>
    <col min="18" max="18" width="15.5546875" customWidth="1"/>
  </cols>
  <sheetData>
    <row r="2" spans="2:17" ht="15.6" x14ac:dyDescent="0.3">
      <c r="B2" s="34" t="s">
        <v>1716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7" x14ac:dyDescent="0.3">
      <c r="B3" s="38" t="s">
        <v>1717</v>
      </c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2:17" x14ac:dyDescent="0.3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6" spans="2:17" x14ac:dyDescent="0.3">
      <c r="B6" t="s">
        <v>1532</v>
      </c>
      <c r="C6" t="s">
        <v>0</v>
      </c>
      <c r="D6" t="s">
        <v>576</v>
      </c>
      <c r="E6" t="s">
        <v>1533</v>
      </c>
      <c r="F6" t="s">
        <v>1534</v>
      </c>
      <c r="G6" t="s">
        <v>1535</v>
      </c>
      <c r="H6" t="s">
        <v>1536</v>
      </c>
      <c r="I6" t="s">
        <v>1692</v>
      </c>
      <c r="J6" t="s">
        <v>1693</v>
      </c>
      <c r="K6" s="1" t="s">
        <v>1695</v>
      </c>
      <c r="M6" s="10" t="s">
        <v>1635</v>
      </c>
      <c r="N6" t="s">
        <v>1694</v>
      </c>
      <c r="P6" t="s">
        <v>1696</v>
      </c>
      <c r="Q6" t="s">
        <v>1697</v>
      </c>
    </row>
    <row r="7" spans="2:17" x14ac:dyDescent="0.3">
      <c r="B7" t="s">
        <v>947</v>
      </c>
      <c r="C7">
        <v>230</v>
      </c>
      <c r="D7">
        <v>690</v>
      </c>
      <c r="E7">
        <v>49302</v>
      </c>
      <c r="F7" t="s">
        <v>948</v>
      </c>
      <c r="G7" t="s">
        <v>949</v>
      </c>
      <c r="H7" s="2">
        <v>41991</v>
      </c>
      <c r="I7">
        <f>YEAR(Payment_Details__5[[#This Row],[Payment_Date]])</f>
        <v>2014</v>
      </c>
      <c r="J7" t="str">
        <f>TEXT(INT((I7-1970)/5)*5+1970,"0000")&amp;"-"&amp;TEXT(INT((I7-1970)/5)*5+1974,"0000")</f>
        <v>2010-2014</v>
      </c>
      <c r="K7" s="1" t="str">
        <f t="shared" ref="K7:K38" si="0">RIGHT(J7, 4)</f>
        <v>2014</v>
      </c>
      <c r="M7" s="11">
        <v>1971</v>
      </c>
      <c r="N7">
        <v>56881</v>
      </c>
      <c r="P7">
        <v>1971</v>
      </c>
      <c r="Q7">
        <f>IF(ISNUMBER(VLOOKUP(P7, $M$7:$N$52, 1, FALSE)), VLOOKUP(P7, $M$7:$N$52, 2, FALSE), 0)</f>
        <v>56881</v>
      </c>
    </row>
    <row r="8" spans="2:17" x14ac:dyDescent="0.3">
      <c r="B8" t="s">
        <v>952</v>
      </c>
      <c r="C8">
        <v>3189</v>
      </c>
      <c r="D8">
        <v>933</v>
      </c>
      <c r="E8">
        <v>78698</v>
      </c>
      <c r="F8" t="s">
        <v>948</v>
      </c>
      <c r="G8" t="s">
        <v>949</v>
      </c>
      <c r="H8" s="2">
        <v>35621</v>
      </c>
      <c r="I8">
        <f>YEAR(Payment_Details__5[[#This Row],[Payment_Date]])</f>
        <v>1997</v>
      </c>
      <c r="J8" t="str">
        <f t="shared" ref="J8:J38" si="1">TEXT(INT((I8-1970)/5)*5+1970,"0000")&amp;"-"&amp;TEXT(INT((I8-1970)/5)*5+1974,"0000")</f>
        <v>1995-1999</v>
      </c>
      <c r="K8" s="1" t="str">
        <f t="shared" si="0"/>
        <v>1999</v>
      </c>
      <c r="M8" s="11">
        <v>1972</v>
      </c>
      <c r="N8">
        <v>42143</v>
      </c>
      <c r="P8">
        <v>1972</v>
      </c>
      <c r="Q8">
        <f>IF(ISNUMBER(VLOOKUP(P8, M8:N51, 1, FALSE)), VLOOKUP(P8, M8:N51, 2, FALSE), 0)</f>
        <v>42143</v>
      </c>
    </row>
    <row r="9" spans="2:17" x14ac:dyDescent="0.3">
      <c r="B9" t="s">
        <v>953</v>
      </c>
      <c r="C9">
        <v>2216</v>
      </c>
      <c r="D9">
        <v>261</v>
      </c>
      <c r="E9">
        <v>69417</v>
      </c>
      <c r="F9" t="s">
        <v>954</v>
      </c>
      <c r="G9" t="s">
        <v>949</v>
      </c>
      <c r="H9" s="2"/>
      <c r="I9">
        <f>YEAR(Payment_Details__5[[#This Row],[Payment_Date]])</f>
        <v>1900</v>
      </c>
      <c r="J9" t="str">
        <f t="shared" si="1"/>
        <v>1900-1904</v>
      </c>
      <c r="K9" s="1" t="str">
        <f t="shared" si="0"/>
        <v>1904</v>
      </c>
      <c r="M9" s="11">
        <v>1974</v>
      </c>
      <c r="N9">
        <v>559</v>
      </c>
      <c r="P9">
        <v>1973</v>
      </c>
      <c r="Q9">
        <f t="shared" ref="Q9:Q55" si="2">IF(ISNUMBER(VLOOKUP(P9, $M$7:$N$52, 1, FALSE)), VLOOKUP(P9, $M$7:$N$52, 2, FALSE), 0)</f>
        <v>0</v>
      </c>
    </row>
    <row r="10" spans="2:17" x14ac:dyDescent="0.3">
      <c r="B10" t="s">
        <v>956</v>
      </c>
      <c r="C10">
        <v>1904</v>
      </c>
      <c r="D10">
        <v>445</v>
      </c>
      <c r="E10">
        <v>39655</v>
      </c>
      <c r="F10" t="s">
        <v>954</v>
      </c>
      <c r="G10" t="s">
        <v>951</v>
      </c>
      <c r="H10" s="2"/>
      <c r="I10">
        <f>YEAR(Payment_Details__5[[#This Row],[Payment_Date]])</f>
        <v>1900</v>
      </c>
      <c r="J10" t="str">
        <f t="shared" si="1"/>
        <v>1900-1904</v>
      </c>
      <c r="K10" s="1" t="str">
        <f t="shared" si="0"/>
        <v>1904</v>
      </c>
      <c r="M10" s="11">
        <v>1975</v>
      </c>
      <c r="N10">
        <v>51472</v>
      </c>
      <c r="P10">
        <v>1974</v>
      </c>
      <c r="Q10">
        <f t="shared" si="2"/>
        <v>559</v>
      </c>
    </row>
    <row r="11" spans="2:17" x14ac:dyDescent="0.3">
      <c r="B11" t="s">
        <v>957</v>
      </c>
      <c r="C11">
        <v>7342</v>
      </c>
      <c r="D11">
        <v>722</v>
      </c>
      <c r="E11">
        <v>87400</v>
      </c>
      <c r="F11" t="s">
        <v>954</v>
      </c>
      <c r="G11" t="s">
        <v>951</v>
      </c>
      <c r="H11" s="2"/>
      <c r="I11">
        <f>YEAR(Payment_Details__5[[#This Row],[Payment_Date]])</f>
        <v>1900</v>
      </c>
      <c r="J11" t="str">
        <f t="shared" si="1"/>
        <v>1900-1904</v>
      </c>
      <c r="K11" s="1" t="str">
        <f t="shared" si="0"/>
        <v>1904</v>
      </c>
      <c r="M11" s="11">
        <v>1976</v>
      </c>
      <c r="N11">
        <v>154370</v>
      </c>
      <c r="P11">
        <v>1975</v>
      </c>
      <c r="Q11">
        <f t="shared" si="2"/>
        <v>51472</v>
      </c>
    </row>
    <row r="12" spans="2:17" x14ac:dyDescent="0.3">
      <c r="B12" t="s">
        <v>959</v>
      </c>
      <c r="C12">
        <v>7633</v>
      </c>
      <c r="D12">
        <v>129</v>
      </c>
      <c r="E12">
        <v>56881</v>
      </c>
      <c r="F12" t="s">
        <v>948</v>
      </c>
      <c r="G12" t="s">
        <v>949</v>
      </c>
      <c r="H12" s="2">
        <v>26238</v>
      </c>
      <c r="I12">
        <f>YEAR(Payment_Details__5[[#This Row],[Payment_Date]])</f>
        <v>1971</v>
      </c>
      <c r="J12" t="str">
        <f t="shared" si="1"/>
        <v>1970-1974</v>
      </c>
      <c r="K12" s="1" t="str">
        <f t="shared" si="0"/>
        <v>1974</v>
      </c>
      <c r="M12" s="11">
        <v>1977</v>
      </c>
      <c r="N12">
        <v>164207</v>
      </c>
      <c r="P12">
        <v>1976</v>
      </c>
      <c r="Q12">
        <f t="shared" si="2"/>
        <v>154370</v>
      </c>
    </row>
    <row r="13" spans="2:17" x14ac:dyDescent="0.3">
      <c r="B13" t="s">
        <v>960</v>
      </c>
      <c r="C13">
        <v>2154</v>
      </c>
      <c r="D13">
        <v>489</v>
      </c>
      <c r="E13">
        <v>99239</v>
      </c>
      <c r="F13" t="s">
        <v>954</v>
      </c>
      <c r="G13" t="s">
        <v>951</v>
      </c>
      <c r="H13" s="2"/>
      <c r="I13">
        <f>YEAR(Payment_Details__5[[#This Row],[Payment_Date]])</f>
        <v>1900</v>
      </c>
      <c r="J13" t="str">
        <f t="shared" si="1"/>
        <v>1900-1904</v>
      </c>
      <c r="K13" s="1" t="str">
        <f t="shared" si="0"/>
        <v>1904</v>
      </c>
      <c r="M13" s="11">
        <v>1979</v>
      </c>
      <c r="N13">
        <v>38290</v>
      </c>
      <c r="P13">
        <v>1977</v>
      </c>
      <c r="Q13">
        <f t="shared" si="2"/>
        <v>164207</v>
      </c>
    </row>
    <row r="14" spans="2:17" x14ac:dyDescent="0.3">
      <c r="B14" t="s">
        <v>962</v>
      </c>
      <c r="C14">
        <v>5543</v>
      </c>
      <c r="D14">
        <v>165</v>
      </c>
      <c r="E14">
        <v>23921</v>
      </c>
      <c r="F14" t="s">
        <v>954</v>
      </c>
      <c r="G14" t="s">
        <v>951</v>
      </c>
      <c r="H14" s="2"/>
      <c r="I14">
        <f>YEAR(Payment_Details__5[[#This Row],[Payment_Date]])</f>
        <v>1900</v>
      </c>
      <c r="J14" t="str">
        <f t="shared" si="1"/>
        <v>1900-1904</v>
      </c>
      <c r="K14" s="1" t="str">
        <f t="shared" si="0"/>
        <v>1904</v>
      </c>
      <c r="M14" s="11">
        <v>1980</v>
      </c>
      <c r="N14">
        <v>34797</v>
      </c>
      <c r="P14">
        <v>1978</v>
      </c>
      <c r="Q14">
        <f t="shared" si="2"/>
        <v>0</v>
      </c>
    </row>
    <row r="15" spans="2:17" x14ac:dyDescent="0.3">
      <c r="B15" t="s">
        <v>963</v>
      </c>
      <c r="C15">
        <v>2332</v>
      </c>
      <c r="D15">
        <v>164</v>
      </c>
      <c r="E15">
        <v>67599</v>
      </c>
      <c r="F15" t="s">
        <v>954</v>
      </c>
      <c r="G15" t="s">
        <v>949</v>
      </c>
      <c r="H15" s="2"/>
      <c r="I15">
        <f>YEAR(Payment_Details__5[[#This Row],[Payment_Date]])</f>
        <v>1900</v>
      </c>
      <c r="J15" t="str">
        <f t="shared" si="1"/>
        <v>1900-1904</v>
      </c>
      <c r="K15" s="1" t="str">
        <f t="shared" si="0"/>
        <v>1904</v>
      </c>
      <c r="M15" s="11">
        <v>1982</v>
      </c>
      <c r="N15">
        <v>134189</v>
      </c>
      <c r="P15">
        <v>1979</v>
      </c>
      <c r="Q15">
        <f t="shared" si="2"/>
        <v>38290</v>
      </c>
    </row>
    <row r="16" spans="2:17" x14ac:dyDescent="0.3">
      <c r="B16" t="s">
        <v>965</v>
      </c>
      <c r="C16">
        <v>4094</v>
      </c>
      <c r="D16">
        <v>364</v>
      </c>
      <c r="E16">
        <v>3725</v>
      </c>
      <c r="F16" t="s">
        <v>954</v>
      </c>
      <c r="G16" t="s">
        <v>951</v>
      </c>
      <c r="H16" s="2"/>
      <c r="I16">
        <f>YEAR(Payment_Details__5[[#This Row],[Payment_Date]])</f>
        <v>1900</v>
      </c>
      <c r="J16" t="str">
        <f t="shared" si="1"/>
        <v>1900-1904</v>
      </c>
      <c r="K16" s="1" t="str">
        <f t="shared" si="0"/>
        <v>1904</v>
      </c>
      <c r="M16" s="11">
        <v>1983</v>
      </c>
      <c r="N16">
        <v>130517</v>
      </c>
      <c r="P16">
        <v>1980</v>
      </c>
      <c r="Q16">
        <f t="shared" si="2"/>
        <v>34797</v>
      </c>
    </row>
    <row r="17" spans="2:17" x14ac:dyDescent="0.3">
      <c r="B17" t="s">
        <v>966</v>
      </c>
      <c r="C17">
        <v>3042</v>
      </c>
      <c r="D17">
        <v>469</v>
      </c>
      <c r="E17">
        <v>95516</v>
      </c>
      <c r="F17" t="s">
        <v>948</v>
      </c>
      <c r="G17" t="s">
        <v>951</v>
      </c>
      <c r="H17" s="2">
        <v>33373</v>
      </c>
      <c r="I17">
        <f>YEAR(Payment_Details__5[[#This Row],[Payment_Date]])</f>
        <v>1991</v>
      </c>
      <c r="J17" t="str">
        <f t="shared" si="1"/>
        <v>1990-1994</v>
      </c>
      <c r="K17" s="1" t="str">
        <f t="shared" si="0"/>
        <v>1994</v>
      </c>
      <c r="M17" s="11">
        <v>1985</v>
      </c>
      <c r="N17">
        <v>30239</v>
      </c>
      <c r="P17">
        <v>1981</v>
      </c>
      <c r="Q17">
        <f t="shared" si="2"/>
        <v>0</v>
      </c>
    </row>
    <row r="18" spans="2:17" x14ac:dyDescent="0.3">
      <c r="B18" t="s">
        <v>968</v>
      </c>
      <c r="C18">
        <v>2220</v>
      </c>
      <c r="D18">
        <v>158</v>
      </c>
      <c r="E18">
        <v>62528</v>
      </c>
      <c r="F18" t="s">
        <v>948</v>
      </c>
      <c r="G18" t="s">
        <v>951</v>
      </c>
      <c r="H18" s="2">
        <v>27941</v>
      </c>
      <c r="I18">
        <f>YEAR(Payment_Details__5[[#This Row],[Payment_Date]])</f>
        <v>1976</v>
      </c>
      <c r="J18" t="str">
        <f t="shared" si="1"/>
        <v>1975-1979</v>
      </c>
      <c r="K18" s="1" t="str">
        <f t="shared" si="0"/>
        <v>1979</v>
      </c>
      <c r="M18" s="11">
        <v>1987</v>
      </c>
      <c r="N18">
        <v>158492</v>
      </c>
      <c r="P18">
        <v>1982</v>
      </c>
      <c r="Q18">
        <f t="shared" si="2"/>
        <v>134189</v>
      </c>
    </row>
    <row r="19" spans="2:17" x14ac:dyDescent="0.3">
      <c r="B19" t="s">
        <v>969</v>
      </c>
      <c r="C19">
        <v>4988</v>
      </c>
      <c r="D19">
        <v>337</v>
      </c>
      <c r="E19">
        <v>21021</v>
      </c>
      <c r="F19" t="s">
        <v>954</v>
      </c>
      <c r="G19" t="s">
        <v>949</v>
      </c>
      <c r="H19" s="2"/>
      <c r="I19">
        <f>YEAR(Payment_Details__5[[#This Row],[Payment_Date]])</f>
        <v>1900</v>
      </c>
      <c r="J19" t="str">
        <f t="shared" si="1"/>
        <v>1900-1904</v>
      </c>
      <c r="K19" s="1" t="str">
        <f t="shared" si="0"/>
        <v>1904</v>
      </c>
      <c r="M19" s="11">
        <v>1989</v>
      </c>
      <c r="N19">
        <v>216512</v>
      </c>
      <c r="P19">
        <v>1983</v>
      </c>
      <c r="Q19">
        <f t="shared" si="2"/>
        <v>130517</v>
      </c>
    </row>
    <row r="20" spans="2:17" x14ac:dyDescent="0.3">
      <c r="B20" t="s">
        <v>971</v>
      </c>
      <c r="C20">
        <v>175</v>
      </c>
      <c r="D20">
        <v>634</v>
      </c>
      <c r="E20">
        <v>99492</v>
      </c>
      <c r="F20" t="s">
        <v>954</v>
      </c>
      <c r="G20" t="s">
        <v>949</v>
      </c>
      <c r="H20" s="2"/>
      <c r="I20">
        <f>YEAR(Payment_Details__5[[#This Row],[Payment_Date]])</f>
        <v>1900</v>
      </c>
      <c r="J20" t="str">
        <f t="shared" si="1"/>
        <v>1900-1904</v>
      </c>
      <c r="K20" s="1" t="str">
        <f t="shared" si="0"/>
        <v>1904</v>
      </c>
      <c r="M20" s="11">
        <v>1990</v>
      </c>
      <c r="N20">
        <v>2988</v>
      </c>
      <c r="P20">
        <v>1984</v>
      </c>
      <c r="Q20">
        <f t="shared" si="2"/>
        <v>0</v>
      </c>
    </row>
    <row r="21" spans="2:17" x14ac:dyDescent="0.3">
      <c r="B21" t="s">
        <v>972</v>
      </c>
      <c r="C21">
        <v>4233</v>
      </c>
      <c r="D21">
        <v>577</v>
      </c>
      <c r="E21">
        <v>60282</v>
      </c>
      <c r="F21" t="s">
        <v>948</v>
      </c>
      <c r="G21" t="s">
        <v>949</v>
      </c>
      <c r="H21" s="2">
        <v>31998</v>
      </c>
      <c r="I21">
        <f>YEAR(Payment_Details__5[[#This Row],[Payment_Date]])</f>
        <v>1987</v>
      </c>
      <c r="J21" t="str">
        <f t="shared" si="1"/>
        <v>1985-1989</v>
      </c>
      <c r="K21" s="1" t="str">
        <f t="shared" si="0"/>
        <v>1989</v>
      </c>
      <c r="M21" s="11">
        <v>1991</v>
      </c>
      <c r="N21">
        <v>231752</v>
      </c>
      <c r="P21">
        <v>1985</v>
      </c>
      <c r="Q21">
        <f t="shared" si="2"/>
        <v>30239</v>
      </c>
    </row>
    <row r="22" spans="2:17" x14ac:dyDescent="0.3">
      <c r="B22" t="s">
        <v>974</v>
      </c>
      <c r="C22">
        <v>4351</v>
      </c>
      <c r="D22">
        <v>907</v>
      </c>
      <c r="E22">
        <v>20357</v>
      </c>
      <c r="F22" t="s">
        <v>954</v>
      </c>
      <c r="G22" t="s">
        <v>949</v>
      </c>
      <c r="H22" s="2"/>
      <c r="I22">
        <f>YEAR(Payment_Details__5[[#This Row],[Payment_Date]])</f>
        <v>1900</v>
      </c>
      <c r="J22" t="str">
        <f t="shared" si="1"/>
        <v>1900-1904</v>
      </c>
      <c r="K22" s="1" t="str">
        <f t="shared" si="0"/>
        <v>1904</v>
      </c>
      <c r="M22" s="11">
        <v>1992</v>
      </c>
      <c r="N22">
        <v>95748</v>
      </c>
      <c r="P22">
        <v>1986</v>
      </c>
      <c r="Q22">
        <f t="shared" si="2"/>
        <v>0</v>
      </c>
    </row>
    <row r="23" spans="2:17" x14ac:dyDescent="0.3">
      <c r="B23" t="s">
        <v>975</v>
      </c>
      <c r="C23">
        <v>5578</v>
      </c>
      <c r="D23">
        <v>870</v>
      </c>
      <c r="E23">
        <v>24053</v>
      </c>
      <c r="F23" t="s">
        <v>954</v>
      </c>
      <c r="G23" t="s">
        <v>949</v>
      </c>
      <c r="H23" s="2"/>
      <c r="I23">
        <f>YEAR(Payment_Details__5[[#This Row],[Payment_Date]])</f>
        <v>1900</v>
      </c>
      <c r="J23" t="str">
        <f t="shared" si="1"/>
        <v>1900-1904</v>
      </c>
      <c r="K23" s="1" t="str">
        <f t="shared" si="0"/>
        <v>1904</v>
      </c>
      <c r="M23" s="11">
        <v>1993</v>
      </c>
      <c r="N23">
        <v>90380</v>
      </c>
      <c r="P23">
        <v>1987</v>
      </c>
      <c r="Q23">
        <f t="shared" si="2"/>
        <v>158492</v>
      </c>
    </row>
    <row r="24" spans="2:17" x14ac:dyDescent="0.3">
      <c r="B24" t="s">
        <v>977</v>
      </c>
      <c r="C24">
        <v>4523</v>
      </c>
      <c r="D24">
        <v>982</v>
      </c>
      <c r="E24">
        <v>50958</v>
      </c>
      <c r="F24" t="s">
        <v>954</v>
      </c>
      <c r="G24" t="s">
        <v>949</v>
      </c>
      <c r="H24" s="2"/>
      <c r="I24">
        <f>YEAR(Payment_Details__5[[#This Row],[Payment_Date]])</f>
        <v>1900</v>
      </c>
      <c r="J24" t="str">
        <f t="shared" si="1"/>
        <v>1900-1904</v>
      </c>
      <c r="K24" s="1" t="str">
        <f t="shared" si="0"/>
        <v>1904</v>
      </c>
      <c r="M24" s="11">
        <v>1994</v>
      </c>
      <c r="N24">
        <v>30192</v>
      </c>
      <c r="P24">
        <v>1988</v>
      </c>
      <c r="Q24">
        <f t="shared" si="2"/>
        <v>0</v>
      </c>
    </row>
    <row r="25" spans="2:17" x14ac:dyDescent="0.3">
      <c r="B25" t="s">
        <v>978</v>
      </c>
      <c r="C25">
        <v>2972</v>
      </c>
      <c r="D25">
        <v>351</v>
      </c>
      <c r="E25">
        <v>68227</v>
      </c>
      <c r="F25" t="s">
        <v>948</v>
      </c>
      <c r="G25" t="s">
        <v>949</v>
      </c>
      <c r="H25" s="2">
        <v>28312</v>
      </c>
      <c r="I25">
        <f>YEAR(Payment_Details__5[[#This Row],[Payment_Date]])</f>
        <v>1977</v>
      </c>
      <c r="J25" t="str">
        <f t="shared" si="1"/>
        <v>1975-1979</v>
      </c>
      <c r="K25" s="1" t="str">
        <f t="shared" si="0"/>
        <v>1979</v>
      </c>
      <c r="M25" s="11">
        <v>1995</v>
      </c>
      <c r="N25">
        <v>60936</v>
      </c>
      <c r="P25">
        <v>1989</v>
      </c>
      <c r="Q25">
        <f t="shared" si="2"/>
        <v>216512</v>
      </c>
    </row>
    <row r="26" spans="2:17" x14ac:dyDescent="0.3">
      <c r="B26" t="s">
        <v>980</v>
      </c>
      <c r="C26">
        <v>6153</v>
      </c>
      <c r="D26">
        <v>328</v>
      </c>
      <c r="E26">
        <v>77861</v>
      </c>
      <c r="F26" t="s">
        <v>948</v>
      </c>
      <c r="G26" t="s">
        <v>949</v>
      </c>
      <c r="H26" s="2">
        <v>35681</v>
      </c>
      <c r="I26">
        <f>YEAR(Payment_Details__5[[#This Row],[Payment_Date]])</f>
        <v>1997</v>
      </c>
      <c r="J26" t="str">
        <f t="shared" si="1"/>
        <v>1995-1999</v>
      </c>
      <c r="K26" s="1" t="str">
        <f t="shared" si="0"/>
        <v>1999</v>
      </c>
      <c r="M26" s="11">
        <v>1996</v>
      </c>
      <c r="N26">
        <v>31997</v>
      </c>
      <c r="P26">
        <v>1990</v>
      </c>
      <c r="Q26">
        <f t="shared" si="2"/>
        <v>2988</v>
      </c>
    </row>
    <row r="27" spans="2:17" x14ac:dyDescent="0.3">
      <c r="B27" t="s">
        <v>981</v>
      </c>
      <c r="C27">
        <v>4852</v>
      </c>
      <c r="D27">
        <v>242</v>
      </c>
      <c r="E27">
        <v>48315</v>
      </c>
      <c r="F27" t="s">
        <v>954</v>
      </c>
      <c r="G27" t="s">
        <v>949</v>
      </c>
      <c r="H27" s="2"/>
      <c r="I27">
        <f>YEAR(Payment_Details__5[[#This Row],[Payment_Date]])</f>
        <v>1900</v>
      </c>
      <c r="J27" t="str">
        <f t="shared" si="1"/>
        <v>1900-1904</v>
      </c>
      <c r="K27" s="1" t="str">
        <f t="shared" si="0"/>
        <v>1904</v>
      </c>
      <c r="M27" s="11">
        <v>1997</v>
      </c>
      <c r="N27">
        <v>173594</v>
      </c>
      <c r="P27">
        <v>1991</v>
      </c>
      <c r="Q27">
        <f t="shared" si="2"/>
        <v>231752</v>
      </c>
    </row>
    <row r="28" spans="2:17" x14ac:dyDescent="0.3">
      <c r="B28" t="s">
        <v>983</v>
      </c>
      <c r="C28">
        <v>8106</v>
      </c>
      <c r="D28">
        <v>421</v>
      </c>
      <c r="E28">
        <v>83002</v>
      </c>
      <c r="F28" t="s">
        <v>948</v>
      </c>
      <c r="G28" t="s">
        <v>949</v>
      </c>
      <c r="H28" s="2">
        <v>36224</v>
      </c>
      <c r="I28">
        <f>YEAR(Payment_Details__5[[#This Row],[Payment_Date]])</f>
        <v>1999</v>
      </c>
      <c r="J28" t="str">
        <f t="shared" si="1"/>
        <v>1995-1999</v>
      </c>
      <c r="K28" s="1" t="str">
        <f t="shared" si="0"/>
        <v>1999</v>
      </c>
      <c r="M28" s="11">
        <v>1998</v>
      </c>
      <c r="N28">
        <v>85889</v>
      </c>
      <c r="P28">
        <v>1992</v>
      </c>
      <c r="Q28">
        <f t="shared" si="2"/>
        <v>95748</v>
      </c>
    </row>
    <row r="29" spans="2:17" x14ac:dyDescent="0.3">
      <c r="B29" t="s">
        <v>955</v>
      </c>
      <c r="C29">
        <v>3917</v>
      </c>
      <c r="D29">
        <v>6</v>
      </c>
      <c r="E29">
        <v>47650</v>
      </c>
      <c r="F29" t="s">
        <v>948</v>
      </c>
      <c r="G29" t="s">
        <v>951</v>
      </c>
      <c r="H29" s="2">
        <v>28437</v>
      </c>
      <c r="I29">
        <f>YEAR(Payment_Details__5[[#This Row],[Payment_Date]])</f>
        <v>1977</v>
      </c>
      <c r="J29" t="str">
        <f t="shared" si="1"/>
        <v>1975-1979</v>
      </c>
      <c r="K29" s="1" t="str">
        <f t="shared" si="0"/>
        <v>1979</v>
      </c>
      <c r="M29" s="11">
        <v>1999</v>
      </c>
      <c r="N29">
        <v>83002</v>
      </c>
      <c r="P29">
        <v>1993</v>
      </c>
      <c r="Q29">
        <f t="shared" si="2"/>
        <v>90380</v>
      </c>
    </row>
    <row r="30" spans="2:17" x14ac:dyDescent="0.3">
      <c r="B30" t="s">
        <v>985</v>
      </c>
      <c r="C30">
        <v>9377</v>
      </c>
      <c r="D30">
        <v>384</v>
      </c>
      <c r="E30">
        <v>19386</v>
      </c>
      <c r="F30" t="s">
        <v>954</v>
      </c>
      <c r="G30" t="s">
        <v>951</v>
      </c>
      <c r="H30" s="2"/>
      <c r="I30">
        <f>YEAR(Payment_Details__5[[#This Row],[Payment_Date]])</f>
        <v>1900</v>
      </c>
      <c r="J30" t="str">
        <f t="shared" si="1"/>
        <v>1900-1904</v>
      </c>
      <c r="K30" s="1" t="str">
        <f t="shared" si="0"/>
        <v>1904</v>
      </c>
      <c r="M30" s="11">
        <v>2000</v>
      </c>
      <c r="N30">
        <v>61325</v>
      </c>
      <c r="P30">
        <v>1994</v>
      </c>
      <c r="Q30">
        <f t="shared" si="2"/>
        <v>30192</v>
      </c>
    </row>
    <row r="31" spans="2:17" x14ac:dyDescent="0.3">
      <c r="B31" t="s">
        <v>986</v>
      </c>
      <c r="C31">
        <v>5387</v>
      </c>
      <c r="D31">
        <v>286</v>
      </c>
      <c r="E31">
        <v>39432</v>
      </c>
      <c r="F31" t="s">
        <v>948</v>
      </c>
      <c r="G31" t="s">
        <v>951</v>
      </c>
      <c r="H31" s="2">
        <v>38610</v>
      </c>
      <c r="I31">
        <f>YEAR(Payment_Details__5[[#This Row],[Payment_Date]])</f>
        <v>2005</v>
      </c>
      <c r="J31" t="str">
        <f t="shared" si="1"/>
        <v>2005-2009</v>
      </c>
      <c r="K31" s="1" t="str">
        <f t="shared" si="0"/>
        <v>2009</v>
      </c>
      <c r="M31" s="11">
        <v>2001</v>
      </c>
      <c r="N31">
        <v>119958</v>
      </c>
      <c r="P31">
        <v>1995</v>
      </c>
      <c r="Q31">
        <f t="shared" si="2"/>
        <v>60936</v>
      </c>
    </row>
    <row r="32" spans="2:17" x14ac:dyDescent="0.3">
      <c r="B32" t="s">
        <v>988</v>
      </c>
      <c r="C32">
        <v>6513</v>
      </c>
      <c r="D32">
        <v>892</v>
      </c>
      <c r="E32">
        <v>1421</v>
      </c>
      <c r="F32" t="s">
        <v>948</v>
      </c>
      <c r="G32" t="s">
        <v>951</v>
      </c>
      <c r="H32" s="2">
        <v>43811</v>
      </c>
      <c r="I32">
        <f>YEAR(Payment_Details__5[[#This Row],[Payment_Date]])</f>
        <v>2019</v>
      </c>
      <c r="J32" t="str">
        <f t="shared" si="1"/>
        <v>2015-2019</v>
      </c>
      <c r="K32" s="1" t="str">
        <f t="shared" si="0"/>
        <v>2019</v>
      </c>
      <c r="M32" s="11">
        <v>2002</v>
      </c>
      <c r="N32">
        <v>167256</v>
      </c>
      <c r="P32">
        <v>1996</v>
      </c>
      <c r="Q32">
        <f t="shared" si="2"/>
        <v>31997</v>
      </c>
    </row>
    <row r="33" spans="2:17" x14ac:dyDescent="0.3">
      <c r="B33" t="s">
        <v>989</v>
      </c>
      <c r="C33">
        <v>3965</v>
      </c>
      <c r="D33">
        <v>558</v>
      </c>
      <c r="E33">
        <v>16113</v>
      </c>
      <c r="F33" t="s">
        <v>948</v>
      </c>
      <c r="G33" t="s">
        <v>951</v>
      </c>
      <c r="H33" s="2">
        <v>41593</v>
      </c>
      <c r="I33">
        <f>YEAR(Payment_Details__5[[#This Row],[Payment_Date]])</f>
        <v>2013</v>
      </c>
      <c r="J33" t="str">
        <f t="shared" si="1"/>
        <v>2010-2014</v>
      </c>
      <c r="K33" s="1" t="str">
        <f t="shared" si="0"/>
        <v>2014</v>
      </c>
      <c r="M33" s="11">
        <v>2003</v>
      </c>
      <c r="N33">
        <v>168800</v>
      </c>
      <c r="P33">
        <v>1997</v>
      </c>
      <c r="Q33">
        <f t="shared" si="2"/>
        <v>173594</v>
      </c>
    </row>
    <row r="34" spans="2:17" x14ac:dyDescent="0.3">
      <c r="B34" t="s">
        <v>991</v>
      </c>
      <c r="C34">
        <v>8893</v>
      </c>
      <c r="D34">
        <v>481</v>
      </c>
      <c r="E34">
        <v>52318</v>
      </c>
      <c r="F34" t="s">
        <v>954</v>
      </c>
      <c r="G34" t="s">
        <v>949</v>
      </c>
      <c r="H34" s="2"/>
      <c r="I34">
        <f>YEAR(Payment_Details__5[[#This Row],[Payment_Date]])</f>
        <v>1900</v>
      </c>
      <c r="J34" t="str">
        <f t="shared" si="1"/>
        <v>1900-1904</v>
      </c>
      <c r="K34" s="1" t="str">
        <f t="shared" si="0"/>
        <v>1904</v>
      </c>
      <c r="M34" s="11">
        <v>2004</v>
      </c>
      <c r="N34">
        <v>322929</v>
      </c>
      <c r="P34">
        <v>1998</v>
      </c>
      <c r="Q34">
        <f t="shared" si="2"/>
        <v>85889</v>
      </c>
    </row>
    <row r="35" spans="2:17" x14ac:dyDescent="0.3">
      <c r="B35" t="s">
        <v>992</v>
      </c>
      <c r="C35">
        <v>1897</v>
      </c>
      <c r="D35">
        <v>155</v>
      </c>
      <c r="E35">
        <v>7389</v>
      </c>
      <c r="F35" t="s">
        <v>954</v>
      </c>
      <c r="G35" t="s">
        <v>949</v>
      </c>
      <c r="H35" s="2"/>
      <c r="I35">
        <f>YEAR(Payment_Details__5[[#This Row],[Payment_Date]])</f>
        <v>1900</v>
      </c>
      <c r="J35" t="str">
        <f t="shared" si="1"/>
        <v>1900-1904</v>
      </c>
      <c r="K35" s="1" t="str">
        <f t="shared" si="0"/>
        <v>1904</v>
      </c>
      <c r="M35" s="11">
        <v>2005</v>
      </c>
      <c r="N35">
        <v>150022</v>
      </c>
      <c r="P35">
        <v>1999</v>
      </c>
      <c r="Q35">
        <f t="shared" si="2"/>
        <v>83002</v>
      </c>
    </row>
    <row r="36" spans="2:17" x14ac:dyDescent="0.3">
      <c r="B36" t="s">
        <v>994</v>
      </c>
      <c r="C36">
        <v>390</v>
      </c>
      <c r="D36">
        <v>771</v>
      </c>
      <c r="E36">
        <v>86040</v>
      </c>
      <c r="F36" t="s">
        <v>948</v>
      </c>
      <c r="G36" t="s">
        <v>951</v>
      </c>
      <c r="H36" s="2">
        <v>41593</v>
      </c>
      <c r="I36">
        <f>YEAR(Payment_Details__5[[#This Row],[Payment_Date]])</f>
        <v>2013</v>
      </c>
      <c r="J36" t="str">
        <f t="shared" si="1"/>
        <v>2010-2014</v>
      </c>
      <c r="K36" s="1" t="str">
        <f t="shared" si="0"/>
        <v>2014</v>
      </c>
      <c r="M36" s="11">
        <v>2006</v>
      </c>
      <c r="N36">
        <v>171839</v>
      </c>
      <c r="P36">
        <v>2000</v>
      </c>
      <c r="Q36">
        <f t="shared" si="2"/>
        <v>61325</v>
      </c>
    </row>
    <row r="37" spans="2:17" x14ac:dyDescent="0.3">
      <c r="B37" t="s">
        <v>995</v>
      </c>
      <c r="C37">
        <v>3633</v>
      </c>
      <c r="D37">
        <v>945</v>
      </c>
      <c r="E37">
        <v>56148</v>
      </c>
      <c r="F37" t="s">
        <v>948</v>
      </c>
      <c r="G37" t="s">
        <v>951</v>
      </c>
      <c r="H37" s="2">
        <v>37113</v>
      </c>
      <c r="I37">
        <f>YEAR(Payment_Details__5[[#This Row],[Payment_Date]])</f>
        <v>2001</v>
      </c>
      <c r="J37" t="str">
        <f t="shared" si="1"/>
        <v>2000-2004</v>
      </c>
      <c r="K37" s="1" t="str">
        <f t="shared" si="0"/>
        <v>2004</v>
      </c>
      <c r="M37" s="11">
        <v>2007</v>
      </c>
      <c r="N37">
        <v>23003</v>
      </c>
      <c r="P37">
        <v>2001</v>
      </c>
      <c r="Q37">
        <f t="shared" si="2"/>
        <v>119958</v>
      </c>
    </row>
    <row r="38" spans="2:17" x14ac:dyDescent="0.3">
      <c r="B38" t="s">
        <v>997</v>
      </c>
      <c r="C38">
        <v>7828</v>
      </c>
      <c r="D38">
        <v>719</v>
      </c>
      <c r="E38">
        <v>894</v>
      </c>
      <c r="F38" t="s">
        <v>948</v>
      </c>
      <c r="G38" t="s">
        <v>949</v>
      </c>
      <c r="H38" s="2">
        <v>38915</v>
      </c>
      <c r="I38">
        <f>YEAR(Payment_Details__5[[#This Row],[Payment_Date]])</f>
        <v>2006</v>
      </c>
      <c r="J38" t="str">
        <f t="shared" si="1"/>
        <v>2005-2009</v>
      </c>
      <c r="K38" s="1" t="str">
        <f t="shared" si="0"/>
        <v>2009</v>
      </c>
      <c r="M38" s="11">
        <v>2008</v>
      </c>
      <c r="N38">
        <v>55997</v>
      </c>
      <c r="P38">
        <v>2002</v>
      </c>
      <c r="Q38">
        <f t="shared" si="2"/>
        <v>167256</v>
      </c>
    </row>
    <row r="39" spans="2:17" x14ac:dyDescent="0.3">
      <c r="B39" t="s">
        <v>998</v>
      </c>
      <c r="C39">
        <v>2241</v>
      </c>
      <c r="D39">
        <v>493</v>
      </c>
      <c r="E39">
        <v>35634</v>
      </c>
      <c r="F39" t="s">
        <v>954</v>
      </c>
      <c r="G39" t="s">
        <v>951</v>
      </c>
      <c r="H39" s="2"/>
      <c r="I39">
        <f>YEAR(Payment_Details__5[[#This Row],[Payment_Date]])</f>
        <v>1900</v>
      </c>
      <c r="J39" t="str">
        <f t="shared" ref="J39:J70" si="3">TEXT(INT((I39-1970)/5)*5+1970,"0000")&amp;"-"&amp;TEXT(INT((I39-1970)/5)*5+1974,"0000")</f>
        <v>1900-1904</v>
      </c>
      <c r="K39" s="1" t="str">
        <f t="shared" ref="K39:K70" si="4">RIGHT(J39, 4)</f>
        <v>1904</v>
      </c>
      <c r="M39" s="11">
        <v>2009</v>
      </c>
      <c r="N39">
        <v>267591</v>
      </c>
      <c r="P39">
        <v>2003</v>
      </c>
      <c r="Q39">
        <f t="shared" si="2"/>
        <v>168800</v>
      </c>
    </row>
    <row r="40" spans="2:17" x14ac:dyDescent="0.3">
      <c r="B40" t="s">
        <v>1000</v>
      </c>
      <c r="C40">
        <v>896</v>
      </c>
      <c r="D40">
        <v>998</v>
      </c>
      <c r="E40">
        <v>28701</v>
      </c>
      <c r="F40" t="s">
        <v>948</v>
      </c>
      <c r="G40" t="s">
        <v>949</v>
      </c>
      <c r="H40" s="2">
        <v>41593</v>
      </c>
      <c r="I40">
        <f>YEAR(Payment_Details__5[[#This Row],[Payment_Date]])</f>
        <v>2013</v>
      </c>
      <c r="J40" t="str">
        <f t="shared" si="3"/>
        <v>2010-2014</v>
      </c>
      <c r="K40" s="1" t="str">
        <f t="shared" si="4"/>
        <v>2014</v>
      </c>
      <c r="M40" s="11">
        <v>2010</v>
      </c>
      <c r="N40">
        <v>280056</v>
      </c>
      <c r="P40">
        <v>2004</v>
      </c>
      <c r="Q40">
        <f>IF(ISNUMBER(VLOOKUP(P40, $M$7:$N$52, 1, FALSE)), VLOOKUP(P40, $M$7:$N$52, 2, FALSE), 0)</f>
        <v>322929</v>
      </c>
    </row>
    <row r="41" spans="2:17" x14ac:dyDescent="0.3">
      <c r="B41" t="s">
        <v>1001</v>
      </c>
      <c r="C41">
        <v>6361</v>
      </c>
      <c r="D41">
        <v>968</v>
      </c>
      <c r="E41">
        <v>90380</v>
      </c>
      <c r="F41" t="s">
        <v>948</v>
      </c>
      <c r="G41" t="s">
        <v>949</v>
      </c>
      <c r="H41" s="2">
        <v>34183</v>
      </c>
      <c r="I41">
        <f>YEAR(Payment_Details__5[[#This Row],[Payment_Date]])</f>
        <v>1993</v>
      </c>
      <c r="J41" t="str">
        <f t="shared" si="3"/>
        <v>1990-1994</v>
      </c>
      <c r="K41" s="1" t="str">
        <f t="shared" si="4"/>
        <v>1994</v>
      </c>
      <c r="M41" s="11">
        <v>2011</v>
      </c>
      <c r="N41">
        <v>47504</v>
      </c>
      <c r="P41">
        <v>2005</v>
      </c>
      <c r="Q41">
        <f t="shared" si="2"/>
        <v>150022</v>
      </c>
    </row>
    <row r="42" spans="2:17" x14ac:dyDescent="0.3">
      <c r="B42" t="s">
        <v>1003</v>
      </c>
      <c r="C42">
        <v>6713</v>
      </c>
      <c r="D42">
        <v>738</v>
      </c>
      <c r="E42">
        <v>21813</v>
      </c>
      <c r="F42" t="s">
        <v>954</v>
      </c>
      <c r="G42" t="s">
        <v>951</v>
      </c>
      <c r="H42" s="2"/>
      <c r="I42">
        <f>YEAR(Payment_Details__5[[#This Row],[Payment_Date]])</f>
        <v>1900</v>
      </c>
      <c r="J42" t="str">
        <f t="shared" si="3"/>
        <v>1900-1904</v>
      </c>
      <c r="K42" s="1" t="str">
        <f t="shared" si="4"/>
        <v>1904</v>
      </c>
      <c r="M42" s="11">
        <v>2012</v>
      </c>
      <c r="N42">
        <v>145359</v>
      </c>
      <c r="P42">
        <v>2006</v>
      </c>
      <c r="Q42">
        <f t="shared" si="2"/>
        <v>171839</v>
      </c>
    </row>
    <row r="43" spans="2:17" x14ac:dyDescent="0.3">
      <c r="B43" t="s">
        <v>1004</v>
      </c>
      <c r="C43">
        <v>4283</v>
      </c>
      <c r="D43">
        <v>912</v>
      </c>
      <c r="E43">
        <v>36312</v>
      </c>
      <c r="F43" t="s">
        <v>954</v>
      </c>
      <c r="G43" t="s">
        <v>949</v>
      </c>
      <c r="H43" s="2"/>
      <c r="I43">
        <f>YEAR(Payment_Details__5[[#This Row],[Payment_Date]])</f>
        <v>1900</v>
      </c>
      <c r="J43" t="str">
        <f t="shared" si="3"/>
        <v>1900-1904</v>
      </c>
      <c r="K43" s="1" t="str">
        <f t="shared" si="4"/>
        <v>1904</v>
      </c>
      <c r="M43" s="11">
        <v>2013</v>
      </c>
      <c r="N43">
        <v>274188</v>
      </c>
      <c r="P43">
        <v>2007</v>
      </c>
      <c r="Q43">
        <f t="shared" si="2"/>
        <v>23003</v>
      </c>
    </row>
    <row r="44" spans="2:17" x14ac:dyDescent="0.3">
      <c r="B44" t="s">
        <v>1006</v>
      </c>
      <c r="C44">
        <v>9486</v>
      </c>
      <c r="D44">
        <v>782</v>
      </c>
      <c r="E44">
        <v>24856</v>
      </c>
      <c r="F44" t="s">
        <v>948</v>
      </c>
      <c r="G44" t="s">
        <v>949</v>
      </c>
      <c r="H44" s="2">
        <v>37549</v>
      </c>
      <c r="I44">
        <f>YEAR(Payment_Details__5[[#This Row],[Payment_Date]])</f>
        <v>2002</v>
      </c>
      <c r="J44" t="str">
        <f t="shared" si="3"/>
        <v>2000-2004</v>
      </c>
      <c r="K44" s="1" t="str">
        <f t="shared" si="4"/>
        <v>2004</v>
      </c>
      <c r="M44" s="11">
        <v>2014</v>
      </c>
      <c r="N44">
        <v>140249</v>
      </c>
      <c r="P44">
        <v>2008</v>
      </c>
      <c r="Q44">
        <f t="shared" si="2"/>
        <v>55997</v>
      </c>
    </row>
    <row r="45" spans="2:17" x14ac:dyDescent="0.3">
      <c r="B45" t="s">
        <v>1007</v>
      </c>
      <c r="C45">
        <v>308</v>
      </c>
      <c r="D45">
        <v>140</v>
      </c>
      <c r="E45">
        <v>39234</v>
      </c>
      <c r="F45" t="s">
        <v>948</v>
      </c>
      <c r="G45" t="s">
        <v>949</v>
      </c>
      <c r="H45" s="2">
        <v>38915</v>
      </c>
      <c r="I45">
        <f>YEAR(Payment_Details__5[[#This Row],[Payment_Date]])</f>
        <v>2006</v>
      </c>
      <c r="J45" t="str">
        <f t="shared" si="3"/>
        <v>2005-2009</v>
      </c>
      <c r="K45" s="1" t="str">
        <f t="shared" si="4"/>
        <v>2009</v>
      </c>
      <c r="M45" s="11">
        <v>2015</v>
      </c>
      <c r="N45">
        <v>73137</v>
      </c>
      <c r="P45">
        <v>2009</v>
      </c>
      <c r="Q45">
        <f t="shared" si="2"/>
        <v>267591</v>
      </c>
    </row>
    <row r="46" spans="2:17" x14ac:dyDescent="0.3">
      <c r="B46" t="s">
        <v>1009</v>
      </c>
      <c r="C46">
        <v>8927</v>
      </c>
      <c r="D46">
        <v>702</v>
      </c>
      <c r="E46">
        <v>74222</v>
      </c>
      <c r="F46" t="s">
        <v>948</v>
      </c>
      <c r="G46" t="s">
        <v>951</v>
      </c>
      <c r="H46" s="2">
        <v>38311</v>
      </c>
      <c r="I46">
        <f>YEAR(Payment_Details__5[[#This Row],[Payment_Date]])</f>
        <v>2004</v>
      </c>
      <c r="J46" t="str">
        <f t="shared" si="3"/>
        <v>2000-2004</v>
      </c>
      <c r="K46" s="1" t="str">
        <f t="shared" si="4"/>
        <v>2004</v>
      </c>
      <c r="M46" s="11">
        <v>2016</v>
      </c>
      <c r="N46">
        <v>8206</v>
      </c>
      <c r="P46">
        <v>2010</v>
      </c>
      <c r="Q46">
        <f t="shared" si="2"/>
        <v>280056</v>
      </c>
    </row>
    <row r="47" spans="2:17" x14ac:dyDescent="0.3">
      <c r="B47" t="s">
        <v>1010</v>
      </c>
      <c r="C47">
        <v>249</v>
      </c>
      <c r="D47">
        <v>284</v>
      </c>
      <c r="E47">
        <v>47260</v>
      </c>
      <c r="F47" t="s">
        <v>948</v>
      </c>
      <c r="G47" t="s">
        <v>949</v>
      </c>
      <c r="H47" s="2">
        <v>30018</v>
      </c>
      <c r="I47">
        <f>YEAR(Payment_Details__5[[#This Row],[Payment_Date]])</f>
        <v>1982</v>
      </c>
      <c r="J47" t="str">
        <f t="shared" si="3"/>
        <v>1980-1984</v>
      </c>
      <c r="K47" s="1" t="str">
        <f t="shared" si="4"/>
        <v>1984</v>
      </c>
      <c r="M47" s="11">
        <v>2017</v>
      </c>
      <c r="N47">
        <v>75362</v>
      </c>
      <c r="P47">
        <v>2011</v>
      </c>
      <c r="Q47">
        <f t="shared" si="2"/>
        <v>47504</v>
      </c>
    </row>
    <row r="48" spans="2:17" x14ac:dyDescent="0.3">
      <c r="B48" t="s">
        <v>1012</v>
      </c>
      <c r="C48">
        <v>2620</v>
      </c>
      <c r="D48">
        <v>199</v>
      </c>
      <c r="E48">
        <v>45432</v>
      </c>
      <c r="F48" t="s">
        <v>954</v>
      </c>
      <c r="G48" t="s">
        <v>951</v>
      </c>
      <c r="H48" s="2"/>
      <c r="I48">
        <f>YEAR(Payment_Details__5[[#This Row],[Payment_Date]])</f>
        <v>1900</v>
      </c>
      <c r="J48" t="str">
        <f t="shared" si="3"/>
        <v>1900-1904</v>
      </c>
      <c r="K48" s="1" t="str">
        <f t="shared" si="4"/>
        <v>1904</v>
      </c>
      <c r="M48" s="11">
        <v>2018</v>
      </c>
      <c r="N48">
        <v>45852</v>
      </c>
      <c r="P48">
        <v>2012</v>
      </c>
      <c r="Q48">
        <f t="shared" si="2"/>
        <v>145359</v>
      </c>
    </row>
    <row r="49" spans="2:17" x14ac:dyDescent="0.3">
      <c r="B49" t="s">
        <v>1013</v>
      </c>
      <c r="C49">
        <v>1164</v>
      </c>
      <c r="D49">
        <v>228</v>
      </c>
      <c r="E49">
        <v>30192</v>
      </c>
      <c r="F49" t="s">
        <v>948</v>
      </c>
      <c r="G49" t="s">
        <v>951</v>
      </c>
      <c r="H49" s="2">
        <v>34433</v>
      </c>
      <c r="I49">
        <f>YEAR(Payment_Details__5[[#This Row],[Payment_Date]])</f>
        <v>1994</v>
      </c>
      <c r="J49" t="str">
        <f t="shared" si="3"/>
        <v>1990-1994</v>
      </c>
      <c r="K49" s="1" t="str">
        <f t="shared" si="4"/>
        <v>1994</v>
      </c>
      <c r="M49" s="11">
        <v>2019</v>
      </c>
      <c r="N49">
        <v>146289</v>
      </c>
      <c r="P49">
        <v>2013</v>
      </c>
      <c r="Q49">
        <f t="shared" si="2"/>
        <v>274188</v>
      </c>
    </row>
    <row r="50" spans="2:17" x14ac:dyDescent="0.3">
      <c r="B50" t="s">
        <v>1015</v>
      </c>
      <c r="C50">
        <v>4711</v>
      </c>
      <c r="D50">
        <v>908</v>
      </c>
      <c r="E50">
        <v>53868</v>
      </c>
      <c r="F50" t="s">
        <v>954</v>
      </c>
      <c r="G50" t="s">
        <v>949</v>
      </c>
      <c r="H50" s="2"/>
      <c r="I50">
        <f>YEAR(Payment_Details__5[[#This Row],[Payment_Date]])</f>
        <v>1900</v>
      </c>
      <c r="J50" t="str">
        <f t="shared" si="3"/>
        <v>1900-1904</v>
      </c>
      <c r="K50" s="1" t="str">
        <f t="shared" si="4"/>
        <v>1904</v>
      </c>
      <c r="M50"/>
      <c r="P50">
        <v>2014</v>
      </c>
      <c r="Q50">
        <f t="shared" si="2"/>
        <v>140249</v>
      </c>
    </row>
    <row r="51" spans="2:17" x14ac:dyDescent="0.3">
      <c r="B51" t="s">
        <v>1017</v>
      </c>
      <c r="C51">
        <v>4053</v>
      </c>
      <c r="D51">
        <v>594</v>
      </c>
      <c r="E51">
        <v>9691</v>
      </c>
      <c r="F51" t="s">
        <v>954</v>
      </c>
      <c r="G51" t="s">
        <v>949</v>
      </c>
      <c r="H51" s="2"/>
      <c r="I51">
        <f>YEAR(Payment_Details__5[[#This Row],[Payment_Date]])</f>
        <v>1900</v>
      </c>
      <c r="J51" t="str">
        <f t="shared" si="3"/>
        <v>1900-1904</v>
      </c>
      <c r="K51" s="1" t="str">
        <f t="shared" si="4"/>
        <v>1904</v>
      </c>
      <c r="M51"/>
      <c r="P51">
        <v>2015</v>
      </c>
      <c r="Q51">
        <f t="shared" si="2"/>
        <v>73137</v>
      </c>
    </row>
    <row r="52" spans="2:17" x14ac:dyDescent="0.3">
      <c r="B52" t="s">
        <v>1018</v>
      </c>
      <c r="C52">
        <v>4272</v>
      </c>
      <c r="D52">
        <v>542</v>
      </c>
      <c r="E52">
        <v>39001</v>
      </c>
      <c r="F52" t="s">
        <v>954</v>
      </c>
      <c r="G52" t="s">
        <v>951</v>
      </c>
      <c r="H52" s="2"/>
      <c r="I52">
        <f>YEAR(Payment_Details__5[[#This Row],[Payment_Date]])</f>
        <v>1900</v>
      </c>
      <c r="J52" t="str">
        <f t="shared" si="3"/>
        <v>1900-1904</v>
      </c>
      <c r="K52" s="1" t="str">
        <f t="shared" si="4"/>
        <v>1904</v>
      </c>
      <c r="M52"/>
      <c r="P52">
        <v>2016</v>
      </c>
      <c r="Q52">
        <f t="shared" si="2"/>
        <v>8206</v>
      </c>
    </row>
    <row r="53" spans="2:17" x14ac:dyDescent="0.3">
      <c r="B53" t="s">
        <v>1020</v>
      </c>
      <c r="C53">
        <v>7005</v>
      </c>
      <c r="D53">
        <v>586</v>
      </c>
      <c r="E53">
        <v>70814</v>
      </c>
      <c r="F53" t="s">
        <v>954</v>
      </c>
      <c r="G53" t="s">
        <v>949</v>
      </c>
      <c r="H53" s="2"/>
      <c r="I53">
        <f>YEAR(Payment_Details__5[[#This Row],[Payment_Date]])</f>
        <v>1900</v>
      </c>
      <c r="J53" t="str">
        <f t="shared" si="3"/>
        <v>1900-1904</v>
      </c>
      <c r="K53" s="1" t="str">
        <f t="shared" si="4"/>
        <v>1904</v>
      </c>
      <c r="M53"/>
      <c r="P53">
        <v>2017</v>
      </c>
      <c r="Q53">
        <f t="shared" si="2"/>
        <v>75362</v>
      </c>
    </row>
    <row r="54" spans="2:17" x14ac:dyDescent="0.3">
      <c r="B54" t="s">
        <v>1021</v>
      </c>
      <c r="C54">
        <v>2308</v>
      </c>
      <c r="D54">
        <v>636</v>
      </c>
      <c r="E54">
        <v>13740</v>
      </c>
      <c r="F54" t="s">
        <v>948</v>
      </c>
      <c r="G54" t="s">
        <v>951</v>
      </c>
      <c r="H54" s="2">
        <v>39669</v>
      </c>
      <c r="I54">
        <f>YEAR(Payment_Details__5[[#This Row],[Payment_Date]])</f>
        <v>2008</v>
      </c>
      <c r="J54" t="str">
        <f t="shared" si="3"/>
        <v>2005-2009</v>
      </c>
      <c r="K54" s="1" t="str">
        <f t="shared" si="4"/>
        <v>2009</v>
      </c>
      <c r="M54"/>
      <c r="P54">
        <v>2018</v>
      </c>
      <c r="Q54">
        <f t="shared" si="2"/>
        <v>45852</v>
      </c>
    </row>
    <row r="55" spans="2:17" x14ac:dyDescent="0.3">
      <c r="B55" t="s">
        <v>1023</v>
      </c>
      <c r="C55">
        <v>5150</v>
      </c>
      <c r="D55">
        <v>581</v>
      </c>
      <c r="E55">
        <v>33435</v>
      </c>
      <c r="F55" t="s">
        <v>954</v>
      </c>
      <c r="G55" t="s">
        <v>949</v>
      </c>
      <c r="H55" s="2"/>
      <c r="I55">
        <f>YEAR(Payment_Details__5[[#This Row],[Payment_Date]])</f>
        <v>1900</v>
      </c>
      <c r="J55" t="str">
        <f t="shared" si="3"/>
        <v>1900-1904</v>
      </c>
      <c r="K55" s="1" t="str">
        <f t="shared" si="4"/>
        <v>1904</v>
      </c>
      <c r="M55"/>
      <c r="P55">
        <v>2019</v>
      </c>
      <c r="Q55">
        <f t="shared" si="2"/>
        <v>146289</v>
      </c>
    </row>
    <row r="56" spans="2:17" x14ac:dyDescent="0.3">
      <c r="B56" t="s">
        <v>1024</v>
      </c>
      <c r="C56">
        <v>693</v>
      </c>
      <c r="D56">
        <v>336</v>
      </c>
      <c r="E56">
        <v>73589</v>
      </c>
      <c r="F56" t="s">
        <v>954</v>
      </c>
      <c r="G56" t="s">
        <v>949</v>
      </c>
      <c r="H56" s="2"/>
      <c r="I56">
        <f>YEAR(Payment_Details__5[[#This Row],[Payment_Date]])</f>
        <v>1900</v>
      </c>
      <c r="J56" t="str">
        <f t="shared" si="3"/>
        <v>1900-1904</v>
      </c>
      <c r="K56" s="1" t="str">
        <f t="shared" si="4"/>
        <v>1904</v>
      </c>
      <c r="M56"/>
    </row>
    <row r="57" spans="2:17" x14ac:dyDescent="0.3">
      <c r="B57" t="s">
        <v>1025</v>
      </c>
      <c r="C57">
        <v>9598</v>
      </c>
      <c r="D57">
        <v>504</v>
      </c>
      <c r="E57">
        <v>18598</v>
      </c>
      <c r="F57" t="s">
        <v>948</v>
      </c>
      <c r="G57" t="s">
        <v>951</v>
      </c>
      <c r="H57" s="2">
        <v>30239</v>
      </c>
      <c r="I57">
        <f>YEAR(Payment_Details__5[[#This Row],[Payment_Date]])</f>
        <v>1982</v>
      </c>
      <c r="J57" t="str">
        <f t="shared" si="3"/>
        <v>1980-1984</v>
      </c>
      <c r="K57" s="1" t="str">
        <f t="shared" si="4"/>
        <v>1984</v>
      </c>
      <c r="M57"/>
    </row>
    <row r="58" spans="2:17" x14ac:dyDescent="0.3">
      <c r="B58" t="s">
        <v>1027</v>
      </c>
      <c r="C58">
        <v>8103</v>
      </c>
      <c r="D58">
        <v>346</v>
      </c>
      <c r="E58">
        <v>23003</v>
      </c>
      <c r="F58" t="s">
        <v>948</v>
      </c>
      <c r="G58" t="s">
        <v>949</v>
      </c>
      <c r="H58" s="2">
        <v>39275</v>
      </c>
      <c r="I58">
        <f>YEAR(Payment_Details__5[[#This Row],[Payment_Date]])</f>
        <v>2007</v>
      </c>
      <c r="J58" t="str">
        <f t="shared" si="3"/>
        <v>2005-2009</v>
      </c>
      <c r="K58" s="1" t="str">
        <f t="shared" si="4"/>
        <v>2009</v>
      </c>
      <c r="M58"/>
    </row>
    <row r="59" spans="2:17" x14ac:dyDescent="0.3">
      <c r="B59" t="s">
        <v>1026</v>
      </c>
      <c r="C59">
        <v>8894</v>
      </c>
      <c r="D59">
        <v>135</v>
      </c>
      <c r="E59">
        <v>80901</v>
      </c>
      <c r="F59" t="s">
        <v>954</v>
      </c>
      <c r="G59" t="s">
        <v>949</v>
      </c>
      <c r="H59" s="2"/>
      <c r="I59">
        <f>YEAR(Payment_Details__5[[#This Row],[Payment_Date]])</f>
        <v>1900</v>
      </c>
      <c r="J59" t="str">
        <f t="shared" si="3"/>
        <v>1900-1904</v>
      </c>
      <c r="K59" s="1" t="str">
        <f t="shared" si="4"/>
        <v>1904</v>
      </c>
      <c r="M59"/>
    </row>
    <row r="60" spans="2:17" x14ac:dyDescent="0.3">
      <c r="B60" t="s">
        <v>1029</v>
      </c>
      <c r="C60">
        <v>114</v>
      </c>
      <c r="D60">
        <v>822</v>
      </c>
      <c r="E60">
        <v>69113</v>
      </c>
      <c r="F60" t="s">
        <v>948</v>
      </c>
      <c r="G60" t="s">
        <v>951</v>
      </c>
      <c r="H60" s="2">
        <v>33434</v>
      </c>
      <c r="I60">
        <f>YEAR(Payment_Details__5[[#This Row],[Payment_Date]])</f>
        <v>1991</v>
      </c>
      <c r="J60" t="str">
        <f t="shared" si="3"/>
        <v>1990-1994</v>
      </c>
      <c r="K60" s="1" t="str">
        <f t="shared" si="4"/>
        <v>1994</v>
      </c>
      <c r="M60"/>
    </row>
    <row r="61" spans="2:17" x14ac:dyDescent="0.3">
      <c r="B61" t="s">
        <v>1008</v>
      </c>
      <c r="C61">
        <v>6546</v>
      </c>
      <c r="D61">
        <v>95</v>
      </c>
      <c r="E61">
        <v>26060</v>
      </c>
      <c r="F61" t="s">
        <v>954</v>
      </c>
      <c r="G61" t="s">
        <v>951</v>
      </c>
      <c r="H61" s="2"/>
      <c r="I61">
        <f>YEAR(Payment_Details__5[[#This Row],[Payment_Date]])</f>
        <v>1900</v>
      </c>
      <c r="J61" t="str">
        <f t="shared" si="3"/>
        <v>1900-1904</v>
      </c>
      <c r="K61" s="1" t="str">
        <f t="shared" si="4"/>
        <v>1904</v>
      </c>
      <c r="M61"/>
    </row>
    <row r="62" spans="2:17" x14ac:dyDescent="0.3">
      <c r="B62" t="s">
        <v>1030</v>
      </c>
      <c r="C62">
        <v>3571</v>
      </c>
      <c r="D62">
        <v>597</v>
      </c>
      <c r="E62">
        <v>25677</v>
      </c>
      <c r="F62" t="s">
        <v>954</v>
      </c>
      <c r="G62" t="s">
        <v>949</v>
      </c>
      <c r="H62" s="2"/>
      <c r="I62">
        <f>YEAR(Payment_Details__5[[#This Row],[Payment_Date]])</f>
        <v>1900</v>
      </c>
      <c r="J62" t="str">
        <f t="shared" si="3"/>
        <v>1900-1904</v>
      </c>
      <c r="K62" s="1" t="str">
        <f t="shared" si="4"/>
        <v>1904</v>
      </c>
      <c r="M62"/>
    </row>
    <row r="63" spans="2:17" x14ac:dyDescent="0.3">
      <c r="B63" t="s">
        <v>1031</v>
      </c>
      <c r="C63">
        <v>7316</v>
      </c>
      <c r="D63">
        <v>340</v>
      </c>
      <c r="E63">
        <v>62912</v>
      </c>
      <c r="F63" t="s">
        <v>954</v>
      </c>
      <c r="G63" t="s">
        <v>951</v>
      </c>
      <c r="H63" s="2"/>
      <c r="I63">
        <f>YEAR(Payment_Details__5[[#This Row],[Payment_Date]])</f>
        <v>1900</v>
      </c>
      <c r="J63" t="str">
        <f t="shared" si="3"/>
        <v>1900-1904</v>
      </c>
      <c r="K63" s="1" t="str">
        <f t="shared" si="4"/>
        <v>1904</v>
      </c>
      <c r="M63"/>
    </row>
    <row r="64" spans="2:17" x14ac:dyDescent="0.3">
      <c r="B64" t="s">
        <v>1033</v>
      </c>
      <c r="C64">
        <v>2478</v>
      </c>
      <c r="D64">
        <v>905</v>
      </c>
      <c r="E64">
        <v>77649</v>
      </c>
      <c r="F64" t="s">
        <v>948</v>
      </c>
      <c r="G64" t="s">
        <v>949</v>
      </c>
      <c r="H64" s="2">
        <v>30589</v>
      </c>
      <c r="I64">
        <f>YEAR(Payment_Details__5[[#This Row],[Payment_Date]])</f>
        <v>1983</v>
      </c>
      <c r="J64" t="str">
        <f t="shared" si="3"/>
        <v>1980-1984</v>
      </c>
      <c r="K64" s="1" t="str">
        <f t="shared" si="4"/>
        <v>1984</v>
      </c>
      <c r="M64"/>
    </row>
    <row r="65" spans="2:13" x14ac:dyDescent="0.3">
      <c r="B65" t="s">
        <v>1034</v>
      </c>
      <c r="C65">
        <v>1215</v>
      </c>
      <c r="D65">
        <v>250</v>
      </c>
      <c r="E65">
        <v>73561</v>
      </c>
      <c r="F65" t="s">
        <v>948</v>
      </c>
      <c r="G65" t="s">
        <v>951</v>
      </c>
      <c r="H65" s="2">
        <v>39012</v>
      </c>
      <c r="I65">
        <f>YEAR(Payment_Details__5[[#This Row],[Payment_Date]])</f>
        <v>2006</v>
      </c>
      <c r="J65" t="str">
        <f t="shared" si="3"/>
        <v>2005-2009</v>
      </c>
      <c r="K65" s="1" t="str">
        <f t="shared" si="4"/>
        <v>2009</v>
      </c>
      <c r="M65"/>
    </row>
    <row r="66" spans="2:13" x14ac:dyDescent="0.3">
      <c r="B66" t="s">
        <v>1036</v>
      </c>
      <c r="C66">
        <v>5402</v>
      </c>
      <c r="D66">
        <v>400</v>
      </c>
      <c r="E66">
        <v>50357</v>
      </c>
      <c r="F66" t="s">
        <v>954</v>
      </c>
      <c r="G66" t="s">
        <v>951</v>
      </c>
      <c r="H66" s="2"/>
      <c r="I66">
        <f>YEAR(Payment_Details__5[[#This Row],[Payment_Date]])</f>
        <v>1900</v>
      </c>
      <c r="J66" t="str">
        <f t="shared" si="3"/>
        <v>1900-1904</v>
      </c>
      <c r="K66" s="1" t="str">
        <f t="shared" si="4"/>
        <v>1904</v>
      </c>
      <c r="M66"/>
    </row>
    <row r="67" spans="2:13" x14ac:dyDescent="0.3">
      <c r="B67" t="s">
        <v>1037</v>
      </c>
      <c r="C67">
        <v>1647</v>
      </c>
      <c r="D67">
        <v>877</v>
      </c>
      <c r="E67">
        <v>61325</v>
      </c>
      <c r="F67" t="s">
        <v>948</v>
      </c>
      <c r="G67" t="s">
        <v>949</v>
      </c>
      <c r="H67" s="2">
        <v>36607</v>
      </c>
      <c r="I67">
        <f>YEAR(Payment_Details__5[[#This Row],[Payment_Date]])</f>
        <v>2000</v>
      </c>
      <c r="J67" t="str">
        <f t="shared" si="3"/>
        <v>2000-2004</v>
      </c>
      <c r="K67" s="1" t="str">
        <f t="shared" si="4"/>
        <v>2004</v>
      </c>
      <c r="M67"/>
    </row>
    <row r="68" spans="2:13" x14ac:dyDescent="0.3">
      <c r="B68" t="s">
        <v>1011</v>
      </c>
      <c r="C68">
        <v>9423</v>
      </c>
      <c r="D68">
        <v>97</v>
      </c>
      <c r="E68">
        <v>76658</v>
      </c>
      <c r="F68" t="s">
        <v>954</v>
      </c>
      <c r="G68" t="s">
        <v>951</v>
      </c>
      <c r="H68" s="2"/>
      <c r="I68">
        <f>YEAR(Payment_Details__5[[#This Row],[Payment_Date]])</f>
        <v>1900</v>
      </c>
      <c r="J68" t="str">
        <f t="shared" si="3"/>
        <v>1900-1904</v>
      </c>
      <c r="K68" s="1" t="str">
        <f t="shared" si="4"/>
        <v>1904</v>
      </c>
      <c r="M68"/>
    </row>
    <row r="69" spans="2:13" x14ac:dyDescent="0.3">
      <c r="B69" t="s">
        <v>958</v>
      </c>
      <c r="C69">
        <v>6404</v>
      </c>
      <c r="D69">
        <v>12</v>
      </c>
      <c r="E69">
        <v>35525</v>
      </c>
      <c r="F69" t="s">
        <v>954</v>
      </c>
      <c r="G69" t="s">
        <v>951</v>
      </c>
      <c r="H69" s="2"/>
      <c r="I69">
        <f>YEAR(Payment_Details__5[[#This Row],[Payment_Date]])</f>
        <v>1900</v>
      </c>
      <c r="J69" t="str">
        <f t="shared" si="3"/>
        <v>1900-1904</v>
      </c>
      <c r="K69" s="1" t="str">
        <f t="shared" si="4"/>
        <v>1904</v>
      </c>
      <c r="M69"/>
    </row>
    <row r="70" spans="2:13" x14ac:dyDescent="0.3">
      <c r="B70" t="s">
        <v>1039</v>
      </c>
      <c r="C70">
        <v>6767</v>
      </c>
      <c r="D70">
        <v>353</v>
      </c>
      <c r="E70">
        <v>12462</v>
      </c>
      <c r="F70" t="s">
        <v>948</v>
      </c>
      <c r="G70" t="s">
        <v>951</v>
      </c>
      <c r="H70" s="2">
        <v>41186</v>
      </c>
      <c r="I70">
        <f>YEAR(Payment_Details__5[[#This Row],[Payment_Date]])</f>
        <v>2012</v>
      </c>
      <c r="J70" t="str">
        <f t="shared" si="3"/>
        <v>2010-2014</v>
      </c>
      <c r="K70" s="1" t="str">
        <f t="shared" si="4"/>
        <v>2014</v>
      </c>
      <c r="M70"/>
    </row>
    <row r="71" spans="2:13" x14ac:dyDescent="0.3">
      <c r="B71" t="s">
        <v>1040</v>
      </c>
      <c r="C71">
        <v>1278</v>
      </c>
      <c r="D71">
        <v>856</v>
      </c>
      <c r="E71">
        <v>27105</v>
      </c>
      <c r="F71" t="s">
        <v>948</v>
      </c>
      <c r="G71" t="s">
        <v>951</v>
      </c>
      <c r="H71" s="2">
        <v>28437</v>
      </c>
      <c r="I71">
        <f>YEAR(Payment_Details__5[[#This Row],[Payment_Date]])</f>
        <v>1977</v>
      </c>
      <c r="J71" t="str">
        <f t="shared" ref="J71:J102" si="5">TEXT(INT((I71-1970)/5)*5+1970,"0000")&amp;"-"&amp;TEXT(INT((I71-1970)/5)*5+1974,"0000")</f>
        <v>1975-1979</v>
      </c>
      <c r="K71" s="1" t="str">
        <f t="shared" ref="K71:K102" si="6">RIGHT(J71, 4)</f>
        <v>1979</v>
      </c>
      <c r="M71"/>
    </row>
    <row r="72" spans="2:13" x14ac:dyDescent="0.3">
      <c r="B72" t="s">
        <v>950</v>
      </c>
      <c r="C72">
        <v>1334</v>
      </c>
      <c r="D72">
        <v>1</v>
      </c>
      <c r="E72">
        <v>99604</v>
      </c>
      <c r="F72" t="s">
        <v>948</v>
      </c>
      <c r="G72" t="s">
        <v>951</v>
      </c>
      <c r="H72" s="2">
        <v>40512</v>
      </c>
      <c r="I72">
        <f>YEAR(Payment_Details__5[[#This Row],[Payment_Date]])</f>
        <v>2010</v>
      </c>
      <c r="J72" t="str">
        <f t="shared" si="5"/>
        <v>2010-2014</v>
      </c>
      <c r="K72" s="1" t="str">
        <f t="shared" si="6"/>
        <v>2014</v>
      </c>
      <c r="M72"/>
    </row>
    <row r="73" spans="2:13" x14ac:dyDescent="0.3">
      <c r="B73" t="s">
        <v>1041</v>
      </c>
      <c r="C73">
        <v>8887</v>
      </c>
      <c r="D73">
        <v>390</v>
      </c>
      <c r="E73">
        <v>90449</v>
      </c>
      <c r="F73" t="s">
        <v>948</v>
      </c>
      <c r="G73" t="s">
        <v>949</v>
      </c>
      <c r="H73" s="2">
        <v>39881</v>
      </c>
      <c r="I73">
        <f>YEAR(Payment_Details__5[[#This Row],[Payment_Date]])</f>
        <v>2009</v>
      </c>
      <c r="J73" t="str">
        <f t="shared" si="5"/>
        <v>2005-2009</v>
      </c>
      <c r="K73" s="1" t="str">
        <f t="shared" si="6"/>
        <v>2009</v>
      </c>
      <c r="M73"/>
    </row>
    <row r="74" spans="2:13" x14ac:dyDescent="0.3">
      <c r="B74" t="s">
        <v>1043</v>
      </c>
      <c r="C74">
        <v>9858</v>
      </c>
      <c r="D74">
        <v>446</v>
      </c>
      <c r="E74">
        <v>9520</v>
      </c>
      <c r="F74" t="s">
        <v>954</v>
      </c>
      <c r="G74" t="s">
        <v>951</v>
      </c>
      <c r="H74" s="2"/>
      <c r="I74">
        <f>YEAR(Payment_Details__5[[#This Row],[Payment_Date]])</f>
        <v>1900</v>
      </c>
      <c r="J74" t="str">
        <f t="shared" si="5"/>
        <v>1900-1904</v>
      </c>
      <c r="K74" s="1" t="str">
        <f t="shared" si="6"/>
        <v>1904</v>
      </c>
      <c r="M74"/>
    </row>
    <row r="75" spans="2:13" x14ac:dyDescent="0.3">
      <c r="B75" t="s">
        <v>970</v>
      </c>
      <c r="C75">
        <v>9636</v>
      </c>
      <c r="D75">
        <v>32</v>
      </c>
      <c r="E75">
        <v>42210</v>
      </c>
      <c r="F75" t="s">
        <v>954</v>
      </c>
      <c r="G75" t="s">
        <v>949</v>
      </c>
      <c r="H75" s="2"/>
      <c r="I75">
        <f>YEAR(Payment_Details__5[[#This Row],[Payment_Date]])</f>
        <v>1900</v>
      </c>
      <c r="J75" t="str">
        <f t="shared" si="5"/>
        <v>1900-1904</v>
      </c>
      <c r="K75" s="1" t="str">
        <f t="shared" si="6"/>
        <v>1904</v>
      </c>
      <c r="M75"/>
    </row>
    <row r="76" spans="2:13" x14ac:dyDescent="0.3">
      <c r="B76" t="s">
        <v>1045</v>
      </c>
      <c r="C76">
        <v>9943</v>
      </c>
      <c r="D76">
        <v>420</v>
      </c>
      <c r="E76">
        <v>21639</v>
      </c>
      <c r="F76" t="s">
        <v>954</v>
      </c>
      <c r="G76" t="s">
        <v>951</v>
      </c>
      <c r="H76" s="2"/>
      <c r="I76">
        <f>YEAR(Payment_Details__5[[#This Row],[Payment_Date]])</f>
        <v>1900</v>
      </c>
      <c r="J76" t="str">
        <f t="shared" si="5"/>
        <v>1900-1904</v>
      </c>
      <c r="K76" s="1" t="str">
        <f t="shared" si="6"/>
        <v>1904</v>
      </c>
      <c r="M76"/>
    </row>
    <row r="77" spans="2:13" x14ac:dyDescent="0.3">
      <c r="B77" t="s">
        <v>1047</v>
      </c>
      <c r="C77">
        <v>1246</v>
      </c>
      <c r="D77">
        <v>708</v>
      </c>
      <c r="E77">
        <v>58736</v>
      </c>
      <c r="F77" t="s">
        <v>948</v>
      </c>
      <c r="G77" t="s">
        <v>951</v>
      </c>
      <c r="H77" s="2">
        <v>43677</v>
      </c>
      <c r="I77">
        <f>YEAR(Payment_Details__5[[#This Row],[Payment_Date]])</f>
        <v>2019</v>
      </c>
      <c r="J77" t="str">
        <f t="shared" si="5"/>
        <v>2015-2019</v>
      </c>
      <c r="K77" s="1" t="str">
        <f t="shared" si="6"/>
        <v>2019</v>
      </c>
      <c r="M77"/>
    </row>
    <row r="78" spans="2:13" x14ac:dyDescent="0.3">
      <c r="B78" t="s">
        <v>1048</v>
      </c>
      <c r="C78">
        <v>4527</v>
      </c>
      <c r="D78">
        <v>227</v>
      </c>
      <c r="E78">
        <v>3951</v>
      </c>
      <c r="F78" t="s">
        <v>948</v>
      </c>
      <c r="G78" t="s">
        <v>949</v>
      </c>
      <c r="H78" s="2">
        <v>37261</v>
      </c>
      <c r="I78">
        <f>YEAR(Payment_Details__5[[#This Row],[Payment_Date]])</f>
        <v>2002</v>
      </c>
      <c r="J78" t="str">
        <f t="shared" si="5"/>
        <v>2000-2004</v>
      </c>
      <c r="K78" s="1" t="str">
        <f t="shared" si="6"/>
        <v>2004</v>
      </c>
      <c r="M78"/>
    </row>
    <row r="79" spans="2:13" x14ac:dyDescent="0.3">
      <c r="B79" t="s">
        <v>1050</v>
      </c>
      <c r="C79">
        <v>3782</v>
      </c>
      <c r="D79">
        <v>595</v>
      </c>
      <c r="E79">
        <v>69479</v>
      </c>
      <c r="F79" t="s">
        <v>954</v>
      </c>
      <c r="G79" t="s">
        <v>949</v>
      </c>
      <c r="H79" s="2"/>
      <c r="I79">
        <f>YEAR(Payment_Details__5[[#This Row],[Payment_Date]])</f>
        <v>1900</v>
      </c>
      <c r="J79" t="str">
        <f t="shared" si="5"/>
        <v>1900-1904</v>
      </c>
      <c r="K79" s="1" t="str">
        <f t="shared" si="6"/>
        <v>1904</v>
      </c>
      <c r="M79"/>
    </row>
    <row r="80" spans="2:13" x14ac:dyDescent="0.3">
      <c r="B80" t="s">
        <v>1051</v>
      </c>
      <c r="C80">
        <v>6225</v>
      </c>
      <c r="D80">
        <v>211</v>
      </c>
      <c r="E80">
        <v>10366</v>
      </c>
      <c r="F80" t="s">
        <v>948</v>
      </c>
      <c r="G80" t="s">
        <v>951</v>
      </c>
      <c r="H80" s="2">
        <v>39074</v>
      </c>
      <c r="I80">
        <f>YEAR(Payment_Details__5[[#This Row],[Payment_Date]])</f>
        <v>2006</v>
      </c>
      <c r="J80" t="str">
        <f t="shared" si="5"/>
        <v>2005-2009</v>
      </c>
      <c r="K80" s="1" t="str">
        <f t="shared" si="6"/>
        <v>2009</v>
      </c>
      <c r="M80"/>
    </row>
    <row r="81" spans="2:13" x14ac:dyDescent="0.3">
      <c r="B81" t="s">
        <v>1053</v>
      </c>
      <c r="C81">
        <v>2257</v>
      </c>
      <c r="D81">
        <v>650</v>
      </c>
      <c r="E81">
        <v>10001</v>
      </c>
      <c r="F81" t="s">
        <v>954</v>
      </c>
      <c r="G81" t="s">
        <v>949</v>
      </c>
      <c r="H81" s="2"/>
      <c r="I81">
        <f>YEAR(Payment_Details__5[[#This Row],[Payment_Date]])</f>
        <v>1900</v>
      </c>
      <c r="J81" t="str">
        <f t="shared" si="5"/>
        <v>1900-1904</v>
      </c>
      <c r="K81" s="1" t="str">
        <f t="shared" si="6"/>
        <v>1904</v>
      </c>
      <c r="M81"/>
    </row>
    <row r="82" spans="2:13" x14ac:dyDescent="0.3">
      <c r="B82" t="s">
        <v>982</v>
      </c>
      <c r="C82">
        <v>9177</v>
      </c>
      <c r="D82">
        <v>45</v>
      </c>
      <c r="E82">
        <v>15307</v>
      </c>
      <c r="F82" t="s">
        <v>948</v>
      </c>
      <c r="G82" t="s">
        <v>949</v>
      </c>
      <c r="H82" s="2">
        <v>35186</v>
      </c>
      <c r="I82">
        <f>YEAR(Payment_Details__5[[#This Row],[Payment_Date]])</f>
        <v>1996</v>
      </c>
      <c r="J82" t="str">
        <f t="shared" si="5"/>
        <v>1995-1999</v>
      </c>
      <c r="K82" s="1" t="str">
        <f t="shared" si="6"/>
        <v>1999</v>
      </c>
      <c r="M82"/>
    </row>
    <row r="83" spans="2:13" x14ac:dyDescent="0.3">
      <c r="B83" t="s">
        <v>1055</v>
      </c>
      <c r="C83">
        <v>8703</v>
      </c>
      <c r="D83">
        <v>201</v>
      </c>
      <c r="E83">
        <v>68923</v>
      </c>
      <c r="F83" t="s">
        <v>954</v>
      </c>
      <c r="G83" t="s">
        <v>949</v>
      </c>
      <c r="H83" s="2"/>
      <c r="I83">
        <f>YEAR(Payment_Details__5[[#This Row],[Payment_Date]])</f>
        <v>1900</v>
      </c>
      <c r="J83" t="str">
        <f t="shared" si="5"/>
        <v>1900-1904</v>
      </c>
      <c r="K83" s="1" t="str">
        <f t="shared" si="6"/>
        <v>1904</v>
      </c>
      <c r="M83"/>
    </row>
    <row r="84" spans="2:13" x14ac:dyDescent="0.3">
      <c r="B84" t="s">
        <v>1056</v>
      </c>
      <c r="C84">
        <v>3514</v>
      </c>
      <c r="D84">
        <v>564</v>
      </c>
      <c r="E84">
        <v>59651</v>
      </c>
      <c r="F84" t="s">
        <v>948</v>
      </c>
      <c r="G84" t="s">
        <v>951</v>
      </c>
      <c r="H84" s="2">
        <v>38255</v>
      </c>
      <c r="I84">
        <f>YEAR(Payment_Details__5[[#This Row],[Payment_Date]])</f>
        <v>2004</v>
      </c>
      <c r="J84" t="str">
        <f t="shared" si="5"/>
        <v>2000-2004</v>
      </c>
      <c r="K84" s="1" t="str">
        <f t="shared" si="6"/>
        <v>2004</v>
      </c>
      <c r="M84"/>
    </row>
    <row r="85" spans="2:13" x14ac:dyDescent="0.3">
      <c r="B85" t="s">
        <v>1028</v>
      </c>
      <c r="C85">
        <v>3089</v>
      </c>
      <c r="D85">
        <v>138</v>
      </c>
      <c r="E85">
        <v>78953</v>
      </c>
      <c r="F85" t="s">
        <v>954</v>
      </c>
      <c r="G85" t="s">
        <v>949</v>
      </c>
      <c r="H85" s="2"/>
      <c r="I85">
        <f>YEAR(Payment_Details__5[[#This Row],[Payment_Date]])</f>
        <v>1900</v>
      </c>
      <c r="J85" t="str">
        <f t="shared" si="5"/>
        <v>1900-1904</v>
      </c>
      <c r="K85" s="1" t="str">
        <f t="shared" si="6"/>
        <v>1904</v>
      </c>
      <c r="M85"/>
    </row>
    <row r="86" spans="2:13" x14ac:dyDescent="0.3">
      <c r="B86" t="s">
        <v>987</v>
      </c>
      <c r="C86">
        <v>7253</v>
      </c>
      <c r="D86">
        <v>57</v>
      </c>
      <c r="E86">
        <v>89420</v>
      </c>
      <c r="F86" t="s">
        <v>948</v>
      </c>
      <c r="G86" t="s">
        <v>951</v>
      </c>
      <c r="H86" s="2">
        <v>38048</v>
      </c>
      <c r="I86">
        <f>YEAR(Payment_Details__5[[#This Row],[Payment_Date]])</f>
        <v>2004</v>
      </c>
      <c r="J86" t="str">
        <f t="shared" si="5"/>
        <v>2000-2004</v>
      </c>
      <c r="K86" s="1" t="str">
        <f t="shared" si="6"/>
        <v>2004</v>
      </c>
      <c r="M86"/>
    </row>
    <row r="87" spans="2:13" x14ac:dyDescent="0.3">
      <c r="B87" t="s">
        <v>1022</v>
      </c>
      <c r="C87">
        <v>8786</v>
      </c>
      <c r="D87">
        <v>128</v>
      </c>
      <c r="E87">
        <v>50374</v>
      </c>
      <c r="F87" t="s">
        <v>954</v>
      </c>
      <c r="G87" t="s">
        <v>949</v>
      </c>
      <c r="H87" s="2"/>
      <c r="I87">
        <f>YEAR(Payment_Details__5[[#This Row],[Payment_Date]])</f>
        <v>1900</v>
      </c>
      <c r="J87" t="str">
        <f t="shared" si="5"/>
        <v>1900-1904</v>
      </c>
      <c r="K87" s="1" t="str">
        <f t="shared" si="6"/>
        <v>1904</v>
      </c>
      <c r="M87"/>
    </row>
    <row r="88" spans="2:13" x14ac:dyDescent="0.3">
      <c r="B88" t="s">
        <v>973</v>
      </c>
      <c r="C88">
        <v>1211</v>
      </c>
      <c r="D88">
        <v>33</v>
      </c>
      <c r="E88">
        <v>83102</v>
      </c>
      <c r="F88" t="s">
        <v>954</v>
      </c>
      <c r="G88" t="s">
        <v>951</v>
      </c>
      <c r="H88" s="2"/>
      <c r="I88">
        <f>YEAR(Payment_Details__5[[#This Row],[Payment_Date]])</f>
        <v>1900</v>
      </c>
      <c r="J88" t="str">
        <f t="shared" si="5"/>
        <v>1900-1904</v>
      </c>
      <c r="K88" s="1" t="str">
        <f t="shared" si="6"/>
        <v>1904</v>
      </c>
      <c r="M88"/>
    </row>
    <row r="89" spans="2:13" x14ac:dyDescent="0.3">
      <c r="B89" t="s">
        <v>1058</v>
      </c>
      <c r="C89">
        <v>359</v>
      </c>
      <c r="D89">
        <v>936</v>
      </c>
      <c r="E89">
        <v>62151</v>
      </c>
      <c r="F89" t="s">
        <v>954</v>
      </c>
      <c r="G89" t="s">
        <v>951</v>
      </c>
      <c r="H89" s="2"/>
      <c r="I89">
        <f>YEAR(Payment_Details__5[[#This Row],[Payment_Date]])</f>
        <v>1900</v>
      </c>
      <c r="J89" t="str">
        <f t="shared" si="5"/>
        <v>1900-1904</v>
      </c>
      <c r="K89" s="1" t="str">
        <f t="shared" si="6"/>
        <v>1904</v>
      </c>
      <c r="M89"/>
    </row>
    <row r="90" spans="2:13" x14ac:dyDescent="0.3">
      <c r="B90" t="s">
        <v>1060</v>
      </c>
      <c r="C90">
        <v>2066</v>
      </c>
      <c r="D90">
        <v>762</v>
      </c>
      <c r="E90">
        <v>84665</v>
      </c>
      <c r="F90" t="s">
        <v>954</v>
      </c>
      <c r="G90" t="s">
        <v>951</v>
      </c>
      <c r="H90" s="2"/>
      <c r="I90">
        <f>YEAR(Payment_Details__5[[#This Row],[Payment_Date]])</f>
        <v>1900</v>
      </c>
      <c r="J90" t="str">
        <f t="shared" si="5"/>
        <v>1900-1904</v>
      </c>
      <c r="K90" s="1" t="str">
        <f t="shared" si="6"/>
        <v>1904</v>
      </c>
      <c r="M90"/>
    </row>
    <row r="91" spans="2:13" x14ac:dyDescent="0.3">
      <c r="B91" t="s">
        <v>1061</v>
      </c>
      <c r="C91">
        <v>4322</v>
      </c>
      <c r="D91">
        <v>838</v>
      </c>
      <c r="E91">
        <v>1760</v>
      </c>
      <c r="F91" t="s">
        <v>948</v>
      </c>
      <c r="G91" t="s">
        <v>951</v>
      </c>
      <c r="H91" s="2">
        <v>34934</v>
      </c>
      <c r="I91">
        <f>YEAR(Payment_Details__5[[#This Row],[Payment_Date]])</f>
        <v>1995</v>
      </c>
      <c r="J91" t="str">
        <f t="shared" si="5"/>
        <v>1995-1999</v>
      </c>
      <c r="K91" s="1" t="str">
        <f t="shared" si="6"/>
        <v>1999</v>
      </c>
      <c r="M91"/>
    </row>
    <row r="92" spans="2:13" x14ac:dyDescent="0.3">
      <c r="B92" t="s">
        <v>1063</v>
      </c>
      <c r="C92">
        <v>7773</v>
      </c>
      <c r="D92">
        <v>215</v>
      </c>
      <c r="E92">
        <v>30239</v>
      </c>
      <c r="F92" t="s">
        <v>948</v>
      </c>
      <c r="G92" t="s">
        <v>951</v>
      </c>
      <c r="H92" s="2">
        <v>31078</v>
      </c>
      <c r="I92">
        <f>YEAR(Payment_Details__5[[#This Row],[Payment_Date]])</f>
        <v>1985</v>
      </c>
      <c r="J92" t="str">
        <f t="shared" si="5"/>
        <v>1985-1989</v>
      </c>
      <c r="K92" s="1" t="str">
        <f t="shared" si="6"/>
        <v>1989</v>
      </c>
      <c r="M92"/>
    </row>
    <row r="93" spans="2:13" x14ac:dyDescent="0.3">
      <c r="B93" t="s">
        <v>1064</v>
      </c>
      <c r="C93">
        <v>6746</v>
      </c>
      <c r="D93">
        <v>818</v>
      </c>
      <c r="E93">
        <v>20194</v>
      </c>
      <c r="F93" t="s">
        <v>948</v>
      </c>
      <c r="G93" t="s">
        <v>951</v>
      </c>
      <c r="H93" s="2">
        <v>39010</v>
      </c>
      <c r="I93">
        <f>YEAR(Payment_Details__5[[#This Row],[Payment_Date]])</f>
        <v>2006</v>
      </c>
      <c r="J93" t="str">
        <f t="shared" si="5"/>
        <v>2005-2009</v>
      </c>
      <c r="K93" s="1" t="str">
        <f t="shared" si="6"/>
        <v>2009</v>
      </c>
      <c r="M93"/>
    </row>
    <row r="94" spans="2:13" x14ac:dyDescent="0.3">
      <c r="B94" t="s">
        <v>1066</v>
      </c>
      <c r="C94">
        <v>6732</v>
      </c>
      <c r="D94">
        <v>780</v>
      </c>
      <c r="E94">
        <v>58470</v>
      </c>
      <c r="F94" t="s">
        <v>948</v>
      </c>
      <c r="G94" t="s">
        <v>951</v>
      </c>
      <c r="H94" s="2">
        <v>32798</v>
      </c>
      <c r="I94">
        <f>YEAR(Payment_Details__5[[#This Row],[Payment_Date]])</f>
        <v>1989</v>
      </c>
      <c r="J94" t="str">
        <f t="shared" si="5"/>
        <v>1985-1989</v>
      </c>
      <c r="K94" s="1" t="str">
        <f t="shared" si="6"/>
        <v>1989</v>
      </c>
      <c r="M94"/>
    </row>
    <row r="95" spans="2:13" x14ac:dyDescent="0.3">
      <c r="B95" t="s">
        <v>976</v>
      </c>
      <c r="C95">
        <v>805</v>
      </c>
      <c r="D95">
        <v>40</v>
      </c>
      <c r="E95">
        <v>91926</v>
      </c>
      <c r="F95" t="s">
        <v>954</v>
      </c>
      <c r="G95" t="s">
        <v>951</v>
      </c>
      <c r="H95" s="2"/>
      <c r="I95">
        <f>YEAR(Payment_Details__5[[#This Row],[Payment_Date]])</f>
        <v>1900</v>
      </c>
      <c r="J95" t="str">
        <f t="shared" si="5"/>
        <v>1900-1904</v>
      </c>
      <c r="K95" s="1" t="str">
        <f t="shared" si="6"/>
        <v>1904</v>
      </c>
      <c r="M95"/>
    </row>
    <row r="96" spans="2:13" x14ac:dyDescent="0.3">
      <c r="B96" t="s">
        <v>1067</v>
      </c>
      <c r="C96">
        <v>7540</v>
      </c>
      <c r="D96">
        <v>366</v>
      </c>
      <c r="E96">
        <v>34797</v>
      </c>
      <c r="F96" t="s">
        <v>948</v>
      </c>
      <c r="G96" t="s">
        <v>951</v>
      </c>
      <c r="H96" s="2">
        <v>29296</v>
      </c>
      <c r="I96">
        <f>YEAR(Payment_Details__5[[#This Row],[Payment_Date]])</f>
        <v>1980</v>
      </c>
      <c r="J96" t="str">
        <f t="shared" si="5"/>
        <v>1980-1984</v>
      </c>
      <c r="K96" s="1" t="str">
        <f t="shared" si="6"/>
        <v>1984</v>
      </c>
      <c r="M96"/>
    </row>
    <row r="97" spans="2:13" x14ac:dyDescent="0.3">
      <c r="B97" t="s">
        <v>1068</v>
      </c>
      <c r="C97">
        <v>5269</v>
      </c>
      <c r="D97">
        <v>678</v>
      </c>
      <c r="E97">
        <v>19346</v>
      </c>
      <c r="F97" t="s">
        <v>954</v>
      </c>
      <c r="G97" t="s">
        <v>951</v>
      </c>
      <c r="H97" s="2"/>
      <c r="I97">
        <f>YEAR(Payment_Details__5[[#This Row],[Payment_Date]])</f>
        <v>1900</v>
      </c>
      <c r="J97" t="str">
        <f t="shared" si="5"/>
        <v>1900-1904</v>
      </c>
      <c r="K97" s="1" t="str">
        <f t="shared" si="6"/>
        <v>1904</v>
      </c>
      <c r="M97"/>
    </row>
    <row r="98" spans="2:13" x14ac:dyDescent="0.3">
      <c r="B98" t="s">
        <v>1070</v>
      </c>
      <c r="C98">
        <v>8404</v>
      </c>
      <c r="D98">
        <v>703</v>
      </c>
      <c r="E98">
        <v>35185</v>
      </c>
      <c r="F98" t="s">
        <v>954</v>
      </c>
      <c r="G98" t="s">
        <v>951</v>
      </c>
      <c r="H98" s="2"/>
      <c r="I98">
        <f>YEAR(Payment_Details__5[[#This Row],[Payment_Date]])</f>
        <v>1900</v>
      </c>
      <c r="J98" t="str">
        <f t="shared" si="5"/>
        <v>1900-1904</v>
      </c>
      <c r="K98" s="1" t="str">
        <f t="shared" si="6"/>
        <v>1904</v>
      </c>
      <c r="M98"/>
    </row>
    <row r="99" spans="2:13" x14ac:dyDescent="0.3">
      <c r="B99" t="s">
        <v>1052</v>
      </c>
      <c r="C99">
        <v>519</v>
      </c>
      <c r="D99">
        <v>180</v>
      </c>
      <c r="E99">
        <v>7068</v>
      </c>
      <c r="F99" t="s">
        <v>954</v>
      </c>
      <c r="G99" t="s">
        <v>949</v>
      </c>
      <c r="H99" s="2"/>
      <c r="I99">
        <f>YEAR(Payment_Details__5[[#This Row],[Payment_Date]])</f>
        <v>1900</v>
      </c>
      <c r="J99" t="str">
        <f t="shared" si="5"/>
        <v>1900-1904</v>
      </c>
      <c r="K99" s="1" t="str">
        <f t="shared" si="6"/>
        <v>1904</v>
      </c>
      <c r="M99"/>
    </row>
    <row r="100" spans="2:13" x14ac:dyDescent="0.3">
      <c r="B100" t="s">
        <v>1069</v>
      </c>
      <c r="C100">
        <v>4060</v>
      </c>
      <c r="D100">
        <v>214</v>
      </c>
      <c r="E100">
        <v>96496</v>
      </c>
      <c r="F100" t="s">
        <v>948</v>
      </c>
      <c r="G100" t="s">
        <v>949</v>
      </c>
      <c r="H100" s="2">
        <v>31998</v>
      </c>
      <c r="I100">
        <f>YEAR(Payment_Details__5[[#This Row],[Payment_Date]])</f>
        <v>1987</v>
      </c>
      <c r="J100" t="str">
        <f t="shared" si="5"/>
        <v>1985-1989</v>
      </c>
      <c r="K100" s="1" t="str">
        <f t="shared" si="6"/>
        <v>1989</v>
      </c>
      <c r="M100"/>
    </row>
    <row r="101" spans="2:13" x14ac:dyDescent="0.3">
      <c r="B101" t="s">
        <v>1071</v>
      </c>
      <c r="C101">
        <v>8860</v>
      </c>
      <c r="D101">
        <v>408</v>
      </c>
      <c r="E101">
        <v>2988</v>
      </c>
      <c r="F101" t="s">
        <v>948</v>
      </c>
      <c r="G101" t="s">
        <v>949</v>
      </c>
      <c r="H101" s="2">
        <v>33127</v>
      </c>
      <c r="I101">
        <f>YEAR(Payment_Details__5[[#This Row],[Payment_Date]])</f>
        <v>1990</v>
      </c>
      <c r="J101" t="str">
        <f t="shared" si="5"/>
        <v>1990-1994</v>
      </c>
      <c r="K101" s="1" t="str">
        <f t="shared" si="6"/>
        <v>1994</v>
      </c>
      <c r="M101"/>
    </row>
    <row r="102" spans="2:13" x14ac:dyDescent="0.3">
      <c r="B102" t="s">
        <v>1072</v>
      </c>
      <c r="C102">
        <v>7164</v>
      </c>
      <c r="D102">
        <v>902</v>
      </c>
      <c r="E102">
        <v>83253</v>
      </c>
      <c r="F102" t="s">
        <v>948</v>
      </c>
      <c r="G102" t="s">
        <v>951</v>
      </c>
      <c r="H102" s="2">
        <v>32768</v>
      </c>
      <c r="I102">
        <f>YEAR(Payment_Details__5[[#This Row],[Payment_Date]])</f>
        <v>1989</v>
      </c>
      <c r="J102" t="str">
        <f t="shared" si="5"/>
        <v>1985-1989</v>
      </c>
      <c r="K102" s="1" t="str">
        <f t="shared" si="6"/>
        <v>1989</v>
      </c>
      <c r="M102"/>
    </row>
    <row r="103" spans="2:13" x14ac:dyDescent="0.3">
      <c r="B103" t="s">
        <v>1073</v>
      </c>
      <c r="C103">
        <v>9792</v>
      </c>
      <c r="D103">
        <v>763</v>
      </c>
      <c r="E103">
        <v>87828</v>
      </c>
      <c r="F103" t="s">
        <v>948</v>
      </c>
      <c r="G103" t="s">
        <v>951</v>
      </c>
      <c r="H103" s="2">
        <v>41891</v>
      </c>
      <c r="I103">
        <f>YEAR(Payment_Details__5[[#This Row],[Payment_Date]])</f>
        <v>2014</v>
      </c>
      <c r="J103" t="str">
        <f t="shared" ref="J103:J134" si="7">TEXT(INT((I103-1970)/5)*5+1970,"0000")&amp;"-"&amp;TEXT(INT((I103-1970)/5)*5+1974,"0000")</f>
        <v>2010-2014</v>
      </c>
      <c r="K103" s="1" t="str">
        <f t="shared" ref="K103:K134" si="8">RIGHT(J103, 4)</f>
        <v>2014</v>
      </c>
      <c r="M103"/>
    </row>
    <row r="104" spans="2:13" x14ac:dyDescent="0.3">
      <c r="B104" t="s">
        <v>1042</v>
      </c>
      <c r="C104">
        <v>9934</v>
      </c>
      <c r="D104">
        <v>168</v>
      </c>
      <c r="E104">
        <v>17035</v>
      </c>
      <c r="F104" t="s">
        <v>948</v>
      </c>
      <c r="G104" t="s">
        <v>951</v>
      </c>
      <c r="H104" s="2">
        <v>35593</v>
      </c>
      <c r="I104">
        <f>YEAR(Payment_Details__5[[#This Row],[Payment_Date]])</f>
        <v>1997</v>
      </c>
      <c r="J104" t="str">
        <f t="shared" si="7"/>
        <v>1995-1999</v>
      </c>
      <c r="K104" s="1" t="str">
        <f t="shared" si="8"/>
        <v>1999</v>
      </c>
      <c r="M104"/>
    </row>
    <row r="105" spans="2:13" x14ac:dyDescent="0.3">
      <c r="B105" t="s">
        <v>1075</v>
      </c>
      <c r="C105">
        <v>1980</v>
      </c>
      <c r="D105">
        <v>723</v>
      </c>
      <c r="E105">
        <v>426</v>
      </c>
      <c r="F105" t="s">
        <v>954</v>
      </c>
      <c r="G105" t="s">
        <v>951</v>
      </c>
      <c r="H105" s="2"/>
      <c r="I105">
        <f>YEAR(Payment_Details__5[[#This Row],[Payment_Date]])</f>
        <v>1900</v>
      </c>
      <c r="J105" t="str">
        <f t="shared" si="7"/>
        <v>1900-1904</v>
      </c>
      <c r="K105" s="1" t="str">
        <f t="shared" si="8"/>
        <v>1904</v>
      </c>
      <c r="M105"/>
    </row>
    <row r="106" spans="2:13" x14ac:dyDescent="0.3">
      <c r="B106" t="s">
        <v>1076</v>
      </c>
      <c r="C106">
        <v>9251</v>
      </c>
      <c r="D106">
        <v>438</v>
      </c>
      <c r="E106">
        <v>20238</v>
      </c>
      <c r="F106" t="s">
        <v>948</v>
      </c>
      <c r="G106" t="s">
        <v>951</v>
      </c>
      <c r="H106" s="2">
        <v>28214</v>
      </c>
      <c r="I106">
        <f>YEAR(Payment_Details__5[[#This Row],[Payment_Date]])</f>
        <v>1977</v>
      </c>
      <c r="J106" t="str">
        <f t="shared" si="7"/>
        <v>1975-1979</v>
      </c>
      <c r="K106" s="1" t="str">
        <f t="shared" si="8"/>
        <v>1979</v>
      </c>
      <c r="M106"/>
    </row>
    <row r="107" spans="2:13" x14ac:dyDescent="0.3">
      <c r="B107" t="s">
        <v>1038</v>
      </c>
      <c r="C107">
        <v>6717</v>
      </c>
      <c r="D107">
        <v>162</v>
      </c>
      <c r="E107">
        <v>68331</v>
      </c>
      <c r="F107" t="s">
        <v>948</v>
      </c>
      <c r="G107" t="s">
        <v>949</v>
      </c>
      <c r="H107" s="2">
        <v>30253</v>
      </c>
      <c r="I107">
        <f>YEAR(Payment_Details__5[[#This Row],[Payment_Date]])</f>
        <v>1982</v>
      </c>
      <c r="J107" t="str">
        <f t="shared" si="7"/>
        <v>1980-1984</v>
      </c>
      <c r="K107" s="1" t="str">
        <f t="shared" si="8"/>
        <v>1984</v>
      </c>
      <c r="M107"/>
    </row>
    <row r="108" spans="2:13" x14ac:dyDescent="0.3">
      <c r="B108" t="s">
        <v>1074</v>
      </c>
      <c r="C108">
        <v>3622</v>
      </c>
      <c r="D108">
        <v>246</v>
      </c>
      <c r="E108">
        <v>86132</v>
      </c>
      <c r="F108" t="s">
        <v>948</v>
      </c>
      <c r="G108" t="s">
        <v>949</v>
      </c>
      <c r="H108" s="2">
        <v>43525</v>
      </c>
      <c r="I108">
        <f>YEAR(Payment_Details__5[[#This Row],[Payment_Date]])</f>
        <v>2019</v>
      </c>
      <c r="J108" t="str">
        <f t="shared" si="7"/>
        <v>2015-2019</v>
      </c>
      <c r="K108" s="1" t="str">
        <f t="shared" si="8"/>
        <v>2019</v>
      </c>
      <c r="M108"/>
    </row>
    <row r="109" spans="2:13" x14ac:dyDescent="0.3">
      <c r="B109" t="s">
        <v>1014</v>
      </c>
      <c r="C109">
        <v>8808</v>
      </c>
      <c r="D109">
        <v>105</v>
      </c>
      <c r="E109">
        <v>766</v>
      </c>
      <c r="F109" t="s">
        <v>954</v>
      </c>
      <c r="G109" t="s">
        <v>949</v>
      </c>
      <c r="H109" s="2"/>
      <c r="I109">
        <f>YEAR(Payment_Details__5[[#This Row],[Payment_Date]])</f>
        <v>1900</v>
      </c>
      <c r="J109" t="str">
        <f t="shared" si="7"/>
        <v>1900-1904</v>
      </c>
      <c r="K109" s="1" t="str">
        <f t="shared" si="8"/>
        <v>1904</v>
      </c>
      <c r="M109"/>
    </row>
    <row r="110" spans="2:13" x14ac:dyDescent="0.3">
      <c r="B110" t="s">
        <v>1079</v>
      </c>
      <c r="C110">
        <v>4920</v>
      </c>
      <c r="D110">
        <v>308</v>
      </c>
      <c r="E110">
        <v>13169</v>
      </c>
      <c r="F110" t="s">
        <v>954</v>
      </c>
      <c r="G110" t="s">
        <v>951</v>
      </c>
      <c r="H110" s="2"/>
      <c r="I110">
        <f>YEAR(Payment_Details__5[[#This Row],[Payment_Date]])</f>
        <v>1900</v>
      </c>
      <c r="J110" t="str">
        <f t="shared" si="7"/>
        <v>1900-1904</v>
      </c>
      <c r="K110" s="1" t="str">
        <f t="shared" si="8"/>
        <v>1904</v>
      </c>
      <c r="M110"/>
    </row>
    <row r="111" spans="2:13" x14ac:dyDescent="0.3">
      <c r="B111" t="s">
        <v>1046</v>
      </c>
      <c r="C111">
        <v>3140</v>
      </c>
      <c r="D111">
        <v>172</v>
      </c>
      <c r="E111">
        <v>48657</v>
      </c>
      <c r="F111" t="s">
        <v>948</v>
      </c>
      <c r="G111" t="s">
        <v>951</v>
      </c>
      <c r="H111" s="2">
        <v>38286</v>
      </c>
      <c r="I111">
        <f>YEAR(Payment_Details__5[[#This Row],[Payment_Date]])</f>
        <v>2004</v>
      </c>
      <c r="J111" t="str">
        <f t="shared" si="7"/>
        <v>2000-2004</v>
      </c>
      <c r="K111" s="1" t="str">
        <f t="shared" si="8"/>
        <v>2004</v>
      </c>
      <c r="M111"/>
    </row>
    <row r="112" spans="2:13" x14ac:dyDescent="0.3">
      <c r="B112" t="s">
        <v>1080</v>
      </c>
      <c r="C112">
        <v>8104</v>
      </c>
      <c r="D112">
        <v>775</v>
      </c>
      <c r="E112">
        <v>88037</v>
      </c>
      <c r="F112" t="s">
        <v>954</v>
      </c>
      <c r="G112" t="s">
        <v>949</v>
      </c>
      <c r="H112" s="2"/>
      <c r="I112">
        <f>YEAR(Payment_Details__5[[#This Row],[Payment_Date]])</f>
        <v>1900</v>
      </c>
      <c r="J112" t="str">
        <f t="shared" si="7"/>
        <v>1900-1904</v>
      </c>
      <c r="K112" s="1" t="str">
        <f t="shared" si="8"/>
        <v>1904</v>
      </c>
      <c r="M112"/>
    </row>
    <row r="113" spans="2:13" x14ac:dyDescent="0.3">
      <c r="B113" t="s">
        <v>1082</v>
      </c>
      <c r="C113">
        <v>2208</v>
      </c>
      <c r="D113">
        <v>333</v>
      </c>
      <c r="E113">
        <v>21972</v>
      </c>
      <c r="F113" t="s">
        <v>948</v>
      </c>
      <c r="G113" t="s">
        <v>949</v>
      </c>
      <c r="H113" s="2">
        <v>41497</v>
      </c>
      <c r="I113">
        <f>YEAR(Payment_Details__5[[#This Row],[Payment_Date]])</f>
        <v>2013</v>
      </c>
      <c r="J113" t="str">
        <f t="shared" si="7"/>
        <v>2010-2014</v>
      </c>
      <c r="K113" s="1" t="str">
        <f t="shared" si="8"/>
        <v>2014</v>
      </c>
      <c r="M113"/>
    </row>
    <row r="114" spans="2:13" x14ac:dyDescent="0.3">
      <c r="B114" t="s">
        <v>1084</v>
      </c>
      <c r="C114">
        <v>7043</v>
      </c>
      <c r="D114">
        <v>548</v>
      </c>
      <c r="E114">
        <v>87886</v>
      </c>
      <c r="F114" t="s">
        <v>954</v>
      </c>
      <c r="G114" t="s">
        <v>951</v>
      </c>
      <c r="H114" s="2"/>
      <c r="I114">
        <f>YEAR(Payment_Details__5[[#This Row],[Payment_Date]])</f>
        <v>1900</v>
      </c>
      <c r="J114" t="str">
        <f t="shared" si="7"/>
        <v>1900-1904</v>
      </c>
      <c r="K114" s="1" t="str">
        <f t="shared" si="8"/>
        <v>1904</v>
      </c>
      <c r="M114"/>
    </row>
    <row r="115" spans="2:13" x14ac:dyDescent="0.3">
      <c r="B115" t="s">
        <v>1085</v>
      </c>
      <c r="C115">
        <v>7485</v>
      </c>
      <c r="D115">
        <v>665</v>
      </c>
      <c r="E115">
        <v>3244</v>
      </c>
      <c r="F115" t="s">
        <v>948</v>
      </c>
      <c r="G115" t="s">
        <v>949</v>
      </c>
      <c r="H115" s="2">
        <v>40295</v>
      </c>
      <c r="I115">
        <f>YEAR(Payment_Details__5[[#This Row],[Payment_Date]])</f>
        <v>2010</v>
      </c>
      <c r="J115" t="str">
        <f t="shared" si="7"/>
        <v>2010-2014</v>
      </c>
      <c r="K115" s="1" t="str">
        <f t="shared" si="8"/>
        <v>2014</v>
      </c>
      <c r="M115"/>
    </row>
    <row r="116" spans="2:13" x14ac:dyDescent="0.3">
      <c r="B116" t="s">
        <v>1086</v>
      </c>
      <c r="C116">
        <v>1748</v>
      </c>
      <c r="D116">
        <v>305</v>
      </c>
      <c r="E116">
        <v>32031</v>
      </c>
      <c r="F116" t="s">
        <v>948</v>
      </c>
      <c r="G116" t="s">
        <v>951</v>
      </c>
      <c r="H116" s="2">
        <v>33909</v>
      </c>
      <c r="I116">
        <f>YEAR(Payment_Details__5[[#This Row],[Payment_Date]])</f>
        <v>1992</v>
      </c>
      <c r="J116" t="str">
        <f t="shared" si="7"/>
        <v>1990-1994</v>
      </c>
      <c r="K116" s="1" t="str">
        <f t="shared" si="8"/>
        <v>1994</v>
      </c>
      <c r="M116"/>
    </row>
    <row r="117" spans="2:13" x14ac:dyDescent="0.3">
      <c r="B117" t="s">
        <v>1087</v>
      </c>
      <c r="C117">
        <v>9968</v>
      </c>
      <c r="D117">
        <v>938</v>
      </c>
      <c r="E117">
        <v>51284</v>
      </c>
      <c r="F117" t="s">
        <v>954</v>
      </c>
      <c r="G117" t="s">
        <v>949</v>
      </c>
      <c r="H117" s="2"/>
      <c r="I117">
        <f>YEAR(Payment_Details__5[[#This Row],[Payment_Date]])</f>
        <v>1900</v>
      </c>
      <c r="J117" t="str">
        <f t="shared" si="7"/>
        <v>1900-1904</v>
      </c>
      <c r="K117" s="1" t="str">
        <f t="shared" si="8"/>
        <v>1904</v>
      </c>
      <c r="M117"/>
    </row>
    <row r="118" spans="2:13" x14ac:dyDescent="0.3">
      <c r="B118" t="s">
        <v>1089</v>
      </c>
      <c r="C118">
        <v>5330</v>
      </c>
      <c r="D118">
        <v>714</v>
      </c>
      <c r="E118">
        <v>23055</v>
      </c>
      <c r="F118" t="s">
        <v>948</v>
      </c>
      <c r="G118" t="s">
        <v>949</v>
      </c>
      <c r="H118" s="2">
        <v>40702</v>
      </c>
      <c r="I118">
        <f>YEAR(Payment_Details__5[[#This Row],[Payment_Date]])</f>
        <v>2011</v>
      </c>
      <c r="J118" t="str">
        <f t="shared" si="7"/>
        <v>2010-2014</v>
      </c>
      <c r="K118" s="1" t="str">
        <f t="shared" si="8"/>
        <v>2014</v>
      </c>
      <c r="M118"/>
    </row>
    <row r="119" spans="2:13" x14ac:dyDescent="0.3">
      <c r="B119" t="s">
        <v>1077</v>
      </c>
      <c r="C119">
        <v>2183</v>
      </c>
      <c r="D119">
        <v>251</v>
      </c>
      <c r="E119">
        <v>94926</v>
      </c>
      <c r="F119" t="s">
        <v>948</v>
      </c>
      <c r="G119" t="s">
        <v>949</v>
      </c>
      <c r="H119" s="2">
        <v>37957</v>
      </c>
      <c r="I119">
        <f>YEAR(Payment_Details__5[[#This Row],[Payment_Date]])</f>
        <v>2003</v>
      </c>
      <c r="J119" t="str">
        <f t="shared" si="7"/>
        <v>2000-2004</v>
      </c>
      <c r="K119" s="1" t="str">
        <f t="shared" si="8"/>
        <v>2004</v>
      </c>
      <c r="M119"/>
    </row>
    <row r="120" spans="2:13" x14ac:dyDescent="0.3">
      <c r="B120" t="s">
        <v>1090</v>
      </c>
      <c r="C120">
        <v>2182</v>
      </c>
      <c r="D120">
        <v>330</v>
      </c>
      <c r="E120">
        <v>312</v>
      </c>
      <c r="F120" t="s">
        <v>954</v>
      </c>
      <c r="G120" t="s">
        <v>951</v>
      </c>
      <c r="H120" s="2"/>
      <c r="I120">
        <f>YEAR(Payment_Details__5[[#This Row],[Payment_Date]])</f>
        <v>1900</v>
      </c>
      <c r="J120" t="str">
        <f t="shared" si="7"/>
        <v>1900-1904</v>
      </c>
      <c r="K120" s="1" t="str">
        <f t="shared" si="8"/>
        <v>1904</v>
      </c>
      <c r="M120"/>
    </row>
    <row r="121" spans="2:13" x14ac:dyDescent="0.3">
      <c r="B121" t="s">
        <v>996</v>
      </c>
      <c r="C121">
        <v>1087</v>
      </c>
      <c r="D121">
        <v>69</v>
      </c>
      <c r="E121">
        <v>45852</v>
      </c>
      <c r="F121" t="s">
        <v>948</v>
      </c>
      <c r="G121" t="s">
        <v>951</v>
      </c>
      <c r="H121" s="2">
        <v>43342</v>
      </c>
      <c r="I121">
        <f>YEAR(Payment_Details__5[[#This Row],[Payment_Date]])</f>
        <v>2018</v>
      </c>
      <c r="J121" t="str">
        <f t="shared" si="7"/>
        <v>2015-2019</v>
      </c>
      <c r="K121" s="1" t="str">
        <f t="shared" si="8"/>
        <v>2019</v>
      </c>
      <c r="M121"/>
    </row>
    <row r="122" spans="2:13" x14ac:dyDescent="0.3">
      <c r="B122" t="s">
        <v>1092</v>
      </c>
      <c r="C122">
        <v>4296</v>
      </c>
      <c r="D122">
        <v>969</v>
      </c>
      <c r="E122">
        <v>77063</v>
      </c>
      <c r="F122" t="s">
        <v>948</v>
      </c>
      <c r="G122" t="s">
        <v>949</v>
      </c>
      <c r="H122" s="2">
        <v>41342</v>
      </c>
      <c r="I122">
        <f>YEAR(Payment_Details__5[[#This Row],[Payment_Date]])</f>
        <v>2013</v>
      </c>
      <c r="J122" t="str">
        <f t="shared" si="7"/>
        <v>2010-2014</v>
      </c>
      <c r="K122" s="1" t="str">
        <f t="shared" si="8"/>
        <v>2014</v>
      </c>
      <c r="M122"/>
    </row>
    <row r="123" spans="2:13" x14ac:dyDescent="0.3">
      <c r="B123" t="s">
        <v>1093</v>
      </c>
      <c r="C123">
        <v>9784</v>
      </c>
      <c r="D123">
        <v>974</v>
      </c>
      <c r="E123">
        <v>44299</v>
      </c>
      <c r="F123" t="s">
        <v>948</v>
      </c>
      <c r="G123" t="s">
        <v>951</v>
      </c>
      <c r="H123" s="2">
        <v>41446</v>
      </c>
      <c r="I123">
        <f>YEAR(Payment_Details__5[[#This Row],[Payment_Date]])</f>
        <v>2013</v>
      </c>
      <c r="J123" t="str">
        <f t="shared" si="7"/>
        <v>2010-2014</v>
      </c>
      <c r="K123" s="1" t="str">
        <f t="shared" si="8"/>
        <v>2014</v>
      </c>
      <c r="M123"/>
    </row>
    <row r="124" spans="2:13" x14ac:dyDescent="0.3">
      <c r="B124" t="s">
        <v>1094</v>
      </c>
      <c r="C124">
        <v>6210</v>
      </c>
      <c r="D124">
        <v>526</v>
      </c>
      <c r="E124">
        <v>67123</v>
      </c>
      <c r="F124" t="s">
        <v>948</v>
      </c>
      <c r="G124" t="s">
        <v>951</v>
      </c>
      <c r="H124" s="2">
        <v>33422</v>
      </c>
      <c r="I124">
        <f>YEAR(Payment_Details__5[[#This Row],[Payment_Date]])</f>
        <v>1991</v>
      </c>
      <c r="J124" t="str">
        <f t="shared" si="7"/>
        <v>1990-1994</v>
      </c>
      <c r="K124" s="1" t="str">
        <f t="shared" si="8"/>
        <v>1994</v>
      </c>
      <c r="M124"/>
    </row>
    <row r="125" spans="2:13" x14ac:dyDescent="0.3">
      <c r="B125" t="s">
        <v>1096</v>
      </c>
      <c r="C125">
        <v>5781</v>
      </c>
      <c r="D125">
        <v>510</v>
      </c>
      <c r="E125">
        <v>51104</v>
      </c>
      <c r="F125" t="s">
        <v>954</v>
      </c>
      <c r="G125" t="s">
        <v>951</v>
      </c>
      <c r="H125" s="2"/>
      <c r="I125">
        <f>YEAR(Payment_Details__5[[#This Row],[Payment_Date]])</f>
        <v>1900</v>
      </c>
      <c r="J125" t="str">
        <f t="shared" si="7"/>
        <v>1900-1904</v>
      </c>
      <c r="K125" s="1" t="str">
        <f t="shared" si="8"/>
        <v>1904</v>
      </c>
      <c r="M125"/>
    </row>
    <row r="126" spans="2:13" x14ac:dyDescent="0.3">
      <c r="B126" t="s">
        <v>1097</v>
      </c>
      <c r="C126">
        <v>8306</v>
      </c>
      <c r="D126">
        <v>444</v>
      </c>
      <c r="E126">
        <v>35369</v>
      </c>
      <c r="F126" t="s">
        <v>954</v>
      </c>
      <c r="G126" t="s">
        <v>949</v>
      </c>
      <c r="H126" s="2"/>
      <c r="I126">
        <f>YEAR(Payment_Details__5[[#This Row],[Payment_Date]])</f>
        <v>1900</v>
      </c>
      <c r="J126" t="str">
        <f t="shared" si="7"/>
        <v>1900-1904</v>
      </c>
      <c r="K126" s="1" t="str">
        <f t="shared" si="8"/>
        <v>1904</v>
      </c>
      <c r="M126"/>
    </row>
    <row r="127" spans="2:13" x14ac:dyDescent="0.3">
      <c r="B127" t="s">
        <v>1098</v>
      </c>
      <c r="C127">
        <v>3270</v>
      </c>
      <c r="D127">
        <v>503</v>
      </c>
      <c r="E127">
        <v>559</v>
      </c>
      <c r="F127" t="s">
        <v>948</v>
      </c>
      <c r="G127" t="s">
        <v>949</v>
      </c>
      <c r="H127" s="2">
        <v>27174</v>
      </c>
      <c r="I127">
        <f>YEAR(Payment_Details__5[[#This Row],[Payment_Date]])</f>
        <v>1974</v>
      </c>
      <c r="J127" t="str">
        <f t="shared" si="7"/>
        <v>1970-1974</v>
      </c>
      <c r="K127" s="1" t="str">
        <f t="shared" si="8"/>
        <v>1974</v>
      </c>
      <c r="M127"/>
    </row>
    <row r="128" spans="2:13" x14ac:dyDescent="0.3">
      <c r="B128" t="s">
        <v>1016</v>
      </c>
      <c r="C128">
        <v>6787</v>
      </c>
      <c r="D128">
        <v>109</v>
      </c>
      <c r="E128">
        <v>13394</v>
      </c>
      <c r="F128" t="s">
        <v>954</v>
      </c>
      <c r="G128" t="s">
        <v>949</v>
      </c>
      <c r="H128" s="2"/>
      <c r="I128">
        <f>YEAR(Payment_Details__5[[#This Row],[Payment_Date]])</f>
        <v>1900</v>
      </c>
      <c r="J128" t="str">
        <f t="shared" si="7"/>
        <v>1900-1904</v>
      </c>
      <c r="K128" s="1" t="str">
        <f t="shared" si="8"/>
        <v>1904</v>
      </c>
      <c r="M128"/>
    </row>
    <row r="129" spans="2:13" x14ac:dyDescent="0.3">
      <c r="B129" t="s">
        <v>1099</v>
      </c>
      <c r="C129">
        <v>3733</v>
      </c>
      <c r="D129">
        <v>823</v>
      </c>
      <c r="E129">
        <v>51472</v>
      </c>
      <c r="F129" t="s">
        <v>948</v>
      </c>
      <c r="G129" t="s">
        <v>949</v>
      </c>
      <c r="H129" s="2">
        <v>27534</v>
      </c>
      <c r="I129">
        <f>YEAR(Payment_Details__5[[#This Row],[Payment_Date]])</f>
        <v>1975</v>
      </c>
      <c r="J129" t="str">
        <f t="shared" si="7"/>
        <v>1975-1979</v>
      </c>
      <c r="K129" s="1" t="str">
        <f t="shared" si="8"/>
        <v>1979</v>
      </c>
      <c r="M129"/>
    </row>
    <row r="130" spans="2:13" x14ac:dyDescent="0.3">
      <c r="B130" t="s">
        <v>1035</v>
      </c>
      <c r="C130">
        <v>207</v>
      </c>
      <c r="D130">
        <v>147</v>
      </c>
      <c r="E130">
        <v>99367</v>
      </c>
      <c r="F130" t="s">
        <v>948</v>
      </c>
      <c r="G130" t="s">
        <v>951</v>
      </c>
      <c r="H130" s="2">
        <v>38610</v>
      </c>
      <c r="I130">
        <f>YEAR(Payment_Details__5[[#This Row],[Payment_Date]])</f>
        <v>2005</v>
      </c>
      <c r="J130" t="str">
        <f t="shared" si="7"/>
        <v>2005-2009</v>
      </c>
      <c r="K130" s="1" t="str">
        <f t="shared" si="8"/>
        <v>2009</v>
      </c>
      <c r="M130"/>
    </row>
    <row r="131" spans="2:13" x14ac:dyDescent="0.3">
      <c r="B131" t="s">
        <v>1101</v>
      </c>
      <c r="C131">
        <v>3</v>
      </c>
      <c r="D131">
        <v>625</v>
      </c>
      <c r="E131">
        <v>98982</v>
      </c>
      <c r="F131" t="s">
        <v>954</v>
      </c>
      <c r="G131" t="s">
        <v>949</v>
      </c>
      <c r="H131" s="2"/>
      <c r="I131">
        <f>YEAR(Payment_Details__5[[#This Row],[Payment_Date]])</f>
        <v>1900</v>
      </c>
      <c r="J131" t="str">
        <f t="shared" si="7"/>
        <v>1900-1904</v>
      </c>
      <c r="K131" s="1" t="str">
        <f t="shared" si="8"/>
        <v>1904</v>
      </c>
      <c r="M131"/>
    </row>
    <row r="132" spans="2:13" x14ac:dyDescent="0.3">
      <c r="B132" t="s">
        <v>1102</v>
      </c>
      <c r="C132">
        <v>1896</v>
      </c>
      <c r="D132">
        <v>695</v>
      </c>
      <c r="E132">
        <v>47111</v>
      </c>
      <c r="F132" t="s">
        <v>954</v>
      </c>
      <c r="G132" t="s">
        <v>951</v>
      </c>
      <c r="H132" s="2"/>
      <c r="I132">
        <f>YEAR(Payment_Details__5[[#This Row],[Payment_Date]])</f>
        <v>1900</v>
      </c>
      <c r="J132" t="str">
        <f t="shared" si="7"/>
        <v>1900-1904</v>
      </c>
      <c r="K132" s="1" t="str">
        <f t="shared" si="8"/>
        <v>1904</v>
      </c>
      <c r="M132"/>
    </row>
    <row r="133" spans="2:13" x14ac:dyDescent="0.3">
      <c r="B133" t="s">
        <v>1104</v>
      </c>
      <c r="C133">
        <v>9631</v>
      </c>
      <c r="D133">
        <v>983</v>
      </c>
      <c r="E133">
        <v>87420</v>
      </c>
      <c r="F133" t="s">
        <v>954</v>
      </c>
      <c r="G133" t="s">
        <v>951</v>
      </c>
      <c r="H133" s="2"/>
      <c r="I133">
        <f>YEAR(Payment_Details__5[[#This Row],[Payment_Date]])</f>
        <v>1900</v>
      </c>
      <c r="J133" t="str">
        <f t="shared" si="7"/>
        <v>1900-1904</v>
      </c>
      <c r="K133" s="1" t="str">
        <f t="shared" si="8"/>
        <v>1904</v>
      </c>
      <c r="M133"/>
    </row>
    <row r="134" spans="2:13" x14ac:dyDescent="0.3">
      <c r="B134" t="s">
        <v>1005</v>
      </c>
      <c r="C134">
        <v>3132</v>
      </c>
      <c r="D134">
        <v>82</v>
      </c>
      <c r="E134">
        <v>59376</v>
      </c>
      <c r="F134" t="s">
        <v>954</v>
      </c>
      <c r="G134" t="s">
        <v>951</v>
      </c>
      <c r="H134" s="2"/>
      <c r="I134">
        <f>YEAR(Payment_Details__5[[#This Row],[Payment_Date]])</f>
        <v>1900</v>
      </c>
      <c r="J134" t="str">
        <f t="shared" si="7"/>
        <v>1900-1904</v>
      </c>
      <c r="K134" s="1" t="str">
        <f t="shared" si="8"/>
        <v>1904</v>
      </c>
      <c r="M134"/>
    </row>
    <row r="135" spans="2:13" x14ac:dyDescent="0.3">
      <c r="B135" t="s">
        <v>1105</v>
      </c>
      <c r="C135">
        <v>1202</v>
      </c>
      <c r="D135">
        <v>397</v>
      </c>
      <c r="E135">
        <v>41003</v>
      </c>
      <c r="F135" t="s">
        <v>954</v>
      </c>
      <c r="G135" t="s">
        <v>949</v>
      </c>
      <c r="H135" s="2"/>
      <c r="I135">
        <f>YEAR(Payment_Details__5[[#This Row],[Payment_Date]])</f>
        <v>1900</v>
      </c>
      <c r="J135" t="str">
        <f t="shared" ref="J135:J166" si="9">TEXT(INT((I135-1970)/5)*5+1970,"0000")&amp;"-"&amp;TEXT(INT((I135-1970)/5)*5+1974,"0000")</f>
        <v>1900-1904</v>
      </c>
      <c r="K135" s="1" t="str">
        <f t="shared" ref="K135:K166" si="10">RIGHT(J135, 4)</f>
        <v>1904</v>
      </c>
      <c r="M135"/>
    </row>
    <row r="136" spans="2:13" x14ac:dyDescent="0.3">
      <c r="B136" t="s">
        <v>1106</v>
      </c>
      <c r="C136">
        <v>8834</v>
      </c>
      <c r="D136">
        <v>599</v>
      </c>
      <c r="E136">
        <v>58511</v>
      </c>
      <c r="F136" t="s">
        <v>954</v>
      </c>
      <c r="G136" t="s">
        <v>949</v>
      </c>
      <c r="H136" s="2"/>
      <c r="I136">
        <f>YEAR(Payment_Details__5[[#This Row],[Payment_Date]])</f>
        <v>1900</v>
      </c>
      <c r="J136" t="str">
        <f t="shared" si="9"/>
        <v>1900-1904</v>
      </c>
      <c r="K136" s="1" t="str">
        <f t="shared" si="10"/>
        <v>1904</v>
      </c>
      <c r="M136"/>
    </row>
    <row r="137" spans="2:13" x14ac:dyDescent="0.3">
      <c r="B137" t="s">
        <v>1088</v>
      </c>
      <c r="C137">
        <v>1201</v>
      </c>
      <c r="D137">
        <v>306</v>
      </c>
      <c r="E137">
        <v>52868</v>
      </c>
      <c r="F137" t="s">
        <v>948</v>
      </c>
      <c r="G137" t="s">
        <v>951</v>
      </c>
      <c r="H137" s="2">
        <v>30519</v>
      </c>
      <c r="I137">
        <f>YEAR(Payment_Details__5[[#This Row],[Payment_Date]])</f>
        <v>1983</v>
      </c>
      <c r="J137" t="str">
        <f t="shared" si="9"/>
        <v>1980-1984</v>
      </c>
      <c r="K137" s="1" t="str">
        <f t="shared" si="10"/>
        <v>1984</v>
      </c>
      <c r="M137"/>
    </row>
    <row r="138" spans="2:13" x14ac:dyDescent="0.3">
      <c r="B138" t="s">
        <v>1107</v>
      </c>
      <c r="C138">
        <v>2573</v>
      </c>
      <c r="D138">
        <v>536</v>
      </c>
      <c r="E138">
        <v>8206</v>
      </c>
      <c r="F138" t="s">
        <v>948</v>
      </c>
      <c r="G138" t="s">
        <v>949</v>
      </c>
      <c r="H138" s="2">
        <v>42634</v>
      </c>
      <c r="I138">
        <f>YEAR(Payment_Details__5[[#This Row],[Payment_Date]])</f>
        <v>2016</v>
      </c>
      <c r="J138" t="str">
        <f t="shared" si="9"/>
        <v>2015-2019</v>
      </c>
      <c r="K138" s="1" t="str">
        <f t="shared" si="10"/>
        <v>2019</v>
      </c>
      <c r="M138"/>
    </row>
    <row r="139" spans="2:13" x14ac:dyDescent="0.3">
      <c r="B139" t="s">
        <v>961</v>
      </c>
      <c r="C139">
        <v>6759</v>
      </c>
      <c r="D139">
        <v>20</v>
      </c>
      <c r="E139">
        <v>48873</v>
      </c>
      <c r="F139" t="s">
        <v>954</v>
      </c>
      <c r="G139" t="s">
        <v>949</v>
      </c>
      <c r="H139" s="2"/>
      <c r="I139">
        <f>YEAR(Payment_Details__5[[#This Row],[Payment_Date]])</f>
        <v>1900</v>
      </c>
      <c r="J139" t="str">
        <f t="shared" si="9"/>
        <v>1900-1904</v>
      </c>
      <c r="K139" s="1" t="str">
        <f t="shared" si="10"/>
        <v>1904</v>
      </c>
      <c r="M139"/>
    </row>
    <row r="140" spans="2:13" x14ac:dyDescent="0.3">
      <c r="B140" t="s">
        <v>1108</v>
      </c>
      <c r="C140">
        <v>2601</v>
      </c>
      <c r="D140">
        <v>515</v>
      </c>
      <c r="E140">
        <v>22214</v>
      </c>
      <c r="F140" t="s">
        <v>954</v>
      </c>
      <c r="G140" t="s">
        <v>949</v>
      </c>
      <c r="H140" s="2"/>
      <c r="I140">
        <f>YEAR(Payment_Details__5[[#This Row],[Payment_Date]])</f>
        <v>1900</v>
      </c>
      <c r="J140" t="str">
        <f t="shared" si="9"/>
        <v>1900-1904</v>
      </c>
      <c r="K140" s="1" t="str">
        <f t="shared" si="10"/>
        <v>1904</v>
      </c>
      <c r="M140"/>
    </row>
    <row r="141" spans="2:13" x14ac:dyDescent="0.3">
      <c r="B141" t="s">
        <v>1095</v>
      </c>
      <c r="C141">
        <v>2656</v>
      </c>
      <c r="D141">
        <v>332</v>
      </c>
      <c r="E141">
        <v>806</v>
      </c>
      <c r="F141" t="s">
        <v>954</v>
      </c>
      <c r="G141" t="s">
        <v>951</v>
      </c>
      <c r="H141" s="2"/>
      <c r="I141">
        <f>YEAR(Payment_Details__5[[#This Row],[Payment_Date]])</f>
        <v>1900</v>
      </c>
      <c r="J141" t="str">
        <f t="shared" si="9"/>
        <v>1900-1904</v>
      </c>
      <c r="K141" s="1" t="str">
        <f t="shared" si="10"/>
        <v>1904</v>
      </c>
      <c r="M141"/>
    </row>
    <row r="142" spans="2:13" x14ac:dyDescent="0.3">
      <c r="B142" t="s">
        <v>1019</v>
      </c>
      <c r="C142">
        <v>9645</v>
      </c>
      <c r="D142">
        <v>127</v>
      </c>
      <c r="E142">
        <v>27590</v>
      </c>
      <c r="F142" t="s">
        <v>948</v>
      </c>
      <c r="G142" t="s">
        <v>949</v>
      </c>
      <c r="H142" s="2">
        <v>38726</v>
      </c>
      <c r="I142">
        <f>YEAR(Payment_Details__5[[#This Row],[Payment_Date]])</f>
        <v>2006</v>
      </c>
      <c r="J142" t="str">
        <f t="shared" si="9"/>
        <v>2005-2009</v>
      </c>
      <c r="K142" s="1" t="str">
        <f t="shared" si="10"/>
        <v>2009</v>
      </c>
      <c r="M142"/>
    </row>
    <row r="143" spans="2:13" x14ac:dyDescent="0.3">
      <c r="B143" t="s">
        <v>1109</v>
      </c>
      <c r="C143">
        <v>584</v>
      </c>
      <c r="D143">
        <v>958</v>
      </c>
      <c r="E143">
        <v>5769</v>
      </c>
      <c r="F143" t="s">
        <v>954</v>
      </c>
      <c r="G143" t="s">
        <v>949</v>
      </c>
      <c r="H143" s="2"/>
      <c r="I143">
        <f>YEAR(Payment_Details__5[[#This Row],[Payment_Date]])</f>
        <v>1900</v>
      </c>
      <c r="J143" t="str">
        <f t="shared" si="9"/>
        <v>1900-1904</v>
      </c>
      <c r="K143" s="1" t="str">
        <f t="shared" si="10"/>
        <v>1904</v>
      </c>
      <c r="M143"/>
    </row>
    <row r="144" spans="2:13" x14ac:dyDescent="0.3">
      <c r="B144" t="s">
        <v>979</v>
      </c>
      <c r="C144">
        <v>2121</v>
      </c>
      <c r="D144">
        <v>42</v>
      </c>
      <c r="E144">
        <v>38290</v>
      </c>
      <c r="F144" t="s">
        <v>948</v>
      </c>
      <c r="G144" t="s">
        <v>951</v>
      </c>
      <c r="H144" s="2">
        <v>29110</v>
      </c>
      <c r="I144">
        <f>YEAR(Payment_Details__5[[#This Row],[Payment_Date]])</f>
        <v>1979</v>
      </c>
      <c r="J144" t="str">
        <f t="shared" si="9"/>
        <v>1975-1979</v>
      </c>
      <c r="K144" s="1" t="str">
        <f t="shared" si="10"/>
        <v>1979</v>
      </c>
      <c r="M144"/>
    </row>
    <row r="145" spans="2:13" x14ac:dyDescent="0.3">
      <c r="B145" t="s">
        <v>1111</v>
      </c>
      <c r="C145">
        <v>2142</v>
      </c>
      <c r="D145">
        <v>977</v>
      </c>
      <c r="E145">
        <v>44807</v>
      </c>
      <c r="F145" t="s">
        <v>948</v>
      </c>
      <c r="G145" t="s">
        <v>949</v>
      </c>
      <c r="H145" s="2">
        <v>37549</v>
      </c>
      <c r="I145">
        <f>YEAR(Payment_Details__5[[#This Row],[Payment_Date]])</f>
        <v>2002</v>
      </c>
      <c r="J145" t="str">
        <f t="shared" si="9"/>
        <v>2000-2004</v>
      </c>
      <c r="K145" s="1" t="str">
        <f t="shared" si="10"/>
        <v>2004</v>
      </c>
      <c r="M145"/>
    </row>
    <row r="146" spans="2:13" x14ac:dyDescent="0.3">
      <c r="B146" t="s">
        <v>1112</v>
      </c>
      <c r="C146">
        <v>2396</v>
      </c>
      <c r="D146">
        <v>460</v>
      </c>
      <c r="E146">
        <v>11223</v>
      </c>
      <c r="F146" t="s">
        <v>948</v>
      </c>
      <c r="G146" t="s">
        <v>951</v>
      </c>
      <c r="H146" s="2">
        <v>38610</v>
      </c>
      <c r="I146">
        <f>YEAR(Payment_Details__5[[#This Row],[Payment_Date]])</f>
        <v>2005</v>
      </c>
      <c r="J146" t="str">
        <f t="shared" si="9"/>
        <v>2005-2009</v>
      </c>
      <c r="K146" s="1" t="str">
        <f t="shared" si="10"/>
        <v>2009</v>
      </c>
      <c r="M146"/>
    </row>
    <row r="147" spans="2:13" x14ac:dyDescent="0.3">
      <c r="B147" t="s">
        <v>1113</v>
      </c>
      <c r="C147">
        <v>8747</v>
      </c>
      <c r="D147">
        <v>659</v>
      </c>
      <c r="E147">
        <v>85889</v>
      </c>
      <c r="F147" t="s">
        <v>948</v>
      </c>
      <c r="G147" t="s">
        <v>951</v>
      </c>
      <c r="H147" s="2">
        <v>36049</v>
      </c>
      <c r="I147">
        <f>YEAR(Payment_Details__5[[#This Row],[Payment_Date]])</f>
        <v>1998</v>
      </c>
      <c r="J147" t="str">
        <f t="shared" si="9"/>
        <v>1995-1999</v>
      </c>
      <c r="K147" s="1" t="str">
        <f t="shared" si="10"/>
        <v>1999</v>
      </c>
      <c r="M147"/>
    </row>
    <row r="148" spans="2:13" x14ac:dyDescent="0.3">
      <c r="B148" t="s">
        <v>1057</v>
      </c>
      <c r="C148">
        <v>4142</v>
      </c>
      <c r="D148">
        <v>197</v>
      </c>
      <c r="E148">
        <v>57138</v>
      </c>
      <c r="F148" t="s">
        <v>948</v>
      </c>
      <c r="G148" t="s">
        <v>951</v>
      </c>
      <c r="H148" s="2">
        <v>32743</v>
      </c>
      <c r="I148">
        <f>YEAR(Payment_Details__5[[#This Row],[Payment_Date]])</f>
        <v>1989</v>
      </c>
      <c r="J148" t="str">
        <f t="shared" si="9"/>
        <v>1985-1989</v>
      </c>
      <c r="K148" s="1" t="str">
        <f t="shared" si="10"/>
        <v>1989</v>
      </c>
      <c r="M148"/>
    </row>
    <row r="149" spans="2:13" x14ac:dyDescent="0.3">
      <c r="B149" t="s">
        <v>1115</v>
      </c>
      <c r="C149">
        <v>9770</v>
      </c>
      <c r="D149">
        <v>540</v>
      </c>
      <c r="E149">
        <v>987</v>
      </c>
      <c r="F149" t="s">
        <v>948</v>
      </c>
      <c r="G149" t="s">
        <v>951</v>
      </c>
      <c r="H149" s="2">
        <v>28437</v>
      </c>
      <c r="I149">
        <f>YEAR(Payment_Details__5[[#This Row],[Payment_Date]])</f>
        <v>1977</v>
      </c>
      <c r="J149" t="str">
        <f t="shared" si="9"/>
        <v>1975-1979</v>
      </c>
      <c r="K149" s="1" t="str">
        <f t="shared" si="10"/>
        <v>1979</v>
      </c>
      <c r="M149"/>
    </row>
    <row r="150" spans="2:13" x14ac:dyDescent="0.3">
      <c r="B150" t="s">
        <v>1049</v>
      </c>
      <c r="C150">
        <v>2593</v>
      </c>
      <c r="D150">
        <v>178</v>
      </c>
      <c r="E150">
        <v>80179</v>
      </c>
      <c r="F150" t="s">
        <v>948</v>
      </c>
      <c r="G150" t="s">
        <v>951</v>
      </c>
      <c r="H150" s="2">
        <v>39839</v>
      </c>
      <c r="I150">
        <f>YEAR(Payment_Details__5[[#This Row],[Payment_Date]])</f>
        <v>2009</v>
      </c>
      <c r="J150" t="str">
        <f t="shared" si="9"/>
        <v>2005-2009</v>
      </c>
      <c r="K150" s="1" t="str">
        <f t="shared" si="10"/>
        <v>2009</v>
      </c>
      <c r="M150"/>
    </row>
    <row r="151" spans="2:13" x14ac:dyDescent="0.3">
      <c r="B151" t="s">
        <v>1059</v>
      </c>
      <c r="C151">
        <v>9807</v>
      </c>
      <c r="D151">
        <v>202</v>
      </c>
      <c r="E151">
        <v>63810</v>
      </c>
      <c r="F151" t="s">
        <v>948</v>
      </c>
      <c r="G151" t="s">
        <v>949</v>
      </c>
      <c r="H151" s="2">
        <v>37106</v>
      </c>
      <c r="I151">
        <f>YEAR(Payment_Details__5[[#This Row],[Payment_Date]])</f>
        <v>2001</v>
      </c>
      <c r="J151" t="str">
        <f t="shared" si="9"/>
        <v>2000-2004</v>
      </c>
      <c r="K151" s="1" t="str">
        <f t="shared" si="10"/>
        <v>2004</v>
      </c>
      <c r="M151"/>
    </row>
    <row r="152" spans="2:13" x14ac:dyDescent="0.3">
      <c r="B152" t="s">
        <v>1118</v>
      </c>
      <c r="C152">
        <v>2525</v>
      </c>
      <c r="D152">
        <v>632</v>
      </c>
      <c r="E152">
        <v>22261</v>
      </c>
      <c r="F152" t="s">
        <v>948</v>
      </c>
      <c r="G152" t="s">
        <v>949</v>
      </c>
      <c r="H152" s="2">
        <v>33963</v>
      </c>
      <c r="I152">
        <f>YEAR(Payment_Details__5[[#This Row],[Payment_Date]])</f>
        <v>1992</v>
      </c>
      <c r="J152" t="str">
        <f t="shared" si="9"/>
        <v>1990-1994</v>
      </c>
      <c r="K152" s="1" t="str">
        <f t="shared" si="10"/>
        <v>1994</v>
      </c>
      <c r="M152"/>
    </row>
    <row r="153" spans="2:13" x14ac:dyDescent="0.3">
      <c r="B153" t="s">
        <v>964</v>
      </c>
      <c r="C153">
        <v>1724</v>
      </c>
      <c r="D153">
        <v>25</v>
      </c>
      <c r="E153">
        <v>37286</v>
      </c>
      <c r="F153" t="s">
        <v>948</v>
      </c>
      <c r="G153" t="s">
        <v>949</v>
      </c>
      <c r="H153" s="2">
        <v>38124</v>
      </c>
      <c r="I153">
        <f>YEAR(Payment_Details__5[[#This Row],[Payment_Date]])</f>
        <v>2004</v>
      </c>
      <c r="J153" t="str">
        <f t="shared" si="9"/>
        <v>2000-2004</v>
      </c>
      <c r="K153" s="1" t="str">
        <f t="shared" si="10"/>
        <v>2004</v>
      </c>
      <c r="M153"/>
    </row>
    <row r="154" spans="2:13" x14ac:dyDescent="0.3">
      <c r="B154" t="s">
        <v>1119</v>
      </c>
      <c r="C154">
        <v>7146</v>
      </c>
      <c r="D154">
        <v>990</v>
      </c>
      <c r="E154">
        <v>73874</v>
      </c>
      <c r="F154" t="s">
        <v>948</v>
      </c>
      <c r="G154" t="s">
        <v>949</v>
      </c>
      <c r="H154" s="2">
        <v>37953</v>
      </c>
      <c r="I154">
        <f>YEAR(Payment_Details__5[[#This Row],[Payment_Date]])</f>
        <v>2003</v>
      </c>
      <c r="J154" t="str">
        <f t="shared" si="9"/>
        <v>2000-2004</v>
      </c>
      <c r="K154" s="1" t="str">
        <f t="shared" si="10"/>
        <v>2004</v>
      </c>
      <c r="M154"/>
    </row>
    <row r="155" spans="2:13" x14ac:dyDescent="0.3">
      <c r="B155" t="s">
        <v>1121</v>
      </c>
      <c r="C155">
        <v>563</v>
      </c>
      <c r="D155">
        <v>913</v>
      </c>
      <c r="E155">
        <v>20187</v>
      </c>
      <c r="F155" t="s">
        <v>954</v>
      </c>
      <c r="G155" t="s">
        <v>951</v>
      </c>
      <c r="H155" s="2"/>
      <c r="I155">
        <f>YEAR(Payment_Details__5[[#This Row],[Payment_Date]])</f>
        <v>1900</v>
      </c>
      <c r="J155" t="str">
        <f t="shared" si="9"/>
        <v>1900-1904</v>
      </c>
      <c r="K155" s="1" t="str">
        <f t="shared" si="10"/>
        <v>1904</v>
      </c>
      <c r="M155"/>
    </row>
    <row r="156" spans="2:13" x14ac:dyDescent="0.3">
      <c r="B156" t="s">
        <v>1103</v>
      </c>
      <c r="C156">
        <v>7771</v>
      </c>
      <c r="D156">
        <v>371</v>
      </c>
      <c r="E156">
        <v>51038</v>
      </c>
      <c r="F156" t="s">
        <v>954</v>
      </c>
      <c r="G156" t="s">
        <v>951</v>
      </c>
      <c r="H156" s="2"/>
      <c r="I156">
        <f>YEAR(Payment_Details__5[[#This Row],[Payment_Date]])</f>
        <v>1900</v>
      </c>
      <c r="J156" t="str">
        <f t="shared" si="9"/>
        <v>1900-1904</v>
      </c>
      <c r="K156" s="1" t="str">
        <f t="shared" si="10"/>
        <v>1904</v>
      </c>
      <c r="M156"/>
    </row>
    <row r="157" spans="2:13" x14ac:dyDescent="0.3">
      <c r="B157" t="s">
        <v>1120</v>
      </c>
      <c r="C157">
        <v>4789</v>
      </c>
      <c r="D157">
        <v>514</v>
      </c>
      <c r="E157">
        <v>89846</v>
      </c>
      <c r="F157" t="s">
        <v>954</v>
      </c>
      <c r="G157" t="s">
        <v>951</v>
      </c>
      <c r="H157" s="2"/>
      <c r="I157">
        <f>YEAR(Payment_Details__5[[#This Row],[Payment_Date]])</f>
        <v>1900</v>
      </c>
      <c r="J157" t="str">
        <f t="shared" si="9"/>
        <v>1900-1904</v>
      </c>
      <c r="K157" s="1" t="str">
        <f t="shared" si="10"/>
        <v>1904</v>
      </c>
      <c r="M157"/>
    </row>
    <row r="158" spans="2:13" x14ac:dyDescent="0.3">
      <c r="B158" t="s">
        <v>1122</v>
      </c>
      <c r="C158">
        <v>3221</v>
      </c>
      <c r="D158">
        <v>707</v>
      </c>
      <c r="E158">
        <v>59967</v>
      </c>
      <c r="F158" t="s">
        <v>954</v>
      </c>
      <c r="G158" t="s">
        <v>949</v>
      </c>
      <c r="H158" s="2"/>
      <c r="I158">
        <f>YEAR(Payment_Details__5[[#This Row],[Payment_Date]])</f>
        <v>1900</v>
      </c>
      <c r="J158" t="str">
        <f t="shared" si="9"/>
        <v>1900-1904</v>
      </c>
      <c r="K158" s="1" t="str">
        <f t="shared" si="10"/>
        <v>1904</v>
      </c>
      <c r="M158"/>
    </row>
    <row r="159" spans="2:13" x14ac:dyDescent="0.3">
      <c r="B159" t="s">
        <v>1114</v>
      </c>
      <c r="C159">
        <v>5197</v>
      </c>
      <c r="D159">
        <v>473</v>
      </c>
      <c r="E159">
        <v>59474</v>
      </c>
      <c r="F159" t="s">
        <v>948</v>
      </c>
      <c r="G159" t="s">
        <v>951</v>
      </c>
      <c r="H159" s="2">
        <v>40925</v>
      </c>
      <c r="I159">
        <f>YEAR(Payment_Details__5[[#This Row],[Payment_Date]])</f>
        <v>2012</v>
      </c>
      <c r="J159" t="str">
        <f t="shared" si="9"/>
        <v>2010-2014</v>
      </c>
      <c r="K159" s="1" t="str">
        <f t="shared" si="10"/>
        <v>2014</v>
      </c>
      <c r="M159"/>
    </row>
    <row r="160" spans="2:13" x14ac:dyDescent="0.3">
      <c r="B160" t="s">
        <v>1123</v>
      </c>
      <c r="C160">
        <v>8183</v>
      </c>
      <c r="D160">
        <v>847</v>
      </c>
      <c r="E160">
        <v>77342</v>
      </c>
      <c r="F160" t="s">
        <v>954</v>
      </c>
      <c r="G160" t="s">
        <v>951</v>
      </c>
      <c r="H160" s="2"/>
      <c r="I160">
        <f>YEAR(Payment_Details__5[[#This Row],[Payment_Date]])</f>
        <v>1900</v>
      </c>
      <c r="J160" t="str">
        <f t="shared" si="9"/>
        <v>1900-1904</v>
      </c>
      <c r="K160" s="1" t="str">
        <f t="shared" si="10"/>
        <v>1904</v>
      </c>
      <c r="M160"/>
    </row>
    <row r="161" spans="2:13" x14ac:dyDescent="0.3">
      <c r="B161" t="s">
        <v>1124</v>
      </c>
      <c r="C161">
        <v>1126</v>
      </c>
      <c r="D161">
        <v>815</v>
      </c>
      <c r="E161">
        <v>57460</v>
      </c>
      <c r="F161" t="s">
        <v>948</v>
      </c>
      <c r="G161" t="s">
        <v>951</v>
      </c>
      <c r="H161" s="2">
        <v>40239</v>
      </c>
      <c r="I161">
        <f>YEAR(Payment_Details__5[[#This Row],[Payment_Date]])</f>
        <v>2010</v>
      </c>
      <c r="J161" t="str">
        <f t="shared" si="9"/>
        <v>2010-2014</v>
      </c>
      <c r="K161" s="1" t="str">
        <f t="shared" si="10"/>
        <v>2014</v>
      </c>
      <c r="M161"/>
    </row>
    <row r="162" spans="2:13" x14ac:dyDescent="0.3">
      <c r="B162" t="s">
        <v>1126</v>
      </c>
      <c r="C162">
        <v>4899</v>
      </c>
      <c r="D162">
        <v>928</v>
      </c>
      <c r="E162">
        <v>74930</v>
      </c>
      <c r="F162" t="s">
        <v>954</v>
      </c>
      <c r="G162" t="s">
        <v>951</v>
      </c>
      <c r="H162" s="2"/>
      <c r="I162">
        <f>YEAR(Payment_Details__5[[#This Row],[Payment_Date]])</f>
        <v>1900</v>
      </c>
      <c r="J162" t="str">
        <f t="shared" si="9"/>
        <v>1900-1904</v>
      </c>
      <c r="K162" s="1" t="str">
        <f t="shared" si="10"/>
        <v>1904</v>
      </c>
      <c r="M162"/>
    </row>
    <row r="163" spans="2:13" x14ac:dyDescent="0.3">
      <c r="B163" t="s">
        <v>1065</v>
      </c>
      <c r="C163">
        <v>4732</v>
      </c>
      <c r="D163">
        <v>210</v>
      </c>
      <c r="E163">
        <v>89389</v>
      </c>
      <c r="F163" t="s">
        <v>954</v>
      </c>
      <c r="G163" t="s">
        <v>951</v>
      </c>
      <c r="H163" s="2"/>
      <c r="I163">
        <f>YEAR(Payment_Details__5[[#This Row],[Payment_Date]])</f>
        <v>1900</v>
      </c>
      <c r="J163" t="str">
        <f t="shared" si="9"/>
        <v>1900-1904</v>
      </c>
      <c r="K163" s="1" t="str">
        <f t="shared" si="10"/>
        <v>1904</v>
      </c>
      <c r="M163"/>
    </row>
    <row r="164" spans="2:13" x14ac:dyDescent="0.3">
      <c r="B164" t="s">
        <v>1127</v>
      </c>
      <c r="C164">
        <v>4103</v>
      </c>
      <c r="D164">
        <v>793</v>
      </c>
      <c r="E164">
        <v>86767</v>
      </c>
      <c r="F164" t="s">
        <v>954</v>
      </c>
      <c r="G164" t="s">
        <v>951</v>
      </c>
      <c r="H164" s="2"/>
      <c r="I164">
        <f>YEAR(Payment_Details__5[[#This Row],[Payment_Date]])</f>
        <v>1900</v>
      </c>
      <c r="J164" t="str">
        <f t="shared" si="9"/>
        <v>1900-1904</v>
      </c>
      <c r="K164" s="1" t="str">
        <f t="shared" si="10"/>
        <v>1904</v>
      </c>
      <c r="M164"/>
    </row>
    <row r="165" spans="2:13" x14ac:dyDescent="0.3">
      <c r="B165" t="s">
        <v>1128</v>
      </c>
      <c r="C165">
        <v>7861</v>
      </c>
      <c r="D165">
        <v>872</v>
      </c>
      <c r="E165">
        <v>42257</v>
      </c>
      <c r="F165" t="s">
        <v>948</v>
      </c>
      <c r="G165" t="s">
        <v>951</v>
      </c>
      <c r="H165" s="2">
        <v>39585</v>
      </c>
      <c r="I165">
        <f>YEAR(Payment_Details__5[[#This Row],[Payment_Date]])</f>
        <v>2008</v>
      </c>
      <c r="J165" t="str">
        <f t="shared" si="9"/>
        <v>2005-2009</v>
      </c>
      <c r="K165" s="1" t="str">
        <f t="shared" si="10"/>
        <v>2009</v>
      </c>
      <c r="M165"/>
    </row>
    <row r="166" spans="2:13" x14ac:dyDescent="0.3">
      <c r="B166" t="s">
        <v>1081</v>
      </c>
      <c r="C166">
        <v>7764</v>
      </c>
      <c r="D166">
        <v>298</v>
      </c>
      <c r="E166">
        <v>28987</v>
      </c>
      <c r="F166" t="s">
        <v>954</v>
      </c>
      <c r="G166" t="s">
        <v>951</v>
      </c>
      <c r="H166" s="2"/>
      <c r="I166">
        <f>YEAR(Payment_Details__5[[#This Row],[Payment_Date]])</f>
        <v>1900</v>
      </c>
      <c r="J166" t="str">
        <f t="shared" si="9"/>
        <v>1900-1904</v>
      </c>
      <c r="K166" s="1" t="str">
        <f t="shared" si="10"/>
        <v>1904</v>
      </c>
      <c r="M166"/>
    </row>
    <row r="167" spans="2:13" x14ac:dyDescent="0.3">
      <c r="B167" t="s">
        <v>1130</v>
      </c>
      <c r="C167">
        <v>5345</v>
      </c>
      <c r="D167">
        <v>941</v>
      </c>
      <c r="E167">
        <v>38952</v>
      </c>
      <c r="F167" t="s">
        <v>948</v>
      </c>
      <c r="G167" t="s">
        <v>951</v>
      </c>
      <c r="H167" s="2">
        <v>40418</v>
      </c>
      <c r="I167">
        <f>YEAR(Payment_Details__5[[#This Row],[Payment_Date]])</f>
        <v>2010</v>
      </c>
      <c r="J167" t="str">
        <f t="shared" ref="J167:J198" si="11">TEXT(INT((I167-1970)/5)*5+1970,"0000")&amp;"-"&amp;TEXT(INT((I167-1970)/5)*5+1974,"0000")</f>
        <v>2010-2014</v>
      </c>
      <c r="K167" s="1" t="str">
        <f t="shared" ref="K167:K198" si="12">RIGHT(J167, 4)</f>
        <v>2014</v>
      </c>
      <c r="M167"/>
    </row>
    <row r="168" spans="2:13" x14ac:dyDescent="0.3">
      <c r="B168" t="s">
        <v>1131</v>
      </c>
      <c r="C168">
        <v>6191</v>
      </c>
      <c r="D168">
        <v>731</v>
      </c>
      <c r="E168">
        <v>50635</v>
      </c>
      <c r="F168" t="s">
        <v>954</v>
      </c>
      <c r="G168" t="s">
        <v>951</v>
      </c>
      <c r="H168" s="2"/>
      <c r="I168">
        <f>YEAR(Payment_Details__5[[#This Row],[Payment_Date]])</f>
        <v>1900</v>
      </c>
      <c r="J168" t="str">
        <f t="shared" si="11"/>
        <v>1900-1904</v>
      </c>
      <c r="K168" s="1" t="str">
        <f t="shared" si="12"/>
        <v>1904</v>
      </c>
      <c r="M168"/>
    </row>
    <row r="169" spans="2:13" x14ac:dyDescent="0.3">
      <c r="B169" t="s">
        <v>1117</v>
      </c>
      <c r="C169">
        <v>310</v>
      </c>
      <c r="D169">
        <v>500</v>
      </c>
      <c r="E169">
        <v>32800</v>
      </c>
      <c r="F169" t="s">
        <v>954</v>
      </c>
      <c r="G169" t="s">
        <v>951</v>
      </c>
      <c r="H169" s="2"/>
      <c r="I169">
        <f>YEAR(Payment_Details__5[[#This Row],[Payment_Date]])</f>
        <v>1900</v>
      </c>
      <c r="J169" t="str">
        <f t="shared" si="11"/>
        <v>1900-1904</v>
      </c>
      <c r="K169" s="1" t="str">
        <f t="shared" si="12"/>
        <v>1904</v>
      </c>
      <c r="M169"/>
    </row>
    <row r="170" spans="2:13" x14ac:dyDescent="0.3">
      <c r="B170" t="s">
        <v>1032</v>
      </c>
      <c r="C170">
        <v>3095</v>
      </c>
      <c r="D170">
        <v>142</v>
      </c>
      <c r="E170">
        <v>67478</v>
      </c>
      <c r="F170" t="s">
        <v>954</v>
      </c>
      <c r="G170" t="s">
        <v>949</v>
      </c>
      <c r="H170" s="2"/>
      <c r="I170">
        <f>YEAR(Payment_Details__5[[#This Row],[Payment_Date]])</f>
        <v>1900</v>
      </c>
      <c r="J170" t="str">
        <f t="shared" si="11"/>
        <v>1900-1904</v>
      </c>
      <c r="K170" s="1" t="str">
        <f t="shared" si="12"/>
        <v>1904</v>
      </c>
      <c r="M170"/>
    </row>
    <row r="171" spans="2:13" x14ac:dyDescent="0.3">
      <c r="B171" t="s">
        <v>1134</v>
      </c>
      <c r="C171">
        <v>2159</v>
      </c>
      <c r="D171">
        <v>787</v>
      </c>
      <c r="E171">
        <v>24449</v>
      </c>
      <c r="F171" t="s">
        <v>948</v>
      </c>
      <c r="G171" t="s">
        <v>951</v>
      </c>
      <c r="H171" s="2">
        <v>40719</v>
      </c>
      <c r="I171">
        <f>YEAR(Payment_Details__5[[#This Row],[Payment_Date]])</f>
        <v>2011</v>
      </c>
      <c r="J171" t="str">
        <f t="shared" si="11"/>
        <v>2010-2014</v>
      </c>
      <c r="K171" s="1" t="str">
        <f t="shared" si="12"/>
        <v>2014</v>
      </c>
      <c r="M171"/>
    </row>
    <row r="172" spans="2:13" x14ac:dyDescent="0.3">
      <c r="B172" t="s">
        <v>1135</v>
      </c>
      <c r="C172">
        <v>3569</v>
      </c>
      <c r="D172">
        <v>749</v>
      </c>
      <c r="E172">
        <v>3119</v>
      </c>
      <c r="F172" t="s">
        <v>948</v>
      </c>
      <c r="G172" t="s">
        <v>949</v>
      </c>
      <c r="H172" s="2">
        <v>41822</v>
      </c>
      <c r="I172">
        <f>YEAR(Payment_Details__5[[#This Row],[Payment_Date]])</f>
        <v>2014</v>
      </c>
      <c r="J172" t="str">
        <f t="shared" si="11"/>
        <v>2010-2014</v>
      </c>
      <c r="K172" s="1" t="str">
        <f t="shared" si="12"/>
        <v>2014</v>
      </c>
      <c r="M172"/>
    </row>
    <row r="173" spans="2:13" x14ac:dyDescent="0.3">
      <c r="B173" t="s">
        <v>1083</v>
      </c>
      <c r="C173">
        <v>5958</v>
      </c>
      <c r="D173">
        <v>304</v>
      </c>
      <c r="E173">
        <v>13693</v>
      </c>
      <c r="F173" t="s">
        <v>948</v>
      </c>
      <c r="G173" t="s">
        <v>951</v>
      </c>
      <c r="H173" s="2">
        <v>38255</v>
      </c>
      <c r="I173">
        <f>YEAR(Payment_Details__5[[#This Row],[Payment_Date]])</f>
        <v>2004</v>
      </c>
      <c r="J173" t="str">
        <f t="shared" si="11"/>
        <v>2000-2004</v>
      </c>
      <c r="K173" s="1" t="str">
        <f t="shared" si="12"/>
        <v>2004</v>
      </c>
      <c r="M173"/>
    </row>
    <row r="174" spans="2:13" x14ac:dyDescent="0.3">
      <c r="B174" t="s">
        <v>967</v>
      </c>
      <c r="C174">
        <v>1275</v>
      </c>
      <c r="D174">
        <v>30</v>
      </c>
      <c r="E174">
        <v>80796</v>
      </c>
      <c r="F174" t="s">
        <v>948</v>
      </c>
      <c r="G174" t="s">
        <v>951</v>
      </c>
      <c r="H174" s="2">
        <v>40246</v>
      </c>
      <c r="I174">
        <f>YEAR(Payment_Details__5[[#This Row],[Payment_Date]])</f>
        <v>2010</v>
      </c>
      <c r="J174" t="str">
        <f t="shared" si="11"/>
        <v>2010-2014</v>
      </c>
      <c r="K174" s="1" t="str">
        <f t="shared" si="12"/>
        <v>2014</v>
      </c>
      <c r="M174"/>
    </row>
    <row r="175" spans="2:13" x14ac:dyDescent="0.3">
      <c r="B175" t="s">
        <v>1116</v>
      </c>
      <c r="C175">
        <v>6357</v>
      </c>
      <c r="D175">
        <v>477</v>
      </c>
      <c r="E175">
        <v>19804</v>
      </c>
      <c r="F175" t="s">
        <v>954</v>
      </c>
      <c r="G175" t="s">
        <v>951</v>
      </c>
      <c r="H175" s="2"/>
      <c r="I175">
        <f>YEAR(Payment_Details__5[[#This Row],[Payment_Date]])</f>
        <v>1900</v>
      </c>
      <c r="J175" t="str">
        <f t="shared" si="11"/>
        <v>1900-1904</v>
      </c>
      <c r="K175" s="1" t="str">
        <f t="shared" si="12"/>
        <v>1904</v>
      </c>
      <c r="M175"/>
    </row>
    <row r="176" spans="2:13" x14ac:dyDescent="0.3">
      <c r="B176" t="s">
        <v>984</v>
      </c>
      <c r="C176">
        <v>4551</v>
      </c>
      <c r="D176">
        <v>52</v>
      </c>
      <c r="E176">
        <v>75766</v>
      </c>
      <c r="F176" t="s">
        <v>954</v>
      </c>
      <c r="G176" t="s">
        <v>949</v>
      </c>
      <c r="H176" s="2"/>
      <c r="I176">
        <f>YEAR(Payment_Details__5[[#This Row],[Payment_Date]])</f>
        <v>1900</v>
      </c>
      <c r="J176" t="str">
        <f t="shared" si="11"/>
        <v>1900-1904</v>
      </c>
      <c r="K176" s="1" t="str">
        <f t="shared" si="12"/>
        <v>1904</v>
      </c>
      <c r="M176"/>
    </row>
    <row r="177" spans="2:13" x14ac:dyDescent="0.3">
      <c r="B177" t="s">
        <v>999</v>
      </c>
      <c r="C177">
        <v>4252</v>
      </c>
      <c r="D177">
        <v>73</v>
      </c>
      <c r="E177">
        <v>74338</v>
      </c>
      <c r="F177" t="s">
        <v>954</v>
      </c>
      <c r="G177" t="s">
        <v>951</v>
      </c>
      <c r="H177" s="2"/>
      <c r="I177">
        <f>YEAR(Payment_Details__5[[#This Row],[Payment_Date]])</f>
        <v>1900</v>
      </c>
      <c r="J177" t="str">
        <f t="shared" si="11"/>
        <v>1900-1904</v>
      </c>
      <c r="K177" s="1" t="str">
        <f t="shared" si="12"/>
        <v>1904</v>
      </c>
      <c r="M177"/>
    </row>
    <row r="178" spans="2:13" x14ac:dyDescent="0.3">
      <c r="B178" t="s">
        <v>1137</v>
      </c>
      <c r="C178">
        <v>2096</v>
      </c>
      <c r="D178">
        <v>691</v>
      </c>
      <c r="E178">
        <v>73423</v>
      </c>
      <c r="F178" t="s">
        <v>948</v>
      </c>
      <c r="G178" t="s">
        <v>949</v>
      </c>
      <c r="H178" s="2">
        <v>41141</v>
      </c>
      <c r="I178">
        <f>YEAR(Payment_Details__5[[#This Row],[Payment_Date]])</f>
        <v>2012</v>
      </c>
      <c r="J178" t="str">
        <f t="shared" si="11"/>
        <v>2010-2014</v>
      </c>
      <c r="K178" s="1" t="str">
        <f t="shared" si="12"/>
        <v>2014</v>
      </c>
      <c r="M178"/>
    </row>
    <row r="179" spans="2:13" x14ac:dyDescent="0.3">
      <c r="B179" t="s">
        <v>1139</v>
      </c>
      <c r="C179">
        <v>5209</v>
      </c>
      <c r="D179">
        <v>786</v>
      </c>
      <c r="E179">
        <v>91842</v>
      </c>
      <c r="F179" t="s">
        <v>948</v>
      </c>
      <c r="G179" t="s">
        <v>951</v>
      </c>
      <c r="H179" s="2">
        <v>28003</v>
      </c>
      <c r="I179">
        <f>YEAR(Payment_Details__5[[#This Row],[Payment_Date]])</f>
        <v>1976</v>
      </c>
      <c r="J179" t="str">
        <f t="shared" si="11"/>
        <v>1975-1979</v>
      </c>
      <c r="K179" s="1" t="str">
        <f t="shared" si="12"/>
        <v>1979</v>
      </c>
      <c r="M179"/>
    </row>
    <row r="180" spans="2:13" x14ac:dyDescent="0.3">
      <c r="B180" t="s">
        <v>993</v>
      </c>
      <c r="C180">
        <v>9271</v>
      </c>
      <c r="D180">
        <v>68</v>
      </c>
      <c r="E180">
        <v>81148</v>
      </c>
      <c r="F180" t="s">
        <v>954</v>
      </c>
      <c r="G180" t="s">
        <v>951</v>
      </c>
      <c r="H180" s="2"/>
      <c r="I180">
        <f>YEAR(Payment_Details__5[[#This Row],[Payment_Date]])</f>
        <v>1900</v>
      </c>
      <c r="J180" t="str">
        <f t="shared" si="11"/>
        <v>1900-1904</v>
      </c>
      <c r="K180" s="1" t="str">
        <f t="shared" si="12"/>
        <v>1904</v>
      </c>
      <c r="M180"/>
    </row>
    <row r="181" spans="2:13" x14ac:dyDescent="0.3">
      <c r="B181" t="s">
        <v>1136</v>
      </c>
      <c r="C181">
        <v>6772</v>
      </c>
      <c r="D181">
        <v>630</v>
      </c>
      <c r="E181">
        <v>96963</v>
      </c>
      <c r="F181" t="s">
        <v>948</v>
      </c>
      <c r="G181" t="s">
        <v>951</v>
      </c>
      <c r="H181" s="2">
        <v>40085</v>
      </c>
      <c r="I181">
        <f>YEAR(Payment_Details__5[[#This Row],[Payment_Date]])</f>
        <v>2009</v>
      </c>
      <c r="J181" t="str">
        <f t="shared" si="11"/>
        <v>2005-2009</v>
      </c>
      <c r="K181" s="1" t="str">
        <f t="shared" si="12"/>
        <v>2009</v>
      </c>
      <c r="M181"/>
    </row>
    <row r="182" spans="2:13" x14ac:dyDescent="0.3">
      <c r="B182" t="s">
        <v>1100</v>
      </c>
      <c r="C182">
        <v>4628</v>
      </c>
      <c r="D182">
        <v>357</v>
      </c>
      <c r="E182">
        <v>88092</v>
      </c>
      <c r="F182" t="s">
        <v>954</v>
      </c>
      <c r="G182" t="s">
        <v>951</v>
      </c>
      <c r="H182" s="2"/>
      <c r="I182">
        <f>YEAR(Payment_Details__5[[#This Row],[Payment_Date]])</f>
        <v>1900</v>
      </c>
      <c r="J182" t="str">
        <f t="shared" si="11"/>
        <v>1900-1904</v>
      </c>
      <c r="K182" s="1" t="str">
        <f t="shared" si="12"/>
        <v>1904</v>
      </c>
      <c r="M182"/>
    </row>
    <row r="183" spans="2:13" x14ac:dyDescent="0.3">
      <c r="B183" t="s">
        <v>1110</v>
      </c>
      <c r="C183">
        <v>3853</v>
      </c>
      <c r="D183">
        <v>455</v>
      </c>
      <c r="E183">
        <v>66397</v>
      </c>
      <c r="F183" t="s">
        <v>954</v>
      </c>
      <c r="G183" t="s">
        <v>949</v>
      </c>
      <c r="H183" s="2"/>
      <c r="I183">
        <f>YEAR(Payment_Details__5[[#This Row],[Payment_Date]])</f>
        <v>1900</v>
      </c>
      <c r="J183" t="str">
        <f t="shared" si="11"/>
        <v>1900-1904</v>
      </c>
      <c r="K183" s="1" t="str">
        <f t="shared" si="12"/>
        <v>1904</v>
      </c>
      <c r="M183"/>
    </row>
    <row r="184" spans="2:13" x14ac:dyDescent="0.3">
      <c r="B184" t="s">
        <v>1141</v>
      </c>
      <c r="C184">
        <v>515</v>
      </c>
      <c r="D184">
        <v>947</v>
      </c>
      <c r="E184">
        <v>1714</v>
      </c>
      <c r="F184" t="s">
        <v>948</v>
      </c>
      <c r="G184" t="s">
        <v>949</v>
      </c>
      <c r="H184" s="2">
        <v>31897</v>
      </c>
      <c r="I184">
        <f>YEAR(Payment_Details__5[[#This Row],[Payment_Date]])</f>
        <v>1987</v>
      </c>
      <c r="J184" t="str">
        <f t="shared" si="11"/>
        <v>1985-1989</v>
      </c>
      <c r="K184" s="1" t="str">
        <f t="shared" si="12"/>
        <v>1989</v>
      </c>
      <c r="M184"/>
    </row>
    <row r="185" spans="2:13" x14ac:dyDescent="0.3">
      <c r="B185" t="s">
        <v>1133</v>
      </c>
      <c r="C185">
        <v>7513</v>
      </c>
      <c r="D185">
        <v>589</v>
      </c>
      <c r="E185">
        <v>5059</v>
      </c>
      <c r="F185" t="s">
        <v>954</v>
      </c>
      <c r="G185" t="s">
        <v>949</v>
      </c>
      <c r="H185" s="2"/>
      <c r="I185">
        <f>YEAR(Payment_Details__5[[#This Row],[Payment_Date]])</f>
        <v>1900</v>
      </c>
      <c r="J185" t="str">
        <f t="shared" si="11"/>
        <v>1900-1904</v>
      </c>
      <c r="K185" s="1" t="str">
        <f t="shared" si="12"/>
        <v>1904</v>
      </c>
      <c r="M185"/>
    </row>
    <row r="186" spans="2:13" x14ac:dyDescent="0.3">
      <c r="B186" t="s">
        <v>1142</v>
      </c>
      <c r="C186">
        <v>9030</v>
      </c>
      <c r="D186">
        <v>863</v>
      </c>
      <c r="E186">
        <v>66582</v>
      </c>
      <c r="F186" t="s">
        <v>954</v>
      </c>
      <c r="G186" t="s">
        <v>949</v>
      </c>
      <c r="H186" s="2"/>
      <c r="I186">
        <f>YEAR(Payment_Details__5[[#This Row],[Payment_Date]])</f>
        <v>1900</v>
      </c>
      <c r="J186" t="str">
        <f t="shared" si="11"/>
        <v>1900-1904</v>
      </c>
      <c r="K186" s="1" t="str">
        <f t="shared" si="12"/>
        <v>1904</v>
      </c>
      <c r="M186"/>
    </row>
    <row r="187" spans="2:13" x14ac:dyDescent="0.3">
      <c r="B187" t="s">
        <v>1138</v>
      </c>
      <c r="C187">
        <v>2378</v>
      </c>
      <c r="D187">
        <v>668</v>
      </c>
      <c r="E187">
        <v>42143</v>
      </c>
      <c r="F187" t="s">
        <v>948</v>
      </c>
      <c r="G187" t="s">
        <v>949</v>
      </c>
      <c r="H187" s="2">
        <v>26466</v>
      </c>
      <c r="I187">
        <f>YEAR(Payment_Details__5[[#This Row],[Payment_Date]])</f>
        <v>1972</v>
      </c>
      <c r="J187" t="str">
        <f t="shared" si="11"/>
        <v>1970-1974</v>
      </c>
      <c r="K187" s="1" t="str">
        <f t="shared" si="12"/>
        <v>1974</v>
      </c>
      <c r="M187"/>
    </row>
    <row r="188" spans="2:13" x14ac:dyDescent="0.3">
      <c r="B188" t="s">
        <v>1062</v>
      </c>
      <c r="C188">
        <v>5894</v>
      </c>
      <c r="D188">
        <v>206</v>
      </c>
      <c r="E188">
        <v>27741</v>
      </c>
      <c r="F188" t="s">
        <v>954</v>
      </c>
      <c r="G188" t="s">
        <v>951</v>
      </c>
      <c r="H188" s="2"/>
      <c r="I188">
        <f>YEAR(Payment_Details__5[[#This Row],[Payment_Date]])</f>
        <v>1900</v>
      </c>
      <c r="J188" t="str">
        <f t="shared" si="11"/>
        <v>1900-1904</v>
      </c>
      <c r="K188" s="1" t="str">
        <f t="shared" si="12"/>
        <v>1904</v>
      </c>
      <c r="M188"/>
    </row>
    <row r="189" spans="2:13" x14ac:dyDescent="0.3">
      <c r="B189" t="s">
        <v>1144</v>
      </c>
      <c r="C189">
        <v>7587</v>
      </c>
      <c r="D189">
        <v>835</v>
      </c>
      <c r="E189">
        <v>696</v>
      </c>
      <c r="F189" t="s">
        <v>954</v>
      </c>
      <c r="G189" t="s">
        <v>949</v>
      </c>
      <c r="H189" s="2"/>
      <c r="I189">
        <f>YEAR(Payment_Details__5[[#This Row],[Payment_Date]])</f>
        <v>1900</v>
      </c>
      <c r="J189" t="str">
        <f t="shared" si="11"/>
        <v>1900-1904</v>
      </c>
      <c r="K189" s="1" t="str">
        <f t="shared" si="12"/>
        <v>1904</v>
      </c>
      <c r="M189"/>
    </row>
    <row r="190" spans="2:13" x14ac:dyDescent="0.3">
      <c r="B190" t="s">
        <v>1091</v>
      </c>
      <c r="C190">
        <v>1424</v>
      </c>
      <c r="D190">
        <v>315</v>
      </c>
      <c r="E190">
        <v>37660</v>
      </c>
      <c r="F190" t="s">
        <v>954</v>
      </c>
      <c r="G190" t="s">
        <v>949</v>
      </c>
      <c r="H190" s="2"/>
      <c r="I190">
        <f>YEAR(Payment_Details__5[[#This Row],[Payment_Date]])</f>
        <v>1900</v>
      </c>
      <c r="J190" t="str">
        <f t="shared" si="11"/>
        <v>1900-1904</v>
      </c>
      <c r="K190" s="1" t="str">
        <f t="shared" si="12"/>
        <v>1904</v>
      </c>
      <c r="M190"/>
    </row>
    <row r="191" spans="2:13" x14ac:dyDescent="0.3">
      <c r="B191" t="s">
        <v>1129</v>
      </c>
      <c r="C191">
        <v>5214</v>
      </c>
      <c r="D191">
        <v>553</v>
      </c>
      <c r="E191">
        <v>16299</v>
      </c>
      <c r="F191" t="s">
        <v>954</v>
      </c>
      <c r="G191" t="s">
        <v>949</v>
      </c>
      <c r="H191" s="2"/>
      <c r="I191">
        <f>YEAR(Payment_Details__5[[#This Row],[Payment_Date]])</f>
        <v>1900</v>
      </c>
      <c r="J191" t="str">
        <f t="shared" si="11"/>
        <v>1900-1904</v>
      </c>
      <c r="K191" s="1" t="str">
        <f t="shared" si="12"/>
        <v>1904</v>
      </c>
      <c r="M191"/>
    </row>
    <row r="192" spans="2:13" x14ac:dyDescent="0.3">
      <c r="B192" t="s">
        <v>1145</v>
      </c>
      <c r="C192">
        <v>8249</v>
      </c>
      <c r="D192">
        <v>861</v>
      </c>
      <c r="E192">
        <v>16690</v>
      </c>
      <c r="F192" t="s">
        <v>948</v>
      </c>
      <c r="G192" t="s">
        <v>949</v>
      </c>
      <c r="H192" s="2">
        <v>35321</v>
      </c>
      <c r="I192">
        <f>YEAR(Payment_Details__5[[#This Row],[Payment_Date]])</f>
        <v>1996</v>
      </c>
      <c r="J192" t="str">
        <f t="shared" si="11"/>
        <v>1995-1999</v>
      </c>
      <c r="K192" s="1" t="str">
        <f t="shared" si="12"/>
        <v>1999</v>
      </c>
      <c r="M192"/>
    </row>
    <row r="193" spans="2:13" x14ac:dyDescent="0.3">
      <c r="B193" t="s">
        <v>1078</v>
      </c>
      <c r="C193">
        <v>3172</v>
      </c>
      <c r="D193">
        <v>279</v>
      </c>
      <c r="E193">
        <v>21003</v>
      </c>
      <c r="F193" t="s">
        <v>954</v>
      </c>
      <c r="G193" t="s">
        <v>949</v>
      </c>
      <c r="H193" s="2"/>
      <c r="I193">
        <f>YEAR(Payment_Details__5[[#This Row],[Payment_Date]])</f>
        <v>1900</v>
      </c>
      <c r="J193" t="str">
        <f t="shared" si="11"/>
        <v>1900-1904</v>
      </c>
      <c r="K193" s="1" t="str">
        <f t="shared" si="12"/>
        <v>1904</v>
      </c>
      <c r="M193"/>
    </row>
    <row r="194" spans="2:13" x14ac:dyDescent="0.3">
      <c r="B194" t="s">
        <v>1002</v>
      </c>
      <c r="C194">
        <v>5489</v>
      </c>
      <c r="D194">
        <v>75</v>
      </c>
      <c r="E194">
        <v>93642</v>
      </c>
      <c r="F194" t="s">
        <v>948</v>
      </c>
      <c r="G194" t="s">
        <v>951</v>
      </c>
      <c r="H194" s="2">
        <v>37507</v>
      </c>
      <c r="I194">
        <f>YEAR(Payment_Details__5[[#This Row],[Payment_Date]])</f>
        <v>2002</v>
      </c>
      <c r="J194" t="str">
        <f t="shared" si="11"/>
        <v>2000-2004</v>
      </c>
      <c r="K194" s="1" t="str">
        <f t="shared" si="12"/>
        <v>2004</v>
      </c>
      <c r="M194"/>
    </row>
    <row r="195" spans="2:13" x14ac:dyDescent="0.3">
      <c r="B195" t="s">
        <v>1146</v>
      </c>
      <c r="C195">
        <v>2037</v>
      </c>
      <c r="D195">
        <v>895</v>
      </c>
      <c r="E195">
        <v>34832</v>
      </c>
      <c r="F195" t="s">
        <v>954</v>
      </c>
      <c r="G195" t="s">
        <v>951</v>
      </c>
      <c r="H195" s="2"/>
      <c r="I195">
        <f>YEAR(Payment_Details__5[[#This Row],[Payment_Date]])</f>
        <v>1900</v>
      </c>
      <c r="J195" t="str">
        <f t="shared" si="11"/>
        <v>1900-1904</v>
      </c>
      <c r="K195" s="1" t="str">
        <f t="shared" si="12"/>
        <v>1904</v>
      </c>
      <c r="M195"/>
    </row>
    <row r="196" spans="2:13" x14ac:dyDescent="0.3">
      <c r="B196" t="s">
        <v>1147</v>
      </c>
      <c r="C196">
        <v>2401</v>
      </c>
      <c r="D196">
        <v>866</v>
      </c>
      <c r="E196">
        <v>59176</v>
      </c>
      <c r="F196" t="s">
        <v>948</v>
      </c>
      <c r="G196" t="s">
        <v>951</v>
      </c>
      <c r="H196" s="2">
        <v>34700</v>
      </c>
      <c r="I196">
        <f>YEAR(Payment_Details__5[[#This Row],[Payment_Date]])</f>
        <v>1995</v>
      </c>
      <c r="J196" t="str">
        <f t="shared" si="11"/>
        <v>1995-1999</v>
      </c>
      <c r="K196" s="1" t="str">
        <f t="shared" si="12"/>
        <v>1999</v>
      </c>
      <c r="M196"/>
    </row>
    <row r="197" spans="2:13" x14ac:dyDescent="0.3">
      <c r="B197" t="s">
        <v>1148</v>
      </c>
      <c r="C197">
        <v>1303</v>
      </c>
      <c r="D197">
        <v>792</v>
      </c>
      <c r="E197">
        <v>3846</v>
      </c>
      <c r="F197" t="s">
        <v>954</v>
      </c>
      <c r="G197" t="s">
        <v>951</v>
      </c>
      <c r="H197" s="2"/>
      <c r="I197">
        <f>YEAR(Payment_Details__5[[#This Row],[Payment_Date]])</f>
        <v>1900</v>
      </c>
      <c r="J197" t="str">
        <f t="shared" si="11"/>
        <v>1900-1904</v>
      </c>
      <c r="K197" s="1" t="str">
        <f t="shared" si="12"/>
        <v>1904</v>
      </c>
      <c r="M197"/>
    </row>
    <row r="198" spans="2:13" x14ac:dyDescent="0.3">
      <c r="B198" t="s">
        <v>1054</v>
      </c>
      <c r="C198">
        <v>6798</v>
      </c>
      <c r="D198">
        <v>191</v>
      </c>
      <c r="E198">
        <v>17651</v>
      </c>
      <c r="F198" t="s">
        <v>948</v>
      </c>
      <c r="G198" t="s">
        <v>949</v>
      </c>
      <c r="H198" s="2">
        <v>32798</v>
      </c>
      <c r="I198">
        <f>YEAR(Payment_Details__5[[#This Row],[Payment_Date]])</f>
        <v>1989</v>
      </c>
      <c r="J198" t="str">
        <f t="shared" si="11"/>
        <v>1985-1989</v>
      </c>
      <c r="K198" s="1" t="str">
        <f t="shared" si="12"/>
        <v>1989</v>
      </c>
      <c r="M198"/>
    </row>
    <row r="199" spans="2:13" x14ac:dyDescent="0.3">
      <c r="B199" t="s">
        <v>990</v>
      </c>
      <c r="C199">
        <v>9917</v>
      </c>
      <c r="D199">
        <v>59</v>
      </c>
      <c r="E199">
        <v>2282</v>
      </c>
      <c r="F199" t="s">
        <v>954</v>
      </c>
      <c r="G199" t="s">
        <v>949</v>
      </c>
      <c r="H199" s="2"/>
      <c r="I199">
        <f>YEAR(Payment_Details__5[[#This Row],[Payment_Date]])</f>
        <v>1900</v>
      </c>
      <c r="J199" t="str">
        <f t="shared" ref="J199:J206" si="13">TEXT(INT((I199-1970)/5)*5+1970,"0000")&amp;"-"&amp;TEXT(INT((I199-1970)/5)*5+1974,"0000")</f>
        <v>1900-1904</v>
      </c>
      <c r="K199" s="1" t="str">
        <f t="shared" ref="K199:K206" si="14">RIGHT(J199, 4)</f>
        <v>1904</v>
      </c>
      <c r="M199"/>
    </row>
    <row r="200" spans="2:13" x14ac:dyDescent="0.3">
      <c r="B200" t="s">
        <v>1143</v>
      </c>
      <c r="C200">
        <v>2969</v>
      </c>
      <c r="D200">
        <v>748</v>
      </c>
      <c r="E200">
        <v>49908</v>
      </c>
      <c r="F200" t="s">
        <v>954</v>
      </c>
      <c r="G200" t="s">
        <v>949</v>
      </c>
      <c r="H200" s="2"/>
      <c r="I200">
        <f>YEAR(Payment_Details__5[[#This Row],[Payment_Date]])</f>
        <v>1900</v>
      </c>
      <c r="J200" t="str">
        <f t="shared" si="13"/>
        <v>1900-1904</v>
      </c>
      <c r="K200" s="1" t="str">
        <f t="shared" si="14"/>
        <v>1904</v>
      </c>
      <c r="M200"/>
    </row>
    <row r="201" spans="2:13" x14ac:dyDescent="0.3">
      <c r="B201" t="s">
        <v>1140</v>
      </c>
      <c r="C201">
        <v>8737</v>
      </c>
      <c r="D201">
        <v>693</v>
      </c>
      <c r="E201">
        <v>68886</v>
      </c>
      <c r="F201" t="s">
        <v>954</v>
      </c>
      <c r="G201" t="s">
        <v>951</v>
      </c>
      <c r="H201" s="2"/>
      <c r="I201">
        <f>YEAR(Payment_Details__5[[#This Row],[Payment_Date]])</f>
        <v>1900</v>
      </c>
      <c r="J201" t="str">
        <f t="shared" si="13"/>
        <v>1900-1904</v>
      </c>
      <c r="K201" s="1" t="str">
        <f t="shared" si="14"/>
        <v>1904</v>
      </c>
      <c r="M201"/>
    </row>
    <row r="202" spans="2:13" x14ac:dyDescent="0.3">
      <c r="B202" t="s">
        <v>1149</v>
      </c>
      <c r="C202">
        <v>2104</v>
      </c>
      <c r="D202">
        <v>955</v>
      </c>
      <c r="E202">
        <v>41456</v>
      </c>
      <c r="F202" t="s">
        <v>948</v>
      </c>
      <c r="G202" t="s">
        <v>949</v>
      </c>
      <c r="H202" s="2">
        <v>33965</v>
      </c>
      <c r="I202">
        <f>YEAR(Payment_Details__5[[#This Row],[Payment_Date]])</f>
        <v>1992</v>
      </c>
      <c r="J202" t="str">
        <f t="shared" si="13"/>
        <v>1990-1994</v>
      </c>
      <c r="K202" s="1" t="str">
        <f t="shared" si="14"/>
        <v>1994</v>
      </c>
      <c r="M202"/>
    </row>
    <row r="203" spans="2:13" x14ac:dyDescent="0.3">
      <c r="B203" t="s">
        <v>1125</v>
      </c>
      <c r="C203">
        <v>1702</v>
      </c>
      <c r="D203">
        <v>538</v>
      </c>
      <c r="E203">
        <v>39488</v>
      </c>
      <c r="F203" t="s">
        <v>954</v>
      </c>
      <c r="G203" t="s">
        <v>951</v>
      </c>
      <c r="H203" s="2"/>
      <c r="I203">
        <f>YEAR(Payment_Details__5[[#This Row],[Payment_Date]])</f>
        <v>1900</v>
      </c>
      <c r="J203" t="str">
        <f t="shared" si="13"/>
        <v>1900-1904</v>
      </c>
      <c r="K203" s="1" t="str">
        <f t="shared" si="14"/>
        <v>1904</v>
      </c>
      <c r="M203"/>
    </row>
    <row r="204" spans="2:13" x14ac:dyDescent="0.3">
      <c r="B204" t="s">
        <v>1044</v>
      </c>
      <c r="C204">
        <v>8933</v>
      </c>
      <c r="D204">
        <v>169</v>
      </c>
      <c r="E204">
        <v>75362</v>
      </c>
      <c r="F204" t="s">
        <v>948</v>
      </c>
      <c r="G204" t="s">
        <v>951</v>
      </c>
      <c r="H204" s="2">
        <v>42971</v>
      </c>
      <c r="I204">
        <f>YEAR(Payment_Details__5[[#This Row],[Payment_Date]])</f>
        <v>2017</v>
      </c>
      <c r="J204" t="str">
        <f t="shared" si="13"/>
        <v>2015-2019</v>
      </c>
      <c r="K204" s="1" t="str">
        <f t="shared" si="14"/>
        <v>2019</v>
      </c>
      <c r="M204"/>
    </row>
    <row r="205" spans="2:13" x14ac:dyDescent="0.3">
      <c r="B205" t="s">
        <v>1150</v>
      </c>
      <c r="C205">
        <v>3624</v>
      </c>
      <c r="D205">
        <v>924</v>
      </c>
      <c r="E205">
        <v>73137</v>
      </c>
      <c r="F205" t="s">
        <v>948</v>
      </c>
      <c r="G205" t="s">
        <v>949</v>
      </c>
      <c r="H205" s="2">
        <v>42083</v>
      </c>
      <c r="I205">
        <f>YEAR(Payment_Details__5[[#This Row],[Payment_Date]])</f>
        <v>2015</v>
      </c>
      <c r="J205" t="str">
        <f t="shared" si="13"/>
        <v>2015-2019</v>
      </c>
      <c r="K205" s="1" t="str">
        <f t="shared" si="14"/>
        <v>2019</v>
      </c>
      <c r="M205"/>
    </row>
    <row r="206" spans="2:13" x14ac:dyDescent="0.3">
      <c r="B206" t="s">
        <v>1132</v>
      </c>
      <c r="C206">
        <v>4892</v>
      </c>
      <c r="D206">
        <v>579</v>
      </c>
      <c r="E206">
        <v>77570</v>
      </c>
      <c r="F206" t="s">
        <v>954</v>
      </c>
      <c r="G206" t="s">
        <v>949</v>
      </c>
      <c r="H206" s="2"/>
      <c r="I206">
        <f>YEAR(Payment_Details__5[[#This Row],[Payment_Date]])</f>
        <v>1900</v>
      </c>
      <c r="J206" t="str">
        <f t="shared" si="13"/>
        <v>1900-1904</v>
      </c>
      <c r="K206" s="1" t="str">
        <f t="shared" si="14"/>
        <v>1904</v>
      </c>
      <c r="M206"/>
    </row>
  </sheetData>
  <mergeCells count="2">
    <mergeCell ref="B2:L2"/>
    <mergeCell ref="B3:L4"/>
  </mergeCells>
  <phoneticPr fontId="1" type="noConversion"/>
  <pageMargins left="0.7" right="0.7" top="0.75" bottom="0.75" header="0.3" footer="0.3"/>
  <ignoredErrors>
    <ignoredError sqref="Q7:Q55" calculatedColumn="1"/>
  </ignoredErrors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C862-602F-4BD4-AF79-365C5818C097}">
  <dimension ref="A1:H56"/>
  <sheetViews>
    <sheetView topLeftCell="A7" workbookViewId="0">
      <selection activeCell="H31" sqref="H31"/>
    </sheetView>
  </sheetViews>
  <sheetFormatPr defaultRowHeight="14.4" x14ac:dyDescent="0.3"/>
  <cols>
    <col min="1" max="1" width="10.44140625" customWidth="1"/>
    <col min="2" max="2" width="10.6640625" customWidth="1"/>
    <col min="3" max="3" width="10.33203125" customWidth="1"/>
    <col min="4" max="4" width="25.109375" customWidth="1"/>
    <col min="5" max="5" width="24.88671875" customWidth="1"/>
    <col min="7" max="7" width="10.33203125" customWidth="1"/>
    <col min="8" max="8" width="13.44140625" customWidth="1"/>
  </cols>
  <sheetData>
    <row r="1" spans="1:8" x14ac:dyDescent="0.3">
      <c r="A1" t="s">
        <v>1698</v>
      </c>
      <c r="B1" t="s">
        <v>1699</v>
      </c>
      <c r="C1" t="s">
        <v>1700</v>
      </c>
      <c r="D1" t="s">
        <v>1701</v>
      </c>
      <c r="E1" t="s">
        <v>1702</v>
      </c>
      <c r="G1" t="s">
        <v>1703</v>
      </c>
      <c r="H1" t="s">
        <v>1704</v>
      </c>
    </row>
    <row r="2" spans="1:8" x14ac:dyDescent="0.3">
      <c r="A2">
        <v>1971</v>
      </c>
      <c r="B2">
        <v>56881</v>
      </c>
      <c r="G2" t="s">
        <v>1705</v>
      </c>
      <c r="H2" s="17">
        <f>_xlfn.FORECAST.ETS.STAT($B$2:$B$50,$A$2:$A$50,1,0,1)</f>
        <v>2E-3</v>
      </c>
    </row>
    <row r="3" spans="1:8" x14ac:dyDescent="0.3">
      <c r="A3">
        <v>1972</v>
      </c>
      <c r="B3">
        <v>42143</v>
      </c>
      <c r="G3" t="s">
        <v>1706</v>
      </c>
      <c r="H3" s="17">
        <f>_xlfn.FORECAST.ETS.STAT($B$2:$B$50,$A$2:$A$50,2,0,1)</f>
        <v>1E-3</v>
      </c>
    </row>
    <row r="4" spans="1:8" x14ac:dyDescent="0.3">
      <c r="A4">
        <v>1973</v>
      </c>
      <c r="B4">
        <v>0</v>
      </c>
      <c r="G4" t="s">
        <v>1707</v>
      </c>
      <c r="H4" s="17">
        <f>_xlfn.FORECAST.ETS.STAT($B$2:$B$50,$A$2:$A$50,3,0,1)</f>
        <v>2.2204460492503131E-16</v>
      </c>
    </row>
    <row r="5" spans="1:8" x14ac:dyDescent="0.3">
      <c r="A5">
        <v>1974</v>
      </c>
      <c r="B5">
        <v>559</v>
      </c>
      <c r="G5" t="s">
        <v>1708</v>
      </c>
      <c r="H5" s="17">
        <f>_xlfn.FORECAST.ETS.STAT($B$2:$B$50,$A$2:$A$50,4,0,1)</f>
        <v>0.92774097230076857</v>
      </c>
    </row>
    <row r="6" spans="1:8" x14ac:dyDescent="0.3">
      <c r="A6">
        <v>1975</v>
      </c>
      <c r="B6">
        <v>51472</v>
      </c>
      <c r="G6" t="s">
        <v>1709</v>
      </c>
      <c r="H6" s="17">
        <f>_xlfn.FORECAST.ETS.STAT($B$2:$B$50,$A$2:$A$50,5,0,1)</f>
        <v>0.65580990026909591</v>
      </c>
    </row>
    <row r="7" spans="1:8" x14ac:dyDescent="0.3">
      <c r="A7">
        <v>1976</v>
      </c>
      <c r="B7">
        <v>154370</v>
      </c>
      <c r="G7" t="s">
        <v>1710</v>
      </c>
      <c r="H7" s="17">
        <f>_xlfn.FORECAST.ETS.STAT($B$2:$B$50,$A$2:$A$50,6,0,1)</f>
        <v>76450.153023139253</v>
      </c>
    </row>
    <row r="8" spans="1:8" x14ac:dyDescent="0.3">
      <c r="A8">
        <v>1977</v>
      </c>
      <c r="B8">
        <v>164207</v>
      </c>
      <c r="G8" t="s">
        <v>1711</v>
      </c>
      <c r="H8" s="17">
        <f>_xlfn.FORECAST.ETS.STAT($B$2:$B$50,$A$2:$A$50,7,0,1)</f>
        <v>93435.57134558796</v>
      </c>
    </row>
    <row r="9" spans="1:8" x14ac:dyDescent="0.3">
      <c r="A9">
        <v>1978</v>
      </c>
      <c r="B9">
        <v>0</v>
      </c>
    </row>
    <row r="10" spans="1:8" x14ac:dyDescent="0.3">
      <c r="A10">
        <v>1979</v>
      </c>
      <c r="B10">
        <v>38290</v>
      </c>
    </row>
    <row r="11" spans="1:8" x14ac:dyDescent="0.3">
      <c r="A11">
        <v>1980</v>
      </c>
      <c r="B11">
        <v>34797</v>
      </c>
    </row>
    <row r="12" spans="1:8" x14ac:dyDescent="0.3">
      <c r="A12">
        <v>1981</v>
      </c>
      <c r="B12">
        <v>0</v>
      </c>
    </row>
    <row r="13" spans="1:8" x14ac:dyDescent="0.3">
      <c r="A13">
        <v>1982</v>
      </c>
      <c r="B13">
        <v>134189</v>
      </c>
    </row>
    <row r="14" spans="1:8" x14ac:dyDescent="0.3">
      <c r="A14">
        <v>1983</v>
      </c>
      <c r="B14">
        <v>130517</v>
      </c>
    </row>
    <row r="15" spans="1:8" x14ac:dyDescent="0.3">
      <c r="A15">
        <v>1984</v>
      </c>
      <c r="B15">
        <v>0</v>
      </c>
    </row>
    <row r="16" spans="1:8" x14ac:dyDescent="0.3">
      <c r="A16">
        <v>1985</v>
      </c>
      <c r="B16">
        <v>30239</v>
      </c>
    </row>
    <row r="17" spans="1:2" x14ac:dyDescent="0.3">
      <c r="A17">
        <v>1986</v>
      </c>
      <c r="B17">
        <v>0</v>
      </c>
    </row>
    <row r="18" spans="1:2" x14ac:dyDescent="0.3">
      <c r="A18">
        <v>1987</v>
      </c>
      <c r="B18">
        <v>158492</v>
      </c>
    </row>
    <row r="19" spans="1:2" x14ac:dyDescent="0.3">
      <c r="A19">
        <v>1988</v>
      </c>
      <c r="B19">
        <v>0</v>
      </c>
    </row>
    <row r="20" spans="1:2" x14ac:dyDescent="0.3">
      <c r="A20">
        <v>1989</v>
      </c>
      <c r="B20">
        <v>216512</v>
      </c>
    </row>
    <row r="21" spans="1:2" x14ac:dyDescent="0.3">
      <c r="A21">
        <v>1990</v>
      </c>
      <c r="B21">
        <v>2988</v>
      </c>
    </row>
    <row r="22" spans="1:2" x14ac:dyDescent="0.3">
      <c r="A22">
        <v>1991</v>
      </c>
      <c r="B22">
        <v>231752</v>
      </c>
    </row>
    <row r="23" spans="1:2" x14ac:dyDescent="0.3">
      <c r="A23">
        <v>1992</v>
      </c>
      <c r="B23">
        <v>95748</v>
      </c>
    </row>
    <row r="24" spans="1:2" x14ac:dyDescent="0.3">
      <c r="A24">
        <v>1993</v>
      </c>
      <c r="B24">
        <v>90380</v>
      </c>
    </row>
    <row r="25" spans="1:2" x14ac:dyDescent="0.3">
      <c r="A25">
        <v>1994</v>
      </c>
      <c r="B25">
        <v>30192</v>
      </c>
    </row>
    <row r="26" spans="1:2" x14ac:dyDescent="0.3">
      <c r="A26">
        <v>1995</v>
      </c>
      <c r="B26">
        <v>60936</v>
      </c>
    </row>
    <row r="27" spans="1:2" x14ac:dyDescent="0.3">
      <c r="A27">
        <v>1996</v>
      </c>
      <c r="B27">
        <v>31997</v>
      </c>
    </row>
    <row r="28" spans="1:2" x14ac:dyDescent="0.3">
      <c r="A28">
        <v>1997</v>
      </c>
      <c r="B28">
        <v>173594</v>
      </c>
    </row>
    <row r="29" spans="1:2" x14ac:dyDescent="0.3">
      <c r="A29">
        <v>1998</v>
      </c>
      <c r="B29">
        <v>85889</v>
      </c>
    </row>
    <row r="30" spans="1:2" x14ac:dyDescent="0.3">
      <c r="A30">
        <v>1999</v>
      </c>
      <c r="B30">
        <v>83002</v>
      </c>
    </row>
    <row r="31" spans="1:2" x14ac:dyDescent="0.3">
      <c r="A31">
        <v>2000</v>
      </c>
      <c r="B31">
        <v>61325</v>
      </c>
    </row>
    <row r="32" spans="1:2" x14ac:dyDescent="0.3">
      <c r="A32">
        <v>2001</v>
      </c>
      <c r="B32">
        <v>119958</v>
      </c>
    </row>
    <row r="33" spans="1:2" x14ac:dyDescent="0.3">
      <c r="A33">
        <v>2002</v>
      </c>
      <c r="B33">
        <v>167256</v>
      </c>
    </row>
    <row r="34" spans="1:2" x14ac:dyDescent="0.3">
      <c r="A34">
        <v>2003</v>
      </c>
      <c r="B34">
        <v>168800</v>
      </c>
    </row>
    <row r="35" spans="1:2" x14ac:dyDescent="0.3">
      <c r="A35">
        <v>2004</v>
      </c>
      <c r="B35">
        <v>322929</v>
      </c>
    </row>
    <row r="36" spans="1:2" x14ac:dyDescent="0.3">
      <c r="A36">
        <v>2005</v>
      </c>
      <c r="B36">
        <v>150022</v>
      </c>
    </row>
    <row r="37" spans="1:2" x14ac:dyDescent="0.3">
      <c r="A37">
        <v>2006</v>
      </c>
      <c r="B37">
        <v>171839</v>
      </c>
    </row>
    <row r="38" spans="1:2" x14ac:dyDescent="0.3">
      <c r="A38">
        <v>2007</v>
      </c>
      <c r="B38">
        <v>23003</v>
      </c>
    </row>
    <row r="39" spans="1:2" x14ac:dyDescent="0.3">
      <c r="A39">
        <v>2008</v>
      </c>
      <c r="B39">
        <v>55997</v>
      </c>
    </row>
    <row r="40" spans="1:2" x14ac:dyDescent="0.3">
      <c r="A40">
        <v>2009</v>
      </c>
      <c r="B40">
        <v>267591</v>
      </c>
    </row>
    <row r="41" spans="1:2" x14ac:dyDescent="0.3">
      <c r="A41">
        <v>2010</v>
      </c>
      <c r="B41">
        <v>280056</v>
      </c>
    </row>
    <row r="42" spans="1:2" x14ac:dyDescent="0.3">
      <c r="A42">
        <v>2011</v>
      </c>
      <c r="B42">
        <v>47504</v>
      </c>
    </row>
    <row r="43" spans="1:2" x14ac:dyDescent="0.3">
      <c r="A43">
        <v>2012</v>
      </c>
      <c r="B43">
        <v>145359</v>
      </c>
    </row>
    <row r="44" spans="1:2" x14ac:dyDescent="0.3">
      <c r="A44">
        <v>2013</v>
      </c>
      <c r="B44">
        <v>274188</v>
      </c>
    </row>
    <row r="45" spans="1:2" x14ac:dyDescent="0.3">
      <c r="A45">
        <v>2014</v>
      </c>
      <c r="B45">
        <v>140249</v>
      </c>
    </row>
    <row r="46" spans="1:2" x14ac:dyDescent="0.3">
      <c r="A46">
        <v>2015</v>
      </c>
      <c r="B46">
        <v>73137</v>
      </c>
    </row>
    <row r="47" spans="1:2" x14ac:dyDescent="0.3">
      <c r="A47">
        <v>2016</v>
      </c>
      <c r="B47">
        <v>8206</v>
      </c>
    </row>
    <row r="48" spans="1:2" x14ac:dyDescent="0.3">
      <c r="A48">
        <v>2017</v>
      </c>
      <c r="B48">
        <v>75362</v>
      </c>
    </row>
    <row r="49" spans="1:5" x14ac:dyDescent="0.3">
      <c r="A49">
        <v>2018</v>
      </c>
      <c r="B49">
        <v>45852</v>
      </c>
    </row>
    <row r="50" spans="1:5" x14ac:dyDescent="0.3">
      <c r="A50">
        <v>2019</v>
      </c>
      <c r="B50">
        <v>146289</v>
      </c>
      <c r="C50">
        <v>146289</v>
      </c>
      <c r="D50" s="16">
        <v>146289</v>
      </c>
      <c r="E50" s="16">
        <v>146289</v>
      </c>
    </row>
    <row r="51" spans="1:5" x14ac:dyDescent="0.3">
      <c r="A51">
        <v>2020</v>
      </c>
      <c r="C51">
        <f t="shared" ref="C51:C56" si="0">_xlfn.FORECAST.ETS(A51,$B$2:$B$50,$A$2:$A$50,0,1)</f>
        <v>151881.3107779666</v>
      </c>
      <c r="D51" s="16">
        <f t="shared" ref="D51:D56" si="1">C51-_xlfn.FORECAST.ETS.CONFINT(A51,$B$2:$B$50,$A$2:$A$50,0.7,0,1)</f>
        <v>69446.819634357089</v>
      </c>
      <c r="E51" s="16">
        <f t="shared" ref="E51:E56" si="2">C51+_xlfn.FORECAST.ETS.CONFINT(A51,$B$2:$B$50,$A$2:$A$50,0.7,0,1)</f>
        <v>234315.80192157612</v>
      </c>
    </row>
    <row r="52" spans="1:5" x14ac:dyDescent="0.3">
      <c r="A52">
        <v>2021</v>
      </c>
      <c r="C52">
        <f t="shared" si="0"/>
        <v>153763.6829634821</v>
      </c>
      <c r="D52" s="16">
        <f t="shared" si="1"/>
        <v>71328.820865497095</v>
      </c>
      <c r="E52" s="16">
        <f t="shared" si="2"/>
        <v>236198.5450614671</v>
      </c>
    </row>
    <row r="53" spans="1:5" x14ac:dyDescent="0.3">
      <c r="A53">
        <v>2022</v>
      </c>
      <c r="C53">
        <f t="shared" si="0"/>
        <v>155646.05514899729</v>
      </c>
      <c r="D53" s="16">
        <f t="shared" si="1"/>
        <v>73210.533580688585</v>
      </c>
      <c r="E53" s="16">
        <f t="shared" si="2"/>
        <v>238081.57671730599</v>
      </c>
    </row>
    <row r="54" spans="1:5" x14ac:dyDescent="0.3">
      <c r="A54">
        <v>2023</v>
      </c>
      <c r="C54">
        <f t="shared" si="0"/>
        <v>157528.42733451279</v>
      </c>
      <c r="D54" s="16">
        <f t="shared" si="1"/>
        <v>75091.875354384814</v>
      </c>
      <c r="E54" s="16">
        <f t="shared" si="2"/>
        <v>239964.97931464075</v>
      </c>
    </row>
    <row r="55" spans="1:5" x14ac:dyDescent="0.3">
      <c r="A55">
        <v>2024</v>
      </c>
      <c r="C55">
        <f t="shared" si="0"/>
        <v>159410.79952002797</v>
      </c>
      <c r="D55" s="16">
        <f t="shared" si="1"/>
        <v>76972.763769506695</v>
      </c>
      <c r="E55" s="16">
        <f t="shared" si="2"/>
        <v>241848.83527054923</v>
      </c>
    </row>
    <row r="56" spans="1:5" x14ac:dyDescent="0.3">
      <c r="A56">
        <v>2025</v>
      </c>
      <c r="C56">
        <f t="shared" si="0"/>
        <v>161293.17170554347</v>
      </c>
      <c r="D56" s="16">
        <f t="shared" si="1"/>
        <v>78853.116421565166</v>
      </c>
      <c r="E56" s="16">
        <f t="shared" si="2"/>
        <v>243733.22698952176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0254-B8DB-4D8B-BBBD-4CCC797B9237}">
  <dimension ref="B2:U206"/>
  <sheetViews>
    <sheetView tabSelected="1" topLeftCell="N13" workbookViewId="0">
      <selection activeCell="AA25" sqref="AA25"/>
    </sheetView>
  </sheetViews>
  <sheetFormatPr defaultColWidth="9.109375" defaultRowHeight="14.4" x14ac:dyDescent="0.3"/>
  <cols>
    <col min="1" max="1" width="7.33203125" style="1" bestFit="1" customWidth="1"/>
    <col min="2" max="2" width="9.88671875" style="1" customWidth="1"/>
    <col min="3" max="3" width="10.109375" style="1" customWidth="1"/>
    <col min="4" max="4" width="14.109375" style="1" customWidth="1"/>
    <col min="5" max="5" width="26.88671875" style="1" bestFit="1" customWidth="1"/>
    <col min="6" max="6" width="14.109375" style="1" bestFit="1" customWidth="1"/>
    <col min="7" max="7" width="16.88671875" style="1" customWidth="1"/>
    <col min="8" max="8" width="19.109375" style="1" customWidth="1"/>
    <col min="9" max="9" width="37.33203125" style="1" bestFit="1" customWidth="1"/>
    <col min="10" max="10" width="14" style="1" customWidth="1"/>
    <col min="11" max="11" width="17.6640625" style="1" customWidth="1"/>
    <col min="12" max="12" width="19.5546875" style="1" bestFit="1" customWidth="1"/>
    <col min="13" max="13" width="19.33203125" style="1" bestFit="1" customWidth="1"/>
    <col min="14" max="14" width="18.109375" style="21" bestFit="1" customWidth="1"/>
    <col min="15" max="15" width="19.109375" style="1" customWidth="1"/>
    <col min="16" max="16" width="23.5546875" style="1" bestFit="1" customWidth="1"/>
    <col min="17" max="17" width="24.33203125" style="1" customWidth="1"/>
    <col min="18" max="18" width="9.109375" style="1"/>
    <col min="19" max="19" width="21.44140625" style="1" bestFit="1" customWidth="1"/>
    <col min="20" max="20" width="15.44140625" style="1" bestFit="1" customWidth="1"/>
    <col min="21" max="16384" width="9.109375" style="1"/>
  </cols>
  <sheetData>
    <row r="2" spans="2:21" ht="15.6" x14ac:dyDescent="0.3">
      <c r="D2" s="35" t="s">
        <v>1718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20"/>
      <c r="Q2" s="20"/>
    </row>
    <row r="3" spans="2:21" ht="15" customHeight="1" x14ac:dyDescent="0.3">
      <c r="D3" s="37" t="s">
        <v>1719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S3"/>
      <c r="T3"/>
    </row>
    <row r="4" spans="2:21" x14ac:dyDescent="0.3"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S4"/>
      <c r="T4"/>
    </row>
    <row r="6" spans="2:21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943</v>
      </c>
      <c r="H6" s="1" t="s">
        <v>944</v>
      </c>
      <c r="I6" s="1" t="s">
        <v>945</v>
      </c>
      <c r="J6" s="1" t="s">
        <v>946</v>
      </c>
      <c r="K6" s="1" t="s">
        <v>1720</v>
      </c>
      <c r="L6" s="1" t="s">
        <v>1721</v>
      </c>
      <c r="M6" s="1" t="s">
        <v>1722</v>
      </c>
      <c r="N6" s="21" t="s">
        <v>1812</v>
      </c>
      <c r="O6" s="21" t="s">
        <v>1813</v>
      </c>
      <c r="P6" s="21" t="s">
        <v>1814</v>
      </c>
      <c r="Q6" s="21" t="s">
        <v>1815</v>
      </c>
      <c r="S6" s="10" t="s">
        <v>1815</v>
      </c>
      <c r="T6" t="s">
        <v>1825</v>
      </c>
      <c r="U6"/>
    </row>
    <row r="7" spans="2:21" x14ac:dyDescent="0.3">
      <c r="B7" s="1">
        <v>230</v>
      </c>
      <c r="C7" s="1">
        <v>31</v>
      </c>
      <c r="D7" s="1" t="s">
        <v>7</v>
      </c>
      <c r="E7" s="1" t="s">
        <v>371</v>
      </c>
      <c r="F7" s="1" t="s">
        <v>8</v>
      </c>
      <c r="G7" s="1">
        <v>49302</v>
      </c>
      <c r="H7" s="1" t="s">
        <v>948</v>
      </c>
      <c r="I7" s="1" t="s">
        <v>949</v>
      </c>
      <c r="J7" s="1" t="s">
        <v>1723</v>
      </c>
      <c r="K7" s="1" t="s">
        <v>1629</v>
      </c>
      <c r="L7" s="3">
        <v>29164</v>
      </c>
      <c r="M7" s="3">
        <v>30452</v>
      </c>
      <c r="N7" s="21">
        <f t="shared" ref="N7:N38" si="0">DATEDIF(L7, M7, "y")</f>
        <v>3</v>
      </c>
      <c r="O7" s="21" t="str">
        <f t="shared" ref="O7:O38" si="1">IF(AND(N7&gt;=0, N7&lt;=5), "Short Term",
   IF(AND(N7&gt;5, N7&lt;=10), "Mid Term",
      IF(N7&gt;10, "Long Term" )))</f>
        <v>Short Term</v>
      </c>
      <c r="P7" s="21" t="str">
        <f t="shared" ref="P7:P38" si="2">IF(AND(G7&gt;=0, G7&lt;=30000), "Low Value",
   IF(AND(G7&gt;5, G7&lt;=60000), "Mid Value",
      IF(G7&gt;60000, "High Value" )))</f>
        <v>Mid Value</v>
      </c>
      <c r="Q7" s="21" t="str">
        <f t="shared" ref="Q7:Q38" si="3">CONCATENATE(O7, "-", P7)</f>
        <v>Short Term-Mid Value</v>
      </c>
      <c r="S7" s="11" t="s">
        <v>1816</v>
      </c>
      <c r="T7">
        <v>35</v>
      </c>
      <c r="U7"/>
    </row>
    <row r="8" spans="2:21" x14ac:dyDescent="0.3">
      <c r="B8" s="1">
        <v>3189</v>
      </c>
      <c r="C8" s="1">
        <v>495</v>
      </c>
      <c r="D8" s="1" t="s">
        <v>10</v>
      </c>
      <c r="E8" s="1" t="s">
        <v>372</v>
      </c>
      <c r="F8" s="1" t="s">
        <v>11</v>
      </c>
      <c r="G8" s="1">
        <v>78698</v>
      </c>
      <c r="H8" s="1" t="s">
        <v>948</v>
      </c>
      <c r="I8" s="1" t="s">
        <v>949</v>
      </c>
      <c r="J8" s="1" t="s">
        <v>1724</v>
      </c>
      <c r="K8" s="1" t="s">
        <v>1630</v>
      </c>
      <c r="L8" s="3">
        <v>41908</v>
      </c>
      <c r="M8" s="3">
        <v>49045</v>
      </c>
      <c r="N8" s="21">
        <f t="shared" si="0"/>
        <v>19</v>
      </c>
      <c r="O8" s="21" t="str">
        <f t="shared" si="1"/>
        <v>Long Term</v>
      </c>
      <c r="P8" s="21" t="str">
        <f t="shared" si="2"/>
        <v>High Value</v>
      </c>
      <c r="Q8" s="21" t="str">
        <f t="shared" si="3"/>
        <v>Long Term-High Value</v>
      </c>
      <c r="S8" s="11" t="s">
        <v>1817</v>
      </c>
      <c r="T8">
        <v>34</v>
      </c>
      <c r="U8"/>
    </row>
    <row r="9" spans="2:21" x14ac:dyDescent="0.3">
      <c r="B9" s="1">
        <v>2216</v>
      </c>
      <c r="C9" s="1">
        <v>795</v>
      </c>
      <c r="D9" s="1" t="s">
        <v>13</v>
      </c>
      <c r="E9" s="1" t="s">
        <v>373</v>
      </c>
      <c r="F9" s="1" t="s">
        <v>14</v>
      </c>
      <c r="G9" s="1">
        <v>69417</v>
      </c>
      <c r="H9" s="1" t="s">
        <v>954</v>
      </c>
      <c r="I9" s="1" t="s">
        <v>949</v>
      </c>
      <c r="J9" s="1" t="s">
        <v>1539</v>
      </c>
      <c r="K9" s="1" t="s">
        <v>1630</v>
      </c>
      <c r="L9" s="3">
        <v>30612</v>
      </c>
      <c r="M9" s="3">
        <v>37450</v>
      </c>
      <c r="N9" s="21">
        <f t="shared" si="0"/>
        <v>18</v>
      </c>
      <c r="O9" s="21" t="str">
        <f t="shared" si="1"/>
        <v>Long Term</v>
      </c>
      <c r="P9" s="21" t="str">
        <f t="shared" si="2"/>
        <v>High Value</v>
      </c>
      <c r="Q9" s="21" t="str">
        <f t="shared" si="3"/>
        <v>Long Term-High Value</v>
      </c>
      <c r="S9" s="11" t="s">
        <v>1818</v>
      </c>
      <c r="T9">
        <v>31</v>
      </c>
      <c r="U9"/>
    </row>
    <row r="10" spans="2:21" x14ac:dyDescent="0.3">
      <c r="B10" s="1">
        <v>1904</v>
      </c>
      <c r="C10" s="1">
        <v>33</v>
      </c>
      <c r="D10" s="1" t="s">
        <v>16</v>
      </c>
      <c r="E10" s="1" t="s">
        <v>374</v>
      </c>
      <c r="F10" s="1" t="s">
        <v>8</v>
      </c>
      <c r="G10" s="1">
        <v>39655</v>
      </c>
      <c r="H10" s="1" t="s">
        <v>954</v>
      </c>
      <c r="I10" s="1" t="s">
        <v>951</v>
      </c>
      <c r="J10" s="1" t="s">
        <v>1539</v>
      </c>
      <c r="K10" s="1" t="s">
        <v>1629</v>
      </c>
      <c r="L10" s="3">
        <v>34491</v>
      </c>
      <c r="M10" s="3">
        <v>41061</v>
      </c>
      <c r="N10" s="21">
        <f t="shared" si="0"/>
        <v>17</v>
      </c>
      <c r="O10" s="21" t="str">
        <f t="shared" si="1"/>
        <v>Long Term</v>
      </c>
      <c r="P10" s="21" t="str">
        <f t="shared" si="2"/>
        <v>Mid Value</v>
      </c>
      <c r="Q10" s="21" t="str">
        <f t="shared" si="3"/>
        <v>Long Term-Mid Value</v>
      </c>
      <c r="S10" s="11" t="s">
        <v>1819</v>
      </c>
      <c r="T10">
        <v>20</v>
      </c>
      <c r="U10"/>
    </row>
    <row r="11" spans="2:21" x14ac:dyDescent="0.3">
      <c r="B11" s="1">
        <v>7342</v>
      </c>
      <c r="C11" s="1">
        <v>882</v>
      </c>
      <c r="D11" s="1" t="s">
        <v>18</v>
      </c>
      <c r="E11" s="1" t="s">
        <v>375</v>
      </c>
      <c r="F11" s="1" t="s">
        <v>11</v>
      </c>
      <c r="G11" s="1">
        <v>87400</v>
      </c>
      <c r="H11" s="1" t="s">
        <v>954</v>
      </c>
      <c r="I11" s="1" t="s">
        <v>951</v>
      </c>
      <c r="J11" s="1" t="s">
        <v>1539</v>
      </c>
      <c r="K11" s="1" t="s">
        <v>1630</v>
      </c>
      <c r="L11" s="3">
        <v>37044</v>
      </c>
      <c r="M11" s="3">
        <v>41846</v>
      </c>
      <c r="N11" s="21">
        <f t="shared" si="0"/>
        <v>13</v>
      </c>
      <c r="O11" s="21" t="str">
        <f t="shared" si="1"/>
        <v>Long Term</v>
      </c>
      <c r="P11" s="21" t="str">
        <f t="shared" si="2"/>
        <v>High Value</v>
      </c>
      <c r="Q11" s="21" t="str">
        <f t="shared" si="3"/>
        <v>Long Term-High Value</v>
      </c>
      <c r="S11" s="11" t="s">
        <v>1820</v>
      </c>
      <c r="T11">
        <v>14</v>
      </c>
      <c r="U11"/>
    </row>
    <row r="12" spans="2:21" x14ac:dyDescent="0.3">
      <c r="B12" s="1">
        <v>7633</v>
      </c>
      <c r="C12" s="1">
        <v>657</v>
      </c>
      <c r="D12" s="1" t="s">
        <v>20</v>
      </c>
      <c r="E12" s="1" t="s">
        <v>376</v>
      </c>
      <c r="F12" s="1" t="s">
        <v>8</v>
      </c>
      <c r="G12" s="1">
        <v>56881</v>
      </c>
      <c r="H12" s="1" t="s">
        <v>948</v>
      </c>
      <c r="I12" s="1" t="s">
        <v>949</v>
      </c>
      <c r="J12" s="1" t="s">
        <v>1725</v>
      </c>
      <c r="K12" s="1" t="s">
        <v>1629</v>
      </c>
      <c r="L12" s="3">
        <v>31583</v>
      </c>
      <c r="M12" s="3">
        <v>38920</v>
      </c>
      <c r="N12" s="21">
        <f t="shared" si="0"/>
        <v>20</v>
      </c>
      <c r="O12" s="21" t="str">
        <f t="shared" si="1"/>
        <v>Long Term</v>
      </c>
      <c r="P12" s="21" t="str">
        <f t="shared" si="2"/>
        <v>Mid Value</v>
      </c>
      <c r="Q12" s="21" t="str">
        <f t="shared" si="3"/>
        <v>Long Term-Mid Value</v>
      </c>
      <c r="S12" s="11" t="s">
        <v>1821</v>
      </c>
      <c r="T12">
        <v>16</v>
      </c>
      <c r="U12"/>
    </row>
    <row r="13" spans="2:21" x14ac:dyDescent="0.3">
      <c r="B13" s="1">
        <v>2154</v>
      </c>
      <c r="C13" s="1">
        <v>761</v>
      </c>
      <c r="D13" s="1" t="s">
        <v>22</v>
      </c>
      <c r="E13" s="1" t="s">
        <v>377</v>
      </c>
      <c r="F13" s="1" t="s">
        <v>11</v>
      </c>
      <c r="G13" s="1">
        <v>99239</v>
      </c>
      <c r="H13" s="1" t="s">
        <v>954</v>
      </c>
      <c r="I13" s="1" t="s">
        <v>951</v>
      </c>
      <c r="J13" s="1" t="s">
        <v>1539</v>
      </c>
      <c r="K13" s="1" t="s">
        <v>1630</v>
      </c>
      <c r="L13" s="3">
        <v>27099</v>
      </c>
      <c r="M13" s="3">
        <v>29521</v>
      </c>
      <c r="N13" s="21">
        <f t="shared" si="0"/>
        <v>6</v>
      </c>
      <c r="O13" s="21" t="str">
        <f t="shared" si="1"/>
        <v>Mid Term</v>
      </c>
      <c r="P13" s="21" t="str">
        <f t="shared" si="2"/>
        <v>High Value</v>
      </c>
      <c r="Q13" s="21" t="str">
        <f t="shared" si="3"/>
        <v>Mid Term-High Value</v>
      </c>
      <c r="S13" s="11" t="s">
        <v>1822</v>
      </c>
      <c r="T13">
        <v>17</v>
      </c>
      <c r="U13"/>
    </row>
    <row r="14" spans="2:21" x14ac:dyDescent="0.3">
      <c r="B14" s="1">
        <v>5543</v>
      </c>
      <c r="C14" s="1">
        <v>20</v>
      </c>
      <c r="D14" s="1" t="s">
        <v>24</v>
      </c>
      <c r="E14" s="1" t="s">
        <v>378</v>
      </c>
      <c r="F14" s="1" t="s">
        <v>11</v>
      </c>
      <c r="G14" s="1">
        <v>23921</v>
      </c>
      <c r="H14" s="1" t="s">
        <v>954</v>
      </c>
      <c r="I14" s="1" t="s">
        <v>951</v>
      </c>
      <c r="J14" s="1" t="s">
        <v>1539</v>
      </c>
      <c r="K14" s="1" t="s">
        <v>1631</v>
      </c>
      <c r="L14" s="3">
        <v>26261</v>
      </c>
      <c r="M14" s="3">
        <v>31010</v>
      </c>
      <c r="N14" s="21">
        <f t="shared" si="0"/>
        <v>13</v>
      </c>
      <c r="O14" s="21" t="str">
        <f t="shared" si="1"/>
        <v>Long Term</v>
      </c>
      <c r="P14" s="21" t="str">
        <f t="shared" si="2"/>
        <v>Low Value</v>
      </c>
      <c r="Q14" s="21" t="str">
        <f t="shared" si="3"/>
        <v>Long Term-Low Value</v>
      </c>
      <c r="S14" s="11" t="s">
        <v>1823</v>
      </c>
      <c r="T14">
        <v>19</v>
      </c>
      <c r="U14"/>
    </row>
    <row r="15" spans="2:21" x14ac:dyDescent="0.3">
      <c r="B15" s="1">
        <v>2332</v>
      </c>
      <c r="C15" s="1">
        <v>356</v>
      </c>
      <c r="D15" s="1" t="s">
        <v>26</v>
      </c>
      <c r="E15" s="1" t="s">
        <v>379</v>
      </c>
      <c r="F15" s="1" t="s">
        <v>14</v>
      </c>
      <c r="G15" s="1">
        <v>67599</v>
      </c>
      <c r="H15" s="1" t="s">
        <v>954</v>
      </c>
      <c r="I15" s="1" t="s">
        <v>949</v>
      </c>
      <c r="J15" s="1" t="s">
        <v>1539</v>
      </c>
      <c r="K15" s="1" t="s">
        <v>1630</v>
      </c>
      <c r="L15" s="3">
        <v>39964</v>
      </c>
      <c r="M15" s="3">
        <v>41914</v>
      </c>
      <c r="N15" s="21">
        <f t="shared" si="0"/>
        <v>5</v>
      </c>
      <c r="O15" s="21" t="str">
        <f t="shared" si="1"/>
        <v>Short Term</v>
      </c>
      <c r="P15" s="21" t="str">
        <f t="shared" si="2"/>
        <v>High Value</v>
      </c>
      <c r="Q15" s="21" t="str">
        <f t="shared" si="3"/>
        <v>Short Term-High Value</v>
      </c>
      <c r="S15" s="11" t="s">
        <v>1824</v>
      </c>
      <c r="T15">
        <v>14</v>
      </c>
      <c r="U15"/>
    </row>
    <row r="16" spans="2:21" x14ac:dyDescent="0.3">
      <c r="B16" s="1">
        <v>4094</v>
      </c>
      <c r="C16" s="1">
        <v>301</v>
      </c>
      <c r="D16" s="1" t="s">
        <v>28</v>
      </c>
      <c r="E16" s="1" t="s">
        <v>380</v>
      </c>
      <c r="F16" s="1" t="s">
        <v>8</v>
      </c>
      <c r="G16" s="1">
        <v>3725</v>
      </c>
      <c r="H16" s="1" t="s">
        <v>954</v>
      </c>
      <c r="I16" s="1" t="s">
        <v>951</v>
      </c>
      <c r="J16" s="1" t="s">
        <v>1539</v>
      </c>
      <c r="K16" s="1" t="s">
        <v>1631</v>
      </c>
      <c r="L16" s="3">
        <v>43183</v>
      </c>
      <c r="M16" s="3">
        <v>49672</v>
      </c>
      <c r="N16" s="21">
        <f t="shared" si="0"/>
        <v>17</v>
      </c>
      <c r="O16" s="21" t="str">
        <f t="shared" si="1"/>
        <v>Long Term</v>
      </c>
      <c r="P16" s="21" t="str">
        <f t="shared" si="2"/>
        <v>Low Value</v>
      </c>
      <c r="Q16" s="21" t="str">
        <f t="shared" si="3"/>
        <v>Long Term-Low Value</v>
      </c>
      <c r="S16" s="11" t="s">
        <v>1636</v>
      </c>
      <c r="T16">
        <v>200</v>
      </c>
      <c r="U16"/>
    </row>
    <row r="17" spans="2:21" x14ac:dyDescent="0.3">
      <c r="B17" s="1">
        <v>3042</v>
      </c>
      <c r="C17" s="1">
        <v>450</v>
      </c>
      <c r="D17" s="1" t="s">
        <v>381</v>
      </c>
      <c r="E17" s="1" t="s">
        <v>382</v>
      </c>
      <c r="F17" s="1" t="s">
        <v>11</v>
      </c>
      <c r="G17" s="1">
        <v>95516</v>
      </c>
      <c r="H17" s="1" t="s">
        <v>948</v>
      </c>
      <c r="I17" s="1" t="s">
        <v>951</v>
      </c>
      <c r="J17" s="1" t="s">
        <v>1726</v>
      </c>
      <c r="K17" s="1" t="s">
        <v>1630</v>
      </c>
      <c r="L17" s="3">
        <v>26914</v>
      </c>
      <c r="M17" s="3">
        <v>30324</v>
      </c>
      <c r="N17" s="21">
        <f t="shared" si="0"/>
        <v>9</v>
      </c>
      <c r="O17" s="21" t="str">
        <f t="shared" si="1"/>
        <v>Mid Term</v>
      </c>
      <c r="P17" s="21" t="str">
        <f t="shared" si="2"/>
        <v>High Value</v>
      </c>
      <c r="Q17" s="21" t="str">
        <f t="shared" si="3"/>
        <v>Mid Term-High Value</v>
      </c>
      <c r="S17"/>
      <c r="T17"/>
      <c r="U17"/>
    </row>
    <row r="18" spans="2:21" x14ac:dyDescent="0.3">
      <c r="B18" s="1">
        <v>2220</v>
      </c>
      <c r="C18" s="1">
        <v>782</v>
      </c>
      <c r="D18" s="1" t="s">
        <v>31</v>
      </c>
      <c r="E18" s="1" t="s">
        <v>383</v>
      </c>
      <c r="F18" s="1" t="s">
        <v>11</v>
      </c>
      <c r="G18" s="1">
        <v>62528</v>
      </c>
      <c r="H18" s="1" t="s">
        <v>948</v>
      </c>
      <c r="I18" s="1" t="s">
        <v>951</v>
      </c>
      <c r="J18" s="1" t="s">
        <v>1727</v>
      </c>
      <c r="K18" s="1" t="s">
        <v>1629</v>
      </c>
      <c r="L18" s="3">
        <v>37161</v>
      </c>
      <c r="M18" s="3">
        <v>41937</v>
      </c>
      <c r="N18" s="21">
        <f t="shared" si="0"/>
        <v>13</v>
      </c>
      <c r="O18" s="21" t="str">
        <f t="shared" si="1"/>
        <v>Long Term</v>
      </c>
      <c r="P18" s="21" t="str">
        <f t="shared" si="2"/>
        <v>High Value</v>
      </c>
      <c r="Q18" s="21" t="str">
        <f t="shared" si="3"/>
        <v>Long Term-High Value</v>
      </c>
      <c r="S18"/>
      <c r="T18"/>
      <c r="U18"/>
    </row>
    <row r="19" spans="2:21" x14ac:dyDescent="0.3">
      <c r="B19" s="1">
        <v>4988</v>
      </c>
      <c r="C19" s="1">
        <v>820</v>
      </c>
      <c r="D19" s="1" t="s">
        <v>33</v>
      </c>
      <c r="E19" s="1" t="s">
        <v>384</v>
      </c>
      <c r="F19" s="1" t="s">
        <v>11</v>
      </c>
      <c r="G19" s="1">
        <v>21021</v>
      </c>
      <c r="H19" s="1" t="s">
        <v>954</v>
      </c>
      <c r="I19" s="1" t="s">
        <v>949</v>
      </c>
      <c r="J19" s="1" t="s">
        <v>1539</v>
      </c>
      <c r="K19" s="1" t="s">
        <v>1631</v>
      </c>
      <c r="L19" s="3">
        <v>41028</v>
      </c>
      <c r="M19" s="3">
        <v>45546</v>
      </c>
      <c r="N19" s="21">
        <f t="shared" si="0"/>
        <v>12</v>
      </c>
      <c r="O19" s="21" t="str">
        <f t="shared" si="1"/>
        <v>Long Term</v>
      </c>
      <c r="P19" s="21" t="str">
        <f t="shared" si="2"/>
        <v>Low Value</v>
      </c>
      <c r="Q19" s="21" t="str">
        <f t="shared" si="3"/>
        <v>Long Term-Low Value</v>
      </c>
      <c r="S19"/>
      <c r="T19"/>
      <c r="U19"/>
    </row>
    <row r="20" spans="2:21" x14ac:dyDescent="0.3">
      <c r="B20" s="1">
        <v>175</v>
      </c>
      <c r="C20" s="1">
        <v>316</v>
      </c>
      <c r="D20" s="1" t="s">
        <v>35</v>
      </c>
      <c r="E20" s="1" t="s">
        <v>385</v>
      </c>
      <c r="F20" s="1" t="s">
        <v>11</v>
      </c>
      <c r="G20" s="1">
        <v>99492</v>
      </c>
      <c r="H20" s="1" t="s">
        <v>954</v>
      </c>
      <c r="I20" s="1" t="s">
        <v>949</v>
      </c>
      <c r="J20" s="1" t="s">
        <v>1539</v>
      </c>
      <c r="K20" s="1" t="s">
        <v>1630</v>
      </c>
      <c r="L20" s="3">
        <v>30104</v>
      </c>
      <c r="M20" s="3">
        <v>32121</v>
      </c>
      <c r="N20" s="21">
        <f t="shared" si="0"/>
        <v>5</v>
      </c>
      <c r="O20" s="21" t="str">
        <f t="shared" si="1"/>
        <v>Short Term</v>
      </c>
      <c r="P20" s="21" t="str">
        <f t="shared" si="2"/>
        <v>High Value</v>
      </c>
      <c r="Q20" s="21" t="str">
        <f t="shared" si="3"/>
        <v>Short Term-High Value</v>
      </c>
      <c r="S20"/>
      <c r="T20"/>
      <c r="U20"/>
    </row>
    <row r="21" spans="2:21" x14ac:dyDescent="0.3">
      <c r="B21" s="1">
        <v>4233</v>
      </c>
      <c r="C21" s="1">
        <v>945</v>
      </c>
      <c r="D21" s="1" t="s">
        <v>386</v>
      </c>
      <c r="E21" s="1" t="s">
        <v>387</v>
      </c>
      <c r="F21" s="1" t="s">
        <v>8</v>
      </c>
      <c r="G21" s="1">
        <v>60282</v>
      </c>
      <c r="H21" s="1" t="s">
        <v>948</v>
      </c>
      <c r="I21" s="1" t="s">
        <v>949</v>
      </c>
      <c r="J21" s="1" t="s">
        <v>1728</v>
      </c>
      <c r="K21" s="1" t="s">
        <v>1629</v>
      </c>
      <c r="L21" s="3">
        <v>27616</v>
      </c>
      <c r="M21" s="3">
        <v>33380</v>
      </c>
      <c r="N21" s="21">
        <f t="shared" si="0"/>
        <v>15</v>
      </c>
      <c r="O21" s="21" t="str">
        <f t="shared" si="1"/>
        <v>Long Term</v>
      </c>
      <c r="P21" s="21" t="str">
        <f t="shared" si="2"/>
        <v>High Value</v>
      </c>
      <c r="Q21" s="21" t="str">
        <f t="shared" si="3"/>
        <v>Long Term-High Value</v>
      </c>
      <c r="S21"/>
      <c r="T21"/>
      <c r="U21"/>
    </row>
    <row r="22" spans="2:21" x14ac:dyDescent="0.3">
      <c r="B22" s="1">
        <v>4351</v>
      </c>
      <c r="C22" s="1">
        <v>174</v>
      </c>
      <c r="D22" s="1" t="s">
        <v>38</v>
      </c>
      <c r="E22" s="1" t="s">
        <v>388</v>
      </c>
      <c r="F22" s="1" t="s">
        <v>8</v>
      </c>
      <c r="G22" s="1">
        <v>20357</v>
      </c>
      <c r="H22" s="1" t="s">
        <v>954</v>
      </c>
      <c r="I22" s="1" t="s">
        <v>949</v>
      </c>
      <c r="J22" s="1" t="s">
        <v>1539</v>
      </c>
      <c r="K22" s="1" t="s">
        <v>1631</v>
      </c>
      <c r="L22" s="3">
        <v>41896</v>
      </c>
      <c r="M22" s="3">
        <v>43760</v>
      </c>
      <c r="N22" s="21">
        <f t="shared" si="0"/>
        <v>5</v>
      </c>
      <c r="O22" s="21" t="str">
        <f t="shared" si="1"/>
        <v>Short Term</v>
      </c>
      <c r="P22" s="21" t="str">
        <f t="shared" si="2"/>
        <v>Low Value</v>
      </c>
      <c r="Q22" s="21" t="str">
        <f t="shared" si="3"/>
        <v>Short Term-Low Value</v>
      </c>
      <c r="S22"/>
      <c r="T22"/>
      <c r="U22"/>
    </row>
    <row r="23" spans="2:21" x14ac:dyDescent="0.3">
      <c r="B23" s="1">
        <v>5578</v>
      </c>
      <c r="C23" s="1">
        <v>634</v>
      </c>
      <c r="D23" s="1" t="s">
        <v>40</v>
      </c>
      <c r="E23" s="1" t="s">
        <v>389</v>
      </c>
      <c r="F23" s="1" t="s">
        <v>11</v>
      </c>
      <c r="G23" s="1">
        <v>24053</v>
      </c>
      <c r="H23" s="1" t="s">
        <v>954</v>
      </c>
      <c r="I23" s="1" t="s">
        <v>949</v>
      </c>
      <c r="J23" s="1" t="s">
        <v>1539</v>
      </c>
      <c r="K23" s="1" t="s">
        <v>1631</v>
      </c>
      <c r="L23" s="3">
        <v>38125</v>
      </c>
      <c r="M23" s="3">
        <v>42624</v>
      </c>
      <c r="N23" s="21">
        <f t="shared" si="0"/>
        <v>12</v>
      </c>
      <c r="O23" s="21" t="str">
        <f t="shared" si="1"/>
        <v>Long Term</v>
      </c>
      <c r="P23" s="21" t="str">
        <f t="shared" si="2"/>
        <v>Low Value</v>
      </c>
      <c r="Q23" s="21" t="str">
        <f t="shared" si="3"/>
        <v>Long Term-Low Value</v>
      </c>
      <c r="S23"/>
      <c r="T23"/>
      <c r="U23"/>
    </row>
    <row r="24" spans="2:21" x14ac:dyDescent="0.3">
      <c r="B24" s="1">
        <v>4523</v>
      </c>
      <c r="C24" s="1">
        <v>456</v>
      </c>
      <c r="D24" s="1" t="s">
        <v>42</v>
      </c>
      <c r="E24" s="1" t="s">
        <v>390</v>
      </c>
      <c r="F24" s="1" t="s">
        <v>11</v>
      </c>
      <c r="G24" s="1">
        <v>50958</v>
      </c>
      <c r="H24" s="1" t="s">
        <v>954</v>
      </c>
      <c r="I24" s="1" t="s">
        <v>949</v>
      </c>
      <c r="J24" s="1" t="s">
        <v>1539</v>
      </c>
      <c r="K24" s="1" t="s">
        <v>1629</v>
      </c>
      <c r="L24" s="3">
        <v>42368</v>
      </c>
      <c r="M24" s="3">
        <v>48934</v>
      </c>
      <c r="N24" s="21">
        <f t="shared" si="0"/>
        <v>17</v>
      </c>
      <c r="O24" s="21" t="str">
        <f t="shared" si="1"/>
        <v>Long Term</v>
      </c>
      <c r="P24" s="21" t="str">
        <f t="shared" si="2"/>
        <v>Mid Value</v>
      </c>
      <c r="Q24" s="21" t="str">
        <f t="shared" si="3"/>
        <v>Long Term-Mid Value</v>
      </c>
    </row>
    <row r="25" spans="2:21" x14ac:dyDescent="0.3">
      <c r="B25" s="1">
        <v>2972</v>
      </c>
      <c r="C25" s="1">
        <v>0</v>
      </c>
      <c r="D25" s="1" t="s">
        <v>44</v>
      </c>
      <c r="E25" s="1" t="s">
        <v>391</v>
      </c>
      <c r="F25" s="1" t="s">
        <v>11</v>
      </c>
      <c r="G25" s="1">
        <v>68227</v>
      </c>
      <c r="H25" s="1" t="s">
        <v>948</v>
      </c>
      <c r="I25" s="1" t="s">
        <v>949</v>
      </c>
      <c r="J25" s="1" t="s">
        <v>1729</v>
      </c>
      <c r="K25" s="1" t="s">
        <v>1630</v>
      </c>
      <c r="L25" s="3">
        <v>42368</v>
      </c>
      <c r="M25" s="3">
        <v>44088</v>
      </c>
      <c r="N25" s="21">
        <f t="shared" si="0"/>
        <v>4</v>
      </c>
      <c r="O25" s="21" t="str">
        <f t="shared" si="1"/>
        <v>Short Term</v>
      </c>
      <c r="P25" s="21" t="str">
        <f t="shared" si="2"/>
        <v>High Value</v>
      </c>
      <c r="Q25" s="21" t="str">
        <f t="shared" si="3"/>
        <v>Short Term-High Value</v>
      </c>
    </row>
    <row r="26" spans="2:21" x14ac:dyDescent="0.3">
      <c r="B26" s="1">
        <v>6153</v>
      </c>
      <c r="C26" s="1">
        <v>186</v>
      </c>
      <c r="D26" s="1" t="s">
        <v>46</v>
      </c>
      <c r="E26" s="1" t="s">
        <v>392</v>
      </c>
      <c r="F26" s="1" t="s">
        <v>14</v>
      </c>
      <c r="G26" s="1">
        <v>77861</v>
      </c>
      <c r="H26" s="1" t="s">
        <v>948</v>
      </c>
      <c r="I26" s="1" t="s">
        <v>949</v>
      </c>
      <c r="J26" s="1" t="s">
        <v>1730</v>
      </c>
      <c r="K26" s="1" t="s">
        <v>1630</v>
      </c>
      <c r="L26" s="3">
        <v>30612</v>
      </c>
      <c r="M26" s="3">
        <v>34471</v>
      </c>
      <c r="N26" s="21">
        <f t="shared" si="0"/>
        <v>10</v>
      </c>
      <c r="O26" s="21" t="str">
        <f t="shared" si="1"/>
        <v>Mid Term</v>
      </c>
      <c r="P26" s="21" t="str">
        <f t="shared" si="2"/>
        <v>High Value</v>
      </c>
      <c r="Q26" s="21" t="str">
        <f t="shared" si="3"/>
        <v>Mid Term-High Value</v>
      </c>
    </row>
    <row r="27" spans="2:21" x14ac:dyDescent="0.3">
      <c r="B27" s="1">
        <v>4852</v>
      </c>
      <c r="C27" s="1">
        <v>596</v>
      </c>
      <c r="D27" s="1" t="s">
        <v>48</v>
      </c>
      <c r="E27" s="1" t="s">
        <v>393</v>
      </c>
      <c r="F27" s="1" t="s">
        <v>8</v>
      </c>
      <c r="G27" s="1">
        <v>48315</v>
      </c>
      <c r="H27" s="1" t="s">
        <v>954</v>
      </c>
      <c r="I27" s="1" t="s">
        <v>949</v>
      </c>
      <c r="J27" s="1" t="s">
        <v>1539</v>
      </c>
      <c r="K27" s="1" t="s">
        <v>1629</v>
      </c>
      <c r="L27" s="3">
        <v>42003</v>
      </c>
      <c r="M27" s="3">
        <v>48009</v>
      </c>
      <c r="N27" s="21">
        <f t="shared" si="0"/>
        <v>16</v>
      </c>
      <c r="O27" s="21" t="str">
        <f t="shared" si="1"/>
        <v>Long Term</v>
      </c>
      <c r="P27" s="21" t="str">
        <f t="shared" si="2"/>
        <v>Mid Value</v>
      </c>
      <c r="Q27" s="21" t="str">
        <f t="shared" si="3"/>
        <v>Long Term-Mid Value</v>
      </c>
    </row>
    <row r="28" spans="2:21" x14ac:dyDescent="0.3">
      <c r="B28" s="1">
        <v>8106</v>
      </c>
      <c r="C28" s="1">
        <v>245</v>
      </c>
      <c r="D28" s="1" t="s">
        <v>50</v>
      </c>
      <c r="E28" s="1" t="s">
        <v>394</v>
      </c>
      <c r="F28" s="1" t="s">
        <v>14</v>
      </c>
      <c r="G28" s="1">
        <v>83002</v>
      </c>
      <c r="H28" s="1" t="s">
        <v>948</v>
      </c>
      <c r="I28" s="1" t="s">
        <v>949</v>
      </c>
      <c r="J28" s="1" t="s">
        <v>1731</v>
      </c>
      <c r="K28" s="1" t="s">
        <v>1630</v>
      </c>
      <c r="L28" s="3">
        <v>34702</v>
      </c>
      <c r="M28" s="3">
        <v>36783</v>
      </c>
      <c r="N28" s="21">
        <f t="shared" si="0"/>
        <v>5</v>
      </c>
      <c r="O28" s="21" t="str">
        <f t="shared" si="1"/>
        <v>Short Term</v>
      </c>
      <c r="P28" s="21" t="str">
        <f t="shared" si="2"/>
        <v>High Value</v>
      </c>
      <c r="Q28" s="21" t="str">
        <f t="shared" si="3"/>
        <v>Short Term-High Value</v>
      </c>
    </row>
    <row r="29" spans="2:21" x14ac:dyDescent="0.3">
      <c r="B29" s="1">
        <v>3917</v>
      </c>
      <c r="C29" s="1">
        <v>17</v>
      </c>
      <c r="D29" s="1" t="s">
        <v>52</v>
      </c>
      <c r="E29" s="1" t="s">
        <v>395</v>
      </c>
      <c r="F29" s="1" t="s">
        <v>8</v>
      </c>
      <c r="G29" s="1">
        <v>47650</v>
      </c>
      <c r="H29" s="1" t="s">
        <v>948</v>
      </c>
      <c r="I29" s="1" t="s">
        <v>951</v>
      </c>
      <c r="J29" s="1" t="s">
        <v>1732</v>
      </c>
      <c r="K29" s="1" t="s">
        <v>1629</v>
      </c>
      <c r="L29" s="3">
        <v>29072</v>
      </c>
      <c r="M29" s="3">
        <v>35280</v>
      </c>
      <c r="N29" s="21">
        <f t="shared" si="0"/>
        <v>16</v>
      </c>
      <c r="O29" s="21" t="str">
        <f t="shared" si="1"/>
        <v>Long Term</v>
      </c>
      <c r="P29" s="21" t="str">
        <f t="shared" si="2"/>
        <v>Mid Value</v>
      </c>
      <c r="Q29" s="21" t="str">
        <f t="shared" si="3"/>
        <v>Long Term-Mid Value</v>
      </c>
    </row>
    <row r="30" spans="2:21" x14ac:dyDescent="0.3">
      <c r="B30" s="1">
        <v>9377</v>
      </c>
      <c r="C30" s="1">
        <v>48</v>
      </c>
      <c r="D30" s="1" t="s">
        <v>54</v>
      </c>
      <c r="E30" s="1" t="s">
        <v>396</v>
      </c>
      <c r="F30" s="1" t="s">
        <v>8</v>
      </c>
      <c r="G30" s="1">
        <v>19386</v>
      </c>
      <c r="H30" s="1" t="s">
        <v>954</v>
      </c>
      <c r="I30" s="1" t="s">
        <v>951</v>
      </c>
      <c r="J30" s="1" t="s">
        <v>1539</v>
      </c>
      <c r="K30" s="1" t="s">
        <v>1631</v>
      </c>
      <c r="L30" s="3">
        <v>37783</v>
      </c>
      <c r="M30" s="3">
        <v>40253</v>
      </c>
      <c r="N30" s="21">
        <f t="shared" si="0"/>
        <v>6</v>
      </c>
      <c r="O30" s="21" t="str">
        <f t="shared" si="1"/>
        <v>Mid Term</v>
      </c>
      <c r="P30" s="21" t="str">
        <f t="shared" si="2"/>
        <v>Low Value</v>
      </c>
      <c r="Q30" s="21" t="str">
        <f t="shared" si="3"/>
        <v>Mid Term-Low Value</v>
      </c>
    </row>
    <row r="31" spans="2:21" x14ac:dyDescent="0.3">
      <c r="B31" s="1">
        <v>5387</v>
      </c>
      <c r="C31" s="1">
        <v>457</v>
      </c>
      <c r="D31" s="1" t="s">
        <v>56</v>
      </c>
      <c r="E31" s="1" t="s">
        <v>397</v>
      </c>
      <c r="F31" s="1" t="s">
        <v>14</v>
      </c>
      <c r="G31" s="1">
        <v>39432</v>
      </c>
      <c r="H31" s="1" t="s">
        <v>948</v>
      </c>
      <c r="I31" s="1" t="s">
        <v>951</v>
      </c>
      <c r="J31" s="1" t="s">
        <v>1733</v>
      </c>
      <c r="K31" s="1" t="s">
        <v>1629</v>
      </c>
      <c r="L31" s="3">
        <v>27186</v>
      </c>
      <c r="M31" s="3">
        <v>28042</v>
      </c>
      <c r="N31" s="21">
        <f t="shared" si="0"/>
        <v>2</v>
      </c>
      <c r="O31" s="21" t="str">
        <f t="shared" si="1"/>
        <v>Short Term</v>
      </c>
      <c r="P31" s="21" t="str">
        <f t="shared" si="2"/>
        <v>Mid Value</v>
      </c>
      <c r="Q31" s="21" t="str">
        <f t="shared" si="3"/>
        <v>Short Term-Mid Value</v>
      </c>
    </row>
    <row r="32" spans="2:21" x14ac:dyDescent="0.3">
      <c r="B32" s="1">
        <v>6513</v>
      </c>
      <c r="C32" s="1">
        <v>944</v>
      </c>
      <c r="D32" s="1" t="s">
        <v>58</v>
      </c>
      <c r="E32" s="1" t="s">
        <v>398</v>
      </c>
      <c r="F32" s="1" t="s">
        <v>14</v>
      </c>
      <c r="G32" s="1">
        <v>1421</v>
      </c>
      <c r="H32" s="1" t="s">
        <v>948</v>
      </c>
      <c r="I32" s="1" t="s">
        <v>951</v>
      </c>
      <c r="J32" s="1" t="s">
        <v>1734</v>
      </c>
      <c r="K32" s="1" t="s">
        <v>1631</v>
      </c>
      <c r="L32" s="3">
        <v>34590</v>
      </c>
      <c r="M32" s="3">
        <v>39192</v>
      </c>
      <c r="N32" s="21">
        <f t="shared" si="0"/>
        <v>12</v>
      </c>
      <c r="O32" s="21" t="str">
        <f t="shared" si="1"/>
        <v>Long Term</v>
      </c>
      <c r="P32" s="21" t="str">
        <f t="shared" si="2"/>
        <v>Low Value</v>
      </c>
      <c r="Q32" s="21" t="str">
        <f t="shared" si="3"/>
        <v>Long Term-Low Value</v>
      </c>
    </row>
    <row r="33" spans="2:17" x14ac:dyDescent="0.3">
      <c r="B33" s="1">
        <v>3965</v>
      </c>
      <c r="C33" s="1">
        <v>516</v>
      </c>
      <c r="D33" s="1" t="s">
        <v>60</v>
      </c>
      <c r="E33" s="1" t="s">
        <v>399</v>
      </c>
      <c r="F33" s="1" t="s">
        <v>14</v>
      </c>
      <c r="G33" s="1">
        <v>16113</v>
      </c>
      <c r="H33" s="1" t="s">
        <v>948</v>
      </c>
      <c r="I33" s="1" t="s">
        <v>951</v>
      </c>
      <c r="J33" s="1" t="s">
        <v>1735</v>
      </c>
      <c r="K33" s="1" t="s">
        <v>1631</v>
      </c>
      <c r="L33" s="3">
        <v>37813</v>
      </c>
      <c r="M33" s="3">
        <v>40269</v>
      </c>
      <c r="N33" s="21">
        <f t="shared" si="0"/>
        <v>6</v>
      </c>
      <c r="O33" s="21" t="str">
        <f t="shared" si="1"/>
        <v>Mid Term</v>
      </c>
      <c r="P33" s="21" t="str">
        <f t="shared" si="2"/>
        <v>Low Value</v>
      </c>
      <c r="Q33" s="21" t="str">
        <f t="shared" si="3"/>
        <v>Mid Term-Low Value</v>
      </c>
    </row>
    <row r="34" spans="2:17" x14ac:dyDescent="0.3">
      <c r="B34" s="1">
        <v>8893</v>
      </c>
      <c r="C34" s="1">
        <v>847</v>
      </c>
      <c r="D34" s="1" t="s">
        <v>62</v>
      </c>
      <c r="E34" s="1" t="s">
        <v>400</v>
      </c>
      <c r="F34" s="1" t="s">
        <v>14</v>
      </c>
      <c r="G34" s="1">
        <v>52318</v>
      </c>
      <c r="H34" s="1" t="s">
        <v>954</v>
      </c>
      <c r="I34" s="1" t="s">
        <v>949</v>
      </c>
      <c r="J34" s="1" t="s">
        <v>1539</v>
      </c>
      <c r="K34" s="1" t="s">
        <v>1629</v>
      </c>
      <c r="L34" s="3">
        <v>33752</v>
      </c>
      <c r="M34" s="3">
        <v>36913</v>
      </c>
      <c r="N34" s="21">
        <f t="shared" si="0"/>
        <v>8</v>
      </c>
      <c r="O34" s="21" t="str">
        <f t="shared" si="1"/>
        <v>Mid Term</v>
      </c>
      <c r="P34" s="21" t="str">
        <f t="shared" si="2"/>
        <v>Mid Value</v>
      </c>
      <c r="Q34" s="21" t="str">
        <f t="shared" si="3"/>
        <v>Mid Term-Mid Value</v>
      </c>
    </row>
    <row r="35" spans="2:17" x14ac:dyDescent="0.3">
      <c r="B35" s="1">
        <v>1897</v>
      </c>
      <c r="C35" s="1">
        <v>504</v>
      </c>
      <c r="D35" s="1" t="s">
        <v>64</v>
      </c>
      <c r="E35" s="1" t="s">
        <v>401</v>
      </c>
      <c r="F35" s="1" t="s">
        <v>11</v>
      </c>
      <c r="G35" s="1">
        <v>7389</v>
      </c>
      <c r="H35" s="1" t="s">
        <v>954</v>
      </c>
      <c r="I35" s="1" t="s">
        <v>949</v>
      </c>
      <c r="J35" s="1" t="s">
        <v>1539</v>
      </c>
      <c r="K35" s="1" t="s">
        <v>1631</v>
      </c>
      <c r="L35" s="3">
        <v>29175</v>
      </c>
      <c r="M35" s="3">
        <v>32461</v>
      </c>
      <c r="N35" s="21">
        <f t="shared" si="0"/>
        <v>8</v>
      </c>
      <c r="O35" s="21" t="str">
        <f t="shared" si="1"/>
        <v>Mid Term</v>
      </c>
      <c r="P35" s="21" t="str">
        <f t="shared" si="2"/>
        <v>Low Value</v>
      </c>
      <c r="Q35" s="21" t="str">
        <f t="shared" si="3"/>
        <v>Mid Term-Low Value</v>
      </c>
    </row>
    <row r="36" spans="2:17" x14ac:dyDescent="0.3">
      <c r="B36" s="1">
        <v>390</v>
      </c>
      <c r="C36" s="1">
        <v>115</v>
      </c>
      <c r="D36" s="1" t="s">
        <v>66</v>
      </c>
      <c r="E36" s="1" t="s">
        <v>402</v>
      </c>
      <c r="F36" s="1" t="s">
        <v>14</v>
      </c>
      <c r="G36" s="1">
        <v>86040</v>
      </c>
      <c r="H36" s="1" t="s">
        <v>948</v>
      </c>
      <c r="I36" s="1" t="s">
        <v>951</v>
      </c>
      <c r="J36" s="1" t="s">
        <v>1735</v>
      </c>
      <c r="K36" s="1" t="s">
        <v>1630</v>
      </c>
      <c r="L36" s="3">
        <v>40345</v>
      </c>
      <c r="M36" s="3">
        <v>41183</v>
      </c>
      <c r="N36" s="21">
        <f t="shared" si="0"/>
        <v>2</v>
      </c>
      <c r="O36" s="21" t="str">
        <f t="shared" si="1"/>
        <v>Short Term</v>
      </c>
      <c r="P36" s="21" t="str">
        <f t="shared" si="2"/>
        <v>High Value</v>
      </c>
      <c r="Q36" s="21" t="str">
        <f t="shared" si="3"/>
        <v>Short Term-High Value</v>
      </c>
    </row>
    <row r="37" spans="2:17" x14ac:dyDescent="0.3">
      <c r="B37" s="1">
        <v>3633</v>
      </c>
      <c r="C37" s="1">
        <v>740</v>
      </c>
      <c r="D37" s="1" t="s">
        <v>68</v>
      </c>
      <c r="E37" s="1" t="s">
        <v>403</v>
      </c>
      <c r="F37" s="1" t="s">
        <v>8</v>
      </c>
      <c r="G37" s="1">
        <v>56148</v>
      </c>
      <c r="H37" s="1" t="s">
        <v>948</v>
      </c>
      <c r="I37" s="1" t="s">
        <v>951</v>
      </c>
      <c r="J37" s="1" t="s">
        <v>1736</v>
      </c>
      <c r="K37" s="1" t="s">
        <v>1629</v>
      </c>
      <c r="L37" s="3">
        <v>26189</v>
      </c>
      <c r="M37" s="3">
        <v>26840</v>
      </c>
      <c r="N37" s="21">
        <f t="shared" si="0"/>
        <v>1</v>
      </c>
      <c r="O37" s="21" t="str">
        <f t="shared" si="1"/>
        <v>Short Term</v>
      </c>
      <c r="P37" s="21" t="str">
        <f t="shared" si="2"/>
        <v>Mid Value</v>
      </c>
      <c r="Q37" s="21" t="str">
        <f t="shared" si="3"/>
        <v>Short Term-Mid Value</v>
      </c>
    </row>
    <row r="38" spans="2:17" x14ac:dyDescent="0.3">
      <c r="B38" s="1">
        <v>7828</v>
      </c>
      <c r="C38" s="1">
        <v>884</v>
      </c>
      <c r="D38" s="1" t="s">
        <v>70</v>
      </c>
      <c r="E38" s="1" t="s">
        <v>404</v>
      </c>
      <c r="F38" s="1" t="s">
        <v>8</v>
      </c>
      <c r="G38" s="1">
        <v>894</v>
      </c>
      <c r="H38" s="1" t="s">
        <v>948</v>
      </c>
      <c r="I38" s="1" t="s">
        <v>949</v>
      </c>
      <c r="J38" s="1" t="s">
        <v>1737</v>
      </c>
      <c r="K38" s="1" t="s">
        <v>1631</v>
      </c>
      <c r="L38" s="3">
        <v>34882</v>
      </c>
      <c r="M38" s="3">
        <v>41522</v>
      </c>
      <c r="N38" s="21">
        <f t="shared" si="0"/>
        <v>18</v>
      </c>
      <c r="O38" s="21" t="str">
        <f t="shared" si="1"/>
        <v>Long Term</v>
      </c>
      <c r="P38" s="21" t="str">
        <f t="shared" si="2"/>
        <v>Low Value</v>
      </c>
      <c r="Q38" s="21" t="str">
        <f t="shared" si="3"/>
        <v>Long Term-Low Value</v>
      </c>
    </row>
    <row r="39" spans="2:17" x14ac:dyDescent="0.3">
      <c r="B39" s="1">
        <v>2241</v>
      </c>
      <c r="C39" s="1">
        <v>446</v>
      </c>
      <c r="D39" s="1" t="s">
        <v>72</v>
      </c>
      <c r="E39" s="1" t="s">
        <v>405</v>
      </c>
      <c r="F39" s="1" t="s">
        <v>8</v>
      </c>
      <c r="G39" s="1">
        <v>35634</v>
      </c>
      <c r="H39" s="1" t="s">
        <v>954</v>
      </c>
      <c r="I39" s="1" t="s">
        <v>951</v>
      </c>
      <c r="J39" s="1" t="s">
        <v>1539</v>
      </c>
      <c r="K39" s="1" t="s">
        <v>1629</v>
      </c>
      <c r="L39" s="3">
        <v>35806</v>
      </c>
      <c r="M39" s="3">
        <v>42557</v>
      </c>
      <c r="N39" s="21">
        <f t="shared" ref="N39:N70" si="4">DATEDIF(L39, M39, "y")</f>
        <v>18</v>
      </c>
      <c r="O39" s="21" t="str">
        <f t="shared" ref="O39:O70" si="5">IF(AND(N39&gt;=0, N39&lt;=5), "Short Term",
   IF(AND(N39&gt;5, N39&lt;=10), "Mid Term",
      IF(N39&gt;10, "Long Term" )))</f>
        <v>Long Term</v>
      </c>
      <c r="P39" s="21" t="str">
        <f t="shared" ref="P39:P70" si="6">IF(AND(G39&gt;=0, G39&lt;=30000), "Low Value",
   IF(AND(G39&gt;5, G39&lt;=60000), "Mid Value",
      IF(G39&gt;60000, "High Value" )))</f>
        <v>Mid Value</v>
      </c>
      <c r="Q39" s="21" t="str">
        <f t="shared" ref="Q39:Q70" si="7">CONCATENATE(O39, "-", P39)</f>
        <v>Long Term-Mid Value</v>
      </c>
    </row>
    <row r="40" spans="2:17" x14ac:dyDescent="0.3">
      <c r="B40" s="1">
        <v>896</v>
      </c>
      <c r="C40" s="1">
        <v>74</v>
      </c>
      <c r="D40" s="1" t="s">
        <v>74</v>
      </c>
      <c r="E40" s="1" t="s">
        <v>406</v>
      </c>
      <c r="F40" s="1" t="s">
        <v>8</v>
      </c>
      <c r="G40" s="1">
        <v>28701</v>
      </c>
      <c r="H40" s="1" t="s">
        <v>948</v>
      </c>
      <c r="I40" s="1" t="s">
        <v>949</v>
      </c>
      <c r="J40" s="1" t="s">
        <v>1735</v>
      </c>
      <c r="K40" s="1" t="s">
        <v>1631</v>
      </c>
      <c r="L40" s="3">
        <v>30200</v>
      </c>
      <c r="M40" s="3">
        <v>37114</v>
      </c>
      <c r="N40" s="21">
        <f t="shared" si="4"/>
        <v>18</v>
      </c>
      <c r="O40" s="21" t="str">
        <f t="shared" si="5"/>
        <v>Long Term</v>
      </c>
      <c r="P40" s="21" t="str">
        <f t="shared" si="6"/>
        <v>Low Value</v>
      </c>
      <c r="Q40" s="21" t="str">
        <f t="shared" si="7"/>
        <v>Long Term-Low Value</v>
      </c>
    </row>
    <row r="41" spans="2:17" x14ac:dyDescent="0.3">
      <c r="B41" s="1">
        <v>6361</v>
      </c>
      <c r="C41" s="1">
        <v>636</v>
      </c>
      <c r="D41" s="1" t="s">
        <v>75</v>
      </c>
      <c r="E41" s="1" t="s">
        <v>407</v>
      </c>
      <c r="F41" s="1" t="s">
        <v>8</v>
      </c>
      <c r="G41" s="1">
        <v>90380</v>
      </c>
      <c r="H41" s="1" t="s">
        <v>948</v>
      </c>
      <c r="I41" s="1" t="s">
        <v>949</v>
      </c>
      <c r="J41" s="1" t="s">
        <v>1738</v>
      </c>
      <c r="K41" s="1" t="s">
        <v>1630</v>
      </c>
      <c r="L41" s="3">
        <v>36289</v>
      </c>
      <c r="M41" s="3">
        <v>38504</v>
      </c>
      <c r="N41" s="21">
        <f t="shared" si="4"/>
        <v>6</v>
      </c>
      <c r="O41" s="21" t="str">
        <f t="shared" si="5"/>
        <v>Mid Term</v>
      </c>
      <c r="P41" s="21" t="str">
        <f t="shared" si="6"/>
        <v>High Value</v>
      </c>
      <c r="Q41" s="21" t="str">
        <f t="shared" si="7"/>
        <v>Mid Term-High Value</v>
      </c>
    </row>
    <row r="42" spans="2:17" x14ac:dyDescent="0.3">
      <c r="B42" s="1">
        <v>6713</v>
      </c>
      <c r="C42" s="1">
        <v>37</v>
      </c>
      <c r="D42" s="1" t="s">
        <v>408</v>
      </c>
      <c r="E42" s="1" t="s">
        <v>409</v>
      </c>
      <c r="F42" s="1" t="s">
        <v>14</v>
      </c>
      <c r="G42" s="1">
        <v>21813</v>
      </c>
      <c r="H42" s="1" t="s">
        <v>954</v>
      </c>
      <c r="I42" s="1" t="s">
        <v>951</v>
      </c>
      <c r="J42" s="1" t="s">
        <v>1539</v>
      </c>
      <c r="K42" s="1" t="s">
        <v>1631</v>
      </c>
      <c r="L42" s="3">
        <v>38247</v>
      </c>
      <c r="M42" s="3">
        <v>45446</v>
      </c>
      <c r="N42" s="21">
        <f t="shared" si="4"/>
        <v>19</v>
      </c>
      <c r="O42" s="21" t="str">
        <f t="shared" si="5"/>
        <v>Long Term</v>
      </c>
      <c r="P42" s="21" t="str">
        <f t="shared" si="6"/>
        <v>Low Value</v>
      </c>
      <c r="Q42" s="21" t="str">
        <f t="shared" si="7"/>
        <v>Long Term-Low Value</v>
      </c>
    </row>
    <row r="43" spans="2:17" x14ac:dyDescent="0.3">
      <c r="B43" s="1">
        <v>4283</v>
      </c>
      <c r="C43" s="1">
        <v>804</v>
      </c>
      <c r="D43" s="1" t="s">
        <v>78</v>
      </c>
      <c r="E43" s="1" t="s">
        <v>410</v>
      </c>
      <c r="F43" s="1" t="s">
        <v>11</v>
      </c>
      <c r="G43" s="1">
        <v>36312</v>
      </c>
      <c r="H43" s="1" t="s">
        <v>954</v>
      </c>
      <c r="I43" s="1" t="s">
        <v>949</v>
      </c>
      <c r="J43" s="1" t="s">
        <v>1539</v>
      </c>
      <c r="K43" s="1" t="s">
        <v>1629</v>
      </c>
      <c r="L43" s="3">
        <v>35666</v>
      </c>
      <c r="M43" s="3">
        <v>40366</v>
      </c>
      <c r="N43" s="21">
        <f t="shared" si="4"/>
        <v>12</v>
      </c>
      <c r="O43" s="21" t="str">
        <f t="shared" si="5"/>
        <v>Long Term</v>
      </c>
      <c r="P43" s="21" t="str">
        <f t="shared" si="6"/>
        <v>Mid Value</v>
      </c>
      <c r="Q43" s="21" t="str">
        <f t="shared" si="7"/>
        <v>Long Term-Mid Value</v>
      </c>
    </row>
    <row r="44" spans="2:17" x14ac:dyDescent="0.3">
      <c r="B44" s="1">
        <v>9486</v>
      </c>
      <c r="C44" s="1">
        <v>694</v>
      </c>
      <c r="D44" s="1" t="s">
        <v>79</v>
      </c>
      <c r="E44" s="1" t="s">
        <v>411</v>
      </c>
      <c r="F44" s="1" t="s">
        <v>11</v>
      </c>
      <c r="G44" s="1">
        <v>24856</v>
      </c>
      <c r="H44" s="1" t="s">
        <v>948</v>
      </c>
      <c r="I44" s="1" t="s">
        <v>949</v>
      </c>
      <c r="J44" s="1" t="s">
        <v>1739</v>
      </c>
      <c r="K44" s="1" t="s">
        <v>1631</v>
      </c>
      <c r="L44" s="3">
        <v>37775</v>
      </c>
      <c r="M44" s="3">
        <v>41767</v>
      </c>
      <c r="N44" s="21">
        <f t="shared" si="4"/>
        <v>10</v>
      </c>
      <c r="O44" s="21" t="str">
        <f t="shared" si="5"/>
        <v>Mid Term</v>
      </c>
      <c r="P44" s="21" t="str">
        <f t="shared" si="6"/>
        <v>Low Value</v>
      </c>
      <c r="Q44" s="21" t="str">
        <f t="shared" si="7"/>
        <v>Mid Term-Low Value</v>
      </c>
    </row>
    <row r="45" spans="2:17" x14ac:dyDescent="0.3">
      <c r="B45" s="1">
        <v>308</v>
      </c>
      <c r="C45" s="1">
        <v>198</v>
      </c>
      <c r="D45" s="1" t="s">
        <v>81</v>
      </c>
      <c r="E45" s="1" t="s">
        <v>412</v>
      </c>
      <c r="F45" s="1" t="s">
        <v>14</v>
      </c>
      <c r="G45" s="1">
        <v>39234</v>
      </c>
      <c r="H45" s="1" t="s">
        <v>948</v>
      </c>
      <c r="I45" s="1" t="s">
        <v>949</v>
      </c>
      <c r="J45" s="1" t="s">
        <v>1737</v>
      </c>
      <c r="K45" s="1" t="s">
        <v>1629</v>
      </c>
      <c r="L45" s="3">
        <v>35922</v>
      </c>
      <c r="M45" s="3">
        <v>42733</v>
      </c>
      <c r="N45" s="21">
        <f t="shared" si="4"/>
        <v>18</v>
      </c>
      <c r="O45" s="21" t="str">
        <f t="shared" si="5"/>
        <v>Long Term</v>
      </c>
      <c r="P45" s="21" t="str">
        <f t="shared" si="6"/>
        <v>Mid Value</v>
      </c>
      <c r="Q45" s="21" t="str">
        <f t="shared" si="7"/>
        <v>Long Term-Mid Value</v>
      </c>
    </row>
    <row r="46" spans="2:17" x14ac:dyDescent="0.3">
      <c r="B46" s="1">
        <v>8927</v>
      </c>
      <c r="C46" s="1">
        <v>576</v>
      </c>
      <c r="D46" s="1" t="s">
        <v>83</v>
      </c>
      <c r="E46" s="1" t="s">
        <v>413</v>
      </c>
      <c r="F46" s="1" t="s">
        <v>11</v>
      </c>
      <c r="G46" s="1">
        <v>74222</v>
      </c>
      <c r="H46" s="1" t="s">
        <v>948</v>
      </c>
      <c r="I46" s="1" t="s">
        <v>951</v>
      </c>
      <c r="J46" s="1" t="s">
        <v>1740</v>
      </c>
      <c r="K46" s="1" t="s">
        <v>1630</v>
      </c>
      <c r="L46" s="3">
        <v>27763</v>
      </c>
      <c r="M46" s="3">
        <v>31305</v>
      </c>
      <c r="N46" s="21">
        <f t="shared" si="4"/>
        <v>9</v>
      </c>
      <c r="O46" s="21" t="str">
        <f t="shared" si="5"/>
        <v>Mid Term</v>
      </c>
      <c r="P46" s="21" t="str">
        <f t="shared" si="6"/>
        <v>High Value</v>
      </c>
      <c r="Q46" s="21" t="str">
        <f t="shared" si="7"/>
        <v>Mid Term-High Value</v>
      </c>
    </row>
    <row r="47" spans="2:17" x14ac:dyDescent="0.3">
      <c r="B47" s="1">
        <v>249</v>
      </c>
      <c r="C47" s="1">
        <v>754</v>
      </c>
      <c r="D47" s="1" t="s">
        <v>35</v>
      </c>
      <c r="E47" s="1" t="s">
        <v>414</v>
      </c>
      <c r="F47" s="1" t="s">
        <v>14</v>
      </c>
      <c r="G47" s="1">
        <v>47260</v>
      </c>
      <c r="H47" s="1" t="s">
        <v>948</v>
      </c>
      <c r="I47" s="1" t="s">
        <v>949</v>
      </c>
      <c r="J47" s="1" t="s">
        <v>1741</v>
      </c>
      <c r="K47" s="1" t="s">
        <v>1629</v>
      </c>
      <c r="L47" s="3">
        <v>40312</v>
      </c>
      <c r="M47" s="3">
        <v>46709</v>
      </c>
      <c r="N47" s="21">
        <f t="shared" si="4"/>
        <v>17</v>
      </c>
      <c r="O47" s="21" t="str">
        <f t="shared" si="5"/>
        <v>Long Term</v>
      </c>
      <c r="P47" s="21" t="str">
        <f t="shared" si="6"/>
        <v>Mid Value</v>
      </c>
      <c r="Q47" s="21" t="str">
        <f t="shared" si="7"/>
        <v>Long Term-Mid Value</v>
      </c>
    </row>
    <row r="48" spans="2:17" x14ac:dyDescent="0.3">
      <c r="B48" s="1">
        <v>2620</v>
      </c>
      <c r="C48" s="1">
        <v>547</v>
      </c>
      <c r="D48" s="1" t="s">
        <v>86</v>
      </c>
      <c r="E48" s="1" t="s">
        <v>415</v>
      </c>
      <c r="F48" s="1" t="s">
        <v>14</v>
      </c>
      <c r="G48" s="1">
        <v>45432</v>
      </c>
      <c r="H48" s="1" t="s">
        <v>954</v>
      </c>
      <c r="I48" s="1" t="s">
        <v>951</v>
      </c>
      <c r="J48" s="1" t="s">
        <v>1539</v>
      </c>
      <c r="K48" s="1" t="s">
        <v>1629</v>
      </c>
      <c r="L48" s="3">
        <v>38948</v>
      </c>
      <c r="M48" s="3">
        <v>44564</v>
      </c>
      <c r="N48" s="21">
        <f t="shared" si="4"/>
        <v>15</v>
      </c>
      <c r="O48" s="21" t="str">
        <f t="shared" si="5"/>
        <v>Long Term</v>
      </c>
      <c r="P48" s="21" t="str">
        <f t="shared" si="6"/>
        <v>Mid Value</v>
      </c>
      <c r="Q48" s="21" t="str">
        <f t="shared" si="7"/>
        <v>Long Term-Mid Value</v>
      </c>
    </row>
    <row r="49" spans="2:17" x14ac:dyDescent="0.3">
      <c r="B49" s="1">
        <v>1164</v>
      </c>
      <c r="C49" s="1">
        <v>656</v>
      </c>
      <c r="D49" s="1" t="s">
        <v>88</v>
      </c>
      <c r="E49" s="1" t="s">
        <v>416</v>
      </c>
      <c r="F49" s="1" t="s">
        <v>8</v>
      </c>
      <c r="G49" s="1">
        <v>30192</v>
      </c>
      <c r="H49" s="1" t="s">
        <v>948</v>
      </c>
      <c r="I49" s="1" t="s">
        <v>951</v>
      </c>
      <c r="J49" s="1" t="s">
        <v>1742</v>
      </c>
      <c r="K49" s="1" t="s">
        <v>1631</v>
      </c>
      <c r="L49" s="3">
        <v>30479</v>
      </c>
      <c r="M49" s="3">
        <v>37219</v>
      </c>
      <c r="N49" s="21">
        <f t="shared" si="4"/>
        <v>18</v>
      </c>
      <c r="O49" s="21" t="str">
        <f t="shared" si="5"/>
        <v>Long Term</v>
      </c>
      <c r="P49" s="21" t="str">
        <f t="shared" si="6"/>
        <v>Mid Value</v>
      </c>
      <c r="Q49" s="21" t="str">
        <f t="shared" si="7"/>
        <v>Long Term-Mid Value</v>
      </c>
    </row>
    <row r="50" spans="2:17" x14ac:dyDescent="0.3">
      <c r="B50" s="1">
        <v>4711</v>
      </c>
      <c r="C50" s="1">
        <v>654</v>
      </c>
      <c r="D50" s="1" t="s">
        <v>90</v>
      </c>
      <c r="E50" s="1" t="s">
        <v>417</v>
      </c>
      <c r="F50" s="1" t="s">
        <v>8</v>
      </c>
      <c r="G50" s="1">
        <v>53868</v>
      </c>
      <c r="H50" s="1" t="s">
        <v>954</v>
      </c>
      <c r="I50" s="1" t="s">
        <v>949</v>
      </c>
      <c r="J50" s="1" t="s">
        <v>1539</v>
      </c>
      <c r="K50" s="1" t="s">
        <v>1629</v>
      </c>
      <c r="L50" s="3">
        <v>35927</v>
      </c>
      <c r="M50" s="3">
        <v>39342</v>
      </c>
      <c r="N50" s="21">
        <f t="shared" si="4"/>
        <v>9</v>
      </c>
      <c r="O50" s="21" t="str">
        <f t="shared" si="5"/>
        <v>Mid Term</v>
      </c>
      <c r="P50" s="21" t="str">
        <f t="shared" si="6"/>
        <v>Mid Value</v>
      </c>
      <c r="Q50" s="21" t="str">
        <f t="shared" si="7"/>
        <v>Mid Term-Mid Value</v>
      </c>
    </row>
    <row r="51" spans="2:17" x14ac:dyDescent="0.3">
      <c r="B51" s="1">
        <v>4053</v>
      </c>
      <c r="C51" s="1">
        <v>646</v>
      </c>
      <c r="D51" s="1" t="s">
        <v>92</v>
      </c>
      <c r="E51" s="1" t="s">
        <v>418</v>
      </c>
      <c r="F51" s="1" t="s">
        <v>14</v>
      </c>
      <c r="G51" s="1">
        <v>9691</v>
      </c>
      <c r="H51" s="1" t="s">
        <v>954</v>
      </c>
      <c r="I51" s="1" t="s">
        <v>949</v>
      </c>
      <c r="J51" s="1" t="s">
        <v>1539</v>
      </c>
      <c r="K51" s="1" t="s">
        <v>1631</v>
      </c>
      <c r="L51" s="3">
        <v>41348</v>
      </c>
      <c r="M51" s="3">
        <v>45448</v>
      </c>
      <c r="N51" s="21">
        <f t="shared" si="4"/>
        <v>11</v>
      </c>
      <c r="O51" s="21" t="str">
        <f t="shared" si="5"/>
        <v>Long Term</v>
      </c>
      <c r="P51" s="21" t="str">
        <f t="shared" si="6"/>
        <v>Low Value</v>
      </c>
      <c r="Q51" s="21" t="str">
        <f t="shared" si="7"/>
        <v>Long Term-Low Value</v>
      </c>
    </row>
    <row r="52" spans="2:17" x14ac:dyDescent="0.3">
      <c r="B52" s="1">
        <v>4272</v>
      </c>
      <c r="C52" s="1">
        <v>250</v>
      </c>
      <c r="D52" s="1" t="s">
        <v>94</v>
      </c>
      <c r="E52" s="1" t="s">
        <v>419</v>
      </c>
      <c r="F52" s="1" t="s">
        <v>14</v>
      </c>
      <c r="G52" s="1">
        <v>39001</v>
      </c>
      <c r="H52" s="1" t="s">
        <v>954</v>
      </c>
      <c r="I52" s="1" t="s">
        <v>951</v>
      </c>
      <c r="J52" s="1" t="s">
        <v>1539</v>
      </c>
      <c r="K52" s="1" t="s">
        <v>1629</v>
      </c>
      <c r="L52" s="3">
        <v>41746</v>
      </c>
      <c r="M52" s="3">
        <v>44742</v>
      </c>
      <c r="N52" s="21">
        <f t="shared" si="4"/>
        <v>8</v>
      </c>
      <c r="O52" s="21" t="str">
        <f t="shared" si="5"/>
        <v>Mid Term</v>
      </c>
      <c r="P52" s="21" t="str">
        <f t="shared" si="6"/>
        <v>Mid Value</v>
      </c>
      <c r="Q52" s="21" t="str">
        <f t="shared" si="7"/>
        <v>Mid Term-Mid Value</v>
      </c>
    </row>
    <row r="53" spans="2:17" x14ac:dyDescent="0.3">
      <c r="B53" s="1">
        <v>7005</v>
      </c>
      <c r="C53" s="1">
        <v>81</v>
      </c>
      <c r="D53" s="1" t="s">
        <v>96</v>
      </c>
      <c r="E53" s="1" t="s">
        <v>420</v>
      </c>
      <c r="F53" s="1" t="s">
        <v>14</v>
      </c>
      <c r="G53" s="1">
        <v>70814</v>
      </c>
      <c r="H53" s="1" t="s">
        <v>954</v>
      </c>
      <c r="I53" s="1" t="s">
        <v>949</v>
      </c>
      <c r="J53" s="1" t="s">
        <v>1539</v>
      </c>
      <c r="K53" s="1" t="s">
        <v>1630</v>
      </c>
      <c r="L53" s="3">
        <v>26021</v>
      </c>
      <c r="M53" s="3">
        <v>30403</v>
      </c>
      <c r="N53" s="21">
        <f t="shared" si="4"/>
        <v>11</v>
      </c>
      <c r="O53" s="21" t="str">
        <f t="shared" si="5"/>
        <v>Long Term</v>
      </c>
      <c r="P53" s="21" t="str">
        <f t="shared" si="6"/>
        <v>High Value</v>
      </c>
      <c r="Q53" s="21" t="str">
        <f t="shared" si="7"/>
        <v>Long Term-High Value</v>
      </c>
    </row>
    <row r="54" spans="2:17" x14ac:dyDescent="0.3">
      <c r="B54" s="1">
        <v>2308</v>
      </c>
      <c r="C54" s="1">
        <v>898</v>
      </c>
      <c r="D54" s="1" t="s">
        <v>98</v>
      </c>
      <c r="E54" s="1" t="s">
        <v>421</v>
      </c>
      <c r="F54" s="1" t="s">
        <v>8</v>
      </c>
      <c r="G54" s="1">
        <v>13740</v>
      </c>
      <c r="H54" s="1" t="s">
        <v>948</v>
      </c>
      <c r="I54" s="1" t="s">
        <v>951</v>
      </c>
      <c r="J54" s="1" t="s">
        <v>1743</v>
      </c>
      <c r="K54" s="1" t="s">
        <v>1631</v>
      </c>
      <c r="L54" s="3">
        <v>29175</v>
      </c>
      <c r="M54" s="3">
        <v>30472</v>
      </c>
      <c r="N54" s="21">
        <f t="shared" si="4"/>
        <v>3</v>
      </c>
      <c r="O54" s="21" t="str">
        <f t="shared" si="5"/>
        <v>Short Term</v>
      </c>
      <c r="P54" s="21" t="str">
        <f t="shared" si="6"/>
        <v>Low Value</v>
      </c>
      <c r="Q54" s="21" t="str">
        <f t="shared" si="7"/>
        <v>Short Term-Low Value</v>
      </c>
    </row>
    <row r="55" spans="2:17" x14ac:dyDescent="0.3">
      <c r="B55" s="1">
        <v>5150</v>
      </c>
      <c r="C55" s="1">
        <v>461</v>
      </c>
      <c r="D55" s="1" t="s">
        <v>100</v>
      </c>
      <c r="E55" s="1" t="s">
        <v>422</v>
      </c>
      <c r="F55" s="1" t="s">
        <v>11</v>
      </c>
      <c r="G55" s="1">
        <v>33435</v>
      </c>
      <c r="H55" s="1" t="s">
        <v>954</v>
      </c>
      <c r="I55" s="1" t="s">
        <v>949</v>
      </c>
      <c r="J55" s="1" t="s">
        <v>1539</v>
      </c>
      <c r="K55" s="1" t="s">
        <v>1629</v>
      </c>
      <c r="L55" s="3">
        <v>42926</v>
      </c>
      <c r="M55" s="3">
        <v>48907</v>
      </c>
      <c r="N55" s="21">
        <f t="shared" si="4"/>
        <v>16</v>
      </c>
      <c r="O55" s="21" t="str">
        <f t="shared" si="5"/>
        <v>Long Term</v>
      </c>
      <c r="P55" s="21" t="str">
        <f t="shared" si="6"/>
        <v>Mid Value</v>
      </c>
      <c r="Q55" s="21" t="str">
        <f t="shared" si="7"/>
        <v>Long Term-Mid Value</v>
      </c>
    </row>
    <row r="56" spans="2:17" x14ac:dyDescent="0.3">
      <c r="B56" s="1">
        <v>693</v>
      </c>
      <c r="C56" s="1">
        <v>390</v>
      </c>
      <c r="D56" s="1" t="s">
        <v>102</v>
      </c>
      <c r="E56" s="1" t="s">
        <v>423</v>
      </c>
      <c r="F56" s="1" t="s">
        <v>8</v>
      </c>
      <c r="G56" s="1">
        <v>73589</v>
      </c>
      <c r="H56" s="1" t="s">
        <v>954</v>
      </c>
      <c r="I56" s="1" t="s">
        <v>949</v>
      </c>
      <c r="J56" s="1" t="s">
        <v>1539</v>
      </c>
      <c r="K56" s="1" t="s">
        <v>1630</v>
      </c>
      <c r="L56" s="3">
        <v>39331</v>
      </c>
      <c r="M56" s="3">
        <v>44555</v>
      </c>
      <c r="N56" s="21">
        <f t="shared" si="4"/>
        <v>14</v>
      </c>
      <c r="O56" s="21" t="str">
        <f t="shared" si="5"/>
        <v>Long Term</v>
      </c>
      <c r="P56" s="21" t="str">
        <f t="shared" si="6"/>
        <v>High Value</v>
      </c>
      <c r="Q56" s="21" t="str">
        <f t="shared" si="7"/>
        <v>Long Term-High Value</v>
      </c>
    </row>
    <row r="57" spans="2:17" x14ac:dyDescent="0.3">
      <c r="B57" s="1">
        <v>9598</v>
      </c>
      <c r="C57" s="1">
        <v>988</v>
      </c>
      <c r="D57" s="1" t="s">
        <v>104</v>
      </c>
      <c r="E57" s="1" t="s">
        <v>424</v>
      </c>
      <c r="F57" s="1" t="s">
        <v>8</v>
      </c>
      <c r="G57" s="1">
        <v>18598</v>
      </c>
      <c r="H57" s="1" t="s">
        <v>948</v>
      </c>
      <c r="I57" s="1" t="s">
        <v>951</v>
      </c>
      <c r="J57" s="1" t="s">
        <v>1744</v>
      </c>
      <c r="K57" s="1" t="s">
        <v>1631</v>
      </c>
      <c r="L57" s="3">
        <v>30950</v>
      </c>
      <c r="M57" s="3">
        <v>31610</v>
      </c>
      <c r="N57" s="21">
        <f t="shared" si="4"/>
        <v>1</v>
      </c>
      <c r="O57" s="21" t="str">
        <f t="shared" si="5"/>
        <v>Short Term</v>
      </c>
      <c r="P57" s="21" t="str">
        <f t="shared" si="6"/>
        <v>Low Value</v>
      </c>
      <c r="Q57" s="21" t="str">
        <f t="shared" si="7"/>
        <v>Short Term-Low Value</v>
      </c>
    </row>
    <row r="58" spans="2:17" x14ac:dyDescent="0.3">
      <c r="B58" s="1">
        <v>8103</v>
      </c>
      <c r="C58" s="1">
        <v>597</v>
      </c>
      <c r="D58" s="1" t="s">
        <v>22</v>
      </c>
      <c r="E58" s="1" t="s">
        <v>425</v>
      </c>
      <c r="F58" s="1" t="s">
        <v>14</v>
      </c>
      <c r="G58" s="1">
        <v>23003</v>
      </c>
      <c r="H58" s="1" t="s">
        <v>948</v>
      </c>
      <c r="I58" s="1" t="s">
        <v>949</v>
      </c>
      <c r="J58" s="1" t="s">
        <v>1745</v>
      </c>
      <c r="K58" s="1" t="s">
        <v>1631</v>
      </c>
      <c r="L58" s="3">
        <v>29072</v>
      </c>
      <c r="M58" s="3">
        <v>33197</v>
      </c>
      <c r="N58" s="21">
        <f t="shared" si="4"/>
        <v>11</v>
      </c>
      <c r="O58" s="21" t="str">
        <f t="shared" si="5"/>
        <v>Long Term</v>
      </c>
      <c r="P58" s="21" t="str">
        <f t="shared" si="6"/>
        <v>Low Value</v>
      </c>
      <c r="Q58" s="21" t="str">
        <f t="shared" si="7"/>
        <v>Long Term-Low Value</v>
      </c>
    </row>
    <row r="59" spans="2:17" x14ac:dyDescent="0.3">
      <c r="B59" s="1">
        <v>8894</v>
      </c>
      <c r="C59" s="1">
        <v>916</v>
      </c>
      <c r="D59" s="1" t="s">
        <v>107</v>
      </c>
      <c r="E59" s="1" t="s">
        <v>426</v>
      </c>
      <c r="F59" s="1" t="s">
        <v>11</v>
      </c>
      <c r="G59" s="1">
        <v>80901</v>
      </c>
      <c r="H59" s="1" t="s">
        <v>954</v>
      </c>
      <c r="I59" s="1" t="s">
        <v>949</v>
      </c>
      <c r="J59" s="1" t="s">
        <v>1539</v>
      </c>
      <c r="K59" s="1" t="s">
        <v>1630</v>
      </c>
      <c r="L59" s="3">
        <v>39964</v>
      </c>
      <c r="M59" s="3">
        <v>44504</v>
      </c>
      <c r="N59" s="21">
        <f t="shared" si="4"/>
        <v>12</v>
      </c>
      <c r="O59" s="21" t="str">
        <f t="shared" si="5"/>
        <v>Long Term</v>
      </c>
      <c r="P59" s="21" t="str">
        <f t="shared" si="6"/>
        <v>High Value</v>
      </c>
      <c r="Q59" s="21" t="str">
        <f t="shared" si="7"/>
        <v>Long Term-High Value</v>
      </c>
    </row>
    <row r="60" spans="2:17" x14ac:dyDescent="0.3">
      <c r="B60" s="1">
        <v>114</v>
      </c>
      <c r="C60" s="1">
        <v>135</v>
      </c>
      <c r="D60" s="1" t="s">
        <v>42</v>
      </c>
      <c r="E60" s="1" t="s">
        <v>427</v>
      </c>
      <c r="F60" s="1" t="s">
        <v>8</v>
      </c>
      <c r="G60" s="1">
        <v>69113</v>
      </c>
      <c r="H60" s="1" t="s">
        <v>948</v>
      </c>
      <c r="I60" s="1" t="s">
        <v>951</v>
      </c>
      <c r="J60" s="1" t="s">
        <v>1746</v>
      </c>
      <c r="K60" s="1" t="s">
        <v>1630</v>
      </c>
      <c r="L60" s="3">
        <v>30298</v>
      </c>
      <c r="M60" s="3">
        <v>35154</v>
      </c>
      <c r="N60" s="21">
        <f t="shared" si="4"/>
        <v>13</v>
      </c>
      <c r="O60" s="21" t="str">
        <f t="shared" si="5"/>
        <v>Long Term</v>
      </c>
      <c r="P60" s="21" t="str">
        <f t="shared" si="6"/>
        <v>High Value</v>
      </c>
      <c r="Q60" s="21" t="str">
        <f t="shared" si="7"/>
        <v>Long Term-High Value</v>
      </c>
    </row>
    <row r="61" spans="2:17" x14ac:dyDescent="0.3">
      <c r="B61" s="1">
        <v>6546</v>
      </c>
      <c r="C61" s="1">
        <v>262</v>
      </c>
      <c r="D61" s="1" t="s">
        <v>110</v>
      </c>
      <c r="E61" s="1" t="s">
        <v>428</v>
      </c>
      <c r="F61" s="1" t="s">
        <v>11</v>
      </c>
      <c r="G61" s="1">
        <v>26060</v>
      </c>
      <c r="H61" s="1" t="s">
        <v>954</v>
      </c>
      <c r="I61" s="1" t="s">
        <v>951</v>
      </c>
      <c r="J61" s="1" t="s">
        <v>1539</v>
      </c>
      <c r="K61" s="1" t="s">
        <v>1631</v>
      </c>
      <c r="L61" s="3">
        <v>40299</v>
      </c>
      <c r="M61" s="3">
        <v>44142</v>
      </c>
      <c r="N61" s="21">
        <f t="shared" si="4"/>
        <v>10</v>
      </c>
      <c r="O61" s="21" t="str">
        <f t="shared" si="5"/>
        <v>Mid Term</v>
      </c>
      <c r="P61" s="21" t="str">
        <f t="shared" si="6"/>
        <v>Low Value</v>
      </c>
      <c r="Q61" s="21" t="str">
        <f t="shared" si="7"/>
        <v>Mid Term-Low Value</v>
      </c>
    </row>
    <row r="62" spans="2:17" x14ac:dyDescent="0.3">
      <c r="B62" s="1">
        <v>3571</v>
      </c>
      <c r="C62" s="1">
        <v>844</v>
      </c>
      <c r="D62" s="1" t="s">
        <v>112</v>
      </c>
      <c r="E62" s="1" t="s">
        <v>429</v>
      </c>
      <c r="F62" s="1" t="s">
        <v>14</v>
      </c>
      <c r="G62" s="1">
        <v>25677</v>
      </c>
      <c r="H62" s="1" t="s">
        <v>954</v>
      </c>
      <c r="I62" s="1" t="s">
        <v>949</v>
      </c>
      <c r="J62" s="1" t="s">
        <v>1539</v>
      </c>
      <c r="K62" s="1" t="s">
        <v>1631</v>
      </c>
      <c r="L62" s="3">
        <v>31375</v>
      </c>
      <c r="M62" s="3">
        <v>32024</v>
      </c>
      <c r="N62" s="21">
        <f t="shared" si="4"/>
        <v>1</v>
      </c>
      <c r="O62" s="21" t="str">
        <f t="shared" si="5"/>
        <v>Short Term</v>
      </c>
      <c r="P62" s="21" t="str">
        <f t="shared" si="6"/>
        <v>Low Value</v>
      </c>
      <c r="Q62" s="21" t="str">
        <f t="shared" si="7"/>
        <v>Short Term-Low Value</v>
      </c>
    </row>
    <row r="63" spans="2:17" x14ac:dyDescent="0.3">
      <c r="B63" s="1">
        <v>7316</v>
      </c>
      <c r="C63" s="1">
        <v>169</v>
      </c>
      <c r="D63" s="1" t="s">
        <v>114</v>
      </c>
      <c r="E63" s="1" t="s">
        <v>430</v>
      </c>
      <c r="F63" s="1" t="s">
        <v>14</v>
      </c>
      <c r="G63" s="1">
        <v>62912</v>
      </c>
      <c r="H63" s="1" t="s">
        <v>954</v>
      </c>
      <c r="I63" s="1" t="s">
        <v>951</v>
      </c>
      <c r="J63" s="1" t="s">
        <v>1539</v>
      </c>
      <c r="K63" s="1" t="s">
        <v>1629</v>
      </c>
      <c r="L63" s="3">
        <v>27971</v>
      </c>
      <c r="M63" s="3">
        <v>34846</v>
      </c>
      <c r="N63" s="21">
        <f t="shared" si="4"/>
        <v>18</v>
      </c>
      <c r="O63" s="21" t="str">
        <f t="shared" si="5"/>
        <v>Long Term</v>
      </c>
      <c r="P63" s="21" t="str">
        <f t="shared" si="6"/>
        <v>High Value</v>
      </c>
      <c r="Q63" s="21" t="str">
        <f t="shared" si="7"/>
        <v>Long Term-High Value</v>
      </c>
    </row>
    <row r="64" spans="2:17" x14ac:dyDescent="0.3">
      <c r="B64" s="1">
        <v>2478</v>
      </c>
      <c r="C64" s="1">
        <v>671</v>
      </c>
      <c r="D64" s="1" t="s">
        <v>116</v>
      </c>
      <c r="E64" s="1" t="s">
        <v>431</v>
      </c>
      <c r="F64" s="1" t="s">
        <v>8</v>
      </c>
      <c r="G64" s="1">
        <v>77649</v>
      </c>
      <c r="H64" s="1" t="s">
        <v>948</v>
      </c>
      <c r="I64" s="1" t="s">
        <v>949</v>
      </c>
      <c r="J64" s="1" t="s">
        <v>1747</v>
      </c>
      <c r="K64" s="1" t="s">
        <v>1630</v>
      </c>
      <c r="L64" s="3">
        <v>37775</v>
      </c>
      <c r="M64" s="3">
        <v>40119</v>
      </c>
      <c r="N64" s="21">
        <f t="shared" si="4"/>
        <v>6</v>
      </c>
      <c r="O64" s="21" t="str">
        <f t="shared" si="5"/>
        <v>Mid Term</v>
      </c>
      <c r="P64" s="21" t="str">
        <f t="shared" si="6"/>
        <v>High Value</v>
      </c>
      <c r="Q64" s="21" t="str">
        <f t="shared" si="7"/>
        <v>Mid Term-High Value</v>
      </c>
    </row>
    <row r="65" spans="2:17" x14ac:dyDescent="0.3">
      <c r="B65" s="1">
        <v>1215</v>
      </c>
      <c r="C65" s="1">
        <v>353</v>
      </c>
      <c r="D65" s="1" t="s">
        <v>102</v>
      </c>
      <c r="E65" s="1" t="s">
        <v>432</v>
      </c>
      <c r="F65" s="1" t="s">
        <v>8</v>
      </c>
      <c r="G65" s="1">
        <v>73561</v>
      </c>
      <c r="H65" s="1" t="s">
        <v>948</v>
      </c>
      <c r="I65" s="1" t="s">
        <v>951</v>
      </c>
      <c r="J65" s="1" t="s">
        <v>1748</v>
      </c>
      <c r="K65" s="1" t="s">
        <v>1630</v>
      </c>
      <c r="L65" s="3">
        <v>32419</v>
      </c>
      <c r="M65" s="3">
        <v>39518</v>
      </c>
      <c r="N65" s="21">
        <f t="shared" si="4"/>
        <v>19</v>
      </c>
      <c r="O65" s="21" t="str">
        <f t="shared" si="5"/>
        <v>Long Term</v>
      </c>
      <c r="P65" s="21" t="str">
        <f t="shared" si="6"/>
        <v>High Value</v>
      </c>
      <c r="Q65" s="21" t="str">
        <f t="shared" si="7"/>
        <v>Long Term-High Value</v>
      </c>
    </row>
    <row r="66" spans="2:17" x14ac:dyDescent="0.3">
      <c r="B66" s="1">
        <v>5402</v>
      </c>
      <c r="C66" s="1">
        <v>776</v>
      </c>
      <c r="D66" s="1" t="s">
        <v>112</v>
      </c>
      <c r="E66" s="1" t="s">
        <v>433</v>
      </c>
      <c r="F66" s="1" t="s">
        <v>14</v>
      </c>
      <c r="G66" s="1">
        <v>50357</v>
      </c>
      <c r="H66" s="1" t="s">
        <v>954</v>
      </c>
      <c r="I66" s="1" t="s">
        <v>951</v>
      </c>
      <c r="J66" s="1" t="s">
        <v>1539</v>
      </c>
      <c r="K66" s="1" t="s">
        <v>1629</v>
      </c>
      <c r="L66" s="3">
        <v>42858</v>
      </c>
      <c r="M66" s="3">
        <v>44214</v>
      </c>
      <c r="N66" s="21">
        <f t="shared" si="4"/>
        <v>3</v>
      </c>
      <c r="O66" s="21" t="str">
        <f t="shared" si="5"/>
        <v>Short Term</v>
      </c>
      <c r="P66" s="21" t="str">
        <f t="shared" si="6"/>
        <v>Mid Value</v>
      </c>
      <c r="Q66" s="21" t="str">
        <f t="shared" si="7"/>
        <v>Short Term-Mid Value</v>
      </c>
    </row>
    <row r="67" spans="2:17" x14ac:dyDescent="0.3">
      <c r="B67" s="1">
        <v>1647</v>
      </c>
      <c r="C67" s="1">
        <v>205</v>
      </c>
      <c r="D67" s="1" t="s">
        <v>120</v>
      </c>
      <c r="E67" s="1" t="s">
        <v>434</v>
      </c>
      <c r="F67" s="1" t="s">
        <v>8</v>
      </c>
      <c r="G67" s="1">
        <v>61325</v>
      </c>
      <c r="H67" s="1" t="s">
        <v>948</v>
      </c>
      <c r="I67" s="1" t="s">
        <v>949</v>
      </c>
      <c r="J67" s="1" t="s">
        <v>1749</v>
      </c>
      <c r="K67" s="1" t="s">
        <v>1629</v>
      </c>
      <c r="L67" s="3">
        <v>33918</v>
      </c>
      <c r="M67" s="3">
        <v>37102</v>
      </c>
      <c r="N67" s="21">
        <f t="shared" si="4"/>
        <v>8</v>
      </c>
      <c r="O67" s="21" t="str">
        <f t="shared" si="5"/>
        <v>Mid Term</v>
      </c>
      <c r="P67" s="21" t="str">
        <f t="shared" si="6"/>
        <v>High Value</v>
      </c>
      <c r="Q67" s="21" t="str">
        <f t="shared" si="7"/>
        <v>Mid Term-High Value</v>
      </c>
    </row>
    <row r="68" spans="2:17" x14ac:dyDescent="0.3">
      <c r="B68" s="1">
        <v>9423</v>
      </c>
      <c r="C68" s="1">
        <v>705</v>
      </c>
      <c r="D68" s="1" t="s">
        <v>122</v>
      </c>
      <c r="E68" s="1" t="s">
        <v>435</v>
      </c>
      <c r="F68" s="1" t="s">
        <v>14</v>
      </c>
      <c r="G68" s="1">
        <v>76658</v>
      </c>
      <c r="H68" s="1" t="s">
        <v>954</v>
      </c>
      <c r="I68" s="1" t="s">
        <v>951</v>
      </c>
      <c r="J68" s="1" t="s">
        <v>1539</v>
      </c>
      <c r="K68" s="1" t="s">
        <v>1630</v>
      </c>
      <c r="L68" s="3">
        <v>38692</v>
      </c>
      <c r="M68" s="3">
        <v>44323</v>
      </c>
      <c r="N68" s="21">
        <f t="shared" si="4"/>
        <v>15</v>
      </c>
      <c r="O68" s="21" t="str">
        <f t="shared" si="5"/>
        <v>Long Term</v>
      </c>
      <c r="P68" s="21" t="str">
        <f t="shared" si="6"/>
        <v>High Value</v>
      </c>
      <c r="Q68" s="21" t="str">
        <f t="shared" si="7"/>
        <v>Long Term-High Value</v>
      </c>
    </row>
    <row r="69" spans="2:17" x14ac:dyDescent="0.3">
      <c r="B69" s="1">
        <v>6404</v>
      </c>
      <c r="C69" s="1">
        <v>10</v>
      </c>
      <c r="D69" s="1" t="s">
        <v>124</v>
      </c>
      <c r="E69" s="1" t="s">
        <v>436</v>
      </c>
      <c r="F69" s="1" t="s">
        <v>8</v>
      </c>
      <c r="G69" s="1">
        <v>35525</v>
      </c>
      <c r="H69" s="1" t="s">
        <v>954</v>
      </c>
      <c r="I69" s="1" t="s">
        <v>951</v>
      </c>
      <c r="J69" s="1" t="s">
        <v>1539</v>
      </c>
      <c r="K69" s="1" t="s">
        <v>1629</v>
      </c>
      <c r="L69" s="3">
        <v>34702</v>
      </c>
      <c r="M69" s="3">
        <v>36802</v>
      </c>
      <c r="N69" s="21">
        <f t="shared" si="4"/>
        <v>5</v>
      </c>
      <c r="O69" s="21" t="str">
        <f t="shared" si="5"/>
        <v>Short Term</v>
      </c>
      <c r="P69" s="21" t="str">
        <f t="shared" si="6"/>
        <v>Mid Value</v>
      </c>
      <c r="Q69" s="21" t="str">
        <f t="shared" si="7"/>
        <v>Short Term-Mid Value</v>
      </c>
    </row>
    <row r="70" spans="2:17" x14ac:dyDescent="0.3">
      <c r="B70" s="1">
        <v>6767</v>
      </c>
      <c r="C70" s="1">
        <v>195</v>
      </c>
      <c r="D70" s="1" t="s">
        <v>125</v>
      </c>
      <c r="E70" s="1" t="s">
        <v>437</v>
      </c>
      <c r="F70" s="1" t="s">
        <v>11</v>
      </c>
      <c r="G70" s="1">
        <v>12462</v>
      </c>
      <c r="H70" s="1" t="s">
        <v>948</v>
      </c>
      <c r="I70" s="1" t="s">
        <v>951</v>
      </c>
      <c r="J70" s="1" t="s">
        <v>1750</v>
      </c>
      <c r="K70" s="1" t="s">
        <v>1631</v>
      </c>
      <c r="L70" s="3">
        <v>40882</v>
      </c>
      <c r="M70" s="3">
        <v>41117</v>
      </c>
      <c r="N70" s="21">
        <f t="shared" si="4"/>
        <v>0</v>
      </c>
      <c r="O70" s="21" t="str">
        <f t="shared" si="5"/>
        <v>Short Term</v>
      </c>
      <c r="P70" s="21" t="str">
        <f t="shared" si="6"/>
        <v>Low Value</v>
      </c>
      <c r="Q70" s="21" t="str">
        <f t="shared" si="7"/>
        <v>Short Term-Low Value</v>
      </c>
    </row>
    <row r="71" spans="2:17" x14ac:dyDescent="0.3">
      <c r="B71" s="1">
        <v>1278</v>
      </c>
      <c r="C71" s="1">
        <v>136</v>
      </c>
      <c r="D71" s="1" t="s">
        <v>38</v>
      </c>
      <c r="E71" s="1" t="s">
        <v>438</v>
      </c>
      <c r="F71" s="1" t="s">
        <v>11</v>
      </c>
      <c r="G71" s="1">
        <v>27105</v>
      </c>
      <c r="H71" s="1" t="s">
        <v>948</v>
      </c>
      <c r="I71" s="1" t="s">
        <v>951</v>
      </c>
      <c r="J71" s="1" t="s">
        <v>1732</v>
      </c>
      <c r="K71" s="1" t="s">
        <v>1631</v>
      </c>
      <c r="L71" s="3">
        <v>28365</v>
      </c>
      <c r="M71" s="3">
        <v>35317</v>
      </c>
      <c r="N71" s="21">
        <f t="shared" ref="N71:N102" si="8">DATEDIF(L71, M71, "y")</f>
        <v>19</v>
      </c>
      <c r="O71" s="21" t="str">
        <f t="shared" ref="O71:O102" si="9">IF(AND(N71&gt;=0, N71&lt;=5), "Short Term",
   IF(AND(N71&gt;5, N71&lt;=10), "Mid Term",
      IF(N71&gt;10, "Long Term" )))</f>
        <v>Long Term</v>
      </c>
      <c r="P71" s="21" t="str">
        <f t="shared" ref="P71:P102" si="10">IF(AND(G71&gt;=0, G71&lt;=30000), "Low Value",
   IF(AND(G71&gt;5, G71&lt;=60000), "Mid Value",
      IF(G71&gt;60000, "High Value" )))</f>
        <v>Low Value</v>
      </c>
      <c r="Q71" s="21" t="str">
        <f t="shared" ref="Q71:Q102" si="11">CONCATENATE(O71, "-", P71)</f>
        <v>Long Term-Low Value</v>
      </c>
    </row>
    <row r="72" spans="2:17" x14ac:dyDescent="0.3">
      <c r="B72" s="1">
        <v>1334</v>
      </c>
      <c r="C72" s="1">
        <v>500</v>
      </c>
      <c r="D72" s="1" t="s">
        <v>124</v>
      </c>
      <c r="E72" s="1" t="s">
        <v>439</v>
      </c>
      <c r="F72" s="1" t="s">
        <v>8</v>
      </c>
      <c r="G72" s="1">
        <v>99604</v>
      </c>
      <c r="H72" s="1" t="s">
        <v>948</v>
      </c>
      <c r="I72" s="1" t="s">
        <v>951</v>
      </c>
      <c r="J72" s="1" t="s">
        <v>1751</v>
      </c>
      <c r="K72" s="1" t="s">
        <v>1630</v>
      </c>
      <c r="L72" s="3">
        <v>40312</v>
      </c>
      <c r="M72" s="3">
        <v>41125</v>
      </c>
      <c r="N72" s="21">
        <f t="shared" si="8"/>
        <v>2</v>
      </c>
      <c r="O72" s="21" t="str">
        <f t="shared" si="9"/>
        <v>Short Term</v>
      </c>
      <c r="P72" s="21" t="str">
        <f t="shared" si="10"/>
        <v>High Value</v>
      </c>
      <c r="Q72" s="21" t="str">
        <f t="shared" si="11"/>
        <v>Short Term-High Value</v>
      </c>
    </row>
    <row r="73" spans="2:17" x14ac:dyDescent="0.3">
      <c r="B73" s="1">
        <v>8887</v>
      </c>
      <c r="C73" s="1">
        <v>969</v>
      </c>
      <c r="D73" s="1" t="s">
        <v>129</v>
      </c>
      <c r="E73" s="1" t="s">
        <v>440</v>
      </c>
      <c r="F73" s="1" t="s">
        <v>14</v>
      </c>
      <c r="G73" s="1">
        <v>90449</v>
      </c>
      <c r="H73" s="1" t="s">
        <v>948</v>
      </c>
      <c r="I73" s="1" t="s">
        <v>949</v>
      </c>
      <c r="J73" s="1" t="s">
        <v>1752</v>
      </c>
      <c r="K73" s="1" t="s">
        <v>1630</v>
      </c>
      <c r="L73" s="3">
        <v>29901</v>
      </c>
      <c r="M73" s="3">
        <v>36594</v>
      </c>
      <c r="N73" s="21">
        <f t="shared" si="8"/>
        <v>18</v>
      </c>
      <c r="O73" s="21" t="str">
        <f t="shared" si="9"/>
        <v>Long Term</v>
      </c>
      <c r="P73" s="21" t="str">
        <f t="shared" si="10"/>
        <v>High Value</v>
      </c>
      <c r="Q73" s="21" t="str">
        <f t="shared" si="11"/>
        <v>Long Term-High Value</v>
      </c>
    </row>
    <row r="74" spans="2:17" x14ac:dyDescent="0.3">
      <c r="B74" s="1">
        <v>9858</v>
      </c>
      <c r="C74" s="1">
        <v>817</v>
      </c>
      <c r="D74" s="1" t="s">
        <v>131</v>
      </c>
      <c r="E74" s="1" t="s">
        <v>441</v>
      </c>
      <c r="F74" s="1" t="s">
        <v>11</v>
      </c>
      <c r="G74" s="1">
        <v>9520</v>
      </c>
      <c r="H74" s="1" t="s">
        <v>954</v>
      </c>
      <c r="I74" s="1" t="s">
        <v>951</v>
      </c>
      <c r="J74" s="1" t="s">
        <v>1539</v>
      </c>
      <c r="K74" s="1" t="s">
        <v>1631</v>
      </c>
      <c r="L74" s="3">
        <v>37522</v>
      </c>
      <c r="M74" s="3">
        <v>38801</v>
      </c>
      <c r="N74" s="21">
        <f t="shared" si="8"/>
        <v>3</v>
      </c>
      <c r="O74" s="21" t="str">
        <f t="shared" si="9"/>
        <v>Short Term</v>
      </c>
      <c r="P74" s="21" t="str">
        <f t="shared" si="10"/>
        <v>Low Value</v>
      </c>
      <c r="Q74" s="21" t="str">
        <f t="shared" si="11"/>
        <v>Short Term-Low Value</v>
      </c>
    </row>
    <row r="75" spans="2:17" x14ac:dyDescent="0.3">
      <c r="B75" s="1">
        <v>9636</v>
      </c>
      <c r="C75" s="1">
        <v>833</v>
      </c>
      <c r="D75" s="1" t="s">
        <v>133</v>
      </c>
      <c r="E75" s="1" t="s">
        <v>442</v>
      </c>
      <c r="F75" s="1" t="s">
        <v>11</v>
      </c>
      <c r="G75" s="1">
        <v>42210</v>
      </c>
      <c r="H75" s="1" t="s">
        <v>954</v>
      </c>
      <c r="I75" s="1" t="s">
        <v>949</v>
      </c>
      <c r="J75" s="1" t="s">
        <v>1539</v>
      </c>
      <c r="K75" s="1" t="s">
        <v>1629</v>
      </c>
      <c r="L75" s="3">
        <v>34590</v>
      </c>
      <c r="M75" s="3">
        <v>40297</v>
      </c>
      <c r="N75" s="21">
        <f t="shared" si="8"/>
        <v>15</v>
      </c>
      <c r="O75" s="21" t="str">
        <f t="shared" si="9"/>
        <v>Long Term</v>
      </c>
      <c r="P75" s="21" t="str">
        <f t="shared" si="10"/>
        <v>Mid Value</v>
      </c>
      <c r="Q75" s="21" t="str">
        <f t="shared" si="11"/>
        <v>Long Term-Mid Value</v>
      </c>
    </row>
    <row r="76" spans="2:17" x14ac:dyDescent="0.3">
      <c r="B76" s="1">
        <v>9943</v>
      </c>
      <c r="C76" s="1">
        <v>221</v>
      </c>
      <c r="D76" s="1" t="s">
        <v>135</v>
      </c>
      <c r="E76" s="1" t="s">
        <v>443</v>
      </c>
      <c r="F76" s="1" t="s">
        <v>8</v>
      </c>
      <c r="G76" s="1">
        <v>21639</v>
      </c>
      <c r="H76" s="1" t="s">
        <v>954</v>
      </c>
      <c r="I76" s="1" t="s">
        <v>951</v>
      </c>
      <c r="J76" s="1" t="s">
        <v>1539</v>
      </c>
      <c r="K76" s="1" t="s">
        <v>1631</v>
      </c>
      <c r="L76" s="3">
        <v>30316</v>
      </c>
      <c r="M76" s="3">
        <v>31268</v>
      </c>
      <c r="N76" s="21">
        <f t="shared" si="8"/>
        <v>2</v>
      </c>
      <c r="O76" s="21" t="str">
        <f t="shared" si="9"/>
        <v>Short Term</v>
      </c>
      <c r="P76" s="21" t="str">
        <f t="shared" si="10"/>
        <v>Low Value</v>
      </c>
      <c r="Q76" s="21" t="str">
        <f t="shared" si="11"/>
        <v>Short Term-Low Value</v>
      </c>
    </row>
    <row r="77" spans="2:17" x14ac:dyDescent="0.3">
      <c r="B77" s="1">
        <v>1246</v>
      </c>
      <c r="C77" s="1">
        <v>77</v>
      </c>
      <c r="D77" s="1" t="s">
        <v>137</v>
      </c>
      <c r="E77" s="1" t="s">
        <v>444</v>
      </c>
      <c r="F77" s="1" t="s">
        <v>14</v>
      </c>
      <c r="G77" s="1">
        <v>58736</v>
      </c>
      <c r="H77" s="1" t="s">
        <v>948</v>
      </c>
      <c r="I77" s="1" t="s">
        <v>951</v>
      </c>
      <c r="J77" s="1" t="s">
        <v>1753</v>
      </c>
      <c r="K77" s="1" t="s">
        <v>1629</v>
      </c>
      <c r="L77" s="3">
        <v>35387</v>
      </c>
      <c r="M77" s="3">
        <v>42482</v>
      </c>
      <c r="N77" s="21">
        <f t="shared" si="8"/>
        <v>19</v>
      </c>
      <c r="O77" s="21" t="str">
        <f t="shared" si="9"/>
        <v>Long Term</v>
      </c>
      <c r="P77" s="21" t="str">
        <f t="shared" si="10"/>
        <v>Mid Value</v>
      </c>
      <c r="Q77" s="21" t="str">
        <f t="shared" si="11"/>
        <v>Long Term-Mid Value</v>
      </c>
    </row>
    <row r="78" spans="2:17" x14ac:dyDescent="0.3">
      <c r="B78" s="1">
        <v>4527</v>
      </c>
      <c r="C78" s="1">
        <v>800</v>
      </c>
      <c r="D78" s="1" t="s">
        <v>204</v>
      </c>
      <c r="E78" s="1" t="s">
        <v>445</v>
      </c>
      <c r="F78" s="1" t="s">
        <v>11</v>
      </c>
      <c r="G78" s="1">
        <v>3951</v>
      </c>
      <c r="H78" s="1" t="s">
        <v>948</v>
      </c>
      <c r="I78" s="1" t="s">
        <v>949</v>
      </c>
      <c r="J78" s="1" t="s">
        <v>1754</v>
      </c>
      <c r="K78" s="1" t="s">
        <v>1631</v>
      </c>
      <c r="L78" s="3">
        <v>32842</v>
      </c>
      <c r="M78" s="3">
        <v>39978</v>
      </c>
      <c r="N78" s="21">
        <f t="shared" si="8"/>
        <v>19</v>
      </c>
      <c r="O78" s="21" t="str">
        <f t="shared" si="9"/>
        <v>Long Term</v>
      </c>
      <c r="P78" s="21" t="str">
        <f t="shared" si="10"/>
        <v>Low Value</v>
      </c>
      <c r="Q78" s="21" t="str">
        <f t="shared" si="11"/>
        <v>Long Term-Low Value</v>
      </c>
    </row>
    <row r="79" spans="2:17" x14ac:dyDescent="0.3">
      <c r="B79" s="1">
        <v>3782</v>
      </c>
      <c r="C79" s="1">
        <v>146</v>
      </c>
      <c r="D79" s="1" t="s">
        <v>140</v>
      </c>
      <c r="E79" s="1" t="s">
        <v>446</v>
      </c>
      <c r="F79" s="1" t="s">
        <v>14</v>
      </c>
      <c r="G79" s="1">
        <v>69479</v>
      </c>
      <c r="H79" s="1" t="s">
        <v>954</v>
      </c>
      <c r="I79" s="1" t="s">
        <v>949</v>
      </c>
      <c r="J79" s="1" t="s">
        <v>1539</v>
      </c>
      <c r="K79" s="1" t="s">
        <v>1630</v>
      </c>
      <c r="L79" s="3">
        <v>36613</v>
      </c>
      <c r="M79" s="3">
        <v>39002</v>
      </c>
      <c r="N79" s="21">
        <f t="shared" si="8"/>
        <v>6</v>
      </c>
      <c r="O79" s="21" t="str">
        <f t="shared" si="9"/>
        <v>Mid Term</v>
      </c>
      <c r="P79" s="21" t="str">
        <f t="shared" si="10"/>
        <v>High Value</v>
      </c>
      <c r="Q79" s="21" t="str">
        <f t="shared" si="11"/>
        <v>Mid Term-High Value</v>
      </c>
    </row>
    <row r="80" spans="2:17" x14ac:dyDescent="0.3">
      <c r="B80" s="1">
        <v>6225</v>
      </c>
      <c r="C80" s="1">
        <v>531</v>
      </c>
      <c r="D80" s="1" t="s">
        <v>88</v>
      </c>
      <c r="E80" s="1" t="s">
        <v>447</v>
      </c>
      <c r="F80" s="1" t="s">
        <v>8</v>
      </c>
      <c r="G80" s="1">
        <v>10366</v>
      </c>
      <c r="H80" s="1" t="s">
        <v>948</v>
      </c>
      <c r="I80" s="1" t="s">
        <v>951</v>
      </c>
      <c r="J80" s="1" t="s">
        <v>1755</v>
      </c>
      <c r="K80" s="1" t="s">
        <v>1631</v>
      </c>
      <c r="L80" s="3">
        <v>40143</v>
      </c>
      <c r="M80" s="3">
        <v>46708</v>
      </c>
      <c r="N80" s="21">
        <f t="shared" si="8"/>
        <v>17</v>
      </c>
      <c r="O80" s="21" t="str">
        <f t="shared" si="9"/>
        <v>Long Term</v>
      </c>
      <c r="P80" s="21" t="str">
        <f t="shared" si="10"/>
        <v>Low Value</v>
      </c>
      <c r="Q80" s="21" t="str">
        <f t="shared" si="11"/>
        <v>Long Term-Low Value</v>
      </c>
    </row>
    <row r="81" spans="2:17" x14ac:dyDescent="0.3">
      <c r="B81" s="1">
        <v>2257</v>
      </c>
      <c r="C81" s="1">
        <v>503</v>
      </c>
      <c r="D81" s="1" t="s">
        <v>143</v>
      </c>
      <c r="E81" s="1" t="s">
        <v>448</v>
      </c>
      <c r="F81" s="1" t="s">
        <v>14</v>
      </c>
      <c r="G81" s="1">
        <v>10001</v>
      </c>
      <c r="H81" s="1" t="s">
        <v>954</v>
      </c>
      <c r="I81" s="1" t="s">
        <v>949</v>
      </c>
      <c r="J81" s="1" t="s">
        <v>1539</v>
      </c>
      <c r="K81" s="1" t="s">
        <v>1631</v>
      </c>
      <c r="L81" s="3">
        <v>36013</v>
      </c>
      <c r="M81" s="3">
        <v>41934</v>
      </c>
      <c r="N81" s="21">
        <f t="shared" si="8"/>
        <v>16</v>
      </c>
      <c r="O81" s="21" t="str">
        <f t="shared" si="9"/>
        <v>Long Term</v>
      </c>
      <c r="P81" s="21" t="str">
        <f t="shared" si="10"/>
        <v>Low Value</v>
      </c>
      <c r="Q81" s="21" t="str">
        <f t="shared" si="11"/>
        <v>Long Term-Low Value</v>
      </c>
    </row>
    <row r="82" spans="2:17" x14ac:dyDescent="0.3">
      <c r="B82" s="1">
        <v>9177</v>
      </c>
      <c r="C82" s="1">
        <v>19</v>
      </c>
      <c r="D82" s="1" t="s">
        <v>145</v>
      </c>
      <c r="E82" s="1" t="s">
        <v>449</v>
      </c>
      <c r="F82" s="1" t="s">
        <v>11</v>
      </c>
      <c r="G82" s="1">
        <v>15307</v>
      </c>
      <c r="H82" s="1" t="s">
        <v>948</v>
      </c>
      <c r="I82" s="1" t="s">
        <v>949</v>
      </c>
      <c r="J82" s="1" t="s">
        <v>1756</v>
      </c>
      <c r="K82" s="1" t="s">
        <v>1631</v>
      </c>
      <c r="L82" s="3">
        <v>40529</v>
      </c>
      <c r="M82" s="3">
        <v>44199</v>
      </c>
      <c r="N82" s="21">
        <f t="shared" si="8"/>
        <v>10</v>
      </c>
      <c r="O82" s="21" t="str">
        <f t="shared" si="9"/>
        <v>Mid Term</v>
      </c>
      <c r="P82" s="21" t="str">
        <f t="shared" si="10"/>
        <v>Low Value</v>
      </c>
      <c r="Q82" s="21" t="str">
        <f t="shared" si="11"/>
        <v>Mid Term-Low Value</v>
      </c>
    </row>
    <row r="83" spans="2:17" x14ac:dyDescent="0.3">
      <c r="B83" s="1">
        <v>8703</v>
      </c>
      <c r="C83" s="1">
        <v>897</v>
      </c>
      <c r="D83" s="1" t="s">
        <v>147</v>
      </c>
      <c r="E83" s="1" t="s">
        <v>450</v>
      </c>
      <c r="F83" s="1" t="s">
        <v>8</v>
      </c>
      <c r="G83" s="1">
        <v>68923</v>
      </c>
      <c r="H83" s="1" t="s">
        <v>954</v>
      </c>
      <c r="I83" s="1" t="s">
        <v>949</v>
      </c>
      <c r="J83" s="1" t="s">
        <v>1539</v>
      </c>
      <c r="K83" s="1" t="s">
        <v>1630</v>
      </c>
      <c r="L83" s="3">
        <v>35922</v>
      </c>
      <c r="M83" s="3">
        <v>36252</v>
      </c>
      <c r="N83" s="21">
        <f t="shared" si="8"/>
        <v>0</v>
      </c>
      <c r="O83" s="21" t="str">
        <f t="shared" si="9"/>
        <v>Short Term</v>
      </c>
      <c r="P83" s="21" t="str">
        <f t="shared" si="10"/>
        <v>High Value</v>
      </c>
      <c r="Q83" s="21" t="str">
        <f t="shared" si="11"/>
        <v>Short Term-High Value</v>
      </c>
    </row>
    <row r="84" spans="2:17" x14ac:dyDescent="0.3">
      <c r="B84" s="1">
        <v>3514</v>
      </c>
      <c r="C84" s="1">
        <v>703</v>
      </c>
      <c r="D84" s="1" t="s">
        <v>112</v>
      </c>
      <c r="E84" s="1" t="s">
        <v>451</v>
      </c>
      <c r="F84" s="1" t="s">
        <v>11</v>
      </c>
      <c r="G84" s="1">
        <v>59651</v>
      </c>
      <c r="H84" s="1" t="s">
        <v>948</v>
      </c>
      <c r="I84" s="1" t="s">
        <v>951</v>
      </c>
      <c r="J84" s="1" t="s">
        <v>1757</v>
      </c>
      <c r="K84" s="1" t="s">
        <v>1629</v>
      </c>
      <c r="L84" s="3">
        <v>31441</v>
      </c>
      <c r="M84" s="3">
        <v>31780</v>
      </c>
      <c r="N84" s="21">
        <f t="shared" si="8"/>
        <v>0</v>
      </c>
      <c r="O84" s="21" t="str">
        <f t="shared" si="9"/>
        <v>Short Term</v>
      </c>
      <c r="P84" s="21" t="str">
        <f t="shared" si="10"/>
        <v>Mid Value</v>
      </c>
      <c r="Q84" s="21" t="str">
        <f t="shared" si="11"/>
        <v>Short Term-Mid Value</v>
      </c>
    </row>
    <row r="85" spans="2:17" x14ac:dyDescent="0.3">
      <c r="B85" s="1">
        <v>3089</v>
      </c>
      <c r="C85" s="1">
        <v>249</v>
      </c>
      <c r="D85" s="1" t="s">
        <v>149</v>
      </c>
      <c r="E85" s="1" t="s">
        <v>452</v>
      </c>
      <c r="F85" s="1" t="s">
        <v>8</v>
      </c>
      <c r="G85" s="1">
        <v>78953</v>
      </c>
      <c r="H85" s="1" t="s">
        <v>954</v>
      </c>
      <c r="I85" s="1" t="s">
        <v>949</v>
      </c>
      <c r="J85" s="1" t="s">
        <v>1539</v>
      </c>
      <c r="K85" s="1" t="s">
        <v>1630</v>
      </c>
      <c r="L85" s="3">
        <v>37119</v>
      </c>
      <c r="M85" s="3">
        <v>37384</v>
      </c>
      <c r="N85" s="21">
        <f t="shared" si="8"/>
        <v>0</v>
      </c>
      <c r="O85" s="21" t="str">
        <f t="shared" si="9"/>
        <v>Short Term</v>
      </c>
      <c r="P85" s="21" t="str">
        <f t="shared" si="10"/>
        <v>High Value</v>
      </c>
      <c r="Q85" s="21" t="str">
        <f t="shared" si="11"/>
        <v>Short Term-High Value</v>
      </c>
    </row>
    <row r="86" spans="2:17" x14ac:dyDescent="0.3">
      <c r="B86" s="1">
        <v>7253</v>
      </c>
      <c r="C86" s="1">
        <v>360</v>
      </c>
      <c r="D86" s="1" t="s">
        <v>104</v>
      </c>
      <c r="E86" s="1" t="s">
        <v>453</v>
      </c>
      <c r="F86" s="1" t="s">
        <v>8</v>
      </c>
      <c r="G86" s="1">
        <v>89420</v>
      </c>
      <c r="H86" s="1" t="s">
        <v>948</v>
      </c>
      <c r="I86" s="1" t="s">
        <v>951</v>
      </c>
      <c r="J86" s="1" t="s">
        <v>1758</v>
      </c>
      <c r="K86" s="1" t="s">
        <v>1630</v>
      </c>
      <c r="L86" s="3">
        <v>29113</v>
      </c>
      <c r="M86" s="3">
        <v>34515</v>
      </c>
      <c r="N86" s="21">
        <f t="shared" si="8"/>
        <v>14</v>
      </c>
      <c r="O86" s="21" t="str">
        <f t="shared" si="9"/>
        <v>Long Term</v>
      </c>
      <c r="P86" s="21" t="str">
        <f t="shared" si="10"/>
        <v>High Value</v>
      </c>
      <c r="Q86" s="21" t="str">
        <f t="shared" si="11"/>
        <v>Long Term-High Value</v>
      </c>
    </row>
    <row r="87" spans="2:17" x14ac:dyDescent="0.3">
      <c r="B87" s="1">
        <v>8786</v>
      </c>
      <c r="C87" s="1">
        <v>327</v>
      </c>
      <c r="D87" s="1" t="s">
        <v>152</v>
      </c>
      <c r="E87" s="1" t="s">
        <v>454</v>
      </c>
      <c r="F87" s="1" t="s">
        <v>8</v>
      </c>
      <c r="G87" s="1">
        <v>50374</v>
      </c>
      <c r="H87" s="1" t="s">
        <v>954</v>
      </c>
      <c r="I87" s="1" t="s">
        <v>949</v>
      </c>
      <c r="J87" s="1" t="s">
        <v>1539</v>
      </c>
      <c r="K87" s="1" t="s">
        <v>1629</v>
      </c>
      <c r="L87" s="3">
        <v>42960</v>
      </c>
      <c r="M87" s="3">
        <v>46401</v>
      </c>
      <c r="N87" s="21">
        <f t="shared" si="8"/>
        <v>9</v>
      </c>
      <c r="O87" s="21" t="str">
        <f t="shared" si="9"/>
        <v>Mid Term</v>
      </c>
      <c r="P87" s="21" t="str">
        <f t="shared" si="10"/>
        <v>Mid Value</v>
      </c>
      <c r="Q87" s="21" t="str">
        <f t="shared" si="11"/>
        <v>Mid Term-Mid Value</v>
      </c>
    </row>
    <row r="88" spans="2:17" x14ac:dyDescent="0.3">
      <c r="B88" s="1">
        <v>1211</v>
      </c>
      <c r="C88" s="1">
        <v>121</v>
      </c>
      <c r="D88" s="1" t="s">
        <v>154</v>
      </c>
      <c r="E88" s="1" t="s">
        <v>455</v>
      </c>
      <c r="F88" s="1" t="s">
        <v>8</v>
      </c>
      <c r="G88" s="1">
        <v>83102</v>
      </c>
      <c r="H88" s="1" t="s">
        <v>954</v>
      </c>
      <c r="I88" s="1" t="s">
        <v>951</v>
      </c>
      <c r="J88" s="1" t="s">
        <v>1539</v>
      </c>
      <c r="K88" s="1" t="s">
        <v>1630</v>
      </c>
      <c r="L88" s="3">
        <v>41167</v>
      </c>
      <c r="M88" s="3">
        <v>42238</v>
      </c>
      <c r="N88" s="21">
        <f t="shared" si="8"/>
        <v>2</v>
      </c>
      <c r="O88" s="21" t="str">
        <f t="shared" si="9"/>
        <v>Short Term</v>
      </c>
      <c r="P88" s="21" t="str">
        <f t="shared" si="10"/>
        <v>High Value</v>
      </c>
      <c r="Q88" s="21" t="str">
        <f t="shared" si="11"/>
        <v>Short Term-High Value</v>
      </c>
    </row>
    <row r="89" spans="2:17" x14ac:dyDescent="0.3">
      <c r="B89" s="1">
        <v>359</v>
      </c>
      <c r="C89" s="1">
        <v>614</v>
      </c>
      <c r="D89" s="1" t="s">
        <v>156</v>
      </c>
      <c r="E89" s="1" t="s">
        <v>456</v>
      </c>
      <c r="F89" s="1" t="s">
        <v>8</v>
      </c>
      <c r="G89" s="1">
        <v>62151</v>
      </c>
      <c r="H89" s="1" t="s">
        <v>954</v>
      </c>
      <c r="I89" s="1" t="s">
        <v>951</v>
      </c>
      <c r="J89" s="1" t="s">
        <v>1539</v>
      </c>
      <c r="K89" s="1" t="s">
        <v>1629</v>
      </c>
      <c r="L89" s="3">
        <v>31441</v>
      </c>
      <c r="M89" s="3">
        <v>32606</v>
      </c>
      <c r="N89" s="21">
        <f t="shared" si="8"/>
        <v>3</v>
      </c>
      <c r="O89" s="21" t="str">
        <f t="shared" si="9"/>
        <v>Short Term</v>
      </c>
      <c r="P89" s="21" t="str">
        <f t="shared" si="10"/>
        <v>High Value</v>
      </c>
      <c r="Q89" s="21" t="str">
        <f t="shared" si="11"/>
        <v>Short Term-High Value</v>
      </c>
    </row>
    <row r="90" spans="2:17" x14ac:dyDescent="0.3">
      <c r="B90" s="1">
        <v>2066</v>
      </c>
      <c r="C90" s="1">
        <v>80</v>
      </c>
      <c r="D90" s="1" t="s">
        <v>22</v>
      </c>
      <c r="E90" s="1" t="s">
        <v>457</v>
      </c>
      <c r="F90" s="1" t="s">
        <v>14</v>
      </c>
      <c r="G90" s="1">
        <v>84665</v>
      </c>
      <c r="H90" s="1" t="s">
        <v>954</v>
      </c>
      <c r="I90" s="1" t="s">
        <v>951</v>
      </c>
      <c r="J90" s="1" t="s">
        <v>1539</v>
      </c>
      <c r="K90" s="1" t="s">
        <v>1630</v>
      </c>
      <c r="L90" s="3">
        <v>38436</v>
      </c>
      <c r="M90" s="3">
        <v>45198</v>
      </c>
      <c r="N90" s="21">
        <f t="shared" si="8"/>
        <v>18</v>
      </c>
      <c r="O90" s="21" t="str">
        <f t="shared" si="9"/>
        <v>Long Term</v>
      </c>
      <c r="P90" s="21" t="str">
        <f t="shared" si="10"/>
        <v>High Value</v>
      </c>
      <c r="Q90" s="21" t="str">
        <f t="shared" si="11"/>
        <v>Long Term-High Value</v>
      </c>
    </row>
    <row r="91" spans="2:17" x14ac:dyDescent="0.3">
      <c r="B91" s="1">
        <v>4322</v>
      </c>
      <c r="C91" s="1">
        <v>401</v>
      </c>
      <c r="D91" s="1" t="s">
        <v>159</v>
      </c>
      <c r="E91" s="1" t="s">
        <v>458</v>
      </c>
      <c r="F91" s="1" t="s">
        <v>8</v>
      </c>
      <c r="G91" s="1">
        <v>1760</v>
      </c>
      <c r="H91" s="1" t="s">
        <v>948</v>
      </c>
      <c r="I91" s="1" t="s">
        <v>951</v>
      </c>
      <c r="J91" s="1" t="s">
        <v>1759</v>
      </c>
      <c r="K91" s="1" t="s">
        <v>1631</v>
      </c>
      <c r="L91" s="3">
        <v>36906</v>
      </c>
      <c r="M91" s="3">
        <v>39080</v>
      </c>
      <c r="N91" s="21">
        <f t="shared" si="8"/>
        <v>5</v>
      </c>
      <c r="O91" s="21" t="str">
        <f t="shared" si="9"/>
        <v>Short Term</v>
      </c>
      <c r="P91" s="21" t="str">
        <f t="shared" si="10"/>
        <v>Low Value</v>
      </c>
      <c r="Q91" s="21" t="str">
        <f t="shared" si="11"/>
        <v>Short Term-Low Value</v>
      </c>
    </row>
    <row r="92" spans="2:17" x14ac:dyDescent="0.3">
      <c r="B92" s="1">
        <v>7773</v>
      </c>
      <c r="C92" s="1">
        <v>914</v>
      </c>
      <c r="D92" s="1" t="s">
        <v>161</v>
      </c>
      <c r="E92" s="1" t="s">
        <v>459</v>
      </c>
      <c r="F92" s="1" t="s">
        <v>8</v>
      </c>
      <c r="G92" s="1">
        <v>30239</v>
      </c>
      <c r="H92" s="1" t="s">
        <v>948</v>
      </c>
      <c r="I92" s="1" t="s">
        <v>951</v>
      </c>
      <c r="J92" s="1" t="s">
        <v>1760</v>
      </c>
      <c r="K92" s="1" t="s">
        <v>1631</v>
      </c>
      <c r="L92" s="3">
        <v>31368</v>
      </c>
      <c r="M92" s="3">
        <v>36107</v>
      </c>
      <c r="N92" s="21">
        <f t="shared" si="8"/>
        <v>12</v>
      </c>
      <c r="O92" s="21" t="str">
        <f t="shared" si="9"/>
        <v>Long Term</v>
      </c>
      <c r="P92" s="21" t="str">
        <f t="shared" si="10"/>
        <v>Mid Value</v>
      </c>
      <c r="Q92" s="21" t="str">
        <f t="shared" si="11"/>
        <v>Long Term-Mid Value</v>
      </c>
    </row>
    <row r="93" spans="2:17" x14ac:dyDescent="0.3">
      <c r="B93" s="1">
        <v>6746</v>
      </c>
      <c r="C93" s="1">
        <v>713</v>
      </c>
      <c r="D93" s="1" t="s">
        <v>163</v>
      </c>
      <c r="E93" s="1" t="s">
        <v>460</v>
      </c>
      <c r="F93" s="1" t="s">
        <v>11</v>
      </c>
      <c r="G93" s="1">
        <v>20194</v>
      </c>
      <c r="H93" s="1" t="s">
        <v>948</v>
      </c>
      <c r="I93" s="1" t="s">
        <v>951</v>
      </c>
      <c r="J93" s="1" t="s">
        <v>1761</v>
      </c>
      <c r="K93" s="1" t="s">
        <v>1631</v>
      </c>
      <c r="L93" s="3">
        <v>28068</v>
      </c>
      <c r="M93" s="3">
        <v>33221</v>
      </c>
      <c r="N93" s="21">
        <f t="shared" si="8"/>
        <v>14</v>
      </c>
      <c r="O93" s="21" t="str">
        <f t="shared" si="9"/>
        <v>Long Term</v>
      </c>
      <c r="P93" s="21" t="str">
        <f t="shared" si="10"/>
        <v>Low Value</v>
      </c>
      <c r="Q93" s="21" t="str">
        <f t="shared" si="11"/>
        <v>Long Term-Low Value</v>
      </c>
    </row>
    <row r="94" spans="2:17" x14ac:dyDescent="0.3">
      <c r="B94" s="1">
        <v>6732</v>
      </c>
      <c r="C94" s="1">
        <v>568</v>
      </c>
      <c r="D94" s="1" t="s">
        <v>165</v>
      </c>
      <c r="E94" s="1" t="s">
        <v>461</v>
      </c>
      <c r="F94" s="1" t="s">
        <v>8</v>
      </c>
      <c r="G94" s="1">
        <v>58470</v>
      </c>
      <c r="H94" s="1" t="s">
        <v>948</v>
      </c>
      <c r="I94" s="1" t="s">
        <v>951</v>
      </c>
      <c r="J94" s="1" t="s">
        <v>1762</v>
      </c>
      <c r="K94" s="1" t="s">
        <v>1629</v>
      </c>
      <c r="L94" s="3">
        <v>33031</v>
      </c>
      <c r="M94" s="3">
        <v>37004</v>
      </c>
      <c r="N94" s="21">
        <f t="shared" si="8"/>
        <v>10</v>
      </c>
      <c r="O94" s="21" t="str">
        <f t="shared" si="9"/>
        <v>Mid Term</v>
      </c>
      <c r="P94" s="21" t="str">
        <f t="shared" si="10"/>
        <v>Mid Value</v>
      </c>
      <c r="Q94" s="21" t="str">
        <f t="shared" si="11"/>
        <v>Mid Term-Mid Value</v>
      </c>
    </row>
    <row r="95" spans="2:17" x14ac:dyDescent="0.3">
      <c r="B95" s="1">
        <v>805</v>
      </c>
      <c r="C95" s="1">
        <v>752</v>
      </c>
      <c r="D95" s="1" t="s">
        <v>167</v>
      </c>
      <c r="E95" s="1" t="s">
        <v>462</v>
      </c>
      <c r="F95" s="1" t="s">
        <v>14</v>
      </c>
      <c r="G95" s="1">
        <v>91926</v>
      </c>
      <c r="H95" s="1" t="s">
        <v>954</v>
      </c>
      <c r="I95" s="1" t="s">
        <v>951</v>
      </c>
      <c r="J95" s="1" t="s">
        <v>1539</v>
      </c>
      <c r="K95" s="1" t="s">
        <v>1630</v>
      </c>
      <c r="L95" s="3">
        <v>41782</v>
      </c>
      <c r="M95" s="3">
        <v>42648</v>
      </c>
      <c r="N95" s="21">
        <f t="shared" si="8"/>
        <v>2</v>
      </c>
      <c r="O95" s="21" t="str">
        <f t="shared" si="9"/>
        <v>Short Term</v>
      </c>
      <c r="P95" s="21" t="str">
        <f t="shared" si="10"/>
        <v>High Value</v>
      </c>
      <c r="Q95" s="21" t="str">
        <f t="shared" si="11"/>
        <v>Short Term-High Value</v>
      </c>
    </row>
    <row r="96" spans="2:17" x14ac:dyDescent="0.3">
      <c r="B96" s="1">
        <v>7540</v>
      </c>
      <c r="C96" s="1">
        <v>867</v>
      </c>
      <c r="D96" s="1" t="s">
        <v>169</v>
      </c>
      <c r="E96" s="1" t="s">
        <v>463</v>
      </c>
      <c r="F96" s="1" t="s">
        <v>14</v>
      </c>
      <c r="G96" s="1">
        <v>34797</v>
      </c>
      <c r="H96" s="1" t="s">
        <v>948</v>
      </c>
      <c r="I96" s="1" t="s">
        <v>951</v>
      </c>
      <c r="J96" s="1" t="s">
        <v>1763</v>
      </c>
      <c r="K96" s="1" t="s">
        <v>1629</v>
      </c>
      <c r="L96" s="3">
        <v>39674</v>
      </c>
      <c r="M96" s="3">
        <v>45603</v>
      </c>
      <c r="N96" s="21">
        <f t="shared" si="8"/>
        <v>16</v>
      </c>
      <c r="O96" s="21" t="str">
        <f t="shared" si="9"/>
        <v>Long Term</v>
      </c>
      <c r="P96" s="21" t="str">
        <f t="shared" si="10"/>
        <v>Mid Value</v>
      </c>
      <c r="Q96" s="21" t="str">
        <f t="shared" si="11"/>
        <v>Long Term-Mid Value</v>
      </c>
    </row>
    <row r="97" spans="2:17" x14ac:dyDescent="0.3">
      <c r="B97" s="1">
        <v>5269</v>
      </c>
      <c r="C97" s="1">
        <v>980</v>
      </c>
      <c r="D97" s="1" t="s">
        <v>171</v>
      </c>
      <c r="E97" s="1" t="s">
        <v>464</v>
      </c>
      <c r="F97" s="1" t="s">
        <v>14</v>
      </c>
      <c r="G97" s="1">
        <v>19346</v>
      </c>
      <c r="H97" s="1" t="s">
        <v>954</v>
      </c>
      <c r="I97" s="1" t="s">
        <v>951</v>
      </c>
      <c r="J97" s="1" t="s">
        <v>1539</v>
      </c>
      <c r="K97" s="1" t="s">
        <v>1631</v>
      </c>
      <c r="L97" s="3">
        <v>37525</v>
      </c>
      <c r="M97" s="3">
        <v>42541</v>
      </c>
      <c r="N97" s="21">
        <f t="shared" si="8"/>
        <v>13</v>
      </c>
      <c r="O97" s="21" t="str">
        <f t="shared" si="9"/>
        <v>Long Term</v>
      </c>
      <c r="P97" s="21" t="str">
        <f t="shared" si="10"/>
        <v>Low Value</v>
      </c>
      <c r="Q97" s="21" t="str">
        <f t="shared" si="11"/>
        <v>Long Term-Low Value</v>
      </c>
    </row>
    <row r="98" spans="2:17" x14ac:dyDescent="0.3">
      <c r="B98" s="1">
        <v>8404</v>
      </c>
      <c r="C98" s="1">
        <v>704</v>
      </c>
      <c r="D98" s="1" t="s">
        <v>172</v>
      </c>
      <c r="E98" s="1" t="s">
        <v>465</v>
      </c>
      <c r="F98" s="1" t="s">
        <v>11</v>
      </c>
      <c r="G98" s="1">
        <v>35185</v>
      </c>
      <c r="H98" s="1" t="s">
        <v>954</v>
      </c>
      <c r="I98" s="1" t="s">
        <v>951</v>
      </c>
      <c r="J98" s="1" t="s">
        <v>1539</v>
      </c>
      <c r="K98" s="1" t="s">
        <v>1629</v>
      </c>
      <c r="L98" s="3">
        <v>41603</v>
      </c>
      <c r="M98" s="3">
        <v>47401</v>
      </c>
      <c r="N98" s="21">
        <f t="shared" si="8"/>
        <v>15</v>
      </c>
      <c r="O98" s="21" t="str">
        <f t="shared" si="9"/>
        <v>Long Term</v>
      </c>
      <c r="P98" s="21" t="str">
        <f t="shared" si="10"/>
        <v>Mid Value</v>
      </c>
      <c r="Q98" s="21" t="str">
        <f t="shared" si="11"/>
        <v>Long Term-Mid Value</v>
      </c>
    </row>
    <row r="99" spans="2:17" x14ac:dyDescent="0.3">
      <c r="B99" s="1">
        <v>519</v>
      </c>
      <c r="C99" s="1">
        <v>598</v>
      </c>
      <c r="D99" s="1" t="s">
        <v>174</v>
      </c>
      <c r="E99" s="1" t="s">
        <v>466</v>
      </c>
      <c r="F99" s="1" t="s">
        <v>14</v>
      </c>
      <c r="G99" s="1">
        <v>7068</v>
      </c>
      <c r="H99" s="1" t="s">
        <v>954</v>
      </c>
      <c r="I99" s="1" t="s">
        <v>949</v>
      </c>
      <c r="J99" s="1" t="s">
        <v>1539</v>
      </c>
      <c r="K99" s="1" t="s">
        <v>1631</v>
      </c>
      <c r="L99" s="3">
        <v>31583</v>
      </c>
      <c r="M99" s="3">
        <v>35172</v>
      </c>
      <c r="N99" s="21">
        <f t="shared" si="8"/>
        <v>9</v>
      </c>
      <c r="O99" s="21" t="str">
        <f t="shared" si="9"/>
        <v>Mid Term</v>
      </c>
      <c r="P99" s="21" t="str">
        <f t="shared" si="10"/>
        <v>Low Value</v>
      </c>
      <c r="Q99" s="21" t="str">
        <f t="shared" si="11"/>
        <v>Mid Term-Low Value</v>
      </c>
    </row>
    <row r="100" spans="2:17" x14ac:dyDescent="0.3">
      <c r="B100" s="1">
        <v>4060</v>
      </c>
      <c r="C100" s="1">
        <v>932</v>
      </c>
      <c r="D100" s="1" t="s">
        <v>176</v>
      </c>
      <c r="E100" s="1" t="s">
        <v>467</v>
      </c>
      <c r="F100" s="1" t="s">
        <v>11</v>
      </c>
      <c r="G100" s="1">
        <v>96496</v>
      </c>
      <c r="H100" s="1" t="s">
        <v>948</v>
      </c>
      <c r="I100" s="1" t="s">
        <v>949</v>
      </c>
      <c r="J100" s="1" t="s">
        <v>1728</v>
      </c>
      <c r="K100" s="1" t="s">
        <v>1630</v>
      </c>
      <c r="L100" s="3">
        <v>31145</v>
      </c>
      <c r="M100" s="3">
        <v>33985</v>
      </c>
      <c r="N100" s="21">
        <f t="shared" si="8"/>
        <v>7</v>
      </c>
      <c r="O100" s="21" t="str">
        <f t="shared" si="9"/>
        <v>Mid Term</v>
      </c>
      <c r="P100" s="21" t="str">
        <f t="shared" si="10"/>
        <v>High Value</v>
      </c>
      <c r="Q100" s="21" t="str">
        <f t="shared" si="11"/>
        <v>Mid Term-High Value</v>
      </c>
    </row>
    <row r="101" spans="2:17" x14ac:dyDescent="0.3">
      <c r="B101" s="1">
        <v>8860</v>
      </c>
      <c r="C101" s="1">
        <v>834</v>
      </c>
      <c r="D101" s="1" t="s">
        <v>178</v>
      </c>
      <c r="E101" s="1" t="s">
        <v>468</v>
      </c>
      <c r="F101" s="1" t="s">
        <v>14</v>
      </c>
      <c r="G101" s="1">
        <v>2988</v>
      </c>
      <c r="H101" s="1" t="s">
        <v>948</v>
      </c>
      <c r="I101" s="1" t="s">
        <v>949</v>
      </c>
      <c r="J101" s="1" t="s">
        <v>1764</v>
      </c>
      <c r="K101" s="1" t="s">
        <v>1631</v>
      </c>
      <c r="L101" s="3">
        <v>35575</v>
      </c>
      <c r="M101" s="3">
        <v>42548</v>
      </c>
      <c r="N101" s="21">
        <f t="shared" si="8"/>
        <v>19</v>
      </c>
      <c r="O101" s="21" t="str">
        <f t="shared" si="9"/>
        <v>Long Term</v>
      </c>
      <c r="P101" s="21" t="str">
        <f t="shared" si="10"/>
        <v>Low Value</v>
      </c>
      <c r="Q101" s="21" t="str">
        <f t="shared" si="11"/>
        <v>Long Term-Low Value</v>
      </c>
    </row>
    <row r="102" spans="2:17" x14ac:dyDescent="0.3">
      <c r="B102" s="1">
        <v>7164</v>
      </c>
      <c r="C102" s="1">
        <v>209</v>
      </c>
      <c r="D102" s="1" t="s">
        <v>180</v>
      </c>
      <c r="E102" s="1" t="s">
        <v>469</v>
      </c>
      <c r="F102" s="1" t="s">
        <v>14</v>
      </c>
      <c r="G102" s="1">
        <v>83253</v>
      </c>
      <c r="H102" s="1" t="s">
        <v>948</v>
      </c>
      <c r="I102" s="1" t="s">
        <v>951</v>
      </c>
      <c r="J102" s="1" t="s">
        <v>1765</v>
      </c>
      <c r="K102" s="1" t="s">
        <v>1630</v>
      </c>
      <c r="L102" s="3">
        <v>29908</v>
      </c>
      <c r="M102" s="3">
        <v>34324</v>
      </c>
      <c r="N102" s="21">
        <f t="shared" si="8"/>
        <v>12</v>
      </c>
      <c r="O102" s="21" t="str">
        <f t="shared" si="9"/>
        <v>Long Term</v>
      </c>
      <c r="P102" s="21" t="str">
        <f t="shared" si="10"/>
        <v>High Value</v>
      </c>
      <c r="Q102" s="21" t="str">
        <f t="shared" si="11"/>
        <v>Long Term-High Value</v>
      </c>
    </row>
    <row r="103" spans="2:17" x14ac:dyDescent="0.3">
      <c r="B103" s="1">
        <v>9792</v>
      </c>
      <c r="C103" s="1">
        <v>330</v>
      </c>
      <c r="D103" s="1" t="s">
        <v>182</v>
      </c>
      <c r="E103" s="1" t="s">
        <v>470</v>
      </c>
      <c r="F103" s="1" t="s">
        <v>14</v>
      </c>
      <c r="G103" s="1">
        <v>87828</v>
      </c>
      <c r="H103" s="1" t="s">
        <v>948</v>
      </c>
      <c r="I103" s="1" t="s">
        <v>951</v>
      </c>
      <c r="J103" s="1" t="s">
        <v>1766</v>
      </c>
      <c r="K103" s="1" t="s">
        <v>1630</v>
      </c>
      <c r="L103" s="3">
        <v>34590</v>
      </c>
      <c r="M103" s="3">
        <v>38534</v>
      </c>
      <c r="N103" s="21">
        <f t="shared" ref="N103:N134" si="12">DATEDIF(L103, M103, "y")</f>
        <v>10</v>
      </c>
      <c r="O103" s="21" t="str">
        <f t="shared" ref="O103:O134" si="13">IF(AND(N103&gt;=0, N103&lt;=5), "Short Term",
   IF(AND(N103&gt;5, N103&lt;=10), "Mid Term",
      IF(N103&gt;10, "Long Term" )))</f>
        <v>Mid Term</v>
      </c>
      <c r="P103" s="21" t="str">
        <f t="shared" ref="P103:P134" si="14">IF(AND(G103&gt;=0, G103&lt;=30000), "Low Value",
   IF(AND(G103&gt;5, G103&lt;=60000), "Mid Value",
      IF(G103&gt;60000, "High Value" )))</f>
        <v>High Value</v>
      </c>
      <c r="Q103" s="21" t="str">
        <f t="shared" ref="Q103:Q134" si="15">CONCATENATE(O103, "-", P103)</f>
        <v>Mid Term-High Value</v>
      </c>
    </row>
    <row r="104" spans="2:17" x14ac:dyDescent="0.3">
      <c r="B104" s="1">
        <v>9934</v>
      </c>
      <c r="C104" s="1">
        <v>138</v>
      </c>
      <c r="D104" s="1" t="s">
        <v>143</v>
      </c>
      <c r="E104" s="1" t="s">
        <v>471</v>
      </c>
      <c r="F104" s="1" t="s">
        <v>14</v>
      </c>
      <c r="G104" s="1">
        <v>17035</v>
      </c>
      <c r="H104" s="1" t="s">
        <v>948</v>
      </c>
      <c r="I104" s="1" t="s">
        <v>951</v>
      </c>
      <c r="J104" s="1" t="s">
        <v>1767</v>
      </c>
      <c r="K104" s="1" t="s">
        <v>1631</v>
      </c>
      <c r="L104" s="3">
        <v>34411</v>
      </c>
      <c r="M104" s="3">
        <v>40164</v>
      </c>
      <c r="N104" s="21">
        <f t="shared" si="12"/>
        <v>15</v>
      </c>
      <c r="O104" s="21" t="str">
        <f t="shared" si="13"/>
        <v>Long Term</v>
      </c>
      <c r="P104" s="21" t="str">
        <f t="shared" si="14"/>
        <v>Low Value</v>
      </c>
      <c r="Q104" s="21" t="str">
        <f t="shared" si="15"/>
        <v>Long Term-Low Value</v>
      </c>
    </row>
    <row r="105" spans="2:17" x14ac:dyDescent="0.3">
      <c r="B105" s="1">
        <v>1980</v>
      </c>
      <c r="C105" s="1">
        <v>981</v>
      </c>
      <c r="D105" s="1" t="s">
        <v>185</v>
      </c>
      <c r="E105" s="1" t="s">
        <v>472</v>
      </c>
      <c r="F105" s="1" t="s">
        <v>14</v>
      </c>
      <c r="G105" s="1">
        <v>426</v>
      </c>
      <c r="H105" s="1" t="s">
        <v>954</v>
      </c>
      <c r="I105" s="1" t="s">
        <v>951</v>
      </c>
      <c r="J105" s="1" t="s">
        <v>1539</v>
      </c>
      <c r="K105" s="1" t="s">
        <v>1631</v>
      </c>
      <c r="L105" s="3">
        <v>28204</v>
      </c>
      <c r="M105" s="3">
        <v>34784</v>
      </c>
      <c r="N105" s="21">
        <f t="shared" si="12"/>
        <v>18</v>
      </c>
      <c r="O105" s="21" t="str">
        <f t="shared" si="13"/>
        <v>Long Term</v>
      </c>
      <c r="P105" s="21" t="str">
        <f t="shared" si="14"/>
        <v>Low Value</v>
      </c>
      <c r="Q105" s="21" t="str">
        <f t="shared" si="15"/>
        <v>Long Term-Low Value</v>
      </c>
    </row>
    <row r="106" spans="2:17" x14ac:dyDescent="0.3">
      <c r="B106" s="1">
        <v>9251</v>
      </c>
      <c r="C106" s="1">
        <v>130</v>
      </c>
      <c r="D106" s="1" t="s">
        <v>187</v>
      </c>
      <c r="E106" s="1" t="s">
        <v>473</v>
      </c>
      <c r="F106" s="1" t="s">
        <v>14</v>
      </c>
      <c r="G106" s="1">
        <v>20238</v>
      </c>
      <c r="H106" s="1" t="s">
        <v>948</v>
      </c>
      <c r="I106" s="1" t="s">
        <v>951</v>
      </c>
      <c r="J106" s="1" t="s">
        <v>1768</v>
      </c>
      <c r="K106" s="1" t="s">
        <v>1631</v>
      </c>
      <c r="L106" s="3">
        <v>38640</v>
      </c>
      <c r="M106" s="3">
        <v>40002</v>
      </c>
      <c r="N106" s="21">
        <f t="shared" si="12"/>
        <v>3</v>
      </c>
      <c r="O106" s="21" t="str">
        <f t="shared" si="13"/>
        <v>Short Term</v>
      </c>
      <c r="P106" s="21" t="str">
        <f t="shared" si="14"/>
        <v>Low Value</v>
      </c>
      <c r="Q106" s="21" t="str">
        <f t="shared" si="15"/>
        <v>Short Term-Low Value</v>
      </c>
    </row>
    <row r="107" spans="2:17" x14ac:dyDescent="0.3">
      <c r="B107" s="1">
        <v>6717</v>
      </c>
      <c r="C107" s="1">
        <v>685</v>
      </c>
      <c r="D107" s="1" t="s">
        <v>189</v>
      </c>
      <c r="E107" s="1" t="s">
        <v>474</v>
      </c>
      <c r="F107" s="1" t="s">
        <v>8</v>
      </c>
      <c r="G107" s="1">
        <v>68331</v>
      </c>
      <c r="H107" s="1" t="s">
        <v>948</v>
      </c>
      <c r="I107" s="1" t="s">
        <v>949</v>
      </c>
      <c r="J107" s="1" t="s">
        <v>1769</v>
      </c>
      <c r="K107" s="1" t="s">
        <v>1630</v>
      </c>
      <c r="L107" s="3">
        <v>27099</v>
      </c>
      <c r="M107" s="3">
        <v>30644</v>
      </c>
      <c r="N107" s="21">
        <f t="shared" si="12"/>
        <v>9</v>
      </c>
      <c r="O107" s="21" t="str">
        <f t="shared" si="13"/>
        <v>Mid Term</v>
      </c>
      <c r="P107" s="21" t="str">
        <f t="shared" si="14"/>
        <v>High Value</v>
      </c>
      <c r="Q107" s="21" t="str">
        <f t="shared" si="15"/>
        <v>Mid Term-High Value</v>
      </c>
    </row>
    <row r="108" spans="2:17" x14ac:dyDescent="0.3">
      <c r="B108" s="1">
        <v>3622</v>
      </c>
      <c r="C108" s="1">
        <v>544</v>
      </c>
      <c r="D108" s="1" t="s">
        <v>86</v>
      </c>
      <c r="E108" s="1" t="s">
        <v>475</v>
      </c>
      <c r="F108" s="1" t="s">
        <v>8</v>
      </c>
      <c r="G108" s="1">
        <v>86132</v>
      </c>
      <c r="H108" s="1" t="s">
        <v>948</v>
      </c>
      <c r="I108" s="1" t="s">
        <v>949</v>
      </c>
      <c r="J108" s="1" t="s">
        <v>1770</v>
      </c>
      <c r="K108" s="1" t="s">
        <v>1630</v>
      </c>
      <c r="L108" s="3">
        <v>43375</v>
      </c>
      <c r="M108" s="3">
        <v>50746</v>
      </c>
      <c r="N108" s="21">
        <f t="shared" si="12"/>
        <v>20</v>
      </c>
      <c r="O108" s="21" t="str">
        <f t="shared" si="13"/>
        <v>Long Term</v>
      </c>
      <c r="P108" s="21" t="str">
        <f t="shared" si="14"/>
        <v>High Value</v>
      </c>
      <c r="Q108" s="21" t="str">
        <f t="shared" si="15"/>
        <v>Long Term-High Value</v>
      </c>
    </row>
    <row r="109" spans="2:17" x14ac:dyDescent="0.3">
      <c r="B109" s="1">
        <v>8808</v>
      </c>
      <c r="C109" s="1">
        <v>384</v>
      </c>
      <c r="D109" s="1" t="s">
        <v>192</v>
      </c>
      <c r="E109" s="1" t="s">
        <v>476</v>
      </c>
      <c r="F109" s="1" t="s">
        <v>14</v>
      </c>
      <c r="G109" s="1">
        <v>766</v>
      </c>
      <c r="H109" s="1" t="s">
        <v>954</v>
      </c>
      <c r="I109" s="1" t="s">
        <v>949</v>
      </c>
      <c r="J109" s="1" t="s">
        <v>1539</v>
      </c>
      <c r="K109" s="1" t="s">
        <v>1631</v>
      </c>
      <c r="L109" s="3">
        <v>37462</v>
      </c>
      <c r="M109" s="3">
        <v>41946</v>
      </c>
      <c r="N109" s="21">
        <f t="shared" si="12"/>
        <v>12</v>
      </c>
      <c r="O109" s="21" t="str">
        <f t="shared" si="13"/>
        <v>Long Term</v>
      </c>
      <c r="P109" s="21" t="str">
        <f t="shared" si="14"/>
        <v>Low Value</v>
      </c>
      <c r="Q109" s="21" t="str">
        <f t="shared" si="15"/>
        <v>Long Term-Low Value</v>
      </c>
    </row>
    <row r="110" spans="2:17" x14ac:dyDescent="0.3">
      <c r="B110" s="1">
        <v>4920</v>
      </c>
      <c r="C110" s="1">
        <v>467</v>
      </c>
      <c r="D110" s="1" t="s">
        <v>194</v>
      </c>
      <c r="E110" s="1" t="s">
        <v>477</v>
      </c>
      <c r="F110" s="1" t="s">
        <v>14</v>
      </c>
      <c r="G110" s="1">
        <v>13169</v>
      </c>
      <c r="H110" s="1" t="s">
        <v>954</v>
      </c>
      <c r="I110" s="1" t="s">
        <v>951</v>
      </c>
      <c r="J110" s="1" t="s">
        <v>1539</v>
      </c>
      <c r="K110" s="1" t="s">
        <v>1631</v>
      </c>
      <c r="L110" s="3">
        <v>30178</v>
      </c>
      <c r="M110" s="3">
        <v>34084</v>
      </c>
      <c r="N110" s="21">
        <f t="shared" si="12"/>
        <v>10</v>
      </c>
      <c r="O110" s="21" t="str">
        <f t="shared" si="13"/>
        <v>Mid Term</v>
      </c>
      <c r="P110" s="21" t="str">
        <f t="shared" si="14"/>
        <v>Low Value</v>
      </c>
      <c r="Q110" s="21" t="str">
        <f t="shared" si="15"/>
        <v>Mid Term-Low Value</v>
      </c>
    </row>
    <row r="111" spans="2:17" x14ac:dyDescent="0.3">
      <c r="B111" s="1">
        <v>3140</v>
      </c>
      <c r="C111" s="1">
        <v>112</v>
      </c>
      <c r="D111" s="1" t="s">
        <v>196</v>
      </c>
      <c r="E111" s="1" t="s">
        <v>478</v>
      </c>
      <c r="F111" s="1" t="s">
        <v>11</v>
      </c>
      <c r="G111" s="1">
        <v>48657</v>
      </c>
      <c r="H111" s="1" t="s">
        <v>948</v>
      </c>
      <c r="I111" s="1" t="s">
        <v>951</v>
      </c>
      <c r="J111" s="1" t="s">
        <v>1771</v>
      </c>
      <c r="K111" s="1" t="s">
        <v>1629</v>
      </c>
      <c r="L111" s="3">
        <v>38334</v>
      </c>
      <c r="M111" s="3">
        <v>38932</v>
      </c>
      <c r="N111" s="21">
        <f t="shared" si="12"/>
        <v>1</v>
      </c>
      <c r="O111" s="21" t="str">
        <f t="shared" si="13"/>
        <v>Short Term</v>
      </c>
      <c r="P111" s="21" t="str">
        <f t="shared" si="14"/>
        <v>Mid Value</v>
      </c>
      <c r="Q111" s="21" t="str">
        <f t="shared" si="15"/>
        <v>Short Term-Mid Value</v>
      </c>
    </row>
    <row r="112" spans="2:17" x14ac:dyDescent="0.3">
      <c r="B112" s="1">
        <v>8104</v>
      </c>
      <c r="C112" s="1">
        <v>906</v>
      </c>
      <c r="D112" s="1" t="s">
        <v>198</v>
      </c>
      <c r="E112" s="1" t="s">
        <v>479</v>
      </c>
      <c r="F112" s="1" t="s">
        <v>11</v>
      </c>
      <c r="G112" s="1">
        <v>88037</v>
      </c>
      <c r="H112" s="1" t="s">
        <v>954</v>
      </c>
      <c r="I112" s="1" t="s">
        <v>949</v>
      </c>
      <c r="J112" s="1" t="s">
        <v>1539</v>
      </c>
      <c r="K112" s="1" t="s">
        <v>1630</v>
      </c>
      <c r="L112" s="3">
        <v>41028</v>
      </c>
      <c r="M112" s="3">
        <v>44948</v>
      </c>
      <c r="N112" s="21">
        <f t="shared" si="12"/>
        <v>10</v>
      </c>
      <c r="O112" s="21" t="str">
        <f t="shared" si="13"/>
        <v>Mid Term</v>
      </c>
      <c r="P112" s="21" t="str">
        <f t="shared" si="14"/>
        <v>High Value</v>
      </c>
      <c r="Q112" s="21" t="str">
        <f t="shared" si="15"/>
        <v>Mid Term-High Value</v>
      </c>
    </row>
    <row r="113" spans="2:17" x14ac:dyDescent="0.3">
      <c r="B113" s="1">
        <v>2208</v>
      </c>
      <c r="C113" s="1">
        <v>609</v>
      </c>
      <c r="D113" s="1" t="s">
        <v>200</v>
      </c>
      <c r="E113" s="1" t="s">
        <v>480</v>
      </c>
      <c r="F113" s="1" t="s">
        <v>14</v>
      </c>
      <c r="G113" s="1">
        <v>21972</v>
      </c>
      <c r="H113" s="1" t="s">
        <v>948</v>
      </c>
      <c r="I113" s="1" t="s">
        <v>949</v>
      </c>
      <c r="J113" s="1" t="s">
        <v>1772</v>
      </c>
      <c r="K113" s="1" t="s">
        <v>1631</v>
      </c>
      <c r="L113" s="3">
        <v>34249</v>
      </c>
      <c r="M113" s="3">
        <v>37326</v>
      </c>
      <c r="N113" s="21">
        <f t="shared" si="12"/>
        <v>8</v>
      </c>
      <c r="O113" s="21" t="str">
        <f t="shared" si="13"/>
        <v>Mid Term</v>
      </c>
      <c r="P113" s="21" t="str">
        <f t="shared" si="14"/>
        <v>Low Value</v>
      </c>
      <c r="Q113" s="21" t="str">
        <f t="shared" si="15"/>
        <v>Mid Term-Low Value</v>
      </c>
    </row>
    <row r="114" spans="2:17" x14ac:dyDescent="0.3">
      <c r="B114" s="1">
        <v>7043</v>
      </c>
      <c r="C114" s="1">
        <v>379</v>
      </c>
      <c r="D114" s="1" t="s">
        <v>202</v>
      </c>
      <c r="E114" s="1" t="s">
        <v>481</v>
      </c>
      <c r="F114" s="1" t="s">
        <v>14</v>
      </c>
      <c r="G114" s="1">
        <v>87886</v>
      </c>
      <c r="H114" s="1" t="s">
        <v>954</v>
      </c>
      <c r="I114" s="1" t="s">
        <v>951</v>
      </c>
      <c r="J114" s="1" t="s">
        <v>1539</v>
      </c>
      <c r="K114" s="1" t="s">
        <v>1630</v>
      </c>
      <c r="L114" s="3">
        <v>37813</v>
      </c>
      <c r="M114" s="3">
        <v>40733</v>
      </c>
      <c r="N114" s="21">
        <f t="shared" si="12"/>
        <v>7</v>
      </c>
      <c r="O114" s="21" t="str">
        <f t="shared" si="13"/>
        <v>Mid Term</v>
      </c>
      <c r="P114" s="21" t="str">
        <f t="shared" si="14"/>
        <v>High Value</v>
      </c>
      <c r="Q114" s="21" t="str">
        <f t="shared" si="15"/>
        <v>Mid Term-High Value</v>
      </c>
    </row>
    <row r="115" spans="2:17" x14ac:dyDescent="0.3">
      <c r="B115" s="1">
        <v>7485</v>
      </c>
      <c r="C115" s="1">
        <v>357</v>
      </c>
      <c r="D115" s="1" t="s">
        <v>204</v>
      </c>
      <c r="E115" s="1" t="s">
        <v>482</v>
      </c>
      <c r="F115" s="1" t="s">
        <v>14</v>
      </c>
      <c r="G115" s="1">
        <v>3244</v>
      </c>
      <c r="H115" s="1" t="s">
        <v>948</v>
      </c>
      <c r="I115" s="1" t="s">
        <v>949</v>
      </c>
      <c r="J115" s="1" t="s">
        <v>1773</v>
      </c>
      <c r="K115" s="1" t="s">
        <v>1631</v>
      </c>
      <c r="L115" s="3">
        <v>29105</v>
      </c>
      <c r="M115" s="3">
        <v>30098</v>
      </c>
      <c r="N115" s="21">
        <f t="shared" si="12"/>
        <v>2</v>
      </c>
      <c r="O115" s="21" t="str">
        <f t="shared" si="13"/>
        <v>Short Term</v>
      </c>
      <c r="P115" s="21" t="str">
        <f t="shared" si="14"/>
        <v>Low Value</v>
      </c>
      <c r="Q115" s="21" t="str">
        <f t="shared" si="15"/>
        <v>Short Term-Low Value</v>
      </c>
    </row>
    <row r="116" spans="2:17" x14ac:dyDescent="0.3">
      <c r="B116" s="1">
        <v>1748</v>
      </c>
      <c r="C116" s="1">
        <v>364</v>
      </c>
      <c r="D116" s="1" t="s">
        <v>206</v>
      </c>
      <c r="E116" s="1" t="s">
        <v>483</v>
      </c>
      <c r="F116" s="1" t="s">
        <v>8</v>
      </c>
      <c r="G116" s="1">
        <v>32031</v>
      </c>
      <c r="H116" s="1" t="s">
        <v>948</v>
      </c>
      <c r="I116" s="1" t="s">
        <v>951</v>
      </c>
      <c r="J116" s="1" t="s">
        <v>1774</v>
      </c>
      <c r="K116" s="1" t="s">
        <v>1631</v>
      </c>
      <c r="L116" s="3">
        <v>41589</v>
      </c>
      <c r="M116" s="3">
        <v>44826</v>
      </c>
      <c r="N116" s="21">
        <f t="shared" si="12"/>
        <v>8</v>
      </c>
      <c r="O116" s="21" t="str">
        <f t="shared" si="13"/>
        <v>Mid Term</v>
      </c>
      <c r="P116" s="21" t="str">
        <f t="shared" si="14"/>
        <v>Mid Value</v>
      </c>
      <c r="Q116" s="21" t="str">
        <f t="shared" si="15"/>
        <v>Mid Term-Mid Value</v>
      </c>
    </row>
    <row r="117" spans="2:17" x14ac:dyDescent="0.3">
      <c r="B117" s="1">
        <v>9968</v>
      </c>
      <c r="C117" s="1">
        <v>69</v>
      </c>
      <c r="D117" s="1" t="s">
        <v>208</v>
      </c>
      <c r="E117" s="1" t="s">
        <v>484</v>
      </c>
      <c r="F117" s="1" t="s">
        <v>14</v>
      </c>
      <c r="G117" s="1">
        <v>51284</v>
      </c>
      <c r="H117" s="1" t="s">
        <v>954</v>
      </c>
      <c r="I117" s="1" t="s">
        <v>949</v>
      </c>
      <c r="J117" s="1" t="s">
        <v>1539</v>
      </c>
      <c r="K117" s="1" t="s">
        <v>1629</v>
      </c>
      <c r="L117" s="3">
        <v>27616</v>
      </c>
      <c r="M117" s="3">
        <v>31593</v>
      </c>
      <c r="N117" s="21">
        <f t="shared" si="12"/>
        <v>10</v>
      </c>
      <c r="O117" s="21" t="str">
        <f t="shared" si="13"/>
        <v>Mid Term</v>
      </c>
      <c r="P117" s="21" t="str">
        <f t="shared" si="14"/>
        <v>Mid Value</v>
      </c>
      <c r="Q117" s="21" t="str">
        <f t="shared" si="15"/>
        <v>Mid Term-Mid Value</v>
      </c>
    </row>
    <row r="118" spans="2:17" x14ac:dyDescent="0.3">
      <c r="B118" s="1">
        <v>5330</v>
      </c>
      <c r="C118" s="1">
        <v>973</v>
      </c>
      <c r="D118" s="1" t="s">
        <v>210</v>
      </c>
      <c r="E118" s="1" t="s">
        <v>485</v>
      </c>
      <c r="F118" s="1" t="s">
        <v>14</v>
      </c>
      <c r="G118" s="1">
        <v>23055</v>
      </c>
      <c r="H118" s="1" t="s">
        <v>948</v>
      </c>
      <c r="I118" s="1" t="s">
        <v>949</v>
      </c>
      <c r="J118" s="1" t="s">
        <v>1775</v>
      </c>
      <c r="K118" s="1" t="s">
        <v>1631</v>
      </c>
      <c r="L118" s="3">
        <v>39784</v>
      </c>
      <c r="M118" s="3">
        <v>46105</v>
      </c>
      <c r="N118" s="21">
        <f t="shared" si="12"/>
        <v>17</v>
      </c>
      <c r="O118" s="21" t="str">
        <f t="shared" si="13"/>
        <v>Long Term</v>
      </c>
      <c r="P118" s="21" t="str">
        <f t="shared" si="14"/>
        <v>Low Value</v>
      </c>
      <c r="Q118" s="21" t="str">
        <f t="shared" si="15"/>
        <v>Long Term-Low Value</v>
      </c>
    </row>
    <row r="119" spans="2:17" x14ac:dyDescent="0.3">
      <c r="B119" s="1">
        <v>2183</v>
      </c>
      <c r="C119" s="1">
        <v>455</v>
      </c>
      <c r="D119" s="1" t="s">
        <v>212</v>
      </c>
      <c r="E119" s="1" t="s">
        <v>486</v>
      </c>
      <c r="F119" s="1" t="s">
        <v>8</v>
      </c>
      <c r="G119" s="1">
        <v>94926</v>
      </c>
      <c r="H119" s="1" t="s">
        <v>948</v>
      </c>
      <c r="I119" s="1" t="s">
        <v>949</v>
      </c>
      <c r="J119" s="1" t="s">
        <v>1776</v>
      </c>
      <c r="K119" s="1" t="s">
        <v>1630</v>
      </c>
      <c r="L119" s="3">
        <v>27310</v>
      </c>
      <c r="M119" s="3">
        <v>32333</v>
      </c>
      <c r="N119" s="21">
        <f t="shared" si="12"/>
        <v>13</v>
      </c>
      <c r="O119" s="21" t="str">
        <f t="shared" si="13"/>
        <v>Long Term</v>
      </c>
      <c r="P119" s="21" t="str">
        <f t="shared" si="14"/>
        <v>High Value</v>
      </c>
      <c r="Q119" s="21" t="str">
        <f t="shared" si="15"/>
        <v>Long Term-High Value</v>
      </c>
    </row>
    <row r="120" spans="2:17" x14ac:dyDescent="0.3">
      <c r="B120" s="1">
        <v>2182</v>
      </c>
      <c r="C120" s="1">
        <v>247</v>
      </c>
      <c r="D120" s="1" t="s">
        <v>214</v>
      </c>
      <c r="E120" s="1" t="s">
        <v>487</v>
      </c>
      <c r="F120" s="1" t="s">
        <v>14</v>
      </c>
      <c r="G120" s="1">
        <v>312</v>
      </c>
      <c r="H120" s="1" t="s">
        <v>954</v>
      </c>
      <c r="I120" s="1" t="s">
        <v>951</v>
      </c>
      <c r="J120" s="1" t="s">
        <v>1539</v>
      </c>
      <c r="K120" s="1" t="s">
        <v>1631</v>
      </c>
      <c r="L120" s="3">
        <v>25935</v>
      </c>
      <c r="M120" s="3">
        <v>30207</v>
      </c>
      <c r="N120" s="21">
        <f t="shared" si="12"/>
        <v>11</v>
      </c>
      <c r="O120" s="21" t="str">
        <f t="shared" si="13"/>
        <v>Long Term</v>
      </c>
      <c r="P120" s="21" t="str">
        <f t="shared" si="14"/>
        <v>Low Value</v>
      </c>
      <c r="Q120" s="21" t="str">
        <f t="shared" si="15"/>
        <v>Long Term-Low Value</v>
      </c>
    </row>
    <row r="121" spans="2:17" x14ac:dyDescent="0.3">
      <c r="B121" s="1">
        <v>1087</v>
      </c>
      <c r="C121" s="1">
        <v>491</v>
      </c>
      <c r="D121" s="1" t="s">
        <v>216</v>
      </c>
      <c r="E121" s="1" t="s">
        <v>488</v>
      </c>
      <c r="F121" s="1" t="s">
        <v>11</v>
      </c>
      <c r="G121" s="1">
        <v>45852</v>
      </c>
      <c r="H121" s="1" t="s">
        <v>948</v>
      </c>
      <c r="I121" s="1" t="s">
        <v>951</v>
      </c>
      <c r="J121" s="1" t="s">
        <v>1777</v>
      </c>
      <c r="K121" s="1" t="s">
        <v>1629</v>
      </c>
      <c r="L121" s="3">
        <v>39557</v>
      </c>
      <c r="M121" s="3">
        <v>44427</v>
      </c>
      <c r="N121" s="21">
        <f t="shared" si="12"/>
        <v>13</v>
      </c>
      <c r="O121" s="21" t="str">
        <f t="shared" si="13"/>
        <v>Long Term</v>
      </c>
      <c r="P121" s="21" t="str">
        <f t="shared" si="14"/>
        <v>Mid Value</v>
      </c>
      <c r="Q121" s="21" t="str">
        <f t="shared" si="15"/>
        <v>Long Term-Mid Value</v>
      </c>
    </row>
    <row r="122" spans="2:17" x14ac:dyDescent="0.3">
      <c r="B122" s="1">
        <v>4296</v>
      </c>
      <c r="C122" s="1">
        <v>826</v>
      </c>
      <c r="D122" s="1" t="s">
        <v>218</v>
      </c>
      <c r="E122" s="1" t="s">
        <v>489</v>
      </c>
      <c r="F122" s="1" t="s">
        <v>8</v>
      </c>
      <c r="G122" s="1">
        <v>77063</v>
      </c>
      <c r="H122" s="1" t="s">
        <v>948</v>
      </c>
      <c r="I122" s="1" t="s">
        <v>949</v>
      </c>
      <c r="J122" s="1" t="s">
        <v>1778</v>
      </c>
      <c r="K122" s="1" t="s">
        <v>1630</v>
      </c>
      <c r="L122" s="3">
        <v>41487</v>
      </c>
      <c r="M122" s="3">
        <v>45451</v>
      </c>
      <c r="N122" s="21">
        <f t="shared" si="12"/>
        <v>10</v>
      </c>
      <c r="O122" s="21" t="str">
        <f t="shared" si="13"/>
        <v>Mid Term</v>
      </c>
      <c r="P122" s="21" t="str">
        <f t="shared" si="14"/>
        <v>High Value</v>
      </c>
      <c r="Q122" s="21" t="str">
        <f t="shared" si="15"/>
        <v>Mid Term-High Value</v>
      </c>
    </row>
    <row r="123" spans="2:17" x14ac:dyDescent="0.3">
      <c r="B123" s="1">
        <v>9784</v>
      </c>
      <c r="C123" s="1">
        <v>400</v>
      </c>
      <c r="D123" s="1" t="s">
        <v>220</v>
      </c>
      <c r="E123" s="1" t="s">
        <v>490</v>
      </c>
      <c r="F123" s="1" t="s">
        <v>8</v>
      </c>
      <c r="G123" s="1">
        <v>44299</v>
      </c>
      <c r="H123" s="1" t="s">
        <v>948</v>
      </c>
      <c r="I123" s="1" t="s">
        <v>951</v>
      </c>
      <c r="J123" s="1" t="s">
        <v>1779</v>
      </c>
      <c r="K123" s="1" t="s">
        <v>1629</v>
      </c>
      <c r="L123" s="3">
        <v>38732</v>
      </c>
      <c r="M123" s="3">
        <v>43894</v>
      </c>
      <c r="N123" s="21">
        <f t="shared" si="12"/>
        <v>14</v>
      </c>
      <c r="O123" s="21" t="str">
        <f t="shared" si="13"/>
        <v>Long Term</v>
      </c>
      <c r="P123" s="21" t="str">
        <f t="shared" si="14"/>
        <v>Mid Value</v>
      </c>
      <c r="Q123" s="21" t="str">
        <f t="shared" si="15"/>
        <v>Long Term-Mid Value</v>
      </c>
    </row>
    <row r="124" spans="2:17" x14ac:dyDescent="0.3">
      <c r="B124" s="1">
        <v>6210</v>
      </c>
      <c r="C124" s="1">
        <v>271</v>
      </c>
      <c r="D124" s="1" t="s">
        <v>222</v>
      </c>
      <c r="E124" s="1" t="s">
        <v>491</v>
      </c>
      <c r="F124" s="1" t="s">
        <v>14</v>
      </c>
      <c r="G124" s="1">
        <v>67123</v>
      </c>
      <c r="H124" s="1" t="s">
        <v>948</v>
      </c>
      <c r="I124" s="1" t="s">
        <v>951</v>
      </c>
      <c r="J124" s="1" t="s">
        <v>1780</v>
      </c>
      <c r="K124" s="1" t="s">
        <v>1630</v>
      </c>
      <c r="L124" s="3">
        <v>40353</v>
      </c>
      <c r="M124" s="3">
        <v>47425</v>
      </c>
      <c r="N124" s="21">
        <f t="shared" si="12"/>
        <v>19</v>
      </c>
      <c r="O124" s="21" t="str">
        <f t="shared" si="13"/>
        <v>Long Term</v>
      </c>
      <c r="P124" s="21" t="str">
        <f t="shared" si="14"/>
        <v>High Value</v>
      </c>
      <c r="Q124" s="21" t="str">
        <f t="shared" si="15"/>
        <v>Long Term-High Value</v>
      </c>
    </row>
    <row r="125" spans="2:17" x14ac:dyDescent="0.3">
      <c r="B125" s="1">
        <v>5781</v>
      </c>
      <c r="C125" s="1">
        <v>110</v>
      </c>
      <c r="D125" s="1" t="s">
        <v>224</v>
      </c>
      <c r="E125" s="1" t="s">
        <v>492</v>
      </c>
      <c r="F125" s="1" t="s">
        <v>14</v>
      </c>
      <c r="G125" s="1">
        <v>51104</v>
      </c>
      <c r="H125" s="1" t="s">
        <v>954</v>
      </c>
      <c r="I125" s="1" t="s">
        <v>951</v>
      </c>
      <c r="J125" s="1" t="s">
        <v>1539</v>
      </c>
      <c r="K125" s="1" t="s">
        <v>1629</v>
      </c>
      <c r="L125" s="3">
        <v>41589</v>
      </c>
      <c r="M125" s="3">
        <v>44773</v>
      </c>
      <c r="N125" s="21">
        <f t="shared" si="12"/>
        <v>8</v>
      </c>
      <c r="O125" s="21" t="str">
        <f t="shared" si="13"/>
        <v>Mid Term</v>
      </c>
      <c r="P125" s="21" t="str">
        <f t="shared" si="14"/>
        <v>Mid Value</v>
      </c>
      <c r="Q125" s="21" t="str">
        <f t="shared" si="15"/>
        <v>Mid Term-Mid Value</v>
      </c>
    </row>
    <row r="126" spans="2:17" x14ac:dyDescent="0.3">
      <c r="B126" s="1">
        <v>8306</v>
      </c>
      <c r="C126" s="1">
        <v>277</v>
      </c>
      <c r="D126" s="1" t="s">
        <v>226</v>
      </c>
      <c r="E126" s="1" t="s">
        <v>493</v>
      </c>
      <c r="F126" s="1" t="s">
        <v>14</v>
      </c>
      <c r="G126" s="1">
        <v>35369</v>
      </c>
      <c r="H126" s="1" t="s">
        <v>954</v>
      </c>
      <c r="I126" s="1" t="s">
        <v>949</v>
      </c>
      <c r="J126" s="1" t="s">
        <v>1539</v>
      </c>
      <c r="K126" s="1" t="s">
        <v>1629</v>
      </c>
      <c r="L126" s="3">
        <v>40312</v>
      </c>
      <c r="M126" s="3">
        <v>42939</v>
      </c>
      <c r="N126" s="21">
        <f t="shared" si="12"/>
        <v>7</v>
      </c>
      <c r="O126" s="21" t="str">
        <f t="shared" si="13"/>
        <v>Mid Term</v>
      </c>
      <c r="P126" s="21" t="str">
        <f t="shared" si="14"/>
        <v>Mid Value</v>
      </c>
      <c r="Q126" s="21" t="str">
        <f t="shared" si="15"/>
        <v>Mid Term-Mid Value</v>
      </c>
    </row>
    <row r="127" spans="2:17" x14ac:dyDescent="0.3">
      <c r="B127" s="1">
        <v>3270</v>
      </c>
      <c r="C127" s="1">
        <v>85</v>
      </c>
      <c r="D127" s="1" t="s">
        <v>228</v>
      </c>
      <c r="E127" s="1" t="s">
        <v>494</v>
      </c>
      <c r="F127" s="1" t="s">
        <v>14</v>
      </c>
      <c r="G127" s="1">
        <v>559</v>
      </c>
      <c r="H127" s="1" t="s">
        <v>948</v>
      </c>
      <c r="I127" s="1" t="s">
        <v>949</v>
      </c>
      <c r="J127" s="1" t="s">
        <v>1781</v>
      </c>
      <c r="K127" s="1" t="s">
        <v>1631</v>
      </c>
      <c r="L127" s="3">
        <v>36058</v>
      </c>
      <c r="M127" s="3">
        <v>43402</v>
      </c>
      <c r="N127" s="21">
        <f t="shared" si="12"/>
        <v>20</v>
      </c>
      <c r="O127" s="21" t="str">
        <f t="shared" si="13"/>
        <v>Long Term</v>
      </c>
      <c r="P127" s="21" t="str">
        <f t="shared" si="14"/>
        <v>Low Value</v>
      </c>
      <c r="Q127" s="21" t="str">
        <f t="shared" si="15"/>
        <v>Long Term-Low Value</v>
      </c>
    </row>
    <row r="128" spans="2:17" x14ac:dyDescent="0.3">
      <c r="B128" s="1">
        <v>6787</v>
      </c>
      <c r="C128" s="1">
        <v>863</v>
      </c>
      <c r="D128" s="1" t="s">
        <v>230</v>
      </c>
      <c r="E128" s="1" t="s">
        <v>495</v>
      </c>
      <c r="F128" s="1" t="s">
        <v>11</v>
      </c>
      <c r="G128" s="1">
        <v>13394</v>
      </c>
      <c r="H128" s="1" t="s">
        <v>954</v>
      </c>
      <c r="I128" s="1" t="s">
        <v>949</v>
      </c>
      <c r="J128" s="1" t="s">
        <v>1539</v>
      </c>
      <c r="K128" s="1" t="s">
        <v>1631</v>
      </c>
      <c r="L128" s="3">
        <v>36850</v>
      </c>
      <c r="M128" s="3">
        <v>39795</v>
      </c>
      <c r="N128" s="21">
        <f t="shared" si="12"/>
        <v>8</v>
      </c>
      <c r="O128" s="21" t="str">
        <f t="shared" si="13"/>
        <v>Mid Term</v>
      </c>
      <c r="P128" s="21" t="str">
        <f t="shared" si="14"/>
        <v>Low Value</v>
      </c>
      <c r="Q128" s="21" t="str">
        <f t="shared" si="15"/>
        <v>Mid Term-Low Value</v>
      </c>
    </row>
    <row r="129" spans="2:17" x14ac:dyDescent="0.3">
      <c r="B129" s="1">
        <v>3733</v>
      </c>
      <c r="C129" s="1">
        <v>731</v>
      </c>
      <c r="D129" s="1" t="s">
        <v>232</v>
      </c>
      <c r="E129" s="1" t="s">
        <v>496</v>
      </c>
      <c r="F129" s="1" t="s">
        <v>8</v>
      </c>
      <c r="G129" s="1">
        <v>51472</v>
      </c>
      <c r="H129" s="1" t="s">
        <v>948</v>
      </c>
      <c r="I129" s="1" t="s">
        <v>949</v>
      </c>
      <c r="J129" s="1" t="s">
        <v>1782</v>
      </c>
      <c r="K129" s="1" t="s">
        <v>1629</v>
      </c>
      <c r="L129" s="3">
        <v>29331</v>
      </c>
      <c r="M129" s="3">
        <v>31520</v>
      </c>
      <c r="N129" s="21">
        <f t="shared" si="12"/>
        <v>5</v>
      </c>
      <c r="O129" s="21" t="str">
        <f t="shared" si="13"/>
        <v>Short Term</v>
      </c>
      <c r="P129" s="21" t="str">
        <f t="shared" si="14"/>
        <v>Mid Value</v>
      </c>
      <c r="Q129" s="21" t="str">
        <f t="shared" si="15"/>
        <v>Short Term-Mid Value</v>
      </c>
    </row>
    <row r="130" spans="2:17" x14ac:dyDescent="0.3">
      <c r="B130" s="1">
        <v>207</v>
      </c>
      <c r="C130" s="1">
        <v>638</v>
      </c>
      <c r="D130" s="1" t="s">
        <v>234</v>
      </c>
      <c r="E130" s="1" t="s">
        <v>497</v>
      </c>
      <c r="F130" s="1" t="s">
        <v>14</v>
      </c>
      <c r="G130" s="1">
        <v>99367</v>
      </c>
      <c r="H130" s="1" t="s">
        <v>948</v>
      </c>
      <c r="I130" s="1" t="s">
        <v>951</v>
      </c>
      <c r="J130" s="1" t="s">
        <v>1733</v>
      </c>
      <c r="K130" s="1" t="s">
        <v>1630</v>
      </c>
      <c r="L130" s="3">
        <v>42876</v>
      </c>
      <c r="M130" s="3">
        <v>45275</v>
      </c>
      <c r="N130" s="21">
        <f t="shared" si="12"/>
        <v>6</v>
      </c>
      <c r="O130" s="21" t="str">
        <f t="shared" si="13"/>
        <v>Mid Term</v>
      </c>
      <c r="P130" s="21" t="str">
        <f t="shared" si="14"/>
        <v>High Value</v>
      </c>
      <c r="Q130" s="21" t="str">
        <f t="shared" si="15"/>
        <v>Mid Term-High Value</v>
      </c>
    </row>
    <row r="131" spans="2:17" x14ac:dyDescent="0.3">
      <c r="B131" s="1">
        <v>3</v>
      </c>
      <c r="C131" s="1">
        <v>275</v>
      </c>
      <c r="D131" s="1" t="s">
        <v>236</v>
      </c>
      <c r="E131" s="1" t="s">
        <v>498</v>
      </c>
      <c r="F131" s="1" t="s">
        <v>8</v>
      </c>
      <c r="G131" s="1">
        <v>98982</v>
      </c>
      <c r="H131" s="1" t="s">
        <v>954</v>
      </c>
      <c r="I131" s="1" t="s">
        <v>949</v>
      </c>
      <c r="J131" s="1" t="s">
        <v>1539</v>
      </c>
      <c r="K131" s="1" t="s">
        <v>1630</v>
      </c>
      <c r="L131" s="3">
        <v>34426</v>
      </c>
      <c r="M131" s="3">
        <v>38002</v>
      </c>
      <c r="N131" s="21">
        <f t="shared" si="12"/>
        <v>9</v>
      </c>
      <c r="O131" s="21" t="str">
        <f t="shared" si="13"/>
        <v>Mid Term</v>
      </c>
      <c r="P131" s="21" t="str">
        <f t="shared" si="14"/>
        <v>High Value</v>
      </c>
      <c r="Q131" s="21" t="str">
        <f t="shared" si="15"/>
        <v>Mid Term-High Value</v>
      </c>
    </row>
    <row r="132" spans="2:17" x14ac:dyDescent="0.3">
      <c r="B132" s="1">
        <v>1896</v>
      </c>
      <c r="C132" s="1">
        <v>278</v>
      </c>
      <c r="D132" s="1" t="s">
        <v>238</v>
      </c>
      <c r="E132" s="1" t="s">
        <v>499</v>
      </c>
      <c r="F132" s="1" t="s">
        <v>14</v>
      </c>
      <c r="G132" s="1">
        <v>47111</v>
      </c>
      <c r="H132" s="1" t="s">
        <v>954</v>
      </c>
      <c r="I132" s="1" t="s">
        <v>951</v>
      </c>
      <c r="J132" s="1" t="s">
        <v>1539</v>
      </c>
      <c r="K132" s="1" t="s">
        <v>1629</v>
      </c>
      <c r="L132" s="3">
        <v>28397</v>
      </c>
      <c r="M132" s="3">
        <v>31787</v>
      </c>
      <c r="N132" s="21">
        <f t="shared" si="12"/>
        <v>9</v>
      </c>
      <c r="O132" s="21" t="str">
        <f t="shared" si="13"/>
        <v>Mid Term</v>
      </c>
      <c r="P132" s="21" t="str">
        <f t="shared" si="14"/>
        <v>Mid Value</v>
      </c>
      <c r="Q132" s="21" t="str">
        <f t="shared" si="15"/>
        <v>Mid Term-Mid Value</v>
      </c>
    </row>
    <row r="133" spans="2:17" x14ac:dyDescent="0.3">
      <c r="B133" s="1">
        <v>9631</v>
      </c>
      <c r="C133" s="1">
        <v>948</v>
      </c>
      <c r="D133" s="1" t="s">
        <v>240</v>
      </c>
      <c r="E133" s="1" t="s">
        <v>500</v>
      </c>
      <c r="F133" s="1" t="s">
        <v>14</v>
      </c>
      <c r="G133" s="1">
        <v>87420</v>
      </c>
      <c r="H133" s="1" t="s">
        <v>954</v>
      </c>
      <c r="I133" s="1" t="s">
        <v>951</v>
      </c>
      <c r="J133" s="1" t="s">
        <v>1539</v>
      </c>
      <c r="K133" s="1" t="s">
        <v>1630</v>
      </c>
      <c r="L133" s="3">
        <v>40565</v>
      </c>
      <c r="M133" s="3">
        <v>42654</v>
      </c>
      <c r="N133" s="21">
        <f t="shared" si="12"/>
        <v>5</v>
      </c>
      <c r="O133" s="21" t="str">
        <f t="shared" si="13"/>
        <v>Short Term</v>
      </c>
      <c r="P133" s="21" t="str">
        <f t="shared" si="14"/>
        <v>High Value</v>
      </c>
      <c r="Q133" s="21" t="str">
        <f t="shared" si="15"/>
        <v>Short Term-High Value</v>
      </c>
    </row>
    <row r="134" spans="2:17" x14ac:dyDescent="0.3">
      <c r="B134" s="1">
        <v>3132</v>
      </c>
      <c r="C134" s="1">
        <v>912</v>
      </c>
      <c r="D134" s="1" t="s">
        <v>242</v>
      </c>
      <c r="E134" s="1" t="s">
        <v>501</v>
      </c>
      <c r="F134" s="1" t="s">
        <v>14</v>
      </c>
      <c r="G134" s="1">
        <v>59376</v>
      </c>
      <c r="H134" s="1" t="s">
        <v>954</v>
      </c>
      <c r="I134" s="1" t="s">
        <v>951</v>
      </c>
      <c r="J134" s="1" t="s">
        <v>1539</v>
      </c>
      <c r="K134" s="1" t="s">
        <v>1629</v>
      </c>
      <c r="L134" s="3">
        <v>28370</v>
      </c>
      <c r="M134" s="3">
        <v>28932</v>
      </c>
      <c r="N134" s="21">
        <f t="shared" si="12"/>
        <v>1</v>
      </c>
      <c r="O134" s="21" t="str">
        <f t="shared" si="13"/>
        <v>Short Term</v>
      </c>
      <c r="P134" s="21" t="str">
        <f t="shared" si="14"/>
        <v>Mid Value</v>
      </c>
      <c r="Q134" s="21" t="str">
        <f t="shared" si="15"/>
        <v>Short Term-Mid Value</v>
      </c>
    </row>
    <row r="135" spans="2:17" x14ac:dyDescent="0.3">
      <c r="B135" s="1">
        <v>1202</v>
      </c>
      <c r="C135" s="1">
        <v>426</v>
      </c>
      <c r="D135" s="1" t="s">
        <v>244</v>
      </c>
      <c r="E135" s="1" t="s">
        <v>502</v>
      </c>
      <c r="F135" s="1" t="s">
        <v>8</v>
      </c>
      <c r="G135" s="1">
        <v>41003</v>
      </c>
      <c r="H135" s="1" t="s">
        <v>954</v>
      </c>
      <c r="I135" s="1" t="s">
        <v>949</v>
      </c>
      <c r="J135" s="1" t="s">
        <v>1539</v>
      </c>
      <c r="K135" s="1" t="s">
        <v>1629</v>
      </c>
      <c r="L135" s="3">
        <v>39390</v>
      </c>
      <c r="M135" s="3">
        <v>45663</v>
      </c>
      <c r="N135" s="21">
        <f t="shared" ref="N135:N166" si="16">DATEDIF(L135, M135, "y")</f>
        <v>17</v>
      </c>
      <c r="O135" s="21" t="str">
        <f t="shared" ref="O135:O166" si="17">IF(AND(N135&gt;=0, N135&lt;=5), "Short Term",
   IF(AND(N135&gt;5, N135&lt;=10), "Mid Term",
      IF(N135&gt;10, "Long Term" )))</f>
        <v>Long Term</v>
      </c>
      <c r="P135" s="21" t="str">
        <f t="shared" ref="P135:P166" si="18">IF(AND(G135&gt;=0, G135&lt;=30000), "Low Value",
   IF(AND(G135&gt;5, G135&lt;=60000), "Mid Value",
      IF(G135&gt;60000, "High Value" )))</f>
        <v>Mid Value</v>
      </c>
      <c r="Q135" s="21" t="str">
        <f t="shared" ref="Q135:Q166" si="19">CONCATENATE(O135, "-", P135)</f>
        <v>Long Term-Mid Value</v>
      </c>
    </row>
    <row r="136" spans="2:17" x14ac:dyDescent="0.3">
      <c r="B136" s="1">
        <v>8834</v>
      </c>
      <c r="C136" s="1">
        <v>735</v>
      </c>
      <c r="D136" s="1" t="s">
        <v>96</v>
      </c>
      <c r="E136" s="1" t="s">
        <v>503</v>
      </c>
      <c r="F136" s="1" t="s">
        <v>8</v>
      </c>
      <c r="G136" s="1">
        <v>58511</v>
      </c>
      <c r="H136" s="1" t="s">
        <v>954</v>
      </c>
      <c r="I136" s="1" t="s">
        <v>949</v>
      </c>
      <c r="J136" s="1" t="s">
        <v>1539</v>
      </c>
      <c r="K136" s="1" t="s">
        <v>1629</v>
      </c>
      <c r="L136" s="3">
        <v>32245</v>
      </c>
      <c r="M136" s="3">
        <v>37459</v>
      </c>
      <c r="N136" s="21">
        <f t="shared" si="16"/>
        <v>14</v>
      </c>
      <c r="O136" s="21" t="str">
        <f t="shared" si="17"/>
        <v>Long Term</v>
      </c>
      <c r="P136" s="21" t="str">
        <f t="shared" si="18"/>
        <v>Mid Value</v>
      </c>
      <c r="Q136" s="21" t="str">
        <f t="shared" si="19"/>
        <v>Long Term-Mid Value</v>
      </c>
    </row>
    <row r="137" spans="2:17" x14ac:dyDescent="0.3">
      <c r="B137" s="1">
        <v>1201</v>
      </c>
      <c r="C137" s="1">
        <v>666</v>
      </c>
      <c r="D137" s="1" t="s">
        <v>247</v>
      </c>
      <c r="E137" s="1" t="s">
        <v>504</v>
      </c>
      <c r="F137" s="1" t="s">
        <v>8</v>
      </c>
      <c r="G137" s="1">
        <v>52868</v>
      </c>
      <c r="H137" s="1" t="s">
        <v>948</v>
      </c>
      <c r="I137" s="1" t="s">
        <v>951</v>
      </c>
      <c r="J137" s="1" t="s">
        <v>1783</v>
      </c>
      <c r="K137" s="1" t="s">
        <v>1629</v>
      </c>
      <c r="L137" s="3">
        <v>32166</v>
      </c>
      <c r="M137" s="3">
        <v>39254</v>
      </c>
      <c r="N137" s="21">
        <f t="shared" si="16"/>
        <v>19</v>
      </c>
      <c r="O137" s="21" t="str">
        <f t="shared" si="17"/>
        <v>Long Term</v>
      </c>
      <c r="P137" s="21" t="str">
        <f t="shared" si="18"/>
        <v>Mid Value</v>
      </c>
      <c r="Q137" s="21" t="str">
        <f t="shared" si="19"/>
        <v>Long Term-Mid Value</v>
      </c>
    </row>
    <row r="138" spans="2:17" x14ac:dyDescent="0.3">
      <c r="B138" s="1">
        <v>2573</v>
      </c>
      <c r="C138" s="1">
        <v>888</v>
      </c>
      <c r="D138" s="1" t="s">
        <v>249</v>
      </c>
      <c r="E138" s="1" t="s">
        <v>505</v>
      </c>
      <c r="F138" s="1" t="s">
        <v>8</v>
      </c>
      <c r="G138" s="1">
        <v>8206</v>
      </c>
      <c r="H138" s="1" t="s">
        <v>948</v>
      </c>
      <c r="I138" s="1" t="s">
        <v>949</v>
      </c>
      <c r="J138" s="1" t="s">
        <v>1784</v>
      </c>
      <c r="K138" s="1" t="s">
        <v>1631</v>
      </c>
      <c r="L138" s="3">
        <v>39669</v>
      </c>
      <c r="M138" s="3">
        <v>40341</v>
      </c>
      <c r="N138" s="21">
        <f t="shared" si="16"/>
        <v>1</v>
      </c>
      <c r="O138" s="21" t="str">
        <f t="shared" si="17"/>
        <v>Short Term</v>
      </c>
      <c r="P138" s="21" t="str">
        <f t="shared" si="18"/>
        <v>Low Value</v>
      </c>
      <c r="Q138" s="21" t="str">
        <f t="shared" si="19"/>
        <v>Short Term-Low Value</v>
      </c>
    </row>
    <row r="139" spans="2:17" x14ac:dyDescent="0.3">
      <c r="B139" s="1">
        <v>6759</v>
      </c>
      <c r="C139" s="1">
        <v>310</v>
      </c>
      <c r="D139" s="1" t="s">
        <v>251</v>
      </c>
      <c r="E139" s="1" t="s">
        <v>506</v>
      </c>
      <c r="F139" s="1" t="s">
        <v>8</v>
      </c>
      <c r="G139" s="1">
        <v>48873</v>
      </c>
      <c r="H139" s="1" t="s">
        <v>954</v>
      </c>
      <c r="I139" s="1" t="s">
        <v>949</v>
      </c>
      <c r="J139" s="1" t="s">
        <v>1539</v>
      </c>
      <c r="K139" s="1" t="s">
        <v>1629</v>
      </c>
      <c r="L139" s="3">
        <v>26413</v>
      </c>
      <c r="M139" s="3">
        <v>30022</v>
      </c>
      <c r="N139" s="21">
        <f t="shared" si="16"/>
        <v>9</v>
      </c>
      <c r="O139" s="21" t="str">
        <f t="shared" si="17"/>
        <v>Mid Term</v>
      </c>
      <c r="P139" s="21" t="str">
        <f t="shared" si="18"/>
        <v>Mid Value</v>
      </c>
      <c r="Q139" s="21" t="str">
        <f t="shared" si="19"/>
        <v>Mid Term-Mid Value</v>
      </c>
    </row>
    <row r="140" spans="2:17" x14ac:dyDescent="0.3">
      <c r="B140" s="1">
        <v>2601</v>
      </c>
      <c r="C140" s="1">
        <v>43</v>
      </c>
      <c r="D140" s="1" t="s">
        <v>253</v>
      </c>
      <c r="E140" s="1" t="s">
        <v>507</v>
      </c>
      <c r="F140" s="1" t="s">
        <v>11</v>
      </c>
      <c r="G140" s="1">
        <v>22214</v>
      </c>
      <c r="H140" s="1" t="s">
        <v>954</v>
      </c>
      <c r="I140" s="1" t="s">
        <v>949</v>
      </c>
      <c r="J140" s="1" t="s">
        <v>1539</v>
      </c>
      <c r="K140" s="1" t="s">
        <v>1631</v>
      </c>
      <c r="L140" s="3">
        <v>30200</v>
      </c>
      <c r="M140" s="3">
        <v>34861</v>
      </c>
      <c r="N140" s="21">
        <f t="shared" si="16"/>
        <v>12</v>
      </c>
      <c r="O140" s="21" t="str">
        <f t="shared" si="17"/>
        <v>Long Term</v>
      </c>
      <c r="P140" s="21" t="str">
        <f t="shared" si="18"/>
        <v>Low Value</v>
      </c>
      <c r="Q140" s="21" t="str">
        <f t="shared" si="19"/>
        <v>Long Term-Low Value</v>
      </c>
    </row>
    <row r="141" spans="2:17" x14ac:dyDescent="0.3">
      <c r="B141" s="1">
        <v>2656</v>
      </c>
      <c r="C141" s="1">
        <v>722</v>
      </c>
      <c r="D141" s="1" t="s">
        <v>88</v>
      </c>
      <c r="E141" s="1" t="s">
        <v>508</v>
      </c>
      <c r="F141" s="1" t="s">
        <v>11</v>
      </c>
      <c r="G141" s="1">
        <v>806</v>
      </c>
      <c r="H141" s="1" t="s">
        <v>954</v>
      </c>
      <c r="I141" s="1" t="s">
        <v>951</v>
      </c>
      <c r="J141" s="1" t="s">
        <v>1539</v>
      </c>
      <c r="K141" s="1" t="s">
        <v>1631</v>
      </c>
      <c r="L141" s="3">
        <v>30033</v>
      </c>
      <c r="M141" s="3">
        <v>35533</v>
      </c>
      <c r="N141" s="21">
        <f t="shared" si="16"/>
        <v>15</v>
      </c>
      <c r="O141" s="21" t="str">
        <f t="shared" si="17"/>
        <v>Long Term</v>
      </c>
      <c r="P141" s="21" t="str">
        <f t="shared" si="18"/>
        <v>Low Value</v>
      </c>
      <c r="Q141" s="21" t="str">
        <f t="shared" si="19"/>
        <v>Long Term-Low Value</v>
      </c>
    </row>
    <row r="142" spans="2:17" x14ac:dyDescent="0.3">
      <c r="B142" s="1">
        <v>9645</v>
      </c>
      <c r="C142" s="1">
        <v>233</v>
      </c>
      <c r="D142" s="1" t="s">
        <v>94</v>
      </c>
      <c r="E142" s="1" t="s">
        <v>509</v>
      </c>
      <c r="F142" s="1" t="s">
        <v>11</v>
      </c>
      <c r="G142" s="1">
        <v>27590</v>
      </c>
      <c r="H142" s="1" t="s">
        <v>948</v>
      </c>
      <c r="I142" s="1" t="s">
        <v>949</v>
      </c>
      <c r="J142" s="1" t="s">
        <v>1785</v>
      </c>
      <c r="K142" s="1" t="s">
        <v>1631</v>
      </c>
      <c r="L142" s="3">
        <v>36315</v>
      </c>
      <c r="M142" s="3">
        <v>42362</v>
      </c>
      <c r="N142" s="21">
        <f t="shared" si="16"/>
        <v>16</v>
      </c>
      <c r="O142" s="21" t="str">
        <f t="shared" si="17"/>
        <v>Long Term</v>
      </c>
      <c r="P142" s="21" t="str">
        <f t="shared" si="18"/>
        <v>Low Value</v>
      </c>
      <c r="Q142" s="21" t="str">
        <f t="shared" si="19"/>
        <v>Long Term-Low Value</v>
      </c>
    </row>
    <row r="143" spans="2:17" x14ac:dyDescent="0.3">
      <c r="B143" s="1">
        <v>584</v>
      </c>
      <c r="C143" s="1">
        <v>392</v>
      </c>
      <c r="D143" s="1" t="s">
        <v>152</v>
      </c>
      <c r="E143" s="1" t="s">
        <v>510</v>
      </c>
      <c r="F143" s="1" t="s">
        <v>11</v>
      </c>
      <c r="G143" s="1">
        <v>5769</v>
      </c>
      <c r="H143" s="1" t="s">
        <v>954</v>
      </c>
      <c r="I143" s="1" t="s">
        <v>949</v>
      </c>
      <c r="J143" s="1" t="s">
        <v>1539</v>
      </c>
      <c r="K143" s="1" t="s">
        <v>1631</v>
      </c>
      <c r="L143" s="3">
        <v>28109</v>
      </c>
      <c r="M143" s="3">
        <v>28839</v>
      </c>
      <c r="N143" s="21">
        <f t="shared" si="16"/>
        <v>2</v>
      </c>
      <c r="O143" s="21" t="str">
        <f t="shared" si="17"/>
        <v>Short Term</v>
      </c>
      <c r="P143" s="21" t="str">
        <f t="shared" si="18"/>
        <v>Low Value</v>
      </c>
      <c r="Q143" s="21" t="str">
        <f t="shared" si="19"/>
        <v>Short Term-Low Value</v>
      </c>
    </row>
    <row r="144" spans="2:17" x14ac:dyDescent="0.3">
      <c r="B144" s="1">
        <v>2121</v>
      </c>
      <c r="C144" s="1">
        <v>527</v>
      </c>
      <c r="D144" s="1" t="s">
        <v>257</v>
      </c>
      <c r="E144" s="1" t="s">
        <v>511</v>
      </c>
      <c r="F144" s="1" t="s">
        <v>11</v>
      </c>
      <c r="G144" s="1">
        <v>38290</v>
      </c>
      <c r="H144" s="1" t="s">
        <v>948</v>
      </c>
      <c r="I144" s="1" t="s">
        <v>951</v>
      </c>
      <c r="J144" s="1" t="s">
        <v>1786</v>
      </c>
      <c r="K144" s="1" t="s">
        <v>1629</v>
      </c>
      <c r="L144" s="3">
        <v>26995</v>
      </c>
      <c r="M144" s="3">
        <v>29875</v>
      </c>
      <c r="N144" s="21">
        <f t="shared" si="16"/>
        <v>7</v>
      </c>
      <c r="O144" s="21" t="str">
        <f t="shared" si="17"/>
        <v>Mid Term</v>
      </c>
      <c r="P144" s="21" t="str">
        <f t="shared" si="18"/>
        <v>Mid Value</v>
      </c>
      <c r="Q144" s="21" t="str">
        <f t="shared" si="19"/>
        <v>Mid Term-Mid Value</v>
      </c>
    </row>
    <row r="145" spans="2:17" x14ac:dyDescent="0.3">
      <c r="B145" s="1">
        <v>2142</v>
      </c>
      <c r="C145" s="1">
        <v>767</v>
      </c>
      <c r="D145" s="1" t="s">
        <v>28</v>
      </c>
      <c r="E145" s="1" t="s">
        <v>512</v>
      </c>
      <c r="F145" s="1" t="s">
        <v>8</v>
      </c>
      <c r="G145" s="1">
        <v>44807</v>
      </c>
      <c r="H145" s="1" t="s">
        <v>948</v>
      </c>
      <c r="I145" s="1" t="s">
        <v>949</v>
      </c>
      <c r="J145" s="1" t="s">
        <v>1739</v>
      </c>
      <c r="K145" s="1" t="s">
        <v>1629</v>
      </c>
      <c r="L145" s="3">
        <v>26914</v>
      </c>
      <c r="M145" s="3">
        <v>28047</v>
      </c>
      <c r="N145" s="21">
        <f t="shared" si="16"/>
        <v>3</v>
      </c>
      <c r="O145" s="21" t="str">
        <f t="shared" si="17"/>
        <v>Short Term</v>
      </c>
      <c r="P145" s="21" t="str">
        <f t="shared" si="18"/>
        <v>Mid Value</v>
      </c>
      <c r="Q145" s="21" t="str">
        <f t="shared" si="19"/>
        <v>Short Term-Mid Value</v>
      </c>
    </row>
    <row r="146" spans="2:17" x14ac:dyDescent="0.3">
      <c r="B146" s="1">
        <v>2396</v>
      </c>
      <c r="C146" s="1">
        <v>650</v>
      </c>
      <c r="D146" s="1" t="s">
        <v>260</v>
      </c>
      <c r="E146" s="1" t="s">
        <v>513</v>
      </c>
      <c r="F146" s="1" t="s">
        <v>14</v>
      </c>
      <c r="G146" s="1">
        <v>11223</v>
      </c>
      <c r="H146" s="1" t="s">
        <v>948</v>
      </c>
      <c r="I146" s="1" t="s">
        <v>951</v>
      </c>
      <c r="J146" s="1" t="s">
        <v>1733</v>
      </c>
      <c r="K146" s="1" t="s">
        <v>1631</v>
      </c>
      <c r="L146" s="3">
        <v>30958</v>
      </c>
      <c r="M146" s="3">
        <v>33313</v>
      </c>
      <c r="N146" s="21">
        <f t="shared" si="16"/>
        <v>6</v>
      </c>
      <c r="O146" s="21" t="str">
        <f t="shared" si="17"/>
        <v>Mid Term</v>
      </c>
      <c r="P146" s="21" t="str">
        <f t="shared" si="18"/>
        <v>Low Value</v>
      </c>
      <c r="Q146" s="21" t="str">
        <f t="shared" si="19"/>
        <v>Mid Term-Low Value</v>
      </c>
    </row>
    <row r="147" spans="2:17" x14ac:dyDescent="0.3">
      <c r="B147" s="1">
        <v>8747</v>
      </c>
      <c r="C147" s="1">
        <v>908</v>
      </c>
      <c r="D147" s="1" t="s">
        <v>262</v>
      </c>
      <c r="E147" s="1" t="s">
        <v>514</v>
      </c>
      <c r="F147" s="1" t="s">
        <v>14</v>
      </c>
      <c r="G147" s="1">
        <v>85889</v>
      </c>
      <c r="H147" s="1" t="s">
        <v>948</v>
      </c>
      <c r="I147" s="1" t="s">
        <v>951</v>
      </c>
      <c r="J147" s="1" t="s">
        <v>1787</v>
      </c>
      <c r="K147" s="1" t="s">
        <v>1630</v>
      </c>
      <c r="L147" s="3">
        <v>38732</v>
      </c>
      <c r="M147" s="3">
        <v>45501</v>
      </c>
      <c r="N147" s="21">
        <f t="shared" si="16"/>
        <v>18</v>
      </c>
      <c r="O147" s="21" t="str">
        <f t="shared" si="17"/>
        <v>Long Term</v>
      </c>
      <c r="P147" s="21" t="str">
        <f t="shared" si="18"/>
        <v>High Value</v>
      </c>
      <c r="Q147" s="21" t="str">
        <f t="shared" si="19"/>
        <v>Long Term-High Value</v>
      </c>
    </row>
    <row r="148" spans="2:17" x14ac:dyDescent="0.3">
      <c r="B148" s="1">
        <v>4142</v>
      </c>
      <c r="C148" s="1">
        <v>955</v>
      </c>
      <c r="D148" s="1" t="s">
        <v>264</v>
      </c>
      <c r="E148" s="1" t="s">
        <v>515</v>
      </c>
      <c r="F148" s="1" t="s">
        <v>14</v>
      </c>
      <c r="G148" s="1">
        <v>57138</v>
      </c>
      <c r="H148" s="1" t="s">
        <v>948</v>
      </c>
      <c r="I148" s="1" t="s">
        <v>951</v>
      </c>
      <c r="J148" s="1" t="s">
        <v>1788</v>
      </c>
      <c r="K148" s="1" t="s">
        <v>1629</v>
      </c>
      <c r="L148" s="3">
        <v>28397</v>
      </c>
      <c r="M148" s="3">
        <v>33803</v>
      </c>
      <c r="N148" s="21">
        <f t="shared" si="16"/>
        <v>14</v>
      </c>
      <c r="O148" s="21" t="str">
        <f t="shared" si="17"/>
        <v>Long Term</v>
      </c>
      <c r="P148" s="21" t="str">
        <f t="shared" si="18"/>
        <v>Mid Value</v>
      </c>
      <c r="Q148" s="21" t="str">
        <f t="shared" si="19"/>
        <v>Long Term-Mid Value</v>
      </c>
    </row>
    <row r="149" spans="2:17" x14ac:dyDescent="0.3">
      <c r="B149" s="1">
        <v>9770</v>
      </c>
      <c r="C149" s="1">
        <v>106</v>
      </c>
      <c r="D149" s="1" t="s">
        <v>266</v>
      </c>
      <c r="E149" s="1" t="s">
        <v>516</v>
      </c>
      <c r="F149" s="1" t="s">
        <v>11</v>
      </c>
      <c r="G149" s="1">
        <v>987</v>
      </c>
      <c r="H149" s="1" t="s">
        <v>948</v>
      </c>
      <c r="I149" s="1" t="s">
        <v>951</v>
      </c>
      <c r="J149" s="1" t="s">
        <v>1732</v>
      </c>
      <c r="K149" s="1" t="s">
        <v>1631</v>
      </c>
      <c r="L149" s="3">
        <v>38948</v>
      </c>
      <c r="M149" s="3">
        <v>41281</v>
      </c>
      <c r="N149" s="21">
        <f t="shared" si="16"/>
        <v>6</v>
      </c>
      <c r="O149" s="21" t="str">
        <f t="shared" si="17"/>
        <v>Mid Term</v>
      </c>
      <c r="P149" s="21" t="str">
        <f t="shared" si="18"/>
        <v>Low Value</v>
      </c>
      <c r="Q149" s="21" t="str">
        <f t="shared" si="19"/>
        <v>Mid Term-Low Value</v>
      </c>
    </row>
    <row r="150" spans="2:17" x14ac:dyDescent="0.3">
      <c r="B150" s="1">
        <v>2593</v>
      </c>
      <c r="C150" s="1">
        <v>410</v>
      </c>
      <c r="D150" s="1" t="s">
        <v>206</v>
      </c>
      <c r="E150" s="1" t="s">
        <v>517</v>
      </c>
      <c r="F150" s="1" t="s">
        <v>11</v>
      </c>
      <c r="G150" s="1">
        <v>80179</v>
      </c>
      <c r="H150" s="1" t="s">
        <v>948</v>
      </c>
      <c r="I150" s="1" t="s">
        <v>951</v>
      </c>
      <c r="J150" s="1" t="s">
        <v>1789</v>
      </c>
      <c r="K150" s="1" t="s">
        <v>1630</v>
      </c>
      <c r="L150" s="3">
        <v>41343</v>
      </c>
      <c r="M150" s="3">
        <v>48407</v>
      </c>
      <c r="N150" s="21">
        <f t="shared" si="16"/>
        <v>19</v>
      </c>
      <c r="O150" s="21" t="str">
        <f t="shared" si="17"/>
        <v>Long Term</v>
      </c>
      <c r="P150" s="21" t="str">
        <f t="shared" si="18"/>
        <v>High Value</v>
      </c>
      <c r="Q150" s="21" t="str">
        <f t="shared" si="19"/>
        <v>Long Term-High Value</v>
      </c>
    </row>
    <row r="151" spans="2:17" x14ac:dyDescent="0.3">
      <c r="B151" s="1">
        <v>9807</v>
      </c>
      <c r="C151" s="1">
        <v>311</v>
      </c>
      <c r="D151" s="1" t="s">
        <v>269</v>
      </c>
      <c r="E151" s="1" t="s">
        <v>518</v>
      </c>
      <c r="F151" s="1" t="s">
        <v>14</v>
      </c>
      <c r="G151" s="1">
        <v>63810</v>
      </c>
      <c r="H151" s="1" t="s">
        <v>948</v>
      </c>
      <c r="I151" s="1" t="s">
        <v>949</v>
      </c>
      <c r="J151" s="1" t="s">
        <v>1790</v>
      </c>
      <c r="K151" s="1" t="s">
        <v>1629</v>
      </c>
      <c r="L151" s="3">
        <v>38436</v>
      </c>
      <c r="M151" s="3">
        <v>43732</v>
      </c>
      <c r="N151" s="21">
        <f t="shared" si="16"/>
        <v>14</v>
      </c>
      <c r="O151" s="21" t="str">
        <f t="shared" si="17"/>
        <v>Long Term</v>
      </c>
      <c r="P151" s="21" t="str">
        <f t="shared" si="18"/>
        <v>High Value</v>
      </c>
      <c r="Q151" s="21" t="str">
        <f t="shared" si="19"/>
        <v>Long Term-High Value</v>
      </c>
    </row>
    <row r="152" spans="2:17" x14ac:dyDescent="0.3">
      <c r="B152" s="1">
        <v>2525</v>
      </c>
      <c r="C152" s="1">
        <v>830</v>
      </c>
      <c r="D152" s="1" t="s">
        <v>271</v>
      </c>
      <c r="E152" s="1" t="s">
        <v>519</v>
      </c>
      <c r="F152" s="1" t="s">
        <v>8</v>
      </c>
      <c r="G152" s="1">
        <v>22261</v>
      </c>
      <c r="H152" s="1" t="s">
        <v>948</v>
      </c>
      <c r="I152" s="1" t="s">
        <v>949</v>
      </c>
      <c r="J152" s="1" t="s">
        <v>1791</v>
      </c>
      <c r="K152" s="1" t="s">
        <v>1631</v>
      </c>
      <c r="L152" s="3">
        <v>40353</v>
      </c>
      <c r="M152" s="3">
        <v>46345</v>
      </c>
      <c r="N152" s="21">
        <f t="shared" si="16"/>
        <v>16</v>
      </c>
      <c r="O152" s="21" t="str">
        <f t="shared" si="17"/>
        <v>Long Term</v>
      </c>
      <c r="P152" s="21" t="str">
        <f t="shared" si="18"/>
        <v>Low Value</v>
      </c>
      <c r="Q152" s="21" t="str">
        <f t="shared" si="19"/>
        <v>Long Term-Low Value</v>
      </c>
    </row>
    <row r="153" spans="2:17" x14ac:dyDescent="0.3">
      <c r="B153" s="1">
        <v>1724</v>
      </c>
      <c r="C153" s="1">
        <v>805</v>
      </c>
      <c r="D153" s="1" t="s">
        <v>273</v>
      </c>
      <c r="E153" s="1" t="s">
        <v>520</v>
      </c>
      <c r="F153" s="1" t="s">
        <v>8</v>
      </c>
      <c r="G153" s="1">
        <v>37286</v>
      </c>
      <c r="H153" s="1" t="s">
        <v>948</v>
      </c>
      <c r="I153" s="1" t="s">
        <v>949</v>
      </c>
      <c r="J153" s="1" t="s">
        <v>1792</v>
      </c>
      <c r="K153" s="1" t="s">
        <v>1629</v>
      </c>
      <c r="L153" s="3">
        <v>30618</v>
      </c>
      <c r="M153" s="3">
        <v>32019</v>
      </c>
      <c r="N153" s="21">
        <f t="shared" si="16"/>
        <v>3</v>
      </c>
      <c r="O153" s="21" t="str">
        <f t="shared" si="17"/>
        <v>Short Term</v>
      </c>
      <c r="P153" s="21" t="str">
        <f t="shared" si="18"/>
        <v>Mid Value</v>
      </c>
      <c r="Q153" s="21" t="str">
        <f t="shared" si="19"/>
        <v>Short Term-Mid Value</v>
      </c>
    </row>
    <row r="154" spans="2:17" x14ac:dyDescent="0.3">
      <c r="B154" s="1">
        <v>7146</v>
      </c>
      <c r="C154" s="1">
        <v>351</v>
      </c>
      <c r="D154" s="1" t="s">
        <v>275</v>
      </c>
      <c r="E154" s="1" t="s">
        <v>521</v>
      </c>
      <c r="F154" s="1" t="s">
        <v>11</v>
      </c>
      <c r="G154" s="1">
        <v>73874</v>
      </c>
      <c r="H154" s="1" t="s">
        <v>948</v>
      </c>
      <c r="I154" s="1" t="s">
        <v>949</v>
      </c>
      <c r="J154" s="1" t="s">
        <v>1793</v>
      </c>
      <c r="K154" s="1" t="s">
        <v>1630</v>
      </c>
      <c r="L154" s="3">
        <v>41589</v>
      </c>
      <c r="M154" s="3">
        <v>46347</v>
      </c>
      <c r="N154" s="21">
        <f t="shared" si="16"/>
        <v>13</v>
      </c>
      <c r="O154" s="21" t="str">
        <f t="shared" si="17"/>
        <v>Long Term</v>
      </c>
      <c r="P154" s="21" t="str">
        <f t="shared" si="18"/>
        <v>High Value</v>
      </c>
      <c r="Q154" s="21" t="str">
        <f t="shared" si="19"/>
        <v>Long Term-High Value</v>
      </c>
    </row>
    <row r="155" spans="2:17" x14ac:dyDescent="0.3">
      <c r="B155" s="1">
        <v>563</v>
      </c>
      <c r="C155" s="1">
        <v>529</v>
      </c>
      <c r="D155" s="1" t="s">
        <v>277</v>
      </c>
      <c r="E155" s="1" t="s">
        <v>522</v>
      </c>
      <c r="F155" s="1" t="s">
        <v>14</v>
      </c>
      <c r="G155" s="1">
        <v>20187</v>
      </c>
      <c r="H155" s="1" t="s">
        <v>954</v>
      </c>
      <c r="I155" s="1" t="s">
        <v>951</v>
      </c>
      <c r="J155" s="1" t="s">
        <v>1539</v>
      </c>
      <c r="K155" s="1" t="s">
        <v>1631</v>
      </c>
      <c r="L155" s="3">
        <v>27557</v>
      </c>
      <c r="M155" s="3">
        <v>30326</v>
      </c>
      <c r="N155" s="21">
        <f t="shared" si="16"/>
        <v>7</v>
      </c>
      <c r="O155" s="21" t="str">
        <f t="shared" si="17"/>
        <v>Mid Term</v>
      </c>
      <c r="P155" s="21" t="str">
        <f t="shared" si="18"/>
        <v>Low Value</v>
      </c>
      <c r="Q155" s="21" t="str">
        <f t="shared" si="19"/>
        <v>Mid Term-Low Value</v>
      </c>
    </row>
    <row r="156" spans="2:17" x14ac:dyDescent="0.3">
      <c r="B156" s="1">
        <v>7771</v>
      </c>
      <c r="C156" s="1">
        <v>52</v>
      </c>
      <c r="D156" s="1" t="s">
        <v>279</v>
      </c>
      <c r="E156" s="1" t="s">
        <v>523</v>
      </c>
      <c r="F156" s="1" t="s">
        <v>14</v>
      </c>
      <c r="G156" s="1">
        <v>51038</v>
      </c>
      <c r="H156" s="1" t="s">
        <v>954</v>
      </c>
      <c r="I156" s="1" t="s">
        <v>951</v>
      </c>
      <c r="J156" s="1" t="s">
        <v>1539</v>
      </c>
      <c r="K156" s="1" t="s">
        <v>1629</v>
      </c>
      <c r="L156" s="3">
        <v>37574</v>
      </c>
      <c r="M156" s="3">
        <v>44918</v>
      </c>
      <c r="N156" s="21">
        <f t="shared" si="16"/>
        <v>20</v>
      </c>
      <c r="O156" s="21" t="str">
        <f t="shared" si="17"/>
        <v>Long Term</v>
      </c>
      <c r="P156" s="21" t="str">
        <f t="shared" si="18"/>
        <v>Mid Value</v>
      </c>
      <c r="Q156" s="21" t="str">
        <f t="shared" si="19"/>
        <v>Long Term-Mid Value</v>
      </c>
    </row>
    <row r="157" spans="2:17" x14ac:dyDescent="0.3">
      <c r="B157" s="1">
        <v>4789</v>
      </c>
      <c r="C157" s="1">
        <v>30</v>
      </c>
      <c r="D157" s="1" t="s">
        <v>281</v>
      </c>
      <c r="E157" s="1" t="s">
        <v>524</v>
      </c>
      <c r="F157" s="1" t="s">
        <v>8</v>
      </c>
      <c r="G157" s="1">
        <v>89846</v>
      </c>
      <c r="H157" s="1" t="s">
        <v>954</v>
      </c>
      <c r="I157" s="1" t="s">
        <v>951</v>
      </c>
      <c r="J157" s="1" t="s">
        <v>1539</v>
      </c>
      <c r="K157" s="1" t="s">
        <v>1630</v>
      </c>
      <c r="L157" s="3">
        <v>42701</v>
      </c>
      <c r="M157" s="3">
        <v>47289</v>
      </c>
      <c r="N157" s="21">
        <f t="shared" si="16"/>
        <v>12</v>
      </c>
      <c r="O157" s="21" t="str">
        <f t="shared" si="17"/>
        <v>Long Term</v>
      </c>
      <c r="P157" s="21" t="str">
        <f t="shared" si="18"/>
        <v>High Value</v>
      </c>
      <c r="Q157" s="21" t="str">
        <f t="shared" si="19"/>
        <v>Long Term-High Value</v>
      </c>
    </row>
    <row r="158" spans="2:17" x14ac:dyDescent="0.3">
      <c r="B158" s="1">
        <v>3221</v>
      </c>
      <c r="C158" s="1">
        <v>421</v>
      </c>
      <c r="D158" s="1" t="s">
        <v>283</v>
      </c>
      <c r="E158" s="1" t="s">
        <v>525</v>
      </c>
      <c r="F158" s="1" t="s">
        <v>14</v>
      </c>
      <c r="G158" s="1">
        <v>59967</v>
      </c>
      <c r="H158" s="1" t="s">
        <v>954</v>
      </c>
      <c r="I158" s="1" t="s">
        <v>949</v>
      </c>
      <c r="J158" s="1" t="s">
        <v>1539</v>
      </c>
      <c r="K158" s="1" t="s">
        <v>1629</v>
      </c>
      <c r="L158" s="3">
        <v>37431</v>
      </c>
      <c r="M158" s="3">
        <v>41643</v>
      </c>
      <c r="N158" s="21">
        <f t="shared" si="16"/>
        <v>11</v>
      </c>
      <c r="O158" s="21" t="str">
        <f t="shared" si="17"/>
        <v>Long Term</v>
      </c>
      <c r="P158" s="21" t="str">
        <f t="shared" si="18"/>
        <v>Mid Value</v>
      </c>
      <c r="Q158" s="21" t="str">
        <f t="shared" si="19"/>
        <v>Long Term-Mid Value</v>
      </c>
    </row>
    <row r="159" spans="2:17" x14ac:dyDescent="0.3">
      <c r="B159" s="1">
        <v>5197</v>
      </c>
      <c r="C159" s="1">
        <v>696</v>
      </c>
      <c r="D159" s="1" t="s">
        <v>285</v>
      </c>
      <c r="E159" s="1" t="s">
        <v>526</v>
      </c>
      <c r="F159" s="1" t="s">
        <v>8</v>
      </c>
      <c r="G159" s="1">
        <v>59474</v>
      </c>
      <c r="H159" s="1" t="s">
        <v>948</v>
      </c>
      <c r="I159" s="1" t="s">
        <v>951</v>
      </c>
      <c r="J159" s="1" t="s">
        <v>1794</v>
      </c>
      <c r="K159" s="1" t="s">
        <v>1629</v>
      </c>
      <c r="L159" s="3">
        <v>35026</v>
      </c>
      <c r="M159" s="3">
        <v>36681</v>
      </c>
      <c r="N159" s="21">
        <f t="shared" si="16"/>
        <v>4</v>
      </c>
      <c r="O159" s="21" t="str">
        <f t="shared" si="17"/>
        <v>Short Term</v>
      </c>
      <c r="P159" s="21" t="str">
        <f t="shared" si="18"/>
        <v>Mid Value</v>
      </c>
      <c r="Q159" s="21" t="str">
        <f t="shared" si="19"/>
        <v>Short Term-Mid Value</v>
      </c>
    </row>
    <row r="160" spans="2:17" x14ac:dyDescent="0.3">
      <c r="B160" s="1">
        <v>8183</v>
      </c>
      <c r="C160" s="1">
        <v>788</v>
      </c>
      <c r="D160" s="1" t="s">
        <v>287</v>
      </c>
      <c r="E160" s="1" t="s">
        <v>527</v>
      </c>
      <c r="F160" s="1" t="s">
        <v>14</v>
      </c>
      <c r="G160" s="1">
        <v>77342</v>
      </c>
      <c r="H160" s="1" t="s">
        <v>954</v>
      </c>
      <c r="I160" s="1" t="s">
        <v>951</v>
      </c>
      <c r="J160" s="1" t="s">
        <v>1539</v>
      </c>
      <c r="K160" s="1" t="s">
        <v>1630</v>
      </c>
      <c r="L160" s="3">
        <v>40677</v>
      </c>
      <c r="M160" s="3">
        <v>41528</v>
      </c>
      <c r="N160" s="21">
        <f t="shared" si="16"/>
        <v>2</v>
      </c>
      <c r="O160" s="21" t="str">
        <f t="shared" si="17"/>
        <v>Short Term</v>
      </c>
      <c r="P160" s="21" t="str">
        <f t="shared" si="18"/>
        <v>High Value</v>
      </c>
      <c r="Q160" s="21" t="str">
        <f t="shared" si="19"/>
        <v>Short Term-High Value</v>
      </c>
    </row>
    <row r="161" spans="2:17" x14ac:dyDescent="0.3">
      <c r="B161" s="1">
        <v>1126</v>
      </c>
      <c r="C161" s="1">
        <v>590</v>
      </c>
      <c r="D161" s="1" t="s">
        <v>289</v>
      </c>
      <c r="E161" s="1" t="s">
        <v>528</v>
      </c>
      <c r="F161" s="1" t="s">
        <v>11</v>
      </c>
      <c r="G161" s="1">
        <v>57460</v>
      </c>
      <c r="H161" s="1" t="s">
        <v>948</v>
      </c>
      <c r="I161" s="1" t="s">
        <v>951</v>
      </c>
      <c r="J161" s="1" t="s">
        <v>1795</v>
      </c>
      <c r="K161" s="1" t="s">
        <v>1629</v>
      </c>
      <c r="L161" s="3">
        <v>37462</v>
      </c>
      <c r="M161" s="3">
        <v>40524</v>
      </c>
      <c r="N161" s="21">
        <f t="shared" si="16"/>
        <v>8</v>
      </c>
      <c r="O161" s="21" t="str">
        <f t="shared" si="17"/>
        <v>Mid Term</v>
      </c>
      <c r="P161" s="21" t="str">
        <f t="shared" si="18"/>
        <v>Mid Value</v>
      </c>
      <c r="Q161" s="21" t="str">
        <f t="shared" si="19"/>
        <v>Mid Term-Mid Value</v>
      </c>
    </row>
    <row r="162" spans="2:17" x14ac:dyDescent="0.3">
      <c r="B162" s="1">
        <v>4899</v>
      </c>
      <c r="C162" s="1">
        <v>417</v>
      </c>
      <c r="D162" s="1" t="s">
        <v>291</v>
      </c>
      <c r="E162" s="1" t="s">
        <v>529</v>
      </c>
      <c r="F162" s="1" t="s">
        <v>8</v>
      </c>
      <c r="G162" s="1">
        <v>74930</v>
      </c>
      <c r="H162" s="1" t="s">
        <v>954</v>
      </c>
      <c r="I162" s="1" t="s">
        <v>951</v>
      </c>
      <c r="J162" s="1" t="s">
        <v>1539</v>
      </c>
      <c r="K162" s="1" t="s">
        <v>1630</v>
      </c>
      <c r="L162" s="3">
        <v>40081</v>
      </c>
      <c r="M162" s="3">
        <v>45001</v>
      </c>
      <c r="N162" s="21">
        <f t="shared" si="16"/>
        <v>13</v>
      </c>
      <c r="O162" s="21" t="str">
        <f t="shared" si="17"/>
        <v>Long Term</v>
      </c>
      <c r="P162" s="21" t="str">
        <f t="shared" si="18"/>
        <v>High Value</v>
      </c>
      <c r="Q162" s="21" t="str">
        <f t="shared" si="19"/>
        <v>Long Term-High Value</v>
      </c>
    </row>
    <row r="163" spans="2:17" x14ac:dyDescent="0.3">
      <c r="B163" s="1">
        <v>4732</v>
      </c>
      <c r="C163" s="1">
        <v>635</v>
      </c>
      <c r="D163" s="1" t="s">
        <v>293</v>
      </c>
      <c r="E163" s="1" t="s">
        <v>530</v>
      </c>
      <c r="F163" s="1" t="s">
        <v>8</v>
      </c>
      <c r="G163" s="1">
        <v>89389</v>
      </c>
      <c r="H163" s="1" t="s">
        <v>954</v>
      </c>
      <c r="I163" s="1" t="s">
        <v>951</v>
      </c>
      <c r="J163" s="1" t="s">
        <v>1539</v>
      </c>
      <c r="K163" s="1" t="s">
        <v>1630</v>
      </c>
      <c r="L163" s="3">
        <v>29348</v>
      </c>
      <c r="M163" s="3">
        <v>32068</v>
      </c>
      <c r="N163" s="21">
        <f t="shared" si="16"/>
        <v>7</v>
      </c>
      <c r="O163" s="21" t="str">
        <f t="shared" si="17"/>
        <v>Mid Term</v>
      </c>
      <c r="P163" s="21" t="str">
        <f t="shared" si="18"/>
        <v>High Value</v>
      </c>
      <c r="Q163" s="21" t="str">
        <f t="shared" si="19"/>
        <v>Mid Term-High Value</v>
      </c>
    </row>
    <row r="164" spans="2:17" x14ac:dyDescent="0.3">
      <c r="B164" s="1">
        <v>4103</v>
      </c>
      <c r="C164" s="1">
        <v>549</v>
      </c>
      <c r="D164" s="1" t="s">
        <v>295</v>
      </c>
      <c r="E164" s="1" t="s">
        <v>531</v>
      </c>
      <c r="F164" s="1" t="s">
        <v>8</v>
      </c>
      <c r="G164" s="1">
        <v>86767</v>
      </c>
      <c r="H164" s="1" t="s">
        <v>954</v>
      </c>
      <c r="I164" s="1" t="s">
        <v>951</v>
      </c>
      <c r="J164" s="1" t="s">
        <v>1539</v>
      </c>
      <c r="K164" s="1" t="s">
        <v>1630</v>
      </c>
      <c r="L164" s="3">
        <v>26598</v>
      </c>
      <c r="M164" s="3">
        <v>32864</v>
      </c>
      <c r="N164" s="21">
        <f t="shared" si="16"/>
        <v>17</v>
      </c>
      <c r="O164" s="21" t="str">
        <f t="shared" si="17"/>
        <v>Long Term</v>
      </c>
      <c r="P164" s="21" t="str">
        <f t="shared" si="18"/>
        <v>High Value</v>
      </c>
      <c r="Q164" s="21" t="str">
        <f t="shared" si="19"/>
        <v>Long Term-High Value</v>
      </c>
    </row>
    <row r="165" spans="2:17" x14ac:dyDescent="0.3">
      <c r="B165" s="1">
        <v>7861</v>
      </c>
      <c r="C165" s="1">
        <v>877</v>
      </c>
      <c r="D165" s="1" t="s">
        <v>297</v>
      </c>
      <c r="E165" s="1" t="s">
        <v>532</v>
      </c>
      <c r="F165" s="1" t="s">
        <v>11</v>
      </c>
      <c r="G165" s="1">
        <v>42257</v>
      </c>
      <c r="H165" s="1" t="s">
        <v>948</v>
      </c>
      <c r="I165" s="1" t="s">
        <v>951</v>
      </c>
      <c r="J165" s="1" t="s">
        <v>1796</v>
      </c>
      <c r="K165" s="1" t="s">
        <v>1629</v>
      </c>
      <c r="L165" s="3">
        <v>38732</v>
      </c>
      <c r="M165" s="3">
        <v>43959</v>
      </c>
      <c r="N165" s="21">
        <f t="shared" si="16"/>
        <v>14</v>
      </c>
      <c r="O165" s="21" t="str">
        <f t="shared" si="17"/>
        <v>Long Term</v>
      </c>
      <c r="P165" s="21" t="str">
        <f t="shared" si="18"/>
        <v>Mid Value</v>
      </c>
      <c r="Q165" s="21" t="str">
        <f t="shared" si="19"/>
        <v>Long Term-Mid Value</v>
      </c>
    </row>
    <row r="166" spans="2:17" x14ac:dyDescent="0.3">
      <c r="B166" s="1">
        <v>7764</v>
      </c>
      <c r="C166" s="1">
        <v>690</v>
      </c>
      <c r="D166" s="1" t="s">
        <v>299</v>
      </c>
      <c r="E166" s="1" t="s">
        <v>533</v>
      </c>
      <c r="F166" s="1" t="s">
        <v>11</v>
      </c>
      <c r="G166" s="1">
        <v>28987</v>
      </c>
      <c r="H166" s="1" t="s">
        <v>954</v>
      </c>
      <c r="I166" s="1" t="s">
        <v>951</v>
      </c>
      <c r="J166" s="1" t="s">
        <v>1539</v>
      </c>
      <c r="K166" s="1" t="s">
        <v>1631</v>
      </c>
      <c r="L166" s="3">
        <v>40486</v>
      </c>
      <c r="M166" s="3">
        <v>42090</v>
      </c>
      <c r="N166" s="21">
        <f t="shared" si="16"/>
        <v>4</v>
      </c>
      <c r="O166" s="21" t="str">
        <f t="shared" si="17"/>
        <v>Short Term</v>
      </c>
      <c r="P166" s="21" t="str">
        <f t="shared" si="18"/>
        <v>Low Value</v>
      </c>
      <c r="Q166" s="21" t="str">
        <f t="shared" si="19"/>
        <v>Short Term-Low Value</v>
      </c>
    </row>
    <row r="167" spans="2:17" x14ac:dyDescent="0.3">
      <c r="B167" s="1">
        <v>5345</v>
      </c>
      <c r="C167" s="1">
        <v>164</v>
      </c>
      <c r="D167" s="1" t="s">
        <v>301</v>
      </c>
      <c r="E167" s="1" t="s">
        <v>534</v>
      </c>
      <c r="F167" s="1" t="s">
        <v>11</v>
      </c>
      <c r="G167" s="1">
        <v>38952</v>
      </c>
      <c r="H167" s="1" t="s">
        <v>948</v>
      </c>
      <c r="I167" s="1" t="s">
        <v>951</v>
      </c>
      <c r="J167" s="1" t="s">
        <v>1797</v>
      </c>
      <c r="K167" s="1" t="s">
        <v>1629</v>
      </c>
      <c r="L167" s="3">
        <v>35569</v>
      </c>
      <c r="M167" s="3">
        <v>39460</v>
      </c>
      <c r="N167" s="21">
        <f t="shared" ref="N167:N198" si="20">DATEDIF(L167, M167, "y")</f>
        <v>10</v>
      </c>
      <c r="O167" s="21" t="str">
        <f t="shared" ref="O167:O198" si="21">IF(AND(N167&gt;=0, N167&lt;=5), "Short Term",
   IF(AND(N167&gt;5, N167&lt;=10), "Mid Term",
      IF(N167&gt;10, "Long Term" )))</f>
        <v>Mid Term</v>
      </c>
      <c r="P167" s="21" t="str">
        <f t="shared" ref="P167:P198" si="22">IF(AND(G167&gt;=0, G167&lt;=30000), "Low Value",
   IF(AND(G167&gt;5, G167&lt;=60000), "Mid Value",
      IF(G167&gt;60000, "High Value" )))</f>
        <v>Mid Value</v>
      </c>
      <c r="Q167" s="21" t="str">
        <f t="shared" ref="Q167:Q198" si="23">CONCATENATE(O167, "-", P167)</f>
        <v>Mid Term-Mid Value</v>
      </c>
    </row>
    <row r="168" spans="2:17" x14ac:dyDescent="0.3">
      <c r="B168" s="1">
        <v>6191</v>
      </c>
      <c r="C168" s="1">
        <v>279</v>
      </c>
      <c r="D168" s="1" t="s">
        <v>251</v>
      </c>
      <c r="E168" s="1" t="s">
        <v>535</v>
      </c>
      <c r="F168" s="1" t="s">
        <v>14</v>
      </c>
      <c r="G168" s="1">
        <v>50635</v>
      </c>
      <c r="H168" s="1" t="s">
        <v>954</v>
      </c>
      <c r="I168" s="1" t="s">
        <v>951</v>
      </c>
      <c r="J168" s="1" t="s">
        <v>1539</v>
      </c>
      <c r="K168" s="1" t="s">
        <v>1629</v>
      </c>
      <c r="L168" s="3">
        <v>29908</v>
      </c>
      <c r="M168" s="3">
        <v>32618</v>
      </c>
      <c r="N168" s="21">
        <f t="shared" si="20"/>
        <v>7</v>
      </c>
      <c r="O168" s="21" t="str">
        <f t="shared" si="21"/>
        <v>Mid Term</v>
      </c>
      <c r="P168" s="21" t="str">
        <f t="shared" si="22"/>
        <v>Mid Value</v>
      </c>
      <c r="Q168" s="21" t="str">
        <f t="shared" si="23"/>
        <v>Mid Term-Mid Value</v>
      </c>
    </row>
    <row r="169" spans="2:17" x14ac:dyDescent="0.3">
      <c r="B169" s="1">
        <v>310</v>
      </c>
      <c r="C169" s="1">
        <v>574</v>
      </c>
      <c r="D169" s="1" t="s">
        <v>304</v>
      </c>
      <c r="E169" s="1" t="s">
        <v>536</v>
      </c>
      <c r="F169" s="1" t="s">
        <v>8</v>
      </c>
      <c r="G169" s="1">
        <v>32800</v>
      </c>
      <c r="H169" s="1" t="s">
        <v>954</v>
      </c>
      <c r="I169" s="1" t="s">
        <v>951</v>
      </c>
      <c r="J169" s="1" t="s">
        <v>1539</v>
      </c>
      <c r="K169" s="1" t="s">
        <v>1631</v>
      </c>
      <c r="L169" s="3">
        <v>38631</v>
      </c>
      <c r="M169" s="3">
        <v>44297</v>
      </c>
      <c r="N169" s="21">
        <f t="shared" si="20"/>
        <v>15</v>
      </c>
      <c r="O169" s="21" t="str">
        <f t="shared" si="21"/>
        <v>Long Term</v>
      </c>
      <c r="P169" s="21" t="str">
        <f t="shared" si="22"/>
        <v>Mid Value</v>
      </c>
      <c r="Q169" s="21" t="str">
        <f t="shared" si="23"/>
        <v>Long Term-Mid Value</v>
      </c>
    </row>
    <row r="170" spans="2:17" x14ac:dyDescent="0.3">
      <c r="B170" s="1">
        <v>3095</v>
      </c>
      <c r="C170" s="1">
        <v>222</v>
      </c>
      <c r="D170" s="1" t="s">
        <v>306</v>
      </c>
      <c r="E170" s="1" t="s">
        <v>537</v>
      </c>
      <c r="F170" s="1" t="s">
        <v>14</v>
      </c>
      <c r="G170" s="1">
        <v>67478</v>
      </c>
      <c r="H170" s="1" t="s">
        <v>954</v>
      </c>
      <c r="I170" s="1" t="s">
        <v>949</v>
      </c>
      <c r="J170" s="1" t="s">
        <v>1539</v>
      </c>
      <c r="K170" s="1" t="s">
        <v>1630</v>
      </c>
      <c r="L170" s="3">
        <v>26370</v>
      </c>
      <c r="M170" s="3">
        <v>32839</v>
      </c>
      <c r="N170" s="21">
        <f t="shared" si="20"/>
        <v>17</v>
      </c>
      <c r="O170" s="21" t="str">
        <f t="shared" si="21"/>
        <v>Long Term</v>
      </c>
      <c r="P170" s="21" t="str">
        <f t="shared" si="22"/>
        <v>High Value</v>
      </c>
      <c r="Q170" s="21" t="str">
        <f t="shared" si="23"/>
        <v>Long Term-High Value</v>
      </c>
    </row>
    <row r="171" spans="2:17" x14ac:dyDescent="0.3">
      <c r="B171" s="1">
        <v>2159</v>
      </c>
      <c r="C171" s="1">
        <v>640</v>
      </c>
      <c r="D171" s="1" t="s">
        <v>308</v>
      </c>
      <c r="E171" s="1" t="s">
        <v>538</v>
      </c>
      <c r="F171" s="1" t="s">
        <v>14</v>
      </c>
      <c r="G171" s="1">
        <v>24449</v>
      </c>
      <c r="H171" s="1" t="s">
        <v>948</v>
      </c>
      <c r="I171" s="1" t="s">
        <v>951</v>
      </c>
      <c r="J171" s="1" t="s">
        <v>1798</v>
      </c>
      <c r="K171" s="1" t="s">
        <v>1631</v>
      </c>
      <c r="L171" s="3">
        <v>42654</v>
      </c>
      <c r="M171" s="3">
        <v>46610</v>
      </c>
      <c r="N171" s="21">
        <f t="shared" si="20"/>
        <v>10</v>
      </c>
      <c r="O171" s="21" t="str">
        <f t="shared" si="21"/>
        <v>Mid Term</v>
      </c>
      <c r="P171" s="21" t="str">
        <f t="shared" si="22"/>
        <v>Low Value</v>
      </c>
      <c r="Q171" s="21" t="str">
        <f t="shared" si="23"/>
        <v>Mid Term-Low Value</v>
      </c>
    </row>
    <row r="172" spans="2:17" x14ac:dyDescent="0.3">
      <c r="B172" s="1">
        <v>3569</v>
      </c>
      <c r="C172" s="1">
        <v>896</v>
      </c>
      <c r="D172" s="1" t="s">
        <v>310</v>
      </c>
      <c r="E172" s="1" t="s">
        <v>539</v>
      </c>
      <c r="F172" s="1" t="s">
        <v>14</v>
      </c>
      <c r="G172" s="1">
        <v>3119</v>
      </c>
      <c r="H172" s="1" t="s">
        <v>948</v>
      </c>
      <c r="I172" s="1" t="s">
        <v>949</v>
      </c>
      <c r="J172" s="1" t="s">
        <v>1799</v>
      </c>
      <c r="K172" s="1" t="s">
        <v>1631</v>
      </c>
      <c r="L172" s="3">
        <v>42675</v>
      </c>
      <c r="M172" s="3">
        <v>44395</v>
      </c>
      <c r="N172" s="21">
        <f t="shared" si="20"/>
        <v>4</v>
      </c>
      <c r="O172" s="21" t="str">
        <f t="shared" si="21"/>
        <v>Short Term</v>
      </c>
      <c r="P172" s="21" t="str">
        <f t="shared" si="22"/>
        <v>Low Value</v>
      </c>
      <c r="Q172" s="21" t="str">
        <f t="shared" si="23"/>
        <v>Short Term-Low Value</v>
      </c>
    </row>
    <row r="173" spans="2:17" x14ac:dyDescent="0.3">
      <c r="B173" s="1">
        <v>5958</v>
      </c>
      <c r="C173" s="1">
        <v>318</v>
      </c>
      <c r="D173" s="1" t="s">
        <v>100</v>
      </c>
      <c r="E173" s="1" t="s">
        <v>540</v>
      </c>
      <c r="F173" s="1" t="s">
        <v>14</v>
      </c>
      <c r="G173" s="1">
        <v>13693</v>
      </c>
      <c r="H173" s="1" t="s">
        <v>948</v>
      </c>
      <c r="I173" s="1" t="s">
        <v>951</v>
      </c>
      <c r="J173" s="1" t="s">
        <v>1757</v>
      </c>
      <c r="K173" s="1" t="s">
        <v>1631</v>
      </c>
      <c r="L173" s="3">
        <v>27180</v>
      </c>
      <c r="M173" s="3">
        <v>31970</v>
      </c>
      <c r="N173" s="21">
        <f t="shared" si="20"/>
        <v>13</v>
      </c>
      <c r="O173" s="21" t="str">
        <f t="shared" si="21"/>
        <v>Long Term</v>
      </c>
      <c r="P173" s="21" t="str">
        <f t="shared" si="22"/>
        <v>Low Value</v>
      </c>
      <c r="Q173" s="21" t="str">
        <f t="shared" si="23"/>
        <v>Long Term-Low Value</v>
      </c>
    </row>
    <row r="174" spans="2:17" x14ac:dyDescent="0.3">
      <c r="B174" s="1">
        <v>1275</v>
      </c>
      <c r="C174" s="1">
        <v>953</v>
      </c>
      <c r="D174" s="1" t="s">
        <v>313</v>
      </c>
      <c r="E174" s="1" t="s">
        <v>541</v>
      </c>
      <c r="F174" s="1" t="s">
        <v>14</v>
      </c>
      <c r="G174" s="1">
        <v>80796</v>
      </c>
      <c r="H174" s="1" t="s">
        <v>948</v>
      </c>
      <c r="I174" s="1" t="s">
        <v>951</v>
      </c>
      <c r="J174" s="1" t="s">
        <v>1800</v>
      </c>
      <c r="K174" s="1" t="s">
        <v>1630</v>
      </c>
      <c r="L174" s="3">
        <v>36589</v>
      </c>
      <c r="M174" s="3">
        <v>42397</v>
      </c>
      <c r="N174" s="21">
        <f t="shared" si="20"/>
        <v>15</v>
      </c>
      <c r="O174" s="21" t="str">
        <f t="shared" si="21"/>
        <v>Long Term</v>
      </c>
      <c r="P174" s="21" t="str">
        <f t="shared" si="22"/>
        <v>High Value</v>
      </c>
      <c r="Q174" s="21" t="str">
        <f t="shared" si="23"/>
        <v>Long Term-High Value</v>
      </c>
    </row>
    <row r="175" spans="2:17" x14ac:dyDescent="0.3">
      <c r="B175" s="1">
        <v>6357</v>
      </c>
      <c r="C175" s="1">
        <v>681</v>
      </c>
      <c r="D175" s="1" t="s">
        <v>315</v>
      </c>
      <c r="E175" s="1" t="s">
        <v>542</v>
      </c>
      <c r="F175" s="1" t="s">
        <v>14</v>
      </c>
      <c r="G175" s="1">
        <v>19804</v>
      </c>
      <c r="H175" s="1" t="s">
        <v>954</v>
      </c>
      <c r="I175" s="1" t="s">
        <v>951</v>
      </c>
      <c r="J175" s="1" t="s">
        <v>1539</v>
      </c>
      <c r="K175" s="1" t="s">
        <v>1631</v>
      </c>
      <c r="L175" s="3">
        <v>39826</v>
      </c>
      <c r="M175" s="3">
        <v>43852</v>
      </c>
      <c r="N175" s="21">
        <f t="shared" si="20"/>
        <v>11</v>
      </c>
      <c r="O175" s="21" t="str">
        <f t="shared" si="21"/>
        <v>Long Term</v>
      </c>
      <c r="P175" s="21" t="str">
        <f t="shared" si="22"/>
        <v>Low Value</v>
      </c>
      <c r="Q175" s="21" t="str">
        <f t="shared" si="23"/>
        <v>Long Term-Low Value</v>
      </c>
    </row>
    <row r="176" spans="2:17" x14ac:dyDescent="0.3">
      <c r="B176" s="1">
        <v>4551</v>
      </c>
      <c r="C176" s="1">
        <v>972</v>
      </c>
      <c r="D176" s="1" t="s">
        <v>317</v>
      </c>
      <c r="E176" s="1" t="s">
        <v>543</v>
      </c>
      <c r="F176" s="1" t="s">
        <v>11</v>
      </c>
      <c r="G176" s="1">
        <v>75766</v>
      </c>
      <c r="H176" s="1" t="s">
        <v>954</v>
      </c>
      <c r="I176" s="1" t="s">
        <v>949</v>
      </c>
      <c r="J176" s="1" t="s">
        <v>1539</v>
      </c>
      <c r="K176" s="1" t="s">
        <v>1630</v>
      </c>
      <c r="L176" s="3">
        <v>39964</v>
      </c>
      <c r="M176" s="3">
        <v>45194</v>
      </c>
      <c r="N176" s="21">
        <f t="shared" si="20"/>
        <v>14</v>
      </c>
      <c r="O176" s="21" t="str">
        <f t="shared" si="21"/>
        <v>Long Term</v>
      </c>
      <c r="P176" s="21" t="str">
        <f t="shared" si="22"/>
        <v>High Value</v>
      </c>
      <c r="Q176" s="21" t="str">
        <f t="shared" si="23"/>
        <v>Long Term-High Value</v>
      </c>
    </row>
    <row r="177" spans="2:17" x14ac:dyDescent="0.3">
      <c r="B177" s="1">
        <v>4252</v>
      </c>
      <c r="C177" s="1">
        <v>407</v>
      </c>
      <c r="D177" s="1" t="s">
        <v>125</v>
      </c>
      <c r="E177" s="1" t="s">
        <v>544</v>
      </c>
      <c r="F177" s="1" t="s">
        <v>8</v>
      </c>
      <c r="G177" s="1">
        <v>74338</v>
      </c>
      <c r="H177" s="1" t="s">
        <v>954</v>
      </c>
      <c r="I177" s="1" t="s">
        <v>951</v>
      </c>
      <c r="J177" s="1" t="s">
        <v>1539</v>
      </c>
      <c r="K177" s="1" t="s">
        <v>1630</v>
      </c>
      <c r="L177" s="3">
        <v>32729</v>
      </c>
      <c r="M177" s="3">
        <v>39308</v>
      </c>
      <c r="N177" s="21">
        <f t="shared" si="20"/>
        <v>18</v>
      </c>
      <c r="O177" s="21" t="str">
        <f t="shared" si="21"/>
        <v>Long Term</v>
      </c>
      <c r="P177" s="21" t="str">
        <f t="shared" si="22"/>
        <v>High Value</v>
      </c>
      <c r="Q177" s="21" t="str">
        <f t="shared" si="23"/>
        <v>Long Term-High Value</v>
      </c>
    </row>
    <row r="178" spans="2:17" x14ac:dyDescent="0.3">
      <c r="B178" s="1">
        <v>2096</v>
      </c>
      <c r="C178" s="1">
        <v>226</v>
      </c>
      <c r="D178" s="1" t="s">
        <v>320</v>
      </c>
      <c r="E178" s="1" t="s">
        <v>545</v>
      </c>
      <c r="F178" s="1" t="s">
        <v>8</v>
      </c>
      <c r="G178" s="1">
        <v>73423</v>
      </c>
      <c r="H178" s="1" t="s">
        <v>948</v>
      </c>
      <c r="I178" s="1" t="s">
        <v>949</v>
      </c>
      <c r="J178" s="1" t="s">
        <v>1801</v>
      </c>
      <c r="K178" s="1" t="s">
        <v>1630</v>
      </c>
      <c r="L178" s="3">
        <v>31375</v>
      </c>
      <c r="M178" s="3">
        <v>34598</v>
      </c>
      <c r="N178" s="21">
        <f t="shared" si="20"/>
        <v>8</v>
      </c>
      <c r="O178" s="21" t="str">
        <f t="shared" si="21"/>
        <v>Mid Term</v>
      </c>
      <c r="P178" s="21" t="str">
        <f t="shared" si="22"/>
        <v>High Value</v>
      </c>
      <c r="Q178" s="21" t="str">
        <f t="shared" si="23"/>
        <v>Mid Term-High Value</v>
      </c>
    </row>
    <row r="179" spans="2:17" x14ac:dyDescent="0.3">
      <c r="B179" s="1">
        <v>5209</v>
      </c>
      <c r="C179" s="1">
        <v>762</v>
      </c>
      <c r="D179" s="1" t="s">
        <v>322</v>
      </c>
      <c r="E179" s="1" t="s">
        <v>546</v>
      </c>
      <c r="F179" s="1" t="s">
        <v>14</v>
      </c>
      <c r="G179" s="1">
        <v>91842</v>
      </c>
      <c r="H179" s="1" t="s">
        <v>948</v>
      </c>
      <c r="I179" s="1" t="s">
        <v>951</v>
      </c>
      <c r="J179" s="1" t="s">
        <v>1802</v>
      </c>
      <c r="K179" s="1" t="s">
        <v>1630</v>
      </c>
      <c r="L179" s="3">
        <v>43729</v>
      </c>
      <c r="M179" s="3">
        <v>45888</v>
      </c>
      <c r="N179" s="21">
        <f t="shared" si="20"/>
        <v>5</v>
      </c>
      <c r="O179" s="21" t="str">
        <f t="shared" si="21"/>
        <v>Short Term</v>
      </c>
      <c r="P179" s="21" t="str">
        <f t="shared" si="22"/>
        <v>High Value</v>
      </c>
      <c r="Q179" s="21" t="str">
        <f t="shared" si="23"/>
        <v>Short Term-High Value</v>
      </c>
    </row>
    <row r="180" spans="2:17" x14ac:dyDescent="0.3">
      <c r="B180" s="1">
        <v>9271</v>
      </c>
      <c r="C180" s="1">
        <v>872</v>
      </c>
      <c r="D180" s="1" t="s">
        <v>324</v>
      </c>
      <c r="E180" s="1" t="s">
        <v>547</v>
      </c>
      <c r="F180" s="1" t="s">
        <v>14</v>
      </c>
      <c r="G180" s="1">
        <v>81148</v>
      </c>
      <c r="H180" s="1" t="s">
        <v>954</v>
      </c>
      <c r="I180" s="1" t="s">
        <v>951</v>
      </c>
      <c r="J180" s="1" t="s">
        <v>1539</v>
      </c>
      <c r="K180" s="1" t="s">
        <v>1630</v>
      </c>
      <c r="L180" s="3">
        <v>36589</v>
      </c>
      <c r="M180" s="3">
        <v>41980</v>
      </c>
      <c r="N180" s="21">
        <f t="shared" si="20"/>
        <v>14</v>
      </c>
      <c r="O180" s="21" t="str">
        <f t="shared" si="21"/>
        <v>Long Term</v>
      </c>
      <c r="P180" s="21" t="str">
        <f t="shared" si="22"/>
        <v>High Value</v>
      </c>
      <c r="Q180" s="21" t="str">
        <f t="shared" si="23"/>
        <v>Long Term-High Value</v>
      </c>
    </row>
    <row r="181" spans="2:17" x14ac:dyDescent="0.3">
      <c r="B181" s="1">
        <v>6772</v>
      </c>
      <c r="C181" s="1">
        <v>473</v>
      </c>
      <c r="D181" s="1" t="s">
        <v>244</v>
      </c>
      <c r="E181" s="1" t="s">
        <v>548</v>
      </c>
      <c r="F181" s="1" t="s">
        <v>11</v>
      </c>
      <c r="G181" s="1">
        <v>96963</v>
      </c>
      <c r="H181" s="1" t="s">
        <v>948</v>
      </c>
      <c r="I181" s="1" t="s">
        <v>951</v>
      </c>
      <c r="J181" s="1" t="s">
        <v>1803</v>
      </c>
      <c r="K181" s="1" t="s">
        <v>1630</v>
      </c>
      <c r="L181" s="3">
        <v>27879</v>
      </c>
      <c r="M181" s="3">
        <v>34520</v>
      </c>
      <c r="N181" s="21">
        <f t="shared" si="20"/>
        <v>18</v>
      </c>
      <c r="O181" s="21" t="str">
        <f t="shared" si="21"/>
        <v>Long Term</v>
      </c>
      <c r="P181" s="21" t="str">
        <f t="shared" si="22"/>
        <v>High Value</v>
      </c>
      <c r="Q181" s="21" t="str">
        <f t="shared" si="23"/>
        <v>Long Term-High Value</v>
      </c>
    </row>
    <row r="182" spans="2:17" x14ac:dyDescent="0.3">
      <c r="B182" s="1">
        <v>4628</v>
      </c>
      <c r="C182" s="1">
        <v>248</v>
      </c>
      <c r="D182" s="1" t="s">
        <v>327</v>
      </c>
      <c r="E182" s="1" t="s">
        <v>549</v>
      </c>
      <c r="F182" s="1" t="s">
        <v>14</v>
      </c>
      <c r="G182" s="1">
        <v>88092</v>
      </c>
      <c r="H182" s="1" t="s">
        <v>954</v>
      </c>
      <c r="I182" s="1" t="s">
        <v>951</v>
      </c>
      <c r="J182" s="1" t="s">
        <v>1539</v>
      </c>
      <c r="K182" s="1" t="s">
        <v>1630</v>
      </c>
      <c r="L182" s="3">
        <v>40345</v>
      </c>
      <c r="M182" s="3">
        <v>43963</v>
      </c>
      <c r="N182" s="21">
        <f t="shared" si="20"/>
        <v>9</v>
      </c>
      <c r="O182" s="21" t="str">
        <f t="shared" si="21"/>
        <v>Mid Term</v>
      </c>
      <c r="P182" s="21" t="str">
        <f t="shared" si="22"/>
        <v>High Value</v>
      </c>
      <c r="Q182" s="21" t="str">
        <f t="shared" si="23"/>
        <v>Mid Term-High Value</v>
      </c>
    </row>
    <row r="183" spans="2:17" x14ac:dyDescent="0.3">
      <c r="B183" s="1">
        <v>3853</v>
      </c>
      <c r="C183" s="1">
        <v>416</v>
      </c>
      <c r="D183" s="1" t="s">
        <v>104</v>
      </c>
      <c r="E183" s="1" t="s">
        <v>550</v>
      </c>
      <c r="F183" s="1" t="s">
        <v>14</v>
      </c>
      <c r="G183" s="1">
        <v>66397</v>
      </c>
      <c r="H183" s="1" t="s">
        <v>954</v>
      </c>
      <c r="I183" s="1" t="s">
        <v>949</v>
      </c>
      <c r="J183" s="1" t="s">
        <v>1539</v>
      </c>
      <c r="K183" s="1" t="s">
        <v>1630</v>
      </c>
      <c r="L183" s="3">
        <v>40802</v>
      </c>
      <c r="M183" s="3">
        <v>46010</v>
      </c>
      <c r="N183" s="21">
        <f t="shared" si="20"/>
        <v>14</v>
      </c>
      <c r="O183" s="21" t="str">
        <f t="shared" si="21"/>
        <v>Long Term</v>
      </c>
      <c r="P183" s="21" t="str">
        <f t="shared" si="22"/>
        <v>High Value</v>
      </c>
      <c r="Q183" s="21" t="str">
        <f t="shared" si="23"/>
        <v>Long Term-High Value</v>
      </c>
    </row>
    <row r="184" spans="2:17" x14ac:dyDescent="0.3">
      <c r="B184" s="1">
        <v>515</v>
      </c>
      <c r="C184" s="1">
        <v>425</v>
      </c>
      <c r="D184" s="1" t="s">
        <v>330</v>
      </c>
      <c r="E184" s="1" t="s">
        <v>551</v>
      </c>
      <c r="F184" s="1" t="s">
        <v>11</v>
      </c>
      <c r="G184" s="1">
        <v>1714</v>
      </c>
      <c r="H184" s="1" t="s">
        <v>948</v>
      </c>
      <c r="I184" s="1" t="s">
        <v>949</v>
      </c>
      <c r="J184" s="1" t="s">
        <v>1804</v>
      </c>
      <c r="K184" s="1" t="s">
        <v>1631</v>
      </c>
      <c r="L184" s="3">
        <v>42890</v>
      </c>
      <c r="M184" s="3">
        <v>43808</v>
      </c>
      <c r="N184" s="21">
        <f t="shared" si="20"/>
        <v>2</v>
      </c>
      <c r="O184" s="21" t="str">
        <f t="shared" si="21"/>
        <v>Short Term</v>
      </c>
      <c r="P184" s="21" t="str">
        <f t="shared" si="22"/>
        <v>Low Value</v>
      </c>
      <c r="Q184" s="21" t="str">
        <f t="shared" si="23"/>
        <v>Short Term-Low Value</v>
      </c>
    </row>
    <row r="185" spans="2:17" x14ac:dyDescent="0.3">
      <c r="B185" s="1">
        <v>7513</v>
      </c>
      <c r="C185" s="1">
        <v>435</v>
      </c>
      <c r="D185" s="1" t="s">
        <v>332</v>
      </c>
      <c r="E185" s="1" t="s">
        <v>552</v>
      </c>
      <c r="F185" s="1" t="s">
        <v>11</v>
      </c>
      <c r="G185" s="1">
        <v>5059</v>
      </c>
      <c r="H185" s="1" t="s">
        <v>954</v>
      </c>
      <c r="I185" s="1" t="s">
        <v>949</v>
      </c>
      <c r="J185" s="1" t="s">
        <v>1539</v>
      </c>
      <c r="K185" s="1" t="s">
        <v>1631</v>
      </c>
      <c r="L185" s="3">
        <v>34857</v>
      </c>
      <c r="M185" s="3">
        <v>39999</v>
      </c>
      <c r="N185" s="21">
        <f t="shared" si="20"/>
        <v>14</v>
      </c>
      <c r="O185" s="21" t="str">
        <f t="shared" si="21"/>
        <v>Long Term</v>
      </c>
      <c r="P185" s="21" t="str">
        <f t="shared" si="22"/>
        <v>Low Value</v>
      </c>
      <c r="Q185" s="21" t="str">
        <f t="shared" si="23"/>
        <v>Long Term-Low Value</v>
      </c>
    </row>
    <row r="186" spans="2:17" x14ac:dyDescent="0.3">
      <c r="B186" s="1">
        <v>9030</v>
      </c>
      <c r="C186" s="1">
        <v>370</v>
      </c>
      <c r="D186" s="1" t="s">
        <v>334</v>
      </c>
      <c r="E186" s="1" t="s">
        <v>553</v>
      </c>
      <c r="F186" s="1" t="s">
        <v>8</v>
      </c>
      <c r="G186" s="1">
        <v>66582</v>
      </c>
      <c r="H186" s="1" t="s">
        <v>954</v>
      </c>
      <c r="I186" s="1" t="s">
        <v>949</v>
      </c>
      <c r="J186" s="1" t="s">
        <v>1539</v>
      </c>
      <c r="K186" s="1" t="s">
        <v>1630</v>
      </c>
      <c r="L186" s="3">
        <v>35960</v>
      </c>
      <c r="M186" s="3">
        <v>42486</v>
      </c>
      <c r="N186" s="21">
        <f t="shared" si="20"/>
        <v>17</v>
      </c>
      <c r="O186" s="21" t="str">
        <f t="shared" si="21"/>
        <v>Long Term</v>
      </c>
      <c r="P186" s="21" t="str">
        <f t="shared" si="22"/>
        <v>High Value</v>
      </c>
      <c r="Q186" s="21" t="str">
        <f t="shared" si="23"/>
        <v>Long Term-High Value</v>
      </c>
    </row>
    <row r="187" spans="2:17" x14ac:dyDescent="0.3">
      <c r="B187" s="1">
        <v>2378</v>
      </c>
      <c r="C187" s="1">
        <v>406</v>
      </c>
      <c r="D187" s="1" t="s">
        <v>159</v>
      </c>
      <c r="E187" s="1" t="s">
        <v>554</v>
      </c>
      <c r="F187" s="1" t="s">
        <v>8</v>
      </c>
      <c r="G187" s="1">
        <v>42143</v>
      </c>
      <c r="H187" s="1" t="s">
        <v>948</v>
      </c>
      <c r="I187" s="1" t="s">
        <v>949</v>
      </c>
      <c r="J187" s="1" t="s">
        <v>1805</v>
      </c>
      <c r="K187" s="1" t="s">
        <v>1629</v>
      </c>
      <c r="L187" s="3">
        <v>32359</v>
      </c>
      <c r="M187" s="3">
        <v>39222</v>
      </c>
      <c r="N187" s="21">
        <f t="shared" si="20"/>
        <v>18</v>
      </c>
      <c r="O187" s="21" t="str">
        <f t="shared" si="21"/>
        <v>Long Term</v>
      </c>
      <c r="P187" s="21" t="str">
        <f t="shared" si="22"/>
        <v>Mid Value</v>
      </c>
      <c r="Q187" s="21" t="str">
        <f t="shared" si="23"/>
        <v>Long Term-Mid Value</v>
      </c>
    </row>
    <row r="188" spans="2:17" x14ac:dyDescent="0.3">
      <c r="B188" s="1">
        <v>5894</v>
      </c>
      <c r="C188" s="1">
        <v>976</v>
      </c>
      <c r="D188" s="1" t="s">
        <v>337</v>
      </c>
      <c r="E188" s="1" t="s">
        <v>555</v>
      </c>
      <c r="F188" s="1" t="s">
        <v>8</v>
      </c>
      <c r="G188" s="1">
        <v>27741</v>
      </c>
      <c r="H188" s="1" t="s">
        <v>954</v>
      </c>
      <c r="I188" s="1" t="s">
        <v>951</v>
      </c>
      <c r="J188" s="1" t="s">
        <v>1539</v>
      </c>
      <c r="K188" s="1" t="s">
        <v>1631</v>
      </c>
      <c r="L188" s="3">
        <v>41343</v>
      </c>
      <c r="M188" s="3">
        <v>41645</v>
      </c>
      <c r="N188" s="21">
        <f t="shared" si="20"/>
        <v>0</v>
      </c>
      <c r="O188" s="21" t="str">
        <f t="shared" si="21"/>
        <v>Short Term</v>
      </c>
      <c r="P188" s="21" t="str">
        <f t="shared" si="22"/>
        <v>Low Value</v>
      </c>
      <c r="Q188" s="21" t="str">
        <f t="shared" si="23"/>
        <v>Short Term-Low Value</v>
      </c>
    </row>
    <row r="189" spans="2:17" x14ac:dyDescent="0.3">
      <c r="B189" s="1">
        <v>7587</v>
      </c>
      <c r="C189" s="1">
        <v>349</v>
      </c>
      <c r="D189" s="1" t="s">
        <v>339</v>
      </c>
      <c r="E189" s="1" t="s">
        <v>556</v>
      </c>
      <c r="F189" s="1" t="s">
        <v>8</v>
      </c>
      <c r="G189" s="1">
        <v>696</v>
      </c>
      <c r="H189" s="1" t="s">
        <v>954</v>
      </c>
      <c r="I189" s="1" t="s">
        <v>949</v>
      </c>
      <c r="J189" s="1" t="s">
        <v>1539</v>
      </c>
      <c r="K189" s="1" t="s">
        <v>1631</v>
      </c>
      <c r="L189" s="3">
        <v>41049</v>
      </c>
      <c r="M189" s="3">
        <v>43066</v>
      </c>
      <c r="N189" s="21">
        <f t="shared" si="20"/>
        <v>5</v>
      </c>
      <c r="O189" s="21" t="str">
        <f t="shared" si="21"/>
        <v>Short Term</v>
      </c>
      <c r="P189" s="21" t="str">
        <f t="shared" si="22"/>
        <v>Low Value</v>
      </c>
      <c r="Q189" s="21" t="str">
        <f t="shared" si="23"/>
        <v>Short Term-Low Value</v>
      </c>
    </row>
    <row r="190" spans="2:17" x14ac:dyDescent="0.3">
      <c r="B190" s="1">
        <v>1424</v>
      </c>
      <c r="C190" s="1">
        <v>595</v>
      </c>
      <c r="D190" s="1" t="s">
        <v>228</v>
      </c>
      <c r="E190" s="1" t="s">
        <v>557</v>
      </c>
      <c r="F190" s="1" t="s">
        <v>14</v>
      </c>
      <c r="G190" s="1">
        <v>37660</v>
      </c>
      <c r="H190" s="1" t="s">
        <v>954</v>
      </c>
      <c r="I190" s="1" t="s">
        <v>949</v>
      </c>
      <c r="J190" s="1" t="s">
        <v>1539</v>
      </c>
      <c r="K190" s="1" t="s">
        <v>1629</v>
      </c>
      <c r="L190" s="3">
        <v>30820</v>
      </c>
      <c r="M190" s="3">
        <v>36600</v>
      </c>
      <c r="N190" s="21">
        <f t="shared" si="20"/>
        <v>15</v>
      </c>
      <c r="O190" s="21" t="str">
        <f t="shared" si="21"/>
        <v>Long Term</v>
      </c>
      <c r="P190" s="21" t="str">
        <f t="shared" si="22"/>
        <v>Mid Value</v>
      </c>
      <c r="Q190" s="21" t="str">
        <f t="shared" si="23"/>
        <v>Long Term-Mid Value</v>
      </c>
    </row>
    <row r="191" spans="2:17" x14ac:dyDescent="0.3">
      <c r="B191" s="1">
        <v>5214</v>
      </c>
      <c r="C191" s="1">
        <v>366</v>
      </c>
      <c r="D191" s="1" t="s">
        <v>342</v>
      </c>
      <c r="E191" s="1" t="s">
        <v>558</v>
      </c>
      <c r="F191" s="1" t="s">
        <v>14</v>
      </c>
      <c r="G191" s="1">
        <v>16299</v>
      </c>
      <c r="H191" s="1" t="s">
        <v>954</v>
      </c>
      <c r="I191" s="1" t="s">
        <v>949</v>
      </c>
      <c r="J191" s="1" t="s">
        <v>1539</v>
      </c>
      <c r="K191" s="1" t="s">
        <v>1631</v>
      </c>
      <c r="L191" s="3">
        <v>26107</v>
      </c>
      <c r="M191" s="3">
        <v>27549</v>
      </c>
      <c r="N191" s="21">
        <f t="shared" si="20"/>
        <v>3</v>
      </c>
      <c r="O191" s="21" t="str">
        <f t="shared" si="21"/>
        <v>Short Term</v>
      </c>
      <c r="P191" s="21" t="str">
        <f t="shared" si="22"/>
        <v>Low Value</v>
      </c>
      <c r="Q191" s="21" t="str">
        <f t="shared" si="23"/>
        <v>Short Term-Low Value</v>
      </c>
    </row>
    <row r="192" spans="2:17" x14ac:dyDescent="0.3">
      <c r="B192" s="1">
        <v>8249</v>
      </c>
      <c r="C192" s="1">
        <v>39</v>
      </c>
      <c r="D192" s="1" t="s">
        <v>344</v>
      </c>
      <c r="E192" s="1" t="s">
        <v>559</v>
      </c>
      <c r="F192" s="1" t="s">
        <v>14</v>
      </c>
      <c r="G192" s="1">
        <v>16690</v>
      </c>
      <c r="H192" s="1" t="s">
        <v>948</v>
      </c>
      <c r="I192" s="1" t="s">
        <v>949</v>
      </c>
      <c r="J192" s="1" t="s">
        <v>1806</v>
      </c>
      <c r="K192" s="1" t="s">
        <v>1631</v>
      </c>
      <c r="L192" s="3">
        <v>34893</v>
      </c>
      <c r="M192" s="3">
        <v>40036</v>
      </c>
      <c r="N192" s="21">
        <f t="shared" si="20"/>
        <v>14</v>
      </c>
      <c r="O192" s="21" t="str">
        <f t="shared" si="21"/>
        <v>Long Term</v>
      </c>
      <c r="P192" s="21" t="str">
        <f t="shared" si="22"/>
        <v>Low Value</v>
      </c>
      <c r="Q192" s="21" t="str">
        <f t="shared" si="23"/>
        <v>Long Term-Low Value</v>
      </c>
    </row>
    <row r="193" spans="2:17" x14ac:dyDescent="0.3">
      <c r="B193" s="1">
        <v>3172</v>
      </c>
      <c r="C193" s="1">
        <v>978</v>
      </c>
      <c r="D193" s="1" t="s">
        <v>22</v>
      </c>
      <c r="E193" s="1" t="s">
        <v>560</v>
      </c>
      <c r="F193" s="1" t="s">
        <v>8</v>
      </c>
      <c r="G193" s="1">
        <v>21003</v>
      </c>
      <c r="H193" s="1" t="s">
        <v>954</v>
      </c>
      <c r="I193" s="1" t="s">
        <v>949</v>
      </c>
      <c r="J193" s="1" t="s">
        <v>1539</v>
      </c>
      <c r="K193" s="1" t="s">
        <v>1631</v>
      </c>
      <c r="L193" s="3">
        <v>29419</v>
      </c>
      <c r="M193" s="3">
        <v>30070</v>
      </c>
      <c r="N193" s="21">
        <f t="shared" si="20"/>
        <v>1</v>
      </c>
      <c r="O193" s="21" t="str">
        <f t="shared" si="21"/>
        <v>Short Term</v>
      </c>
      <c r="P193" s="21" t="str">
        <f t="shared" si="22"/>
        <v>Low Value</v>
      </c>
      <c r="Q193" s="21" t="str">
        <f t="shared" si="23"/>
        <v>Short Term-Low Value</v>
      </c>
    </row>
    <row r="194" spans="2:17" x14ac:dyDescent="0.3">
      <c r="B194" s="1">
        <v>5489</v>
      </c>
      <c r="C194" s="1">
        <v>623</v>
      </c>
      <c r="D194" s="1" t="s">
        <v>347</v>
      </c>
      <c r="E194" s="1" t="s">
        <v>561</v>
      </c>
      <c r="F194" s="1" t="s">
        <v>14</v>
      </c>
      <c r="G194" s="1">
        <v>93642</v>
      </c>
      <c r="H194" s="1" t="s">
        <v>948</v>
      </c>
      <c r="I194" s="1" t="s">
        <v>951</v>
      </c>
      <c r="J194" s="1" t="s">
        <v>1807</v>
      </c>
      <c r="K194" s="1" t="s">
        <v>1630</v>
      </c>
      <c r="L194" s="3">
        <v>28109</v>
      </c>
      <c r="M194" s="3">
        <v>31210</v>
      </c>
      <c r="N194" s="21">
        <f t="shared" si="20"/>
        <v>8</v>
      </c>
      <c r="O194" s="21" t="str">
        <f t="shared" si="21"/>
        <v>Mid Term</v>
      </c>
      <c r="P194" s="21" t="str">
        <f t="shared" si="22"/>
        <v>High Value</v>
      </c>
      <c r="Q194" s="21" t="str">
        <f t="shared" si="23"/>
        <v>Mid Term-High Value</v>
      </c>
    </row>
    <row r="195" spans="2:17" x14ac:dyDescent="0.3">
      <c r="B195" s="1">
        <v>2037</v>
      </c>
      <c r="C195" s="1">
        <v>751</v>
      </c>
      <c r="D195" s="1" t="s">
        <v>349</v>
      </c>
      <c r="E195" s="1" t="s">
        <v>562</v>
      </c>
      <c r="F195" s="1" t="s">
        <v>11</v>
      </c>
      <c r="G195" s="1">
        <v>34832</v>
      </c>
      <c r="H195" s="1" t="s">
        <v>954</v>
      </c>
      <c r="I195" s="1" t="s">
        <v>951</v>
      </c>
      <c r="J195" s="1" t="s">
        <v>1539</v>
      </c>
      <c r="K195" s="1" t="s">
        <v>1629</v>
      </c>
      <c r="L195" s="3">
        <v>40353</v>
      </c>
      <c r="M195" s="3">
        <v>42443</v>
      </c>
      <c r="N195" s="21">
        <f t="shared" si="20"/>
        <v>5</v>
      </c>
      <c r="O195" s="21" t="str">
        <f t="shared" si="21"/>
        <v>Short Term</v>
      </c>
      <c r="P195" s="21" t="str">
        <f t="shared" si="22"/>
        <v>Mid Value</v>
      </c>
      <c r="Q195" s="21" t="str">
        <f t="shared" si="23"/>
        <v>Short Term-Mid Value</v>
      </c>
    </row>
    <row r="196" spans="2:17" x14ac:dyDescent="0.3">
      <c r="B196" s="1">
        <v>2401</v>
      </c>
      <c r="C196" s="1">
        <v>899</v>
      </c>
      <c r="D196" s="1" t="s">
        <v>351</v>
      </c>
      <c r="E196" s="1" t="s">
        <v>563</v>
      </c>
      <c r="F196" s="1" t="s">
        <v>11</v>
      </c>
      <c r="G196" s="1">
        <v>59176</v>
      </c>
      <c r="H196" s="1" t="s">
        <v>948</v>
      </c>
      <c r="I196" s="1" t="s">
        <v>951</v>
      </c>
      <c r="J196" s="1" t="s">
        <v>1808</v>
      </c>
      <c r="K196" s="1" t="s">
        <v>1629</v>
      </c>
      <c r="L196" s="3">
        <v>26367</v>
      </c>
      <c r="M196" s="3">
        <v>30146</v>
      </c>
      <c r="N196" s="21">
        <f t="shared" si="20"/>
        <v>10</v>
      </c>
      <c r="O196" s="21" t="str">
        <f t="shared" si="21"/>
        <v>Mid Term</v>
      </c>
      <c r="P196" s="21" t="str">
        <f t="shared" si="22"/>
        <v>Mid Value</v>
      </c>
      <c r="Q196" s="21" t="str">
        <f t="shared" si="23"/>
        <v>Mid Term-Mid Value</v>
      </c>
    </row>
    <row r="197" spans="2:17" x14ac:dyDescent="0.3">
      <c r="B197" s="1">
        <v>1303</v>
      </c>
      <c r="C197" s="1">
        <v>396</v>
      </c>
      <c r="D197" s="1" t="s">
        <v>353</v>
      </c>
      <c r="E197" s="1" t="s">
        <v>564</v>
      </c>
      <c r="F197" s="1" t="s">
        <v>8</v>
      </c>
      <c r="G197" s="1">
        <v>3846</v>
      </c>
      <c r="H197" s="1" t="s">
        <v>954</v>
      </c>
      <c r="I197" s="1" t="s">
        <v>951</v>
      </c>
      <c r="J197" s="1" t="s">
        <v>1539</v>
      </c>
      <c r="K197" s="1" t="s">
        <v>1631</v>
      </c>
      <c r="L197" s="3">
        <v>30071</v>
      </c>
      <c r="M197" s="3">
        <v>35395</v>
      </c>
      <c r="N197" s="21">
        <f t="shared" si="20"/>
        <v>14</v>
      </c>
      <c r="O197" s="21" t="str">
        <f t="shared" si="21"/>
        <v>Long Term</v>
      </c>
      <c r="P197" s="21" t="str">
        <f t="shared" si="22"/>
        <v>Low Value</v>
      </c>
      <c r="Q197" s="21" t="str">
        <f t="shared" si="23"/>
        <v>Long Term-Low Value</v>
      </c>
    </row>
    <row r="198" spans="2:17" x14ac:dyDescent="0.3">
      <c r="B198" s="1">
        <v>6798</v>
      </c>
      <c r="C198" s="1">
        <v>792</v>
      </c>
      <c r="D198" s="1" t="s">
        <v>354</v>
      </c>
      <c r="E198" s="1" t="s">
        <v>565</v>
      </c>
      <c r="F198" s="1" t="s">
        <v>8</v>
      </c>
      <c r="G198" s="1">
        <v>17651</v>
      </c>
      <c r="H198" s="1" t="s">
        <v>948</v>
      </c>
      <c r="I198" s="1" t="s">
        <v>949</v>
      </c>
      <c r="J198" s="1" t="s">
        <v>1762</v>
      </c>
      <c r="K198" s="1" t="s">
        <v>1631</v>
      </c>
      <c r="L198" s="3">
        <v>37044</v>
      </c>
      <c r="M198" s="3">
        <v>41647</v>
      </c>
      <c r="N198" s="21">
        <f t="shared" si="20"/>
        <v>12</v>
      </c>
      <c r="O198" s="21" t="str">
        <f t="shared" si="21"/>
        <v>Long Term</v>
      </c>
      <c r="P198" s="21" t="str">
        <f t="shared" si="22"/>
        <v>Low Value</v>
      </c>
      <c r="Q198" s="21" t="str">
        <f t="shared" si="23"/>
        <v>Long Term-Low Value</v>
      </c>
    </row>
    <row r="199" spans="2:17" x14ac:dyDescent="0.3">
      <c r="B199" s="1">
        <v>9917</v>
      </c>
      <c r="C199" s="1">
        <v>808</v>
      </c>
      <c r="D199" s="1" t="s">
        <v>46</v>
      </c>
      <c r="E199" s="1" t="s">
        <v>566</v>
      </c>
      <c r="F199" s="1" t="s">
        <v>11</v>
      </c>
      <c r="G199" s="1">
        <v>2282</v>
      </c>
      <c r="H199" s="1" t="s">
        <v>954</v>
      </c>
      <c r="I199" s="1" t="s">
        <v>949</v>
      </c>
      <c r="J199" s="1" t="s">
        <v>1539</v>
      </c>
      <c r="K199" s="1" t="s">
        <v>1631</v>
      </c>
      <c r="L199" s="3">
        <v>41746</v>
      </c>
      <c r="M199" s="3">
        <v>48917</v>
      </c>
      <c r="N199" s="21">
        <f t="shared" ref="N199:N206" si="24">DATEDIF(L199, M199, "y")</f>
        <v>19</v>
      </c>
      <c r="O199" s="21" t="str">
        <f t="shared" ref="O199:O206" si="25">IF(AND(N199&gt;=0, N199&lt;=5), "Short Term",
   IF(AND(N199&gt;5, N199&lt;=10), "Mid Term",
      IF(N199&gt;10, "Long Term" )))</f>
        <v>Long Term</v>
      </c>
      <c r="P199" s="21" t="str">
        <f t="shared" ref="P199:P206" si="26">IF(AND(G199&gt;=0, G199&lt;=30000), "Low Value",
   IF(AND(G199&gt;5, G199&lt;=60000), "Mid Value",
      IF(G199&gt;60000, "High Value" )))</f>
        <v>Low Value</v>
      </c>
      <c r="Q199" s="21" t="str">
        <f t="shared" ref="Q199:Q206" si="27">CONCATENATE(O199, "-", P199)</f>
        <v>Long Term-Low Value</v>
      </c>
    </row>
    <row r="200" spans="2:17" x14ac:dyDescent="0.3">
      <c r="B200" s="1">
        <v>2969</v>
      </c>
      <c r="C200" s="1">
        <v>903</v>
      </c>
      <c r="D200" s="1" t="s">
        <v>357</v>
      </c>
      <c r="E200" s="1" t="s">
        <v>567</v>
      </c>
      <c r="F200" s="1" t="s">
        <v>14</v>
      </c>
      <c r="G200" s="1">
        <v>49908</v>
      </c>
      <c r="H200" s="1" t="s">
        <v>954</v>
      </c>
      <c r="I200" s="1" t="s">
        <v>949</v>
      </c>
      <c r="J200" s="1" t="s">
        <v>1539</v>
      </c>
      <c r="K200" s="1" t="s">
        <v>1629</v>
      </c>
      <c r="L200" s="3">
        <v>41603</v>
      </c>
      <c r="M200" s="3">
        <v>42856</v>
      </c>
      <c r="N200" s="21">
        <f t="shared" si="24"/>
        <v>3</v>
      </c>
      <c r="O200" s="21" t="str">
        <f t="shared" si="25"/>
        <v>Short Term</v>
      </c>
      <c r="P200" s="21" t="str">
        <f t="shared" si="26"/>
        <v>Mid Value</v>
      </c>
      <c r="Q200" s="21" t="str">
        <f t="shared" si="27"/>
        <v>Short Term-Mid Value</v>
      </c>
    </row>
    <row r="201" spans="2:17" x14ac:dyDescent="0.3">
      <c r="B201" s="1">
        <v>8737</v>
      </c>
      <c r="C201" s="1">
        <v>335</v>
      </c>
      <c r="D201" s="1" t="s">
        <v>359</v>
      </c>
      <c r="E201" s="1" t="s">
        <v>568</v>
      </c>
      <c r="F201" s="1" t="s">
        <v>14</v>
      </c>
      <c r="G201" s="1">
        <v>68886</v>
      </c>
      <c r="H201" s="1" t="s">
        <v>954</v>
      </c>
      <c r="I201" s="1" t="s">
        <v>951</v>
      </c>
      <c r="J201" s="1" t="s">
        <v>1539</v>
      </c>
      <c r="K201" s="1" t="s">
        <v>1630</v>
      </c>
      <c r="L201" s="3">
        <v>30974</v>
      </c>
      <c r="M201" s="3">
        <v>35261</v>
      </c>
      <c r="N201" s="21">
        <f t="shared" si="24"/>
        <v>11</v>
      </c>
      <c r="O201" s="21" t="str">
        <f t="shared" si="25"/>
        <v>Long Term</v>
      </c>
      <c r="P201" s="21" t="str">
        <f t="shared" si="26"/>
        <v>High Value</v>
      </c>
      <c r="Q201" s="21" t="str">
        <f t="shared" si="27"/>
        <v>Long Term-High Value</v>
      </c>
    </row>
    <row r="202" spans="2:17" x14ac:dyDescent="0.3">
      <c r="B202" s="1">
        <v>2104</v>
      </c>
      <c r="C202" s="1">
        <v>784</v>
      </c>
      <c r="D202" s="1" t="s">
        <v>361</v>
      </c>
      <c r="E202" s="1" t="s">
        <v>569</v>
      </c>
      <c r="F202" s="1" t="s">
        <v>11</v>
      </c>
      <c r="G202" s="1">
        <v>41456</v>
      </c>
      <c r="H202" s="1" t="s">
        <v>948</v>
      </c>
      <c r="I202" s="1" t="s">
        <v>949</v>
      </c>
      <c r="J202" s="1" t="s">
        <v>1809</v>
      </c>
      <c r="K202" s="1" t="s">
        <v>1629</v>
      </c>
      <c r="L202" s="3">
        <v>34491</v>
      </c>
      <c r="M202" s="3">
        <v>39592</v>
      </c>
      <c r="N202" s="21">
        <f t="shared" si="24"/>
        <v>13</v>
      </c>
      <c r="O202" s="21" t="str">
        <f t="shared" si="25"/>
        <v>Long Term</v>
      </c>
      <c r="P202" s="21" t="str">
        <f t="shared" si="26"/>
        <v>Mid Value</v>
      </c>
      <c r="Q202" s="21" t="str">
        <f t="shared" si="27"/>
        <v>Long Term-Mid Value</v>
      </c>
    </row>
    <row r="203" spans="2:17" x14ac:dyDescent="0.3">
      <c r="B203" s="1">
        <v>1702</v>
      </c>
      <c r="C203" s="1">
        <v>683</v>
      </c>
      <c r="D203" s="1" t="s">
        <v>363</v>
      </c>
      <c r="E203" s="1" t="s">
        <v>570</v>
      </c>
      <c r="F203" s="1" t="s">
        <v>11</v>
      </c>
      <c r="G203" s="1">
        <v>39488</v>
      </c>
      <c r="H203" s="1" t="s">
        <v>954</v>
      </c>
      <c r="I203" s="1" t="s">
        <v>951</v>
      </c>
      <c r="J203" s="1" t="s">
        <v>1539</v>
      </c>
      <c r="K203" s="1" t="s">
        <v>1629</v>
      </c>
      <c r="L203" s="3">
        <v>40408</v>
      </c>
      <c r="M203" s="3">
        <v>46382</v>
      </c>
      <c r="N203" s="21">
        <f t="shared" si="24"/>
        <v>16</v>
      </c>
      <c r="O203" s="21" t="str">
        <f t="shared" si="25"/>
        <v>Long Term</v>
      </c>
      <c r="P203" s="21" t="str">
        <f t="shared" si="26"/>
        <v>Mid Value</v>
      </c>
      <c r="Q203" s="21" t="str">
        <f t="shared" si="27"/>
        <v>Long Term-Mid Value</v>
      </c>
    </row>
    <row r="204" spans="2:17" x14ac:dyDescent="0.3">
      <c r="B204" s="1">
        <v>8933</v>
      </c>
      <c r="C204" s="1">
        <v>536</v>
      </c>
      <c r="D204" s="1" t="s">
        <v>365</v>
      </c>
      <c r="E204" s="1" t="s">
        <v>571</v>
      </c>
      <c r="F204" s="1" t="s">
        <v>14</v>
      </c>
      <c r="G204" s="1">
        <v>75362</v>
      </c>
      <c r="H204" s="1" t="s">
        <v>948</v>
      </c>
      <c r="I204" s="1" t="s">
        <v>951</v>
      </c>
      <c r="J204" s="1" t="s">
        <v>1810</v>
      </c>
      <c r="K204" s="1" t="s">
        <v>1630</v>
      </c>
      <c r="L204" s="3">
        <v>40030</v>
      </c>
      <c r="M204" s="3">
        <v>41940</v>
      </c>
      <c r="N204" s="21">
        <f t="shared" si="24"/>
        <v>5</v>
      </c>
      <c r="O204" s="21" t="str">
        <f t="shared" si="25"/>
        <v>Short Term</v>
      </c>
      <c r="P204" s="21" t="str">
        <f t="shared" si="26"/>
        <v>High Value</v>
      </c>
      <c r="Q204" s="21" t="str">
        <f t="shared" si="27"/>
        <v>Short Term-High Value</v>
      </c>
    </row>
    <row r="205" spans="2:17" x14ac:dyDescent="0.3">
      <c r="B205" s="1">
        <v>3624</v>
      </c>
      <c r="C205" s="1">
        <v>142</v>
      </c>
      <c r="D205" s="1" t="s">
        <v>367</v>
      </c>
      <c r="E205" s="1" t="s">
        <v>572</v>
      </c>
      <c r="F205" s="1" t="s">
        <v>8</v>
      </c>
      <c r="G205" s="1">
        <v>73137</v>
      </c>
      <c r="H205" s="1" t="s">
        <v>948</v>
      </c>
      <c r="I205" s="1" t="s">
        <v>949</v>
      </c>
      <c r="J205" s="1" t="s">
        <v>1811</v>
      </c>
      <c r="K205" s="1" t="s">
        <v>1630</v>
      </c>
      <c r="L205" s="3">
        <v>42858</v>
      </c>
      <c r="M205" s="3">
        <v>44812</v>
      </c>
      <c r="N205" s="21">
        <f t="shared" si="24"/>
        <v>5</v>
      </c>
      <c r="O205" s="21" t="str">
        <f t="shared" si="25"/>
        <v>Short Term</v>
      </c>
      <c r="P205" s="21" t="str">
        <f t="shared" si="26"/>
        <v>High Value</v>
      </c>
      <c r="Q205" s="21" t="str">
        <f t="shared" si="27"/>
        <v>Short Term-High Value</v>
      </c>
    </row>
    <row r="206" spans="2:17" x14ac:dyDescent="0.3">
      <c r="B206" s="1">
        <v>4892</v>
      </c>
      <c r="C206" s="1">
        <v>617</v>
      </c>
      <c r="D206" s="1" t="s">
        <v>369</v>
      </c>
      <c r="E206" s="1" t="s">
        <v>573</v>
      </c>
      <c r="F206" s="1" t="s">
        <v>11</v>
      </c>
      <c r="G206" s="1">
        <v>77570</v>
      </c>
      <c r="H206" s="1" t="s">
        <v>954</v>
      </c>
      <c r="I206" s="1" t="s">
        <v>949</v>
      </c>
      <c r="J206" s="1" t="s">
        <v>1539</v>
      </c>
      <c r="K206" s="1" t="s">
        <v>1630</v>
      </c>
      <c r="L206" s="3">
        <v>33099</v>
      </c>
      <c r="M206" s="3">
        <v>34310</v>
      </c>
      <c r="N206" s="21">
        <f t="shared" si="24"/>
        <v>3</v>
      </c>
      <c r="O206" s="21" t="str">
        <f t="shared" si="25"/>
        <v>Short Term</v>
      </c>
      <c r="P206" s="21" t="str">
        <f t="shared" si="26"/>
        <v>High Value</v>
      </c>
      <c r="Q206" s="21" t="str">
        <f t="shared" si="27"/>
        <v>Short Term-High Value</v>
      </c>
    </row>
  </sheetData>
  <mergeCells count="2">
    <mergeCell ref="D2:O2"/>
    <mergeCell ref="D3:O4"/>
  </mergeCells>
  <phoneticPr fontId="1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A1257-145D-48C7-BFC4-4F8C23CCB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Data_Sheet</vt:lpstr>
      <vt:lpstr>2_3</vt:lpstr>
      <vt:lpstr>4</vt:lpstr>
      <vt:lpstr>5</vt:lpstr>
      <vt:lpstr>6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21_data</vt:lpstr>
      <vt:lpstr>21_Forecast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2024-03-19T11:58:01Z</dcterms:created>
  <dcterms:modified xsi:type="dcterms:W3CDTF">2024-03-23T16:15:51Z</dcterms:modified>
</cp:coreProperties>
</file>