
<file path=[Content_Types].xml><?xml version="1.0" encoding="utf-8"?>
<Types xmlns="http://schemas.openxmlformats.org/package/2006/content-types">
  <Override PartName="/xl/charts/colors57.xml" ContentType="application/vnd.ms-office.chartcolorstyle+xml"/>
  <Override PartName="/xl/charts/style58.xml" ContentType="application/vnd.ms-office.chartstyl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omments8.xml" ContentType="application/vnd.openxmlformats-officedocument.spreadsheetml.comments+xml"/>
  <Override PartName="/xl/charts/colors46.xml" ContentType="application/vnd.ms-office.chartcolorstyle+xml"/>
  <Override PartName="/xl/charts/style47.xml" ContentType="application/vnd.ms-office.chartstyle+xml"/>
  <Override PartName="/xl/charts/style6.xml" ContentType="application/vnd.ms-office.chartstyle+xml"/>
  <Override PartName="/xl/charts/colors35.xml" ContentType="application/vnd.ms-office.chartcolorstyle+xml"/>
  <Override PartName="/xl/charts/colors82.xml" ContentType="application/vnd.ms-office.chartcolorstyle+xml"/>
  <Override PartName="/xl/charts/colors24.xml" ContentType="application/vnd.ms-office.chartcolorstyle+xml"/>
  <Override PartName="/xl/charts/colors71.xml" ContentType="application/vnd.ms-office.chartcolorstyle+xml"/>
  <Override PartName="/xl/charts/style36.xml" ContentType="application/vnd.ms-office.chartstyle+xml"/>
  <Override PartName="/xl/charts/style83.xml" ContentType="application/vnd.ms-office.chartstyle+xml"/>
  <Override PartName="/xl/charts/style25.xml" ContentType="application/vnd.ms-office.chartstyle+xml"/>
  <Override PartName="/xl/charts/style72.xml" ContentType="application/vnd.ms-office.chartstyle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olors13.xml" ContentType="application/vnd.ms-office.chartcolorstyle+xml"/>
  <Override PartName="/xl/charts/colors60.xml" ContentType="application/vnd.ms-office.chartcolorstyle+xml"/>
  <Override PartName="/xl/charts/colors9.xml" ContentType="application/vnd.ms-office.chartcolorstyle+xml"/>
  <Override PartName="/xl/charts/style14.xml" ContentType="application/vnd.ms-office.chartstyle+xml"/>
  <Override PartName="/xl/charts/style61.xml" ContentType="application/vnd.ms-office.chartstyle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style50.xml" ContentType="application/vnd.ms-office.chartstyle+xml"/>
  <Override PartName="/xl/charts/chart16.xml" ContentType="application/vnd.openxmlformats-officedocument.drawingml.chart+xml"/>
  <Override PartName="/xl/charts/chart6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omments10.xml" ContentType="application/vnd.openxmlformats-officedocument.spreadsheetml.comments+xml"/>
  <Override PartName="/xl/charts/colors87.xml" ContentType="application/vnd.ms-office.chartcolorstyle+xml"/>
  <Override PartName="/xl/charts/colors1.xml" ContentType="application/vnd.ms-office.chartcolorstyle+xml"/>
  <Override PartName="/xl/charts/style88.xml" ContentType="application/vnd.ms-office.chartstyle+xml"/>
  <Override PartName="/xl/charts/colors29.xml" ContentType="application/vnd.ms-office.chartcolorstyle+xml"/>
  <Override PartName="/xl/charts/colors76.xml" ContentType="application/vnd.ms-office.chartcolorstyle+xml"/>
  <Override PartName="/xl/charts/style77.xml" ContentType="application/vnd.ms-office.chartstyle+xml"/>
  <Override PartName="/xl/drawings/drawing7.xml" ContentType="application/vnd.openxmlformats-officedocument.drawing+xml"/>
  <Override PartName="/xl/charts/colors18.xml" ContentType="application/vnd.ms-office.chartcolorstyle+xml"/>
  <Override PartName="/xl/charts/colors65.xml" ContentType="application/vnd.ms-office.chartcolorstyle+xml"/>
  <Override PartName="/xl/charts/style19.xml" ContentType="application/vnd.ms-office.chartstyle+xml"/>
  <Override PartName="/xl/charts/style66.xml" ContentType="application/vnd.ms-office.chartstyle+xml"/>
  <Override PartName="/xl/charts/style55.xml" ContentType="application/vnd.ms-office.chartstyle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olors54.xml" ContentType="application/vnd.ms-office.chartcolorstyle+xml"/>
  <Override PartName="/xl/charts/colors43.xml" ContentType="application/vnd.ms-office.chartcolorstyle+xml"/>
  <Override PartName="/xl/charts/colors90.xml" ContentType="application/vnd.ms-office.chartcolorstyle+xml"/>
  <Override PartName="/xl/charts/style44.xml" ContentType="application/vnd.ms-office.chartstyle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style3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style80.xml" ContentType="application/vnd.ms-office.chartstyle+xml"/>
  <Override PartName="/docProps/app.xml" ContentType="application/vnd.openxmlformats-officedocument.extended-properties+xml"/>
  <Override PartName="/xl/charts/chart46.xml" ContentType="application/vnd.openxmlformats-officedocument.drawingml.chart+xml"/>
  <Override PartName="/xl/charts/chart93.xml" ContentType="application/vnd.openxmlformats-officedocument.drawingml.chart+xml"/>
  <Override PartName="/xl/charts/colors21.xml" ContentType="application/vnd.ms-office.chartcolorstyle+xml"/>
  <Override PartName="/xl/charts/colors6.xml" ContentType="application/vnd.ms-office.chartcolorstyle+xml"/>
  <Override PartName="/xl/charts/style22.xml" ContentType="application/vnd.ms-office.chartstyle+xml"/>
  <Override PartName="/xl/charts/chart35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charts/colors10.xml" ContentType="application/vnd.ms-office.chartcolorstyle+xml"/>
  <Override PartName="/xl/charts/style11.xml" ContentType="application/vnd.ms-office.chartstyle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71.xml" ContentType="application/vnd.openxmlformats-officedocument.drawingml.chart+xml"/>
  <Override PartName="/xl/charts/chart60.xml" ContentType="application/vnd.openxmlformats-officedocument.drawingml.chart+xml"/>
  <Override PartName="/xl/charts/colors59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style38.xml" ContentType="application/vnd.ms-office.chartstyle+xml"/>
  <Override PartName="/xl/charts/style85.xml" ContentType="application/vnd.ms-office.chartstyle+xml"/>
  <Override PartName="/xl/charts/style27.xml" ContentType="application/vnd.ms-office.chartstyle+xml"/>
  <Override PartName="/xl/charts/style74.xml" ContentType="application/vnd.ms-office.chartstyle+xml"/>
  <Override PartName="/xl/charts/colors37.xml" ContentType="application/vnd.ms-office.chartcolorstyle+xml"/>
  <Override PartName="/xl/charts/colors84.xml" ContentType="application/vnd.ms-office.chartcolorstyle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harts/style16.xml" ContentType="application/vnd.ms-office.chartstyle+xml"/>
  <Override PartName="/xl/charts/style63.xml" ContentType="application/vnd.ms-office.chartstyle+xml"/>
  <Override PartName="/xl/charts/colors26.xml" ContentType="application/vnd.ms-office.chartcolorstyle+xml"/>
  <Override PartName="/xl/charts/colors73.xml" ContentType="application/vnd.ms-office.chartcolorstyle+xml"/>
  <Override PartName="/xl/charts/colors15.xml" ContentType="application/vnd.ms-office.chartcolorstyle+xml"/>
  <Override PartName="/xl/charts/colors62.xml" ContentType="application/vnd.ms-office.chartcolorstyle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style52.xml" ContentType="application/vnd.ms-office.chartstyle+xml"/>
  <Override PartName="/xl/charts/colors51.xml" ContentType="application/vnd.ms-office.chartcolorstyle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65.xml" ContentType="application/vnd.openxmlformats-officedocument.drawingml.chart+xml"/>
  <Override PartName="/xl/charts/style41.xml" ContentType="application/vnd.ms-office.chartstyle+xml"/>
  <Override PartName="/xl/charts/style30.xml" ContentType="application/vnd.ms-office.chartstyle+xml"/>
  <Override PartName="/xl/charts/colors40.xml" ContentType="application/vnd.ms-office.chartcolorstyle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olors3.xml" ContentType="application/vnd.ms-office.chartcolorstyle+xml"/>
  <Override PartName="/xl/charts/colors89.xml" ContentType="application/vnd.ms-office.chartcolorstyle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style79.xml" ContentType="application/vnd.ms-office.chartstyle+xml"/>
  <Override PartName="/xl/charts/colors78.xml" ContentType="application/vnd.ms-office.chartcolorsty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style68.xml" ContentType="application/vnd.ms-office.chartstyle+xml"/>
  <Override PartName="/xl/charts/style39.xml" ContentType="application/vnd.ms-office.chartstyle+xml"/>
  <Override PartName="/xl/charts/style86.xml" ContentType="application/vnd.ms-office.chartstyle+xml"/>
  <Override PartName="/xl/charts/style9.xml" ContentType="application/vnd.ms-office.chartstyle+xml"/>
  <Override PartName="/xl/charts/colors38.xml" ContentType="application/vnd.ms-office.chartcolorstyle+xml"/>
  <Override PartName="/xl/charts/colors67.xml" ContentType="application/vnd.ms-office.chartcolorstyle+xml"/>
  <Override PartName="/xl/charts/colors85.xml" ContentType="application/vnd.ms-office.chartcolorstyle+xml"/>
  <Override PartName="/xl/charts/colors49.xml" ContentType="application/vnd.ms-office.chartcolorstyle+xml"/>
  <Override PartName="/xl/charts/chart99.xml" ContentType="application/vnd.openxmlformats-officedocument.drawingml.chart+xml"/>
  <Override PartName="/xl/charts/style28.xml" ContentType="application/vnd.ms-office.chartstyle+xml"/>
  <Override PartName="/xl/charts/style57.xml" ContentType="application/vnd.ms-office.chartstyle+xml"/>
  <Override PartName="/xl/charts/style75.xml" ContentType="application/vnd.ms-office.chartstyle+xml"/>
  <Override PartName="/xl/charts/style46.xml" ContentType="application/vnd.ms-office.chartstyle+xml"/>
  <Override PartName="/xl/charts/colors56.xml" ContentType="application/vnd.ms-office.chartcolorstyle+xml"/>
  <Override PartName="/xl/charts/colors27.xml" ContentType="application/vnd.ms-office.chartcolorstyle+xml"/>
  <Override PartName="/xl/charts/colors45.xml" ContentType="application/vnd.ms-office.chartcolorstyle+xml"/>
  <Override PartName="/xl/charts/colors74.xml" ContentType="application/vnd.ms-office.chartcolorstyle+xml"/>
  <Override PartName="/xl/worksheets/sheet6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style17.xml" ContentType="application/vnd.ms-office.chartstyle+xml"/>
  <Override PartName="/xl/charts/style35.xml" ContentType="application/vnd.ms-office.chartstyle+xml"/>
  <Override PartName="/xl/charts/style64.xml" ContentType="application/vnd.ms-office.chartstyle+xml"/>
  <Override PartName="/xl/charts/style82.xml" ContentType="application/vnd.ms-office.chartstyle+xml"/>
  <Override PartName="/xl/charts/style53.xml" ContentType="application/vnd.ms-office.chartstyle+xml"/>
  <Override PartName="/xl/charts/style5.xml" ContentType="application/vnd.ms-office.chartstyle+xml"/>
  <Override PartName="/xl/charts/colors16.xml" ContentType="application/vnd.ms-office.chartcolorstyle+xml"/>
  <Override PartName="/xl/charts/colors34.xml" ContentType="application/vnd.ms-office.chartcolorstyle+xml"/>
  <Override PartName="/xl/charts/colors63.xml" ContentType="application/vnd.ms-office.chartcolorstyle+xml"/>
  <Override PartName="/xl/charts/colors81.xml" ContentType="application/vnd.ms-office.chartcolorstyle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olors8.xml" ContentType="application/vnd.ms-office.chartcolorstyle+xml"/>
  <Override PartName="/xl/charts/style24.xml" ContentType="application/vnd.ms-office.chartstyle+xml"/>
  <Override PartName="/xl/charts/style71.xml" ContentType="application/vnd.ms-office.chartstyle+xml"/>
  <Override PartName="/xl/charts/style42.xml" ContentType="application/vnd.ms-office.chartstyle+xml"/>
  <Override PartName="/xl/charts/style1.xml" ContentType="application/vnd.ms-office.chartstyle+xml"/>
  <Override PartName="/xl/charts/colors52.xml" ContentType="application/vnd.ms-office.chartcolorstyle+xml"/>
  <Override PartName="/xl/charts/colors23.xml" ContentType="application/vnd.ms-office.chartcolorstyle+xml"/>
  <Override PartName="/xl/charts/colors41.xml" ContentType="application/vnd.ms-office.chartcolorstyle+xml"/>
  <Override PartName="/xl/charts/colors70.xml" ContentType="application/vnd.ms-office.chartcolorsty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style13.xml" ContentType="application/vnd.ms-office.chartstyle+xml"/>
  <Override PartName="/xl/charts/style31.xml" ContentType="application/vnd.ms-office.chartstyle+xml"/>
  <Override PartName="/xl/charts/style60.xml" ContentType="application/vnd.ms-office.chartstyle+xml"/>
  <Override PartName="/xl/charts/colors12.xml" ContentType="application/vnd.ms-office.chartcolor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olors4.xml" ContentType="application/vnd.ms-office.chartcolorstyle+xml"/>
  <Override PartName="/xl/charts/style20.xml" ContentType="application/vnd.ms-office.chartstyle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olors79.xml" ContentType="application/vnd.ms-office.chartcolorstyle+xml"/>
  <Override PartName="/xl/charts/colors68.xml" ContentType="application/vnd.ms-office.chartcolorstyle+xml"/>
  <Override PartName="/xl/charts/style69.xml" ContentType="application/vnd.ms-office.chartstyle+xml"/>
  <Override PartName="/xl/charts/colors39.xml" ContentType="application/vnd.ms-office.chartcolorstyle+xml"/>
  <Override PartName="/xl/charts/colors86.xml" ContentType="application/vnd.ms-office.chartcolorstyle+xml"/>
  <Override PartName="/xl/charts/style87.xml" ContentType="application/vnd.ms-office.chartstyle+xml"/>
  <Override PartName="/xl/charts/style29.xml" ContentType="application/vnd.ms-office.chartstyle+xml"/>
  <Override PartName="/xl/charts/style76.xml" ContentType="application/vnd.ms-office.chartstyle+xml"/>
  <Override PartName="/xl/drawings/drawing6.xml" ContentType="application/vnd.openxmlformats-officedocument.drawing+xml"/>
  <Override PartName="/xl/charts/colors28.xml" ContentType="application/vnd.ms-office.chartcolorstyle+xml"/>
  <Override PartName="/xl/charts/colors75.xml" ContentType="application/vnd.ms-office.chartcolorstyle+xml"/>
  <Override PartName="/xl/charts/colors17.xml" ContentType="application/vnd.ms-office.chartcolorstyle+xml"/>
  <Override PartName="/xl/charts/colors64.xml" ContentType="application/vnd.ms-office.chartcolorstyle+xml"/>
  <Override PartName="/xl/charts/style18.xml" ContentType="application/vnd.ms-office.chartstyle+xml"/>
  <Override PartName="/xl/charts/style65.xml" ContentType="application/vnd.ms-office.chartstyle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olors53.xml" ContentType="application/vnd.ms-office.chartcolorstyle+xml"/>
  <Override PartName="/xl/charts/style54.xml" ContentType="application/vnd.ms-office.chartstyle+xml"/>
  <Override PartName="/xl/comments4.xml" ContentType="application/vnd.openxmlformats-officedocument.spreadsheetml.comments+xml"/>
  <Override PartName="/xl/charts/chart67.xml" ContentType="application/vnd.openxmlformats-officedocument.drawingml.chart+xml"/>
  <Override PartName="/xl/charts/colors42.xml" ContentType="application/vnd.ms-office.chartcolorstyle+xml"/>
  <Override PartName="/xl/charts/style43.xml" ContentType="application/vnd.ms-office.chartstyle+xml"/>
  <Override PartName="/xl/charts/style90.xml" ContentType="application/vnd.ms-office.chartstyle+xml"/>
  <Override PartName="/xl/charts/style32.xml" ContentType="application/vnd.ms-office.chartstyle+xml"/>
  <Override PartName="/xl/charts/style2.xml" ContentType="application/vnd.ms-office.chartstyle+xml"/>
  <Override PartName="/xl/charts/chart56.xml" ContentType="application/vnd.openxmlformats-officedocument.drawingml.chart+xml"/>
  <Override PartName="/xl/charts/colors3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2.xml" ContentType="application/vnd.openxmlformats-officedocument.drawingml.chart+xml"/>
  <Override PartName="/xl/charts/colors69.xml" ContentType="application/vnd.ms-office.chartcolorstyle+xml"/>
  <Default Extension="bin" ContentType="application/vnd.openxmlformats-officedocument.spreadsheetml.printerSettings"/>
  <Override PartName="/xl/charts/colors58.xml" ContentType="application/vnd.ms-office.chartcolorstyle+xml"/>
  <Override PartName="/xl/charts/colors47.xml" ContentType="application/vnd.ms-office.chartcolorstyle+xml"/>
  <Override PartName="/xl/charts/style59.xml" ContentType="application/vnd.ms-office.chartstyle+xml"/>
  <Override PartName="/xl/charts/style48.xml" ContentType="application/vnd.ms-office.chartstyle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harts/colors36.xml" ContentType="application/vnd.ms-office.chartcolorstyle+xml"/>
  <Override PartName="/xl/charts/colors83.xml" ContentType="application/vnd.ms-office.chartcolorstyle+xml"/>
  <Override PartName="/xl/charts/style37.xml" ContentType="application/vnd.ms-office.chartstyle+xml"/>
  <Override PartName="/xl/charts/style84.xml" ContentType="application/vnd.ms-office.chartstyle+xml"/>
  <Override PartName="/xl/charts/style7.xml" ContentType="application/vnd.ms-office.chartstyle+xml"/>
  <Override PartName="/xl/charts/chart97.xml" ContentType="application/vnd.openxmlformats-officedocument.drawingml.chart+xml"/>
  <Override PartName="/xl/charts/colors25.xml" ContentType="application/vnd.ms-office.chartcolorstyle+xml"/>
  <Override PartName="/xl/charts/colors72.xml" ContentType="application/vnd.ms-office.chartcolorstyle+xml"/>
  <Override PartName="/xl/charts/style26.xml" ContentType="application/vnd.ms-office.chartstyle+xml"/>
  <Override PartName="/xl/charts/style73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86.xml" ContentType="application/vnd.openxmlformats-officedocument.drawingml.chart+xml"/>
  <Override PartName="/xl/charts/colors14.xml" ContentType="application/vnd.ms-office.chartcolorstyle+xml"/>
  <Override PartName="/xl/charts/colors61.xml" ContentType="application/vnd.ms-office.chartcolorstyle+xml"/>
  <Override PartName="/xl/charts/style15.xml" ContentType="application/vnd.ms-office.chartstyle+xml"/>
  <Override PartName="/xl/charts/style62.xml" ContentType="application/vnd.ms-office.chartstyle+xml"/>
  <Override PartName="/xl/charts/style51.xml" ContentType="application/vnd.ms-office.chartstyle+xml"/>
  <Override PartName="/xl/charts/chart28.xml" ContentType="application/vnd.openxmlformats-officedocument.drawingml.chart+xml"/>
  <Override PartName="/xl/charts/chart75.xml" ContentType="application/vnd.openxmlformats-officedocument.drawingml.chart+xml"/>
  <Override PartName="/xl/charts/colors50.xml" ContentType="application/vnd.ms-office.chartcolorstyle+xml"/>
  <Override PartName="/xl/charts/style40.xml" ContentType="application/vnd.ms-office.chartstyle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olors2.xml" ContentType="application/vnd.ms-office.chartcolorstyle+xml"/>
  <Override PartName="/xl/charts/chart31.xml" ContentType="application/vnd.openxmlformats-officedocument.drawingml.chart+xml"/>
  <Override PartName="/xl/comments11.xml" ContentType="application/vnd.openxmlformats-officedocument.spreadsheetml.comments+xml"/>
  <Override PartName="/xl/charts/colors88.xml" ContentType="application/vnd.ms-office.chartcolorstyle+xml"/>
  <Override PartName="/xl/charts/style89.xml" ContentType="application/vnd.ms-office.chartstyle+xml"/>
  <Override PartName="/xl/charts/style78.xml" ContentType="application/vnd.ms-office.chartstyle+xml"/>
  <Override PartName="/docProps/core.xml" ContentType="application/vnd.openxmlformats-package.core-properties+xml"/>
  <Override PartName="/xl/charts/chart20.xml" ContentType="application/vnd.openxmlformats-officedocument.drawingml.chart+xml"/>
  <Override PartName="/xl/charts/style67.xml" ContentType="application/vnd.ms-office.chartstyle+xml"/>
  <Override PartName="/xl/charts/colors77.xml" ContentType="application/vnd.ms-office.chartcolorstyle+xml"/>
  <Override PartName="/xl/charts/colors19.xml" ContentType="application/vnd.ms-office.chartcolorstyle+xml"/>
  <Override PartName="/xl/charts/colors66.xml" ContentType="application/vnd.ms-office.chartcolor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style56.xml" ContentType="application/vnd.ms-office.chartstyle+xml"/>
  <Override PartName="/xl/charts/colors55.xml" ContentType="application/vnd.ms-office.chartcolorsty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harts/chart69.xml" ContentType="application/vnd.openxmlformats-officedocument.drawingml.chart+xml"/>
  <Override PartName="/xl/charts/style4.xml" ContentType="application/vnd.ms-office.chartstyle+xml"/>
  <Override PartName="/xl/charts/style45.xml" ContentType="application/vnd.ms-office.chartstyle+xml"/>
  <Override PartName="/xl/charts/colors44.xml" ContentType="application/vnd.ms-office.chartcolorstyle+xml"/>
  <Default Extension="rels" ContentType="application/vnd.openxmlformats-package.relationships+xml"/>
  <Override PartName="/xl/charts/chart58.xml" ContentType="application/vnd.openxmlformats-officedocument.drawingml.chart+xml"/>
  <Override PartName="/xl/charts/style34.xml" ContentType="application/vnd.ms-office.chartstyle+xml"/>
  <Override PartName="/xl/charts/style81.xml" ContentType="application/vnd.ms-office.chartstyle+xml"/>
  <Override PartName="/xl/charts/style23.xml" ContentType="application/vnd.ms-office.chartstyle+xml"/>
  <Override PartName="/xl/charts/style70.xml" ContentType="application/vnd.ms-office.chartstyle+xml"/>
  <Override PartName="/xl/charts/colors33.xml" ContentType="application/vnd.ms-office.chartcolorstyle+xml"/>
  <Override PartName="/xl/charts/colors80.xml" ContentType="application/vnd.ms-office.chartcolorstyle+xml"/>
  <Override PartName="/xl/charts/colors22.xml" ContentType="application/vnd.ms-office.chartcolorstyle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7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 tabRatio="824" activeTab="10"/>
  </bookViews>
  <sheets>
    <sheet name="Leerling TestKees" sheetId="1" r:id="rId1"/>
    <sheet name="Thom" sheetId="4" r:id="rId2"/>
    <sheet name="Floris" sheetId="5" r:id="rId3"/>
    <sheet name="Patrick" sheetId="6" r:id="rId4"/>
    <sheet name="Tarik" sheetId="7" r:id="rId5"/>
    <sheet name="Rudyard" sheetId="8" r:id="rId6"/>
    <sheet name="Tim" sheetId="9" r:id="rId7"/>
    <sheet name="Yannick" sheetId="10" r:id="rId8"/>
    <sheet name="Kees" sheetId="11" r:id="rId9"/>
    <sheet name="Steven" sheetId="12" r:id="rId10"/>
    <sheet name="Thijmen" sheetId="14" r:id="rId11"/>
  </sheets>
  <definedNames>
    <definedName name="_xlnm.Print_Area" localSheetId="2">Floris!$AD$1:$AK$10</definedName>
    <definedName name="_xlnm.Print_Area" localSheetId="8">Kees!$AD$1:$AK$10</definedName>
    <definedName name="_xlnm.Print_Area" localSheetId="0">'Leerling TestKees'!$AD$1:$AK$10</definedName>
    <definedName name="_xlnm.Print_Area" localSheetId="3">Patrick!$AD$1:$AK$10</definedName>
    <definedName name="_xlnm.Print_Area" localSheetId="5">Rudyard!$AD$1:$AK$10</definedName>
    <definedName name="_xlnm.Print_Area" localSheetId="9">Steven!$AD$1:$AK$10</definedName>
    <definedName name="_xlnm.Print_Area" localSheetId="4">Tarik!$AD$1:$AK$10</definedName>
    <definedName name="_xlnm.Print_Area" localSheetId="10">Thijmen!$AD$1:$AK$10</definedName>
    <definedName name="_xlnm.Print_Area" localSheetId="1">Thom!$AD$1:$AK$10</definedName>
    <definedName name="_xlnm.Print_Area" localSheetId="6">Tim!$AD$1:$AK$10</definedName>
    <definedName name="_xlnm.Print_Area" localSheetId="7">Yannick!$AD$1:$AK$10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4"/>
  <c r="D199"/>
  <c r="D198"/>
  <c r="D197"/>
  <c r="I196"/>
  <c r="D196"/>
  <c r="I195"/>
  <c r="E195"/>
  <c r="D195"/>
  <c r="I194"/>
  <c r="E194"/>
  <c r="D194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181" s="1"/>
  <c r="H182" s="1"/>
  <c r="I182"/>
  <c r="D182"/>
  <c r="D181"/>
  <c r="D175"/>
  <c r="D174"/>
  <c r="D173"/>
  <c r="D172"/>
  <c r="I171"/>
  <c r="D171"/>
  <c r="I170"/>
  <c r="E170"/>
  <c r="D170"/>
  <c r="I169"/>
  <c r="E169"/>
  <c r="D169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I168" s="1"/>
  <c r="I157"/>
  <c r="D157"/>
  <c r="H156"/>
  <c r="H157" s="1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I143" s="1"/>
  <c r="I132"/>
  <c r="D132"/>
  <c r="H131"/>
  <c r="H132" s="1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I118" s="1"/>
  <c r="I107"/>
  <c r="D107"/>
  <c r="H106"/>
  <c r="H107" s="1"/>
  <c r="D106"/>
  <c r="D100"/>
  <c r="D99"/>
  <c r="D98"/>
  <c r="D97"/>
  <c r="I96"/>
  <c r="D96"/>
  <c r="I95"/>
  <c r="E95"/>
  <c r="D95"/>
  <c r="I94"/>
  <c r="H100" s="1"/>
  <c r="AI9" s="1"/>
  <c r="E94"/>
  <c r="D94"/>
  <c r="D93"/>
  <c r="D92"/>
  <c r="D91"/>
  <c r="I90"/>
  <c r="H90"/>
  <c r="D90"/>
  <c r="I89"/>
  <c r="H89"/>
  <c r="D89"/>
  <c r="I88"/>
  <c r="H88"/>
  <c r="D88"/>
  <c r="D87"/>
  <c r="D86"/>
  <c r="D85"/>
  <c r="D84"/>
  <c r="D83"/>
  <c r="AB82"/>
  <c r="H81" s="1"/>
  <c r="H82" s="1"/>
  <c r="H83" s="1"/>
  <c r="H84" s="1"/>
  <c r="H85" s="1"/>
  <c r="H86" s="1"/>
  <c r="H87" s="1"/>
  <c r="D82"/>
  <c r="G81"/>
  <c r="D81"/>
  <c r="B76"/>
  <c r="D75"/>
  <c r="D74"/>
  <c r="D73"/>
  <c r="D72"/>
  <c r="I71"/>
  <c r="D71"/>
  <c r="I70"/>
  <c r="E70"/>
  <c r="D70"/>
  <c r="I69"/>
  <c r="H75" s="1"/>
  <c r="AI8" s="1"/>
  <c r="E69"/>
  <c r="D69"/>
  <c r="D68"/>
  <c r="D67"/>
  <c r="D66"/>
  <c r="I65"/>
  <c r="H65"/>
  <c r="D65"/>
  <c r="I64"/>
  <c r="H64"/>
  <c r="D64"/>
  <c r="I63"/>
  <c r="H63"/>
  <c r="D63"/>
  <c r="I62"/>
  <c r="H62"/>
  <c r="D62"/>
  <c r="I61"/>
  <c r="H61"/>
  <c r="D61"/>
  <c r="I60"/>
  <c r="H60"/>
  <c r="D60"/>
  <c r="I59"/>
  <c r="H59"/>
  <c r="D59"/>
  <c r="I58"/>
  <c r="H58"/>
  <c r="D58"/>
  <c r="AB57"/>
  <c r="G56" s="1"/>
  <c r="I57"/>
  <c r="H57"/>
  <c r="D57"/>
  <c r="D56"/>
  <c r="B51"/>
  <c r="D50"/>
  <c r="D49"/>
  <c r="D48"/>
  <c r="D47"/>
  <c r="I46"/>
  <c r="D46"/>
  <c r="I45"/>
  <c r="E45"/>
  <c r="D45"/>
  <c r="I44"/>
  <c r="H50" s="1"/>
  <c r="AI7" s="1"/>
  <c r="E44"/>
  <c r="D44"/>
  <c r="D43"/>
  <c r="D42"/>
  <c r="D41"/>
  <c r="I40"/>
  <c r="H40"/>
  <c r="D40"/>
  <c r="I39"/>
  <c r="H39"/>
  <c r="D39"/>
  <c r="I38"/>
  <c r="H38"/>
  <c r="D38"/>
  <c r="D37"/>
  <c r="D36"/>
  <c r="D35"/>
  <c r="D34"/>
  <c r="D33"/>
  <c r="AB32"/>
  <c r="I43" s="1"/>
  <c r="AE7" s="1"/>
  <c r="D32"/>
  <c r="D31"/>
  <c r="B26"/>
  <c r="D25"/>
  <c r="D24"/>
  <c r="D23"/>
  <c r="D22"/>
  <c r="I21"/>
  <c r="D21"/>
  <c r="I20"/>
  <c r="E20"/>
  <c r="D20"/>
  <c r="I19"/>
  <c r="H25" s="1"/>
  <c r="AI6" s="1"/>
  <c r="E19"/>
  <c r="D19"/>
  <c r="D18"/>
  <c r="D17"/>
  <c r="D16"/>
  <c r="I15"/>
  <c r="H15"/>
  <c r="D15"/>
  <c r="I14"/>
  <c r="H14"/>
  <c r="D14"/>
  <c r="I13"/>
  <c r="H13"/>
  <c r="D13"/>
  <c r="I12"/>
  <c r="H12"/>
  <c r="D12"/>
  <c r="I11"/>
  <c r="H11"/>
  <c r="D11"/>
  <c r="I10"/>
  <c r="H10"/>
  <c r="D10"/>
  <c r="AG9"/>
  <c r="AF9"/>
  <c r="AH9" s="1"/>
  <c r="I9"/>
  <c r="H9"/>
  <c r="D9"/>
  <c r="AG8"/>
  <c r="AF8"/>
  <c r="AH8" s="1"/>
  <c r="I8"/>
  <c r="H8"/>
  <c r="D8"/>
  <c r="AG7"/>
  <c r="AF7"/>
  <c r="AH7" s="1"/>
  <c r="AB7"/>
  <c r="G156" s="1"/>
  <c r="I7"/>
  <c r="H7"/>
  <c r="D7"/>
  <c r="AG6"/>
  <c r="AF6"/>
  <c r="AH6" s="1"/>
  <c r="H6"/>
  <c r="G6"/>
  <c r="I6" s="1"/>
  <c r="D6"/>
  <c r="AG5"/>
  <c r="AF5"/>
  <c r="AE5"/>
  <c r="AG4"/>
  <c r="AE4"/>
  <c r="H31" l="1"/>
  <c r="H32" s="1"/>
  <c r="H33" s="1"/>
  <c r="H34" s="1"/>
  <c r="H35" s="1"/>
  <c r="H36" s="1"/>
  <c r="H37" s="1"/>
  <c r="G31"/>
  <c r="G32" s="1"/>
  <c r="G33" s="1"/>
  <c r="G57"/>
  <c r="G58" s="1"/>
  <c r="G59" s="1"/>
  <c r="G60" s="1"/>
  <c r="G61" s="1"/>
  <c r="G62" s="1"/>
  <c r="G63" s="1"/>
  <c r="G64" s="1"/>
  <c r="G65" s="1"/>
  <c r="I81"/>
  <c r="G157"/>
  <c r="G158" s="1"/>
  <c r="G159" s="1"/>
  <c r="G160" s="1"/>
  <c r="G161" s="1"/>
  <c r="G162" s="1"/>
  <c r="G163" s="1"/>
  <c r="G164" s="1"/>
  <c r="G165" s="1"/>
  <c r="I156"/>
  <c r="G7"/>
  <c r="G8" s="1"/>
  <c r="G9" s="1"/>
  <c r="G10" s="1"/>
  <c r="G11" s="1"/>
  <c r="G12" s="1"/>
  <c r="G13" s="1"/>
  <c r="G14" s="1"/>
  <c r="G15" s="1"/>
  <c r="I68"/>
  <c r="AE8" s="1"/>
  <c r="G82"/>
  <c r="G131"/>
  <c r="H150"/>
  <c r="G181"/>
  <c r="H200"/>
  <c r="I93"/>
  <c r="AE9" s="1"/>
  <c r="I193"/>
  <c r="I18"/>
  <c r="AE6" s="1"/>
  <c r="H56"/>
  <c r="I56" s="1"/>
  <c r="G106"/>
  <c r="H125"/>
  <c r="H175"/>
  <c r="I15" i="11"/>
  <c r="I14"/>
  <c r="I13"/>
  <c r="I12"/>
  <c r="I11"/>
  <c r="I10"/>
  <c r="I9"/>
  <c r="I8"/>
  <c r="I7"/>
  <c r="I6"/>
  <c r="H15"/>
  <c r="H14"/>
  <c r="H13"/>
  <c r="H12"/>
  <c r="H11"/>
  <c r="H10"/>
  <c r="H9"/>
  <c r="H8"/>
  <c r="H7"/>
  <c r="H6"/>
  <c r="I40"/>
  <c r="I39"/>
  <c r="I38"/>
  <c r="I37"/>
  <c r="I36"/>
  <c r="I35"/>
  <c r="I34"/>
  <c r="I33"/>
  <c r="I32"/>
  <c r="I31"/>
  <c r="H40"/>
  <c r="H39"/>
  <c r="H38"/>
  <c r="H31"/>
  <c r="H32" s="1"/>
  <c r="H33" s="1"/>
  <c r="H34" s="1"/>
  <c r="H35" s="1"/>
  <c r="H36" s="1"/>
  <c r="H37" s="1"/>
  <c r="I32" i="14" l="1"/>
  <c r="I31"/>
  <c r="I181"/>
  <c r="G182"/>
  <c r="G183" s="1"/>
  <c r="G184" s="1"/>
  <c r="G185" s="1"/>
  <c r="G186" s="1"/>
  <c r="G187" s="1"/>
  <c r="G188" s="1"/>
  <c r="G189" s="1"/>
  <c r="G190" s="1"/>
  <c r="G83"/>
  <c r="I82"/>
  <c r="I33"/>
  <c r="G34"/>
  <c r="G107"/>
  <c r="G108" s="1"/>
  <c r="G109" s="1"/>
  <c r="G110" s="1"/>
  <c r="G111" s="1"/>
  <c r="G112" s="1"/>
  <c r="G113" s="1"/>
  <c r="G114" s="1"/>
  <c r="G115" s="1"/>
  <c r="I106"/>
  <c r="I131"/>
  <c r="G132"/>
  <c r="G133" s="1"/>
  <c r="G134" s="1"/>
  <c r="G135" s="1"/>
  <c r="G136" s="1"/>
  <c r="G137" s="1"/>
  <c r="G138" s="1"/>
  <c r="G139" s="1"/>
  <c r="G140" s="1"/>
  <c r="H88" i="12"/>
  <c r="H89"/>
  <c r="H90"/>
  <c r="H58"/>
  <c r="H59"/>
  <c r="H60"/>
  <c r="H61"/>
  <c r="H62"/>
  <c r="H63"/>
  <c r="H64"/>
  <c r="H65"/>
  <c r="H38"/>
  <c r="H39"/>
  <c r="H40"/>
  <c r="H61" i="11"/>
  <c r="H62"/>
  <c r="H63"/>
  <c r="H64"/>
  <c r="H65"/>
  <c r="H83" i="10"/>
  <c r="H84"/>
  <c r="H85"/>
  <c r="H86"/>
  <c r="H87"/>
  <c r="H88"/>
  <c r="H89"/>
  <c r="H90"/>
  <c r="H58"/>
  <c r="H59"/>
  <c r="H60"/>
  <c r="H61"/>
  <c r="H62"/>
  <c r="H63"/>
  <c r="H64"/>
  <c r="H65"/>
  <c r="H37"/>
  <c r="H38"/>
  <c r="H39"/>
  <c r="H40"/>
  <c r="H83" i="9"/>
  <c r="H84"/>
  <c r="H85"/>
  <c r="H86"/>
  <c r="H87"/>
  <c r="H88"/>
  <c r="H89"/>
  <c r="H90"/>
  <c r="H58"/>
  <c r="H59"/>
  <c r="H60"/>
  <c r="H61"/>
  <c r="H62"/>
  <c r="H63"/>
  <c r="H64"/>
  <c r="H65"/>
  <c r="H33"/>
  <c r="H34" s="1"/>
  <c r="H35" s="1"/>
  <c r="H36" s="1"/>
  <c r="H37" s="1"/>
  <c r="H38"/>
  <c r="H39"/>
  <c r="H40"/>
  <c r="H83" i="8"/>
  <c r="H84"/>
  <c r="H85"/>
  <c r="H86"/>
  <c r="H87"/>
  <c r="H88"/>
  <c r="H89"/>
  <c r="H90"/>
  <c r="H58"/>
  <c r="H59"/>
  <c r="H60"/>
  <c r="H61"/>
  <c r="H62"/>
  <c r="H63"/>
  <c r="H64"/>
  <c r="H65"/>
  <c r="H38"/>
  <c r="H39"/>
  <c r="H40"/>
  <c r="H83" i="7"/>
  <c r="H84"/>
  <c r="H85"/>
  <c r="H86"/>
  <c r="H87"/>
  <c r="H88"/>
  <c r="H89"/>
  <c r="H90"/>
  <c r="H58"/>
  <c r="H59"/>
  <c r="H60"/>
  <c r="H61"/>
  <c r="H62"/>
  <c r="H63"/>
  <c r="H64"/>
  <c r="H65"/>
  <c r="H33"/>
  <c r="H34"/>
  <c r="H35"/>
  <c r="H36"/>
  <c r="H37"/>
  <c r="H38"/>
  <c r="H39"/>
  <c r="H40"/>
  <c r="H83" i="6"/>
  <c r="H84"/>
  <c r="H85"/>
  <c r="H86"/>
  <c r="H87"/>
  <c r="H88"/>
  <c r="H89"/>
  <c r="H90"/>
  <c r="H58"/>
  <c r="H59"/>
  <c r="H60"/>
  <c r="H61"/>
  <c r="H62"/>
  <c r="H63"/>
  <c r="H64"/>
  <c r="H65"/>
  <c r="H33"/>
  <c r="H34"/>
  <c r="H35"/>
  <c r="H36"/>
  <c r="H37"/>
  <c r="H38"/>
  <c r="H39"/>
  <c r="H40"/>
  <c r="H83" i="5"/>
  <c r="H84"/>
  <c r="H85"/>
  <c r="H86"/>
  <c r="H87"/>
  <c r="H88"/>
  <c r="H89"/>
  <c r="H90"/>
  <c r="H58"/>
  <c r="H59"/>
  <c r="H60"/>
  <c r="H61"/>
  <c r="H62"/>
  <c r="H63"/>
  <c r="H64"/>
  <c r="H65"/>
  <c r="H33"/>
  <c r="H34" s="1"/>
  <c r="H35"/>
  <c r="H36"/>
  <c r="H37"/>
  <c r="H38"/>
  <c r="H39"/>
  <c r="H40"/>
  <c r="H8"/>
  <c r="H9"/>
  <c r="H10"/>
  <c r="H11"/>
  <c r="H12"/>
  <c r="H13"/>
  <c r="H14"/>
  <c r="H15"/>
  <c r="H83" i="11"/>
  <c r="H84" s="1"/>
  <c r="H85" s="1"/>
  <c r="H86" s="1"/>
  <c r="H87" s="1"/>
  <c r="H88" s="1"/>
  <c r="H89" s="1"/>
  <c r="H90" s="1"/>
  <c r="H57" i="12"/>
  <c r="H82" i="11"/>
  <c r="H82" i="10"/>
  <c r="H57"/>
  <c r="H82" i="9"/>
  <c r="H57"/>
  <c r="H82" i="8"/>
  <c r="H57"/>
  <c r="H82" i="7"/>
  <c r="H57"/>
  <c r="H32"/>
  <c r="H82" i="6"/>
  <c r="H57"/>
  <c r="H32"/>
  <c r="H82" i="5"/>
  <c r="H57"/>
  <c r="H32"/>
  <c r="H33" i="4"/>
  <c r="H34"/>
  <c r="H35"/>
  <c r="H36"/>
  <c r="H37"/>
  <c r="H38"/>
  <c r="H39"/>
  <c r="H40"/>
  <c r="H58"/>
  <c r="H59"/>
  <c r="H60"/>
  <c r="H61"/>
  <c r="H62"/>
  <c r="H63"/>
  <c r="H64"/>
  <c r="H65"/>
  <c r="H83"/>
  <c r="H84"/>
  <c r="H85"/>
  <c r="H86"/>
  <c r="H87"/>
  <c r="H88"/>
  <c r="H89"/>
  <c r="H90"/>
  <c r="H82"/>
  <c r="H57"/>
  <c r="B76" i="6"/>
  <c r="B76" i="7"/>
  <c r="B76" i="8"/>
  <c r="B76" i="9"/>
  <c r="B76" i="10"/>
  <c r="B76" i="11"/>
  <c r="B76" i="12"/>
  <c r="B76" i="5"/>
  <c r="B51" i="6"/>
  <c r="B51" i="7"/>
  <c r="B51" i="8"/>
  <c r="B51" i="9"/>
  <c r="B51" i="10"/>
  <c r="B51" i="11"/>
  <c r="B51" i="12"/>
  <c r="B51" i="5"/>
  <c r="B26" i="6"/>
  <c r="B26" i="7"/>
  <c r="B26" i="8"/>
  <c r="B26" i="9"/>
  <c r="B26" i="10"/>
  <c r="B26" i="11"/>
  <c r="B26" i="12"/>
  <c r="B26" i="5"/>
  <c r="H32" i="4"/>
  <c r="H82" i="1"/>
  <c r="H57"/>
  <c r="H32"/>
  <c r="B76"/>
  <c r="B51"/>
  <c r="B26"/>
  <c r="B76" i="4"/>
  <c r="B51"/>
  <c r="B26"/>
  <c r="H8" i="10"/>
  <c r="H9"/>
  <c r="H10"/>
  <c r="H11" s="1"/>
  <c r="H12" s="1"/>
  <c r="H13"/>
  <c r="H14"/>
  <c r="H15"/>
  <c r="H7"/>
  <c r="H8" i="9"/>
  <c r="H9"/>
  <c r="H10"/>
  <c r="H11"/>
  <c r="H12"/>
  <c r="H13"/>
  <c r="H14"/>
  <c r="H15"/>
  <c r="H7"/>
  <c r="H8" i="8"/>
  <c r="H9"/>
  <c r="H10"/>
  <c r="H11"/>
  <c r="H12"/>
  <c r="H13"/>
  <c r="H14"/>
  <c r="H15"/>
  <c r="H13" i="7"/>
  <c r="H14"/>
  <c r="H15"/>
  <c r="H7"/>
  <c r="H8" s="1"/>
  <c r="H9" s="1"/>
  <c r="H10" s="1"/>
  <c r="H11" s="1"/>
  <c r="H12" s="1"/>
  <c r="H13" i="6"/>
  <c r="H14"/>
  <c r="H15"/>
  <c r="H7" i="5"/>
  <c r="H8" i="4"/>
  <c r="H9"/>
  <c r="H10"/>
  <c r="H11"/>
  <c r="H12"/>
  <c r="H13"/>
  <c r="H14"/>
  <c r="H15"/>
  <c r="H7"/>
  <c r="H11" i="1"/>
  <c r="H12"/>
  <c r="H13"/>
  <c r="H14"/>
  <c r="H15"/>
  <c r="I34" i="14" l="1"/>
  <c r="G35"/>
  <c r="G84"/>
  <c r="I83"/>
  <c r="H8" i="12"/>
  <c r="H9"/>
  <c r="H10" s="1"/>
  <c r="H11" s="1"/>
  <c r="H12" s="1"/>
  <c r="H13" s="1"/>
  <c r="H14"/>
  <c r="H15"/>
  <c r="I35" i="14" l="1"/>
  <c r="G36"/>
  <c r="G85"/>
  <c r="I84"/>
  <c r="D200" i="12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H150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H106" s="1"/>
  <c r="H107" s="1"/>
  <c r="I107"/>
  <c r="D107"/>
  <c r="D106"/>
  <c r="D100"/>
  <c r="D99"/>
  <c r="D98"/>
  <c r="D97"/>
  <c r="I96"/>
  <c r="D96"/>
  <c r="I95"/>
  <c r="AG9" s="1"/>
  <c r="E95"/>
  <c r="D95"/>
  <c r="I94"/>
  <c r="H100" s="1"/>
  <c r="AI9" s="1"/>
  <c r="E94"/>
  <c r="D94"/>
  <c r="D93"/>
  <c r="D92"/>
  <c r="D91"/>
  <c r="I90"/>
  <c r="D90"/>
  <c r="I89"/>
  <c r="D89"/>
  <c r="I88"/>
  <c r="D88"/>
  <c r="D87"/>
  <c r="D86"/>
  <c r="D85"/>
  <c r="D84"/>
  <c r="D83"/>
  <c r="AB82"/>
  <c r="G81" s="1"/>
  <c r="D82"/>
  <c r="D81"/>
  <c r="D75"/>
  <c r="D74"/>
  <c r="D73"/>
  <c r="D72"/>
  <c r="I71"/>
  <c r="D71"/>
  <c r="I70"/>
  <c r="E70"/>
  <c r="D70"/>
  <c r="I69"/>
  <c r="H75" s="1"/>
  <c r="AI8" s="1"/>
  <c r="E69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H56" s="1"/>
  <c r="I57"/>
  <c r="D57"/>
  <c r="D56"/>
  <c r="D50"/>
  <c r="D49"/>
  <c r="D48"/>
  <c r="D47"/>
  <c r="D46"/>
  <c r="I45"/>
  <c r="AG7" s="1"/>
  <c r="E45"/>
  <c r="D45"/>
  <c r="I44"/>
  <c r="H50" s="1"/>
  <c r="AI7" s="1"/>
  <c r="E44"/>
  <c r="D44"/>
  <c r="D43"/>
  <c r="D42"/>
  <c r="D41"/>
  <c r="I40"/>
  <c r="D40"/>
  <c r="I39"/>
  <c r="D39"/>
  <c r="I38"/>
  <c r="D38"/>
  <c r="D37"/>
  <c r="D36"/>
  <c r="D35"/>
  <c r="D34"/>
  <c r="D33"/>
  <c r="AB32"/>
  <c r="H31" s="1"/>
  <c r="H32" s="1"/>
  <c r="H33" s="1"/>
  <c r="H34" s="1"/>
  <c r="H35" s="1"/>
  <c r="H36" s="1"/>
  <c r="H37" s="1"/>
  <c r="D32"/>
  <c r="D31"/>
  <c r="D25"/>
  <c r="D24"/>
  <c r="D23"/>
  <c r="D22"/>
  <c r="D21"/>
  <c r="E20"/>
  <c r="AG5" s="1"/>
  <c r="D20"/>
  <c r="I19"/>
  <c r="H25" s="1"/>
  <c r="AI6" s="1"/>
  <c r="E19"/>
  <c r="AF5" s="1"/>
  <c r="D19"/>
  <c r="D18"/>
  <c r="D17"/>
  <c r="D16"/>
  <c r="D15"/>
  <c r="D14"/>
  <c r="D13"/>
  <c r="D12"/>
  <c r="D11"/>
  <c r="D10"/>
  <c r="AF9"/>
  <c r="AH9" s="1"/>
  <c r="D9"/>
  <c r="AG8"/>
  <c r="D8"/>
  <c r="AB7"/>
  <c r="H6" s="1"/>
  <c r="H7" s="1"/>
  <c r="D7"/>
  <c r="D6"/>
  <c r="AE5"/>
  <c r="AG4"/>
  <c r="AE4"/>
  <c r="I10" i="8"/>
  <c r="I11"/>
  <c r="I12"/>
  <c r="I9"/>
  <c r="I13"/>
  <c r="I14"/>
  <c r="I15"/>
  <c r="I36" i="14" l="1"/>
  <c r="G37"/>
  <c r="G86"/>
  <c r="I85"/>
  <c r="I46" i="12"/>
  <c r="H81"/>
  <c r="H82" s="1"/>
  <c r="H83" s="1"/>
  <c r="H84" s="1"/>
  <c r="H85" s="1"/>
  <c r="H86" s="1"/>
  <c r="H87" s="1"/>
  <c r="I93"/>
  <c r="AE9" s="1"/>
  <c r="I68"/>
  <c r="AE8" s="1"/>
  <c r="AF6"/>
  <c r="I81"/>
  <c r="G82"/>
  <c r="H125"/>
  <c r="G131"/>
  <c r="AF8"/>
  <c r="AH8" s="1"/>
  <c r="I18"/>
  <c r="AE6" s="1"/>
  <c r="I118"/>
  <c r="H131"/>
  <c r="H132" s="1"/>
  <c r="G56"/>
  <c r="G156"/>
  <c r="H175"/>
  <c r="G106"/>
  <c r="AF7"/>
  <c r="AH7" s="1"/>
  <c r="I43"/>
  <c r="AE7" s="1"/>
  <c r="I143"/>
  <c r="I20"/>
  <c r="G31"/>
  <c r="G6"/>
  <c r="G181"/>
  <c r="I37" i="14" l="1"/>
  <c r="G38"/>
  <c r="G39" s="1"/>
  <c r="G40" s="1"/>
  <c r="G87"/>
  <c r="I86"/>
  <c r="G83" i="12"/>
  <c r="I82"/>
  <c r="G107"/>
  <c r="G108" s="1"/>
  <c r="G109" s="1"/>
  <c r="G110" s="1"/>
  <c r="G111" s="1"/>
  <c r="G112" s="1"/>
  <c r="G113" s="1"/>
  <c r="G114" s="1"/>
  <c r="G115" s="1"/>
  <c r="I106"/>
  <c r="G132"/>
  <c r="G133" s="1"/>
  <c r="G134" s="1"/>
  <c r="G135" s="1"/>
  <c r="G136" s="1"/>
  <c r="G137" s="1"/>
  <c r="G138" s="1"/>
  <c r="G139" s="1"/>
  <c r="G140" s="1"/>
  <c r="I131"/>
  <c r="I6"/>
  <c r="G7"/>
  <c r="I156"/>
  <c r="G157"/>
  <c r="G158" s="1"/>
  <c r="G159" s="1"/>
  <c r="G160" s="1"/>
  <c r="G161" s="1"/>
  <c r="G162" s="1"/>
  <c r="G163" s="1"/>
  <c r="G164" s="1"/>
  <c r="G165" s="1"/>
  <c r="G32"/>
  <c r="I31"/>
  <c r="I56"/>
  <c r="G57"/>
  <c r="G58" s="1"/>
  <c r="G59" s="1"/>
  <c r="G60" s="1"/>
  <c r="G61" s="1"/>
  <c r="G62" s="1"/>
  <c r="G63" s="1"/>
  <c r="G64" s="1"/>
  <c r="G65" s="1"/>
  <c r="I181"/>
  <c r="G182"/>
  <c r="G183" s="1"/>
  <c r="G184" s="1"/>
  <c r="G185" s="1"/>
  <c r="G186" s="1"/>
  <c r="G187" s="1"/>
  <c r="G188" s="1"/>
  <c r="G189" s="1"/>
  <c r="G190" s="1"/>
  <c r="AG6"/>
  <c r="AH6" s="1"/>
  <c r="I21"/>
  <c r="G88" i="14" l="1"/>
  <c r="G89" s="1"/>
  <c r="G90" s="1"/>
  <c r="I87"/>
  <c r="G84" i="12"/>
  <c r="I83"/>
  <c r="G33"/>
  <c r="I32"/>
  <c r="G8"/>
  <c r="I7"/>
  <c r="G85" l="1"/>
  <c r="I84"/>
  <c r="G34"/>
  <c r="I33"/>
  <c r="G9"/>
  <c r="I8"/>
  <c r="G86" l="1"/>
  <c r="I85"/>
  <c r="G35"/>
  <c r="I34"/>
  <c r="I9"/>
  <c r="G10"/>
  <c r="G87" l="1"/>
  <c r="I86"/>
  <c r="G36"/>
  <c r="I35"/>
  <c r="G11"/>
  <c r="I10"/>
  <c r="G88" l="1"/>
  <c r="G89" s="1"/>
  <c r="G90" s="1"/>
  <c r="I87"/>
  <c r="G37"/>
  <c r="I36"/>
  <c r="I11"/>
  <c r="G12"/>
  <c r="G38" l="1"/>
  <c r="G39" s="1"/>
  <c r="G40" s="1"/>
  <c r="I37"/>
  <c r="G13"/>
  <c r="I12"/>
  <c r="I13" l="1"/>
  <c r="G14"/>
  <c r="G15" l="1"/>
  <c r="I15" s="1"/>
  <c r="I14"/>
  <c r="I44" i="1" l="1"/>
  <c r="E45"/>
  <c r="E44"/>
  <c r="E94" i="5"/>
  <c r="E94" i="6"/>
  <c r="E94" i="7"/>
  <c r="E94" i="8"/>
  <c r="E94" i="9"/>
  <c r="E94" i="10"/>
  <c r="E94" i="11"/>
  <c r="E94" i="4"/>
  <c r="E69" i="5"/>
  <c r="E69" i="6"/>
  <c r="E69" i="7"/>
  <c r="E69" i="8"/>
  <c r="E69" i="9"/>
  <c r="E69" i="10"/>
  <c r="E69" i="11"/>
  <c r="E69" i="4"/>
  <c r="E44" i="5"/>
  <c r="E44" i="6"/>
  <c r="E44" i="7"/>
  <c r="E44" i="8"/>
  <c r="E44" i="9"/>
  <c r="E44" i="10"/>
  <c r="E44" i="11"/>
  <c r="E44" i="4"/>
  <c r="E19" i="5"/>
  <c r="E19" i="6"/>
  <c r="E19" i="7"/>
  <c r="E19" i="8"/>
  <c r="E19" i="9"/>
  <c r="E19" i="10"/>
  <c r="AF5" s="1"/>
  <c r="E19" i="11"/>
  <c r="E19" i="4"/>
  <c r="E94" i="1"/>
  <c r="E69"/>
  <c r="E19"/>
  <c r="I93"/>
  <c r="I93" i="10"/>
  <c r="AE9" s="1"/>
  <c r="I68"/>
  <c r="AE8" s="1"/>
  <c r="I18"/>
  <c r="H100" i="1"/>
  <c r="H75" i="10"/>
  <c r="D200" i="11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H150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H106" s="1"/>
  <c r="H107" s="1"/>
  <c r="I107"/>
  <c r="D107"/>
  <c r="D106"/>
  <c r="D100"/>
  <c r="D99"/>
  <c r="D98"/>
  <c r="D97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93" s="1"/>
  <c r="AE9" s="1"/>
  <c r="I82"/>
  <c r="D82"/>
  <c r="H81"/>
  <c r="D81"/>
  <c r="D75"/>
  <c r="D74"/>
  <c r="D73"/>
  <c r="D72"/>
  <c r="I71"/>
  <c r="D71"/>
  <c r="I70"/>
  <c r="AG8" s="1"/>
  <c r="E70"/>
  <c r="D70"/>
  <c r="I69"/>
  <c r="AF8" s="1"/>
  <c r="AH8" s="1"/>
  <c r="D69"/>
  <c r="D68"/>
  <c r="D67"/>
  <c r="D66"/>
  <c r="I65"/>
  <c r="D65"/>
  <c r="I64"/>
  <c r="D64"/>
  <c r="I63"/>
  <c r="D63"/>
  <c r="I62"/>
  <c r="D62"/>
  <c r="I61"/>
  <c r="D61"/>
  <c r="D60"/>
  <c r="D59"/>
  <c r="D58"/>
  <c r="AB57"/>
  <c r="H56" s="1"/>
  <c r="H57" s="1"/>
  <c r="H58" s="1"/>
  <c r="H59" s="1"/>
  <c r="H60" s="1"/>
  <c r="D57"/>
  <c r="D56"/>
  <c r="D50"/>
  <c r="D49"/>
  <c r="D48"/>
  <c r="D47"/>
  <c r="I46"/>
  <c r="D46"/>
  <c r="I45"/>
  <c r="E45"/>
  <c r="D45"/>
  <c r="I44"/>
  <c r="AF7" s="1"/>
  <c r="AH7" s="1"/>
  <c r="D44"/>
  <c r="D43"/>
  <c r="D42"/>
  <c r="D41"/>
  <c r="D40"/>
  <c r="D39"/>
  <c r="D38"/>
  <c r="D37"/>
  <c r="D36"/>
  <c r="D35"/>
  <c r="D34"/>
  <c r="D33"/>
  <c r="AB32"/>
  <c r="G31" s="1"/>
  <c r="D32"/>
  <c r="D31"/>
  <c r="D25"/>
  <c r="D24"/>
  <c r="D23"/>
  <c r="D22"/>
  <c r="I21"/>
  <c r="D21"/>
  <c r="I20"/>
  <c r="AG6" s="1"/>
  <c r="E20"/>
  <c r="AG5" s="1"/>
  <c r="D20"/>
  <c r="I19"/>
  <c r="H25" s="1"/>
  <c r="AI6" s="1"/>
  <c r="D19"/>
  <c r="D18"/>
  <c r="D17"/>
  <c r="D16"/>
  <c r="D15"/>
  <c r="D14"/>
  <c r="D13"/>
  <c r="D12"/>
  <c r="D11"/>
  <c r="D10"/>
  <c r="D9"/>
  <c r="D8"/>
  <c r="AG7"/>
  <c r="AB7"/>
  <c r="D7"/>
  <c r="D6"/>
  <c r="AF5"/>
  <c r="AE5"/>
  <c r="AG4"/>
  <c r="AE4"/>
  <c r="H200" i="10"/>
  <c r="D200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I143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H125" s="1"/>
  <c r="I107"/>
  <c r="D107"/>
  <c r="D106"/>
  <c r="D100"/>
  <c r="D99"/>
  <c r="D98"/>
  <c r="D97"/>
  <c r="I96"/>
  <c r="D96"/>
  <c r="I95"/>
  <c r="AG9" s="1"/>
  <c r="E95"/>
  <c r="D95"/>
  <c r="I94"/>
  <c r="H100" s="1"/>
  <c r="AI9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H81" s="1"/>
  <c r="I82"/>
  <c r="D82"/>
  <c r="D81"/>
  <c r="D75"/>
  <c r="D74"/>
  <c r="D73"/>
  <c r="D72"/>
  <c r="I71"/>
  <c r="D71"/>
  <c r="I70"/>
  <c r="E70"/>
  <c r="D70"/>
  <c r="I69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H56" s="1"/>
  <c r="I57"/>
  <c r="D57"/>
  <c r="D56"/>
  <c r="D50"/>
  <c r="D49"/>
  <c r="D48"/>
  <c r="D47"/>
  <c r="I46"/>
  <c r="D46"/>
  <c r="I45"/>
  <c r="E45"/>
  <c r="D45"/>
  <c r="I44"/>
  <c r="AF7" s="1"/>
  <c r="AH7" s="1"/>
  <c r="D44"/>
  <c r="D43"/>
  <c r="D42"/>
  <c r="D41"/>
  <c r="I40"/>
  <c r="D40"/>
  <c r="I39"/>
  <c r="D39"/>
  <c r="I38"/>
  <c r="D38"/>
  <c r="I37"/>
  <c r="D37"/>
  <c r="D36"/>
  <c r="D35"/>
  <c r="D34"/>
  <c r="D33"/>
  <c r="AB32"/>
  <c r="G31" s="1"/>
  <c r="D32"/>
  <c r="D31"/>
  <c r="D25"/>
  <c r="D24"/>
  <c r="D23"/>
  <c r="D22"/>
  <c r="I21"/>
  <c r="D21"/>
  <c r="I20"/>
  <c r="AG6" s="1"/>
  <c r="E20"/>
  <c r="AG5" s="1"/>
  <c r="D20"/>
  <c r="I19"/>
  <c r="H25" s="1"/>
  <c r="AI6" s="1"/>
  <c r="D19"/>
  <c r="D18"/>
  <c r="D17"/>
  <c r="D16"/>
  <c r="I15"/>
  <c r="D15"/>
  <c r="I14"/>
  <c r="D14"/>
  <c r="I13"/>
  <c r="D13"/>
  <c r="D12"/>
  <c r="D11"/>
  <c r="D10"/>
  <c r="AF9"/>
  <c r="AH9" s="1"/>
  <c r="D9"/>
  <c r="AG8"/>
  <c r="AF8"/>
  <c r="AH8" s="1"/>
  <c r="D8"/>
  <c r="AG7"/>
  <c r="AB7"/>
  <c r="G181" s="1"/>
  <c r="D7"/>
  <c r="D6"/>
  <c r="AE5"/>
  <c r="AG4"/>
  <c r="AE4"/>
  <c r="I43" i="11" l="1"/>
  <c r="G81" i="10"/>
  <c r="G82" s="1"/>
  <c r="G83" s="1"/>
  <c r="G84" s="1"/>
  <c r="G85" s="1"/>
  <c r="G86" s="1"/>
  <c r="G87" s="1"/>
  <c r="G88" s="1"/>
  <c r="G89" s="1"/>
  <c r="G90" s="1"/>
  <c r="H75" i="11"/>
  <c r="AI8" s="1"/>
  <c r="I68"/>
  <c r="AE8" s="1"/>
  <c r="I43" i="10"/>
  <c r="H50" i="11"/>
  <c r="H50" i="10"/>
  <c r="AI7" s="1"/>
  <c r="I96" i="11"/>
  <c r="AF9"/>
  <c r="AH9" s="1"/>
  <c r="AF6"/>
  <c r="AH6" s="1"/>
  <c r="I18"/>
  <c r="AE6" s="1"/>
  <c r="AF6" i="10"/>
  <c r="AH6" s="1"/>
  <c r="AI9" i="11"/>
  <c r="G32"/>
  <c r="G33" s="1"/>
  <c r="G34" s="1"/>
  <c r="G35" s="1"/>
  <c r="G36" s="1"/>
  <c r="G37" s="1"/>
  <c r="G38" s="1"/>
  <c r="G39" s="1"/>
  <c r="G40" s="1"/>
  <c r="G131"/>
  <c r="I118"/>
  <c r="H131"/>
  <c r="H132" s="1"/>
  <c r="G6"/>
  <c r="G56"/>
  <c r="G156"/>
  <c r="H175"/>
  <c r="G106"/>
  <c r="AI7"/>
  <c r="AE7"/>
  <c r="I143"/>
  <c r="H125"/>
  <c r="G81"/>
  <c r="G181"/>
  <c r="I181" i="10"/>
  <c r="G182"/>
  <c r="G183" s="1"/>
  <c r="G184" s="1"/>
  <c r="G185" s="1"/>
  <c r="G186" s="1"/>
  <c r="G187" s="1"/>
  <c r="G188" s="1"/>
  <c r="G189" s="1"/>
  <c r="G190" s="1"/>
  <c r="G32"/>
  <c r="H106"/>
  <c r="H107" s="1"/>
  <c r="I81"/>
  <c r="G131"/>
  <c r="H150"/>
  <c r="AE6"/>
  <c r="H31"/>
  <c r="H32" s="1"/>
  <c r="H33" s="1"/>
  <c r="H34" s="1"/>
  <c r="H35" s="1"/>
  <c r="H36" s="1"/>
  <c r="I118"/>
  <c r="H131"/>
  <c r="H132" s="1"/>
  <c r="G6"/>
  <c r="G56"/>
  <c r="AI8"/>
  <c r="G156"/>
  <c r="H175"/>
  <c r="H6"/>
  <c r="AE7"/>
  <c r="G106"/>
  <c r="G33" l="1"/>
  <c r="I32"/>
  <c r="I31"/>
  <c r="I56" i="11"/>
  <c r="G57"/>
  <c r="G7"/>
  <c r="G182"/>
  <c r="G183" s="1"/>
  <c r="G184" s="1"/>
  <c r="G185" s="1"/>
  <c r="G186" s="1"/>
  <c r="G187" s="1"/>
  <c r="G188" s="1"/>
  <c r="G189" s="1"/>
  <c r="G190" s="1"/>
  <c r="I181"/>
  <c r="I106"/>
  <c r="G107"/>
  <c r="G108" s="1"/>
  <c r="G109" s="1"/>
  <c r="G110" s="1"/>
  <c r="G111" s="1"/>
  <c r="G112" s="1"/>
  <c r="G113" s="1"/>
  <c r="G114" s="1"/>
  <c r="G115" s="1"/>
  <c r="G132"/>
  <c r="G133" s="1"/>
  <c r="G134" s="1"/>
  <c r="G135" s="1"/>
  <c r="G136" s="1"/>
  <c r="G137" s="1"/>
  <c r="G138" s="1"/>
  <c r="G139" s="1"/>
  <c r="G140" s="1"/>
  <c r="I131"/>
  <c r="I156"/>
  <c r="G157"/>
  <c r="G158" s="1"/>
  <c r="G159" s="1"/>
  <c r="G160" s="1"/>
  <c r="G161" s="1"/>
  <c r="G162" s="1"/>
  <c r="G163" s="1"/>
  <c r="G164" s="1"/>
  <c r="G165" s="1"/>
  <c r="G82"/>
  <c r="G83" s="1"/>
  <c r="G84" s="1"/>
  <c r="G85" s="1"/>
  <c r="G86" s="1"/>
  <c r="G87" s="1"/>
  <c r="G88" s="1"/>
  <c r="G89" s="1"/>
  <c r="G90" s="1"/>
  <c r="I81"/>
  <c r="G107" i="10"/>
  <c r="G108" s="1"/>
  <c r="G109" s="1"/>
  <c r="G110" s="1"/>
  <c r="G111" s="1"/>
  <c r="G112" s="1"/>
  <c r="G113" s="1"/>
  <c r="G114" s="1"/>
  <c r="G115" s="1"/>
  <c r="I106"/>
  <c r="I156"/>
  <c r="G157"/>
  <c r="G158" s="1"/>
  <c r="G159" s="1"/>
  <c r="G160" s="1"/>
  <c r="G161" s="1"/>
  <c r="G162" s="1"/>
  <c r="G163" s="1"/>
  <c r="G164" s="1"/>
  <c r="G165" s="1"/>
  <c r="G132"/>
  <c r="G133" s="1"/>
  <c r="G134" s="1"/>
  <c r="G135" s="1"/>
  <c r="G136" s="1"/>
  <c r="G137" s="1"/>
  <c r="G138" s="1"/>
  <c r="G139" s="1"/>
  <c r="G140" s="1"/>
  <c r="I131"/>
  <c r="I56"/>
  <c r="G57"/>
  <c r="G58" s="1"/>
  <c r="G59" s="1"/>
  <c r="G60" s="1"/>
  <c r="G61" s="1"/>
  <c r="G62" s="1"/>
  <c r="G63" s="1"/>
  <c r="G64" s="1"/>
  <c r="G65" s="1"/>
  <c r="I6"/>
  <c r="G7"/>
  <c r="G8" s="1"/>
  <c r="G34" l="1"/>
  <c r="I33"/>
  <c r="G58" i="11"/>
  <c r="I57"/>
  <c r="G8"/>
  <c r="G9" i="10"/>
  <c r="I8"/>
  <c r="I7"/>
  <c r="D200" i="9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H175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I157"/>
  <c r="H157"/>
  <c r="D157"/>
  <c r="H156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H150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H106" s="1"/>
  <c r="H107" s="1"/>
  <c r="I107"/>
  <c r="D107"/>
  <c r="D106"/>
  <c r="D100"/>
  <c r="D99"/>
  <c r="D98"/>
  <c r="D97"/>
  <c r="I96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D81"/>
  <c r="D75"/>
  <c r="D74"/>
  <c r="D73"/>
  <c r="D72"/>
  <c r="I71"/>
  <c r="D71"/>
  <c r="I70"/>
  <c r="E70"/>
  <c r="D70"/>
  <c r="I69"/>
  <c r="H75" s="1"/>
  <c r="AI8" s="1"/>
  <c r="D69"/>
  <c r="AE8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68" s="1"/>
  <c r="I57"/>
  <c r="D57"/>
  <c r="H56"/>
  <c r="G56"/>
  <c r="I56" s="1"/>
  <c r="D56"/>
  <c r="D50"/>
  <c r="D49"/>
  <c r="D48"/>
  <c r="D47"/>
  <c r="I46"/>
  <c r="D46"/>
  <c r="I45"/>
  <c r="AG7" s="1"/>
  <c r="E45"/>
  <c r="D45"/>
  <c r="I44"/>
  <c r="D44"/>
  <c r="D43"/>
  <c r="D42"/>
  <c r="D41"/>
  <c r="I40"/>
  <c r="D40"/>
  <c r="I39"/>
  <c r="D39"/>
  <c r="I38"/>
  <c r="D38"/>
  <c r="D37"/>
  <c r="D36"/>
  <c r="D35"/>
  <c r="D34"/>
  <c r="I33"/>
  <c r="D33"/>
  <c r="AB32"/>
  <c r="D32"/>
  <c r="D31"/>
  <c r="D25"/>
  <c r="D24"/>
  <c r="D23"/>
  <c r="D22"/>
  <c r="I21"/>
  <c r="D21"/>
  <c r="I20"/>
  <c r="E20"/>
  <c r="AG5" s="1"/>
  <c r="D20"/>
  <c r="I19"/>
  <c r="H25" s="1"/>
  <c r="AI6" s="1"/>
  <c r="D19"/>
  <c r="D18"/>
  <c r="D17"/>
  <c r="D16"/>
  <c r="I15"/>
  <c r="D15"/>
  <c r="I14"/>
  <c r="D14"/>
  <c r="I13"/>
  <c r="D13"/>
  <c r="I12"/>
  <c r="D12"/>
  <c r="I11"/>
  <c r="D11"/>
  <c r="I10"/>
  <c r="D10"/>
  <c r="AF9"/>
  <c r="AH9" s="1"/>
  <c r="I9"/>
  <c r="D9"/>
  <c r="AG8"/>
  <c r="I8"/>
  <c r="D8"/>
  <c r="AB7"/>
  <c r="D7"/>
  <c r="AG6"/>
  <c r="D6"/>
  <c r="AF5"/>
  <c r="AE5"/>
  <c r="AG4"/>
  <c r="AE4"/>
  <c r="D200" i="8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H131" s="1"/>
  <c r="H132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I118" s="1"/>
  <c r="I107"/>
  <c r="D107"/>
  <c r="D106"/>
  <c r="D100"/>
  <c r="D99"/>
  <c r="D98"/>
  <c r="D97"/>
  <c r="I96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H81"/>
  <c r="D81"/>
  <c r="D75"/>
  <c r="D74"/>
  <c r="D73"/>
  <c r="D72"/>
  <c r="I71"/>
  <c r="D71"/>
  <c r="I70"/>
  <c r="E70"/>
  <c r="D70"/>
  <c r="I69"/>
  <c r="H75" s="1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57"/>
  <c r="D57"/>
  <c r="D56"/>
  <c r="D50"/>
  <c r="D49"/>
  <c r="D48"/>
  <c r="D47"/>
  <c r="I46"/>
  <c r="D46"/>
  <c r="I45"/>
  <c r="AG7" s="1"/>
  <c r="E45"/>
  <c r="D45"/>
  <c r="I44"/>
  <c r="D44"/>
  <c r="D43"/>
  <c r="D42"/>
  <c r="D41"/>
  <c r="I40"/>
  <c r="D40"/>
  <c r="I39"/>
  <c r="D39"/>
  <c r="I38"/>
  <c r="D38"/>
  <c r="D37"/>
  <c r="D36"/>
  <c r="D35"/>
  <c r="D34"/>
  <c r="D33"/>
  <c r="AB32"/>
  <c r="D32"/>
  <c r="D31"/>
  <c r="D25"/>
  <c r="D24"/>
  <c r="D23"/>
  <c r="D22"/>
  <c r="I21"/>
  <c r="D21"/>
  <c r="I20"/>
  <c r="E20"/>
  <c r="AG5" s="1"/>
  <c r="D20"/>
  <c r="I19"/>
  <c r="H25" s="1"/>
  <c r="AI6" s="1"/>
  <c r="D19"/>
  <c r="D18"/>
  <c r="D17"/>
  <c r="D16"/>
  <c r="D15"/>
  <c r="D14"/>
  <c r="D13"/>
  <c r="D12"/>
  <c r="D11"/>
  <c r="D10"/>
  <c r="D9"/>
  <c r="AG8"/>
  <c r="AF8"/>
  <c r="AH8" s="1"/>
  <c r="I8"/>
  <c r="D8"/>
  <c r="AB7"/>
  <c r="D7"/>
  <c r="AG6"/>
  <c r="D6"/>
  <c r="AF5"/>
  <c r="AE5"/>
  <c r="AG4"/>
  <c r="AE4"/>
  <c r="D200" i="7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H131" s="1"/>
  <c r="H132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I118" s="1"/>
  <c r="I107"/>
  <c r="D107"/>
  <c r="D106"/>
  <c r="D100"/>
  <c r="D99"/>
  <c r="D98"/>
  <c r="D97"/>
  <c r="I96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D81"/>
  <c r="D75"/>
  <c r="D74"/>
  <c r="D73"/>
  <c r="D72"/>
  <c r="I71"/>
  <c r="D71"/>
  <c r="I70"/>
  <c r="E70"/>
  <c r="D70"/>
  <c r="I69"/>
  <c r="H75" s="1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57"/>
  <c r="D57"/>
  <c r="D56"/>
  <c r="D50"/>
  <c r="D49"/>
  <c r="D48"/>
  <c r="D47"/>
  <c r="D46"/>
  <c r="I45"/>
  <c r="AG7" s="1"/>
  <c r="E45"/>
  <c r="D45"/>
  <c r="I44"/>
  <c r="I46" s="1"/>
  <c r="D44"/>
  <c r="D43"/>
  <c r="D42"/>
  <c r="D41"/>
  <c r="I40"/>
  <c r="D40"/>
  <c r="I39"/>
  <c r="D39"/>
  <c r="I38"/>
  <c r="D38"/>
  <c r="I37"/>
  <c r="D37"/>
  <c r="I36"/>
  <c r="D36"/>
  <c r="I35"/>
  <c r="D35"/>
  <c r="I34"/>
  <c r="D34"/>
  <c r="I33"/>
  <c r="D33"/>
  <c r="AB32"/>
  <c r="I32"/>
  <c r="D32"/>
  <c r="D31"/>
  <c r="D25"/>
  <c r="D24"/>
  <c r="D23"/>
  <c r="D22"/>
  <c r="I21"/>
  <c r="D21"/>
  <c r="I20"/>
  <c r="E20"/>
  <c r="AG5" s="1"/>
  <c r="D20"/>
  <c r="I19"/>
  <c r="H25" s="1"/>
  <c r="AI6" s="1"/>
  <c r="D19"/>
  <c r="D18"/>
  <c r="D17"/>
  <c r="D16"/>
  <c r="I15"/>
  <c r="D15"/>
  <c r="I14"/>
  <c r="D14"/>
  <c r="I13"/>
  <c r="D13"/>
  <c r="I12"/>
  <c r="D12"/>
  <c r="I11"/>
  <c r="D11"/>
  <c r="I10"/>
  <c r="D10"/>
  <c r="AF9"/>
  <c r="AH9" s="1"/>
  <c r="I9"/>
  <c r="D9"/>
  <c r="AG8"/>
  <c r="I8"/>
  <c r="D8"/>
  <c r="AB7"/>
  <c r="D7"/>
  <c r="AG6"/>
  <c r="D6"/>
  <c r="AF5"/>
  <c r="AE5"/>
  <c r="AG4"/>
  <c r="AE4"/>
  <c r="D200" i="6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75" s="1"/>
  <c r="I157"/>
  <c r="H157"/>
  <c r="D157"/>
  <c r="H156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I143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H106" s="1"/>
  <c r="H107" s="1"/>
  <c r="I107"/>
  <c r="D107"/>
  <c r="D106"/>
  <c r="D100"/>
  <c r="D99"/>
  <c r="D98"/>
  <c r="D97"/>
  <c r="I96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H81"/>
  <c r="D81"/>
  <c r="D75"/>
  <c r="D74"/>
  <c r="D73"/>
  <c r="D72"/>
  <c r="I71"/>
  <c r="D71"/>
  <c r="I70"/>
  <c r="AG8" s="1"/>
  <c r="E70"/>
  <c r="D70"/>
  <c r="I69"/>
  <c r="H75" s="1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57"/>
  <c r="D57"/>
  <c r="H56"/>
  <c r="D56"/>
  <c r="D50"/>
  <c r="D49"/>
  <c r="D48"/>
  <c r="D47"/>
  <c r="I46"/>
  <c r="D46"/>
  <c r="I45"/>
  <c r="AG7" s="1"/>
  <c r="E45"/>
  <c r="D45"/>
  <c r="I44"/>
  <c r="D44"/>
  <c r="D43"/>
  <c r="D42"/>
  <c r="D41"/>
  <c r="I40"/>
  <c r="D40"/>
  <c r="I39"/>
  <c r="D39"/>
  <c r="I38"/>
  <c r="D38"/>
  <c r="I37"/>
  <c r="D37"/>
  <c r="I36"/>
  <c r="D36"/>
  <c r="I35"/>
  <c r="D35"/>
  <c r="I34"/>
  <c r="D34"/>
  <c r="I33"/>
  <c r="D33"/>
  <c r="AB32"/>
  <c r="I32"/>
  <c r="D32"/>
  <c r="D31"/>
  <c r="D25"/>
  <c r="D24"/>
  <c r="D23"/>
  <c r="D22"/>
  <c r="I21"/>
  <c r="D21"/>
  <c r="I20"/>
  <c r="AG6" s="1"/>
  <c r="E20"/>
  <c r="AG5" s="1"/>
  <c r="D20"/>
  <c r="I19"/>
  <c r="H25" s="1"/>
  <c r="AI6" s="1"/>
  <c r="D19"/>
  <c r="D18"/>
  <c r="D17"/>
  <c r="D16"/>
  <c r="I15"/>
  <c r="D15"/>
  <c r="I14"/>
  <c r="D14"/>
  <c r="I13"/>
  <c r="D13"/>
  <c r="I12"/>
  <c r="D12"/>
  <c r="I11"/>
  <c r="D11"/>
  <c r="I10"/>
  <c r="D10"/>
  <c r="D9"/>
  <c r="D8"/>
  <c r="AB7"/>
  <c r="D7"/>
  <c r="D6"/>
  <c r="AF5"/>
  <c r="AE5"/>
  <c r="AG4"/>
  <c r="AE4"/>
  <c r="D200" i="5"/>
  <c r="D199"/>
  <c r="D198"/>
  <c r="D197"/>
  <c r="I196"/>
  <c r="D196"/>
  <c r="I195"/>
  <c r="E195"/>
  <c r="D195"/>
  <c r="I194"/>
  <c r="E194"/>
  <c r="D194"/>
  <c r="I193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H200" s="1"/>
  <c r="I182"/>
  <c r="D182"/>
  <c r="H181"/>
  <c r="H182" s="1"/>
  <c r="D181"/>
  <c r="D175"/>
  <c r="D174"/>
  <c r="D173"/>
  <c r="D172"/>
  <c r="I171"/>
  <c r="D171"/>
  <c r="I170"/>
  <c r="E170"/>
  <c r="D170"/>
  <c r="I169"/>
  <c r="E169"/>
  <c r="D169"/>
  <c r="I168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56" s="1"/>
  <c r="H157" s="1"/>
  <c r="I157"/>
  <c r="D157"/>
  <c r="D156"/>
  <c r="D150"/>
  <c r="D149"/>
  <c r="D148"/>
  <c r="D147"/>
  <c r="I146"/>
  <c r="D146"/>
  <c r="I145"/>
  <c r="E145"/>
  <c r="D145"/>
  <c r="I144"/>
  <c r="E144"/>
  <c r="D144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I143" s="1"/>
  <c r="I132"/>
  <c r="D132"/>
  <c r="D131"/>
  <c r="D125"/>
  <c r="D124"/>
  <c r="D123"/>
  <c r="D122"/>
  <c r="I121"/>
  <c r="D121"/>
  <c r="I120"/>
  <c r="E120"/>
  <c r="D120"/>
  <c r="I119"/>
  <c r="E119"/>
  <c r="D119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I118" s="1"/>
  <c r="I107"/>
  <c r="D107"/>
  <c r="D106"/>
  <c r="D100"/>
  <c r="D99"/>
  <c r="D98"/>
  <c r="D97"/>
  <c r="I96"/>
  <c r="D96"/>
  <c r="I95"/>
  <c r="AG9" s="1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H81"/>
  <c r="D81"/>
  <c r="D75"/>
  <c r="D74"/>
  <c r="D73"/>
  <c r="D72"/>
  <c r="I71"/>
  <c r="D71"/>
  <c r="I70"/>
  <c r="AG8" s="1"/>
  <c r="E70"/>
  <c r="D70"/>
  <c r="I69"/>
  <c r="H75" s="1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57"/>
  <c r="D57"/>
  <c r="D56"/>
  <c r="D50"/>
  <c r="D49"/>
  <c r="D48"/>
  <c r="D47"/>
  <c r="I46"/>
  <c r="D46"/>
  <c r="I45"/>
  <c r="AG7" s="1"/>
  <c r="E45"/>
  <c r="D45"/>
  <c r="I44"/>
  <c r="D44"/>
  <c r="D43"/>
  <c r="D42"/>
  <c r="D41"/>
  <c r="I40"/>
  <c r="D40"/>
  <c r="I39"/>
  <c r="D39"/>
  <c r="I38"/>
  <c r="D38"/>
  <c r="D37"/>
  <c r="I37"/>
  <c r="D36"/>
  <c r="I35"/>
  <c r="D35"/>
  <c r="I34"/>
  <c r="D34"/>
  <c r="I33"/>
  <c r="D33"/>
  <c r="AB32"/>
  <c r="D32"/>
  <c r="D31"/>
  <c r="D25"/>
  <c r="D24"/>
  <c r="D23"/>
  <c r="D22"/>
  <c r="I21"/>
  <c r="D21"/>
  <c r="I20"/>
  <c r="AG6" s="1"/>
  <c r="E20"/>
  <c r="AG5" s="1"/>
  <c r="D20"/>
  <c r="I19"/>
  <c r="H25" s="1"/>
  <c r="AI6" s="1"/>
  <c r="D19"/>
  <c r="D18"/>
  <c r="D17"/>
  <c r="D16"/>
  <c r="I15"/>
  <c r="D15"/>
  <c r="I14"/>
  <c r="D14"/>
  <c r="I13"/>
  <c r="D13"/>
  <c r="D12"/>
  <c r="D11"/>
  <c r="D10"/>
  <c r="AF9"/>
  <c r="AH9" s="1"/>
  <c r="D9"/>
  <c r="D8"/>
  <c r="AB7"/>
  <c r="D7"/>
  <c r="D6"/>
  <c r="AF5"/>
  <c r="AE5"/>
  <c r="AG4"/>
  <c r="AE4"/>
  <c r="D200" i="4"/>
  <c r="D199"/>
  <c r="D198"/>
  <c r="D197"/>
  <c r="I196"/>
  <c r="D196"/>
  <c r="I195"/>
  <c r="E195"/>
  <c r="D195"/>
  <c r="I194"/>
  <c r="E194"/>
  <c r="D194"/>
  <c r="D193"/>
  <c r="D192"/>
  <c r="D191"/>
  <c r="I190"/>
  <c r="D190"/>
  <c r="I189"/>
  <c r="D189"/>
  <c r="I188"/>
  <c r="D188"/>
  <c r="I187"/>
  <c r="D187"/>
  <c r="I186"/>
  <c r="D186"/>
  <c r="I185"/>
  <c r="D185"/>
  <c r="I184"/>
  <c r="D184"/>
  <c r="I183"/>
  <c r="D183"/>
  <c r="AB182"/>
  <c r="I193" s="1"/>
  <c r="I182"/>
  <c r="D182"/>
  <c r="D181"/>
  <c r="D175"/>
  <c r="D174"/>
  <c r="D173"/>
  <c r="D172"/>
  <c r="I171"/>
  <c r="D171"/>
  <c r="I170"/>
  <c r="E170"/>
  <c r="D170"/>
  <c r="I169"/>
  <c r="E169"/>
  <c r="D169"/>
  <c r="D168"/>
  <c r="D167"/>
  <c r="D166"/>
  <c r="I165"/>
  <c r="D165"/>
  <c r="I164"/>
  <c r="D164"/>
  <c r="I163"/>
  <c r="D163"/>
  <c r="I162"/>
  <c r="D162"/>
  <c r="I161"/>
  <c r="D161"/>
  <c r="I160"/>
  <c r="D160"/>
  <c r="I159"/>
  <c r="D159"/>
  <c r="I158"/>
  <c r="D158"/>
  <c r="AB157"/>
  <c r="H175" s="1"/>
  <c r="I157"/>
  <c r="D157"/>
  <c r="H156"/>
  <c r="H157" s="1"/>
  <c r="D156"/>
  <c r="D150"/>
  <c r="D149"/>
  <c r="D148"/>
  <c r="D147"/>
  <c r="I146"/>
  <c r="D146"/>
  <c r="I145"/>
  <c r="E145"/>
  <c r="D145"/>
  <c r="I144"/>
  <c r="E144"/>
  <c r="D144"/>
  <c r="I143"/>
  <c r="D143"/>
  <c r="D142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AB132"/>
  <c r="I132"/>
  <c r="D132"/>
  <c r="D131"/>
  <c r="H125"/>
  <c r="D125"/>
  <c r="D124"/>
  <c r="D123"/>
  <c r="D122"/>
  <c r="I121"/>
  <c r="D121"/>
  <c r="I120"/>
  <c r="E120"/>
  <c r="D120"/>
  <c r="I119"/>
  <c r="E119"/>
  <c r="D119"/>
  <c r="I118"/>
  <c r="D118"/>
  <c r="D117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AB107"/>
  <c r="I107"/>
  <c r="H107"/>
  <c r="D107"/>
  <c r="H106"/>
  <c r="D106"/>
  <c r="D100"/>
  <c r="D99"/>
  <c r="D98"/>
  <c r="D97"/>
  <c r="I96"/>
  <c r="D96"/>
  <c r="I95"/>
  <c r="E95"/>
  <c r="D95"/>
  <c r="I94"/>
  <c r="H100" s="1"/>
  <c r="D94"/>
  <c r="D93"/>
  <c r="D92"/>
  <c r="D91"/>
  <c r="I90"/>
  <c r="D90"/>
  <c r="I89"/>
  <c r="D89"/>
  <c r="I88"/>
  <c r="D88"/>
  <c r="I87"/>
  <c r="D87"/>
  <c r="I86"/>
  <c r="D86"/>
  <c r="I85"/>
  <c r="D85"/>
  <c r="I84"/>
  <c r="D84"/>
  <c r="I83"/>
  <c r="D83"/>
  <c r="AB82"/>
  <c r="I82"/>
  <c r="D82"/>
  <c r="D81"/>
  <c r="D75"/>
  <c r="D74"/>
  <c r="D73"/>
  <c r="D72"/>
  <c r="I71"/>
  <c r="D71"/>
  <c r="I70"/>
  <c r="AG8" s="1"/>
  <c r="E70"/>
  <c r="D70"/>
  <c r="I69"/>
  <c r="D69"/>
  <c r="D68"/>
  <c r="D67"/>
  <c r="D66"/>
  <c r="I65"/>
  <c r="D65"/>
  <c r="I64"/>
  <c r="D64"/>
  <c r="I63"/>
  <c r="D63"/>
  <c r="I62"/>
  <c r="D62"/>
  <c r="I61"/>
  <c r="D61"/>
  <c r="I60"/>
  <c r="D60"/>
  <c r="I59"/>
  <c r="D59"/>
  <c r="I58"/>
  <c r="D58"/>
  <c r="AB57"/>
  <c r="I57"/>
  <c r="D57"/>
  <c r="H56"/>
  <c r="D56"/>
  <c r="D50"/>
  <c r="D49"/>
  <c r="D48"/>
  <c r="D47"/>
  <c r="I46"/>
  <c r="D46"/>
  <c r="I45"/>
  <c r="AG7" s="1"/>
  <c r="E45"/>
  <c r="D45"/>
  <c r="I44"/>
  <c r="D44"/>
  <c r="D43"/>
  <c r="D42"/>
  <c r="D41"/>
  <c r="I40"/>
  <c r="D40"/>
  <c r="I39"/>
  <c r="D39"/>
  <c r="I38"/>
  <c r="D38"/>
  <c r="I37"/>
  <c r="D37"/>
  <c r="I36"/>
  <c r="D36"/>
  <c r="I35"/>
  <c r="D35"/>
  <c r="I34"/>
  <c r="D34"/>
  <c r="I33"/>
  <c r="D33"/>
  <c r="AB32"/>
  <c r="I32"/>
  <c r="D32"/>
  <c r="D31"/>
  <c r="D25"/>
  <c r="D24"/>
  <c r="D23"/>
  <c r="D22"/>
  <c r="D21"/>
  <c r="E20"/>
  <c r="AG5" s="1"/>
  <c r="D20"/>
  <c r="I19"/>
  <c r="AF5"/>
  <c r="D19"/>
  <c r="D18"/>
  <c r="D17"/>
  <c r="D16"/>
  <c r="D15"/>
  <c r="D14"/>
  <c r="D13"/>
  <c r="D12"/>
  <c r="D11"/>
  <c r="D10"/>
  <c r="AH9"/>
  <c r="AG9"/>
  <c r="AF9"/>
  <c r="D9"/>
  <c r="D8"/>
  <c r="AB7"/>
  <c r="D7"/>
  <c r="D6"/>
  <c r="AE5"/>
  <c r="AG4"/>
  <c r="AE4"/>
  <c r="AH9" i="1"/>
  <c r="AG4"/>
  <c r="AI9"/>
  <c r="AG9"/>
  <c r="AF9"/>
  <c r="AE9"/>
  <c r="AE5"/>
  <c r="AE4"/>
  <c r="G35" i="10" l="1"/>
  <c r="I34"/>
  <c r="G59" i="11"/>
  <c r="I58"/>
  <c r="I43" i="9"/>
  <c r="AE7" s="1"/>
  <c r="AF7" i="4"/>
  <c r="AH7" s="1"/>
  <c r="H50"/>
  <c r="AI7" s="1"/>
  <c r="AE9"/>
  <c r="I93"/>
  <c r="AF8" i="7"/>
  <c r="AH8" s="1"/>
  <c r="AI9"/>
  <c r="I93"/>
  <c r="AE9" s="1"/>
  <c r="AF9" i="6"/>
  <c r="AH9" s="1"/>
  <c r="AI9" i="9"/>
  <c r="I93"/>
  <c r="AE9" s="1"/>
  <c r="AE7" i="6"/>
  <c r="I43"/>
  <c r="G31" i="4"/>
  <c r="I43"/>
  <c r="AE7" s="1"/>
  <c r="G57" i="9"/>
  <c r="G58" s="1"/>
  <c r="G59" s="1"/>
  <c r="G60" s="1"/>
  <c r="G61" s="1"/>
  <c r="G62" s="1"/>
  <c r="G63" s="1"/>
  <c r="G64" s="1"/>
  <c r="G65" s="1"/>
  <c r="AF8" i="4"/>
  <c r="AH8" s="1"/>
  <c r="H75"/>
  <c r="AF8" i="5"/>
  <c r="AH8" s="1"/>
  <c r="AF7" i="6"/>
  <c r="AH7" s="1"/>
  <c r="H50"/>
  <c r="H56" i="7"/>
  <c r="I68"/>
  <c r="AE8" s="1"/>
  <c r="AF8" i="9"/>
  <c r="AH8" s="1"/>
  <c r="AF7"/>
  <c r="AH7" s="1"/>
  <c r="H50"/>
  <c r="AI7" s="1"/>
  <c r="AF7" i="8"/>
  <c r="AH7" s="1"/>
  <c r="H50"/>
  <c r="AI7" s="1"/>
  <c r="AF8" i="6"/>
  <c r="AH8" s="1"/>
  <c r="H81" i="7"/>
  <c r="AF9" i="8"/>
  <c r="AH9" s="1"/>
  <c r="H31"/>
  <c r="H32" s="1"/>
  <c r="H33" s="1"/>
  <c r="H34" s="1"/>
  <c r="H35" s="1"/>
  <c r="H36" s="1"/>
  <c r="H37" s="1"/>
  <c r="I43"/>
  <c r="AE7" s="1"/>
  <c r="H56"/>
  <c r="I68"/>
  <c r="AE8" s="1"/>
  <c r="H56" i="5"/>
  <c r="I68"/>
  <c r="AE8" s="1"/>
  <c r="AI8" i="6"/>
  <c r="I68"/>
  <c r="AE8" s="1"/>
  <c r="AI9" i="8"/>
  <c r="I93"/>
  <c r="AE9" s="1"/>
  <c r="AI8" i="4"/>
  <c r="I68"/>
  <c r="AI9" i="5"/>
  <c r="I93"/>
  <c r="AE9" s="1"/>
  <c r="AI9" i="6"/>
  <c r="I93"/>
  <c r="AE9" s="1"/>
  <c r="H81" i="9"/>
  <c r="AF7" i="7"/>
  <c r="AH7" s="1"/>
  <c r="H50"/>
  <c r="AI7" s="1"/>
  <c r="H31"/>
  <c r="I43"/>
  <c r="AE7" s="1"/>
  <c r="AF7" i="5"/>
  <c r="AH7" s="1"/>
  <c r="H50"/>
  <c r="AI7" s="1"/>
  <c r="G31"/>
  <c r="G32" s="1"/>
  <c r="G33" s="1"/>
  <c r="G34" s="1"/>
  <c r="G35" s="1"/>
  <c r="G36" s="1"/>
  <c r="G37" s="1"/>
  <c r="G38" s="1"/>
  <c r="G39" s="1"/>
  <c r="G40" s="1"/>
  <c r="I43"/>
  <c r="AF6" i="9"/>
  <c r="AH6" s="1"/>
  <c r="G9" i="11"/>
  <c r="G10" i="10"/>
  <c r="I9"/>
  <c r="G156" i="9"/>
  <c r="G157" s="1"/>
  <c r="G158" s="1"/>
  <c r="G159" s="1"/>
  <c r="G160" s="1"/>
  <c r="G161" s="1"/>
  <c r="G162" s="1"/>
  <c r="G163" s="1"/>
  <c r="G164" s="1"/>
  <c r="G165" s="1"/>
  <c r="I18"/>
  <c r="AE6" s="1"/>
  <c r="AF6" i="8"/>
  <c r="AH6" s="1"/>
  <c r="H6"/>
  <c r="I18"/>
  <c r="AE6" s="1"/>
  <c r="AF6" i="7"/>
  <c r="AH6" s="1"/>
  <c r="H6"/>
  <c r="I7" s="1"/>
  <c r="I18"/>
  <c r="AE6" s="1"/>
  <c r="AF6" i="6"/>
  <c r="AH6" s="1"/>
  <c r="H6"/>
  <c r="I18"/>
  <c r="AE6" s="1"/>
  <c r="AF6" i="5"/>
  <c r="AH6" s="1"/>
  <c r="H6"/>
  <c r="I18"/>
  <c r="AF6" i="4"/>
  <c r="AH6" s="1"/>
  <c r="H25"/>
  <c r="AI6" s="1"/>
  <c r="G6"/>
  <c r="I18"/>
  <c r="AE6" s="1"/>
  <c r="I156" i="9"/>
  <c r="H125"/>
  <c r="H31"/>
  <c r="H32" s="1"/>
  <c r="I118"/>
  <c r="H131"/>
  <c r="H132" s="1"/>
  <c r="G106"/>
  <c r="G31"/>
  <c r="G131"/>
  <c r="H6"/>
  <c r="I7" s="1"/>
  <c r="I143"/>
  <c r="G6"/>
  <c r="G81"/>
  <c r="G181"/>
  <c r="G131" i="8"/>
  <c r="G6"/>
  <c r="G56"/>
  <c r="AI8"/>
  <c r="G156"/>
  <c r="H175"/>
  <c r="G106"/>
  <c r="H150"/>
  <c r="I143"/>
  <c r="H125"/>
  <c r="H106"/>
  <c r="H107" s="1"/>
  <c r="G31"/>
  <c r="G81"/>
  <c r="G181"/>
  <c r="G6" i="7"/>
  <c r="G56"/>
  <c r="AI8"/>
  <c r="G156"/>
  <c r="H175"/>
  <c r="G106"/>
  <c r="H125"/>
  <c r="I143"/>
  <c r="H106"/>
  <c r="H107" s="1"/>
  <c r="G31"/>
  <c r="G131"/>
  <c r="H150"/>
  <c r="G81"/>
  <c r="G181"/>
  <c r="G106" i="6"/>
  <c r="H125"/>
  <c r="G31"/>
  <c r="AI7"/>
  <c r="H31"/>
  <c r="I118"/>
  <c r="H131"/>
  <c r="H132" s="1"/>
  <c r="G6"/>
  <c r="G56"/>
  <c r="G156"/>
  <c r="G131"/>
  <c r="H150"/>
  <c r="G81"/>
  <c r="G181"/>
  <c r="G106" i="5"/>
  <c r="AE6"/>
  <c r="H131"/>
  <c r="H132" s="1"/>
  <c r="G6"/>
  <c r="G56"/>
  <c r="AI8"/>
  <c r="G156"/>
  <c r="H175"/>
  <c r="H125"/>
  <c r="H106"/>
  <c r="H107" s="1"/>
  <c r="G131"/>
  <c r="H150"/>
  <c r="H31"/>
  <c r="I32" s="1"/>
  <c r="AE7"/>
  <c r="G81"/>
  <c r="G181"/>
  <c r="G131" i="4"/>
  <c r="I131" s="1"/>
  <c r="H6"/>
  <c r="G7"/>
  <c r="I21"/>
  <c r="G32"/>
  <c r="G33" s="1"/>
  <c r="G34" s="1"/>
  <c r="G35" s="1"/>
  <c r="G36" s="1"/>
  <c r="G37" s="1"/>
  <c r="G38" s="1"/>
  <c r="G39" s="1"/>
  <c r="G40" s="1"/>
  <c r="G81"/>
  <c r="AI9"/>
  <c r="G181"/>
  <c r="H200"/>
  <c r="AE8"/>
  <c r="H81"/>
  <c r="I168"/>
  <c r="H181"/>
  <c r="H182" s="1"/>
  <c r="G106"/>
  <c r="I20"/>
  <c r="AG6" s="1"/>
  <c r="H150"/>
  <c r="H31"/>
  <c r="H131"/>
  <c r="H132" s="1"/>
  <c r="G56"/>
  <c r="G156"/>
  <c r="D200" i="1"/>
  <c r="D199"/>
  <c r="D198"/>
  <c r="D197"/>
  <c r="D196"/>
  <c r="E195"/>
  <c r="D195"/>
  <c r="I194"/>
  <c r="E194"/>
  <c r="D194"/>
  <c r="D193"/>
  <c r="D192"/>
  <c r="D191"/>
  <c r="D190"/>
  <c r="D189"/>
  <c r="D188"/>
  <c r="D187"/>
  <c r="D186"/>
  <c r="D185"/>
  <c r="D184"/>
  <c r="D183"/>
  <c r="AB182"/>
  <c r="I193" s="1"/>
  <c r="D182"/>
  <c r="D181"/>
  <c r="D175"/>
  <c r="D174"/>
  <c r="D173"/>
  <c r="D172"/>
  <c r="D171"/>
  <c r="E170"/>
  <c r="D170"/>
  <c r="I169"/>
  <c r="E169"/>
  <c r="D169"/>
  <c r="D168"/>
  <c r="D167"/>
  <c r="D166"/>
  <c r="D165"/>
  <c r="D164"/>
  <c r="D163"/>
  <c r="D162"/>
  <c r="D161"/>
  <c r="D160"/>
  <c r="D159"/>
  <c r="D158"/>
  <c r="AB157"/>
  <c r="H175" s="1"/>
  <c r="D157"/>
  <c r="D156"/>
  <c r="D150"/>
  <c r="D149"/>
  <c r="D148"/>
  <c r="D147"/>
  <c r="D146"/>
  <c r="E145"/>
  <c r="D145"/>
  <c r="I144"/>
  <c r="E144"/>
  <c r="D144"/>
  <c r="D143"/>
  <c r="D142"/>
  <c r="D141"/>
  <c r="D140"/>
  <c r="D139"/>
  <c r="D138"/>
  <c r="D137"/>
  <c r="D136"/>
  <c r="D135"/>
  <c r="D134"/>
  <c r="D133"/>
  <c r="AB132"/>
  <c r="H150" s="1"/>
  <c r="D132"/>
  <c r="D131"/>
  <c r="D125"/>
  <c r="D124"/>
  <c r="D123"/>
  <c r="D122"/>
  <c r="D121"/>
  <c r="I120"/>
  <c r="I121" s="1"/>
  <c r="E120"/>
  <c r="D120"/>
  <c r="I119"/>
  <c r="E119"/>
  <c r="D119"/>
  <c r="D118"/>
  <c r="D117"/>
  <c r="D116"/>
  <c r="D115"/>
  <c r="D114"/>
  <c r="D113"/>
  <c r="D112"/>
  <c r="D111"/>
  <c r="D110"/>
  <c r="D109"/>
  <c r="D108"/>
  <c r="AB107"/>
  <c r="H125" s="1"/>
  <c r="D107"/>
  <c r="H106"/>
  <c r="H107" s="1"/>
  <c r="D106"/>
  <c r="D100"/>
  <c r="D99"/>
  <c r="D98"/>
  <c r="D97"/>
  <c r="D96"/>
  <c r="E95"/>
  <c r="D95"/>
  <c r="I94"/>
  <c r="D94"/>
  <c r="D93"/>
  <c r="D92"/>
  <c r="D91"/>
  <c r="D90"/>
  <c r="D89"/>
  <c r="D88"/>
  <c r="D87"/>
  <c r="D86"/>
  <c r="D85"/>
  <c r="D84"/>
  <c r="D83"/>
  <c r="AB82"/>
  <c r="D82"/>
  <c r="D81"/>
  <c r="D75"/>
  <c r="D74"/>
  <c r="D73"/>
  <c r="D72"/>
  <c r="D71"/>
  <c r="E70"/>
  <c r="D70"/>
  <c r="I69"/>
  <c r="D69"/>
  <c r="D68"/>
  <c r="D67"/>
  <c r="D66"/>
  <c r="D65"/>
  <c r="D64"/>
  <c r="D63"/>
  <c r="D62"/>
  <c r="D61"/>
  <c r="D60"/>
  <c r="D59"/>
  <c r="D58"/>
  <c r="AB57"/>
  <c r="I68" s="1"/>
  <c r="AE8" s="1"/>
  <c r="D57"/>
  <c r="D56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AB32"/>
  <c r="D32"/>
  <c r="D31"/>
  <c r="G36" i="10" l="1"/>
  <c r="I35"/>
  <c r="G60" i="11"/>
  <c r="I59"/>
  <c r="H7" i="8"/>
  <c r="I7" s="1"/>
  <c r="H7" i="6"/>
  <c r="H8" s="1"/>
  <c r="H9" s="1"/>
  <c r="H10" s="1"/>
  <c r="H11" s="1"/>
  <c r="H12" s="1"/>
  <c r="G10" i="11"/>
  <c r="G11" i="10"/>
  <c r="I10"/>
  <c r="I6" i="4"/>
  <c r="G132"/>
  <c r="G133" s="1"/>
  <c r="G134" s="1"/>
  <c r="G135" s="1"/>
  <c r="G136" s="1"/>
  <c r="G137" s="1"/>
  <c r="G138" s="1"/>
  <c r="G139" s="1"/>
  <c r="G140" s="1"/>
  <c r="I43" i="1"/>
  <c r="AE7" s="1"/>
  <c r="I45"/>
  <c r="I46" s="1"/>
  <c r="H75"/>
  <c r="AI8" s="1"/>
  <c r="AF8"/>
  <c r="H50"/>
  <c r="AI7" s="1"/>
  <c r="AF7"/>
  <c r="G182" i="9"/>
  <c r="G183" s="1"/>
  <c r="G184" s="1"/>
  <c r="G185" s="1"/>
  <c r="G186" s="1"/>
  <c r="G187" s="1"/>
  <c r="G188" s="1"/>
  <c r="G189" s="1"/>
  <c r="G190" s="1"/>
  <c r="I181"/>
  <c r="G107"/>
  <c r="G108" s="1"/>
  <c r="G109" s="1"/>
  <c r="G110" s="1"/>
  <c r="G111" s="1"/>
  <c r="G112" s="1"/>
  <c r="G113" s="1"/>
  <c r="G114" s="1"/>
  <c r="G115" s="1"/>
  <c r="I106"/>
  <c r="G82"/>
  <c r="G83" s="1"/>
  <c r="G84" s="1"/>
  <c r="G85" s="1"/>
  <c r="G86" s="1"/>
  <c r="G87" s="1"/>
  <c r="G88" s="1"/>
  <c r="G89" s="1"/>
  <c r="G90" s="1"/>
  <c r="I81"/>
  <c r="G132"/>
  <c r="G133" s="1"/>
  <c r="G134" s="1"/>
  <c r="G135" s="1"/>
  <c r="G136" s="1"/>
  <c r="G137" s="1"/>
  <c r="G138" s="1"/>
  <c r="G139" s="1"/>
  <c r="G140" s="1"/>
  <c r="I131"/>
  <c r="I6"/>
  <c r="G7"/>
  <c r="G8" s="1"/>
  <c r="G9" s="1"/>
  <c r="G10" s="1"/>
  <c r="G11" s="1"/>
  <c r="G12" s="1"/>
  <c r="G13" s="1"/>
  <c r="G14" s="1"/>
  <c r="G15" s="1"/>
  <c r="G32"/>
  <c r="I31"/>
  <c r="I106" i="8"/>
  <c r="G107"/>
  <c r="G108" s="1"/>
  <c r="G109" s="1"/>
  <c r="G110" s="1"/>
  <c r="G111" s="1"/>
  <c r="G112" s="1"/>
  <c r="G113" s="1"/>
  <c r="G114" s="1"/>
  <c r="G115" s="1"/>
  <c r="G32"/>
  <c r="I31"/>
  <c r="I156"/>
  <c r="G157"/>
  <c r="G158" s="1"/>
  <c r="G159" s="1"/>
  <c r="G160" s="1"/>
  <c r="G161" s="1"/>
  <c r="G162" s="1"/>
  <c r="G163" s="1"/>
  <c r="G164" s="1"/>
  <c r="G165" s="1"/>
  <c r="I56"/>
  <c r="G57"/>
  <c r="G58" s="1"/>
  <c r="G59" s="1"/>
  <c r="G60" s="1"/>
  <c r="G61" s="1"/>
  <c r="G62" s="1"/>
  <c r="G63" s="1"/>
  <c r="G64" s="1"/>
  <c r="G65" s="1"/>
  <c r="I6"/>
  <c r="G7"/>
  <c r="G8" s="1"/>
  <c r="G9" s="1"/>
  <c r="G10" s="1"/>
  <c r="G11" s="1"/>
  <c r="G12" s="1"/>
  <c r="G13" s="1"/>
  <c r="G14" s="1"/>
  <c r="G15" s="1"/>
  <c r="G82"/>
  <c r="G83" s="1"/>
  <c r="G84" s="1"/>
  <c r="G85" s="1"/>
  <c r="G86" s="1"/>
  <c r="G87" s="1"/>
  <c r="G88" s="1"/>
  <c r="G89" s="1"/>
  <c r="G90" s="1"/>
  <c r="I81"/>
  <c r="G182"/>
  <c r="G183" s="1"/>
  <c r="G184" s="1"/>
  <c r="G185" s="1"/>
  <c r="G186" s="1"/>
  <c r="G187" s="1"/>
  <c r="G188" s="1"/>
  <c r="G189" s="1"/>
  <c r="G190" s="1"/>
  <c r="I181"/>
  <c r="G132"/>
  <c r="G133" s="1"/>
  <c r="G134" s="1"/>
  <c r="G135" s="1"/>
  <c r="G136" s="1"/>
  <c r="G137" s="1"/>
  <c r="G138" s="1"/>
  <c r="G139" s="1"/>
  <c r="G140" s="1"/>
  <c r="I131"/>
  <c r="G132" i="7"/>
  <c r="G133" s="1"/>
  <c r="G134" s="1"/>
  <c r="G135" s="1"/>
  <c r="G136" s="1"/>
  <c r="G137" s="1"/>
  <c r="G138" s="1"/>
  <c r="G139" s="1"/>
  <c r="G140" s="1"/>
  <c r="I131"/>
  <c r="I156"/>
  <c r="G157"/>
  <c r="G158" s="1"/>
  <c r="G159" s="1"/>
  <c r="G160" s="1"/>
  <c r="G161" s="1"/>
  <c r="G162" s="1"/>
  <c r="G163" s="1"/>
  <c r="G164" s="1"/>
  <c r="G165" s="1"/>
  <c r="G32"/>
  <c r="G33" s="1"/>
  <c r="G34" s="1"/>
  <c r="G35" s="1"/>
  <c r="G36" s="1"/>
  <c r="G37" s="1"/>
  <c r="G38" s="1"/>
  <c r="G39" s="1"/>
  <c r="G40" s="1"/>
  <c r="I31"/>
  <c r="G82"/>
  <c r="G83" s="1"/>
  <c r="G84" s="1"/>
  <c r="G85" s="1"/>
  <c r="G86" s="1"/>
  <c r="G87" s="1"/>
  <c r="G88" s="1"/>
  <c r="G89" s="1"/>
  <c r="G90" s="1"/>
  <c r="I81"/>
  <c r="G107"/>
  <c r="G108" s="1"/>
  <c r="G109" s="1"/>
  <c r="G110" s="1"/>
  <c r="G111" s="1"/>
  <c r="G112" s="1"/>
  <c r="G113" s="1"/>
  <c r="G114" s="1"/>
  <c r="G115" s="1"/>
  <c r="I106"/>
  <c r="I56"/>
  <c r="G57"/>
  <c r="G58" s="1"/>
  <c r="G59" s="1"/>
  <c r="G60" s="1"/>
  <c r="G61" s="1"/>
  <c r="G62" s="1"/>
  <c r="G63" s="1"/>
  <c r="G64" s="1"/>
  <c r="G65" s="1"/>
  <c r="I6"/>
  <c r="G7"/>
  <c r="G8" s="1"/>
  <c r="G9" s="1"/>
  <c r="G10" s="1"/>
  <c r="G11" s="1"/>
  <c r="G12" s="1"/>
  <c r="G13" s="1"/>
  <c r="G14" s="1"/>
  <c r="G15" s="1"/>
  <c r="G182"/>
  <c r="G183" s="1"/>
  <c r="G184" s="1"/>
  <c r="G185" s="1"/>
  <c r="G186" s="1"/>
  <c r="G187" s="1"/>
  <c r="G188" s="1"/>
  <c r="G189" s="1"/>
  <c r="G190" s="1"/>
  <c r="I181"/>
  <c r="I156" i="6"/>
  <c r="G157"/>
  <c r="G158" s="1"/>
  <c r="G159" s="1"/>
  <c r="G160" s="1"/>
  <c r="G161" s="1"/>
  <c r="G162" s="1"/>
  <c r="G163" s="1"/>
  <c r="G164" s="1"/>
  <c r="G165" s="1"/>
  <c r="G32"/>
  <c r="G33" s="1"/>
  <c r="G34" s="1"/>
  <c r="G35" s="1"/>
  <c r="G36" s="1"/>
  <c r="G37" s="1"/>
  <c r="G38" s="1"/>
  <c r="G39" s="1"/>
  <c r="G40" s="1"/>
  <c r="I31"/>
  <c r="I56"/>
  <c r="G57"/>
  <c r="G58" s="1"/>
  <c r="G59" s="1"/>
  <c r="G60" s="1"/>
  <c r="G61" s="1"/>
  <c r="G62" s="1"/>
  <c r="G63" s="1"/>
  <c r="G64" s="1"/>
  <c r="G65" s="1"/>
  <c r="I181"/>
  <c r="G182"/>
  <c r="G183" s="1"/>
  <c r="G184" s="1"/>
  <c r="G185" s="1"/>
  <c r="G186" s="1"/>
  <c r="G187" s="1"/>
  <c r="G188" s="1"/>
  <c r="G189" s="1"/>
  <c r="G190" s="1"/>
  <c r="G82"/>
  <c r="G83" s="1"/>
  <c r="G84" s="1"/>
  <c r="G85" s="1"/>
  <c r="G86" s="1"/>
  <c r="G87" s="1"/>
  <c r="G88" s="1"/>
  <c r="G89" s="1"/>
  <c r="G90" s="1"/>
  <c r="I81"/>
  <c r="G132"/>
  <c r="G133" s="1"/>
  <c r="G134" s="1"/>
  <c r="G135" s="1"/>
  <c r="G136" s="1"/>
  <c r="G137" s="1"/>
  <c r="G138" s="1"/>
  <c r="G139" s="1"/>
  <c r="G140" s="1"/>
  <c r="I131"/>
  <c r="I6"/>
  <c r="G7"/>
  <c r="G8" s="1"/>
  <c r="G107"/>
  <c r="G108" s="1"/>
  <c r="G109" s="1"/>
  <c r="G110" s="1"/>
  <c r="G111" s="1"/>
  <c r="G112" s="1"/>
  <c r="G113" s="1"/>
  <c r="G114" s="1"/>
  <c r="G115" s="1"/>
  <c r="I106"/>
  <c r="I56" i="5"/>
  <c r="G57"/>
  <c r="G58" s="1"/>
  <c r="G59" s="1"/>
  <c r="G60" s="1"/>
  <c r="G61" s="1"/>
  <c r="G62" s="1"/>
  <c r="G63" s="1"/>
  <c r="G64" s="1"/>
  <c r="G65" s="1"/>
  <c r="G182"/>
  <c r="G183" s="1"/>
  <c r="G184" s="1"/>
  <c r="G185" s="1"/>
  <c r="G186" s="1"/>
  <c r="G187" s="1"/>
  <c r="G188" s="1"/>
  <c r="G189" s="1"/>
  <c r="G190" s="1"/>
  <c r="I181"/>
  <c r="I106"/>
  <c r="G107"/>
  <c r="G108" s="1"/>
  <c r="G109" s="1"/>
  <c r="G110" s="1"/>
  <c r="G111" s="1"/>
  <c r="G112" s="1"/>
  <c r="G113" s="1"/>
  <c r="G114" s="1"/>
  <c r="G115" s="1"/>
  <c r="G132"/>
  <c r="G133" s="1"/>
  <c r="G134" s="1"/>
  <c r="G135" s="1"/>
  <c r="G136" s="1"/>
  <c r="G137" s="1"/>
  <c r="G138" s="1"/>
  <c r="G139" s="1"/>
  <c r="G140" s="1"/>
  <c r="I131"/>
  <c r="I81"/>
  <c r="G82"/>
  <c r="G83" s="1"/>
  <c r="G84" s="1"/>
  <c r="G85" s="1"/>
  <c r="G86" s="1"/>
  <c r="G87" s="1"/>
  <c r="G88" s="1"/>
  <c r="G89" s="1"/>
  <c r="G90" s="1"/>
  <c r="I156"/>
  <c r="G157"/>
  <c r="G158" s="1"/>
  <c r="G159" s="1"/>
  <c r="G160" s="1"/>
  <c r="G161" s="1"/>
  <c r="G162" s="1"/>
  <c r="G163" s="1"/>
  <c r="G164" s="1"/>
  <c r="G165" s="1"/>
  <c r="I31"/>
  <c r="I6"/>
  <c r="G7"/>
  <c r="G8" s="1"/>
  <c r="G57" i="4"/>
  <c r="G58" s="1"/>
  <c r="G59" s="1"/>
  <c r="G60" s="1"/>
  <c r="G61" s="1"/>
  <c r="G62" s="1"/>
  <c r="G63" s="1"/>
  <c r="G64" s="1"/>
  <c r="G65" s="1"/>
  <c r="I56"/>
  <c r="I31"/>
  <c r="G8"/>
  <c r="I7"/>
  <c r="I181"/>
  <c r="G182"/>
  <c r="G183" s="1"/>
  <c r="G184" s="1"/>
  <c r="G185" s="1"/>
  <c r="G186" s="1"/>
  <c r="G187" s="1"/>
  <c r="G188" s="1"/>
  <c r="G189" s="1"/>
  <c r="G190" s="1"/>
  <c r="G157"/>
  <c r="G158" s="1"/>
  <c r="G159" s="1"/>
  <c r="G160" s="1"/>
  <c r="G161" s="1"/>
  <c r="G162" s="1"/>
  <c r="G163" s="1"/>
  <c r="G164" s="1"/>
  <c r="G165" s="1"/>
  <c r="I156"/>
  <c r="G107"/>
  <c r="G108" s="1"/>
  <c r="G109" s="1"/>
  <c r="G110" s="1"/>
  <c r="G111" s="1"/>
  <c r="G112" s="1"/>
  <c r="G113" s="1"/>
  <c r="G114" s="1"/>
  <c r="G115" s="1"/>
  <c r="I106"/>
  <c r="G82"/>
  <c r="G83" s="1"/>
  <c r="G84" s="1"/>
  <c r="G85" s="1"/>
  <c r="G86" s="1"/>
  <c r="G87" s="1"/>
  <c r="G88" s="1"/>
  <c r="G89" s="1"/>
  <c r="G90" s="1"/>
  <c r="I81"/>
  <c r="G81" i="1"/>
  <c r="G82" s="1"/>
  <c r="G83" s="1"/>
  <c r="G84" s="1"/>
  <c r="G85" s="1"/>
  <c r="G86" s="1"/>
  <c r="G87" s="1"/>
  <c r="G88" s="1"/>
  <c r="G89" s="1"/>
  <c r="G90" s="1"/>
  <c r="G56"/>
  <c r="G57" s="1"/>
  <c r="G58" s="1"/>
  <c r="G59" s="1"/>
  <c r="G60" s="1"/>
  <c r="G61" s="1"/>
  <c r="G62" s="1"/>
  <c r="G63" s="1"/>
  <c r="G64" s="1"/>
  <c r="G65" s="1"/>
  <c r="G31"/>
  <c r="G32" s="1"/>
  <c r="G33" s="1"/>
  <c r="H81"/>
  <c r="I118"/>
  <c r="I143"/>
  <c r="H131"/>
  <c r="H132" s="1"/>
  <c r="H31"/>
  <c r="I170"/>
  <c r="I171" s="1"/>
  <c r="I168"/>
  <c r="H156"/>
  <c r="H157" s="1"/>
  <c r="I95"/>
  <c r="I96" s="1"/>
  <c r="H56"/>
  <c r="H200"/>
  <c r="H181"/>
  <c r="H182" s="1"/>
  <c r="I195"/>
  <c r="I196" s="1"/>
  <c r="I145"/>
  <c r="I146" s="1"/>
  <c r="I70"/>
  <c r="AF5"/>
  <c r="E20"/>
  <c r="AG5" s="1"/>
  <c r="I19"/>
  <c r="AB7"/>
  <c r="I18" s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G37" i="10" l="1"/>
  <c r="G38" s="1"/>
  <c r="G39" s="1"/>
  <c r="G40" s="1"/>
  <c r="I36"/>
  <c r="G33" i="9"/>
  <c r="G34" s="1"/>
  <c r="I32"/>
  <c r="G33" i="8"/>
  <c r="I32"/>
  <c r="G61" i="11"/>
  <c r="G62" s="1"/>
  <c r="G63" s="1"/>
  <c r="G64" s="1"/>
  <c r="G65" s="1"/>
  <c r="I60"/>
  <c r="G9" i="6"/>
  <c r="I8"/>
  <c r="I7"/>
  <c r="G11" i="11"/>
  <c r="G12" i="10"/>
  <c r="I11"/>
  <c r="G9" i="5"/>
  <c r="I8"/>
  <c r="I7"/>
  <c r="G34" i="1"/>
  <c r="I33"/>
  <c r="I71"/>
  <c r="AG8"/>
  <c r="AH8"/>
  <c r="AG7"/>
  <c r="AH7" s="1"/>
  <c r="I8" i="4"/>
  <c r="G9"/>
  <c r="H25" i="1"/>
  <c r="AI6" s="1"/>
  <c r="AF6"/>
  <c r="I32"/>
  <c r="I31"/>
  <c r="G156"/>
  <c r="G157" s="1"/>
  <c r="I56"/>
  <c r="G181"/>
  <c r="G182" s="1"/>
  <c r="G131"/>
  <c r="I131" s="1"/>
  <c r="G106"/>
  <c r="I106" s="1"/>
  <c r="H6"/>
  <c r="H7" s="1"/>
  <c r="H8" s="1"/>
  <c r="H9" s="1"/>
  <c r="H10" s="1"/>
  <c r="AE6"/>
  <c r="I20"/>
  <c r="G6"/>
  <c r="G7" s="1"/>
  <c r="G35" i="9" l="1"/>
  <c r="I34"/>
  <c r="G34" i="8"/>
  <c r="I33"/>
  <c r="G10" i="6"/>
  <c r="G11" s="1"/>
  <c r="G12" s="1"/>
  <c r="G13" s="1"/>
  <c r="G14" s="1"/>
  <c r="G15" s="1"/>
  <c r="I9"/>
  <c r="G12" i="11"/>
  <c r="G13" i="10"/>
  <c r="G14" s="1"/>
  <c r="G15" s="1"/>
  <c r="I12"/>
  <c r="G10" i="5"/>
  <c r="I9"/>
  <c r="G35" i="1"/>
  <c r="I34"/>
  <c r="I21"/>
  <c r="AG6"/>
  <c r="AH6" s="1"/>
  <c r="I9" i="4"/>
  <c r="G10"/>
  <c r="G107" i="1"/>
  <c r="G108" s="1"/>
  <c r="I81"/>
  <c r="I181"/>
  <c r="G132"/>
  <c r="G133" s="1"/>
  <c r="I156"/>
  <c r="I132"/>
  <c r="I182"/>
  <c r="G183"/>
  <c r="I157"/>
  <c r="G158"/>
  <c r="I107"/>
  <c r="I82"/>
  <c r="G8"/>
  <c r="G36" i="9" l="1"/>
  <c r="I35"/>
  <c r="G35" i="8"/>
  <c r="I34"/>
  <c r="G13" i="11"/>
  <c r="G14" s="1"/>
  <c r="G15" s="1"/>
  <c r="G11" i="5"/>
  <c r="I10"/>
  <c r="G36" i="1"/>
  <c r="I35"/>
  <c r="I7"/>
  <c r="I10" i="4"/>
  <c r="G11"/>
  <c r="I57" i="1"/>
  <c r="I133"/>
  <c r="G134"/>
  <c r="I58"/>
  <c r="I183"/>
  <c r="G184"/>
  <c r="G159"/>
  <c r="I158"/>
  <c r="G109"/>
  <c r="I108"/>
  <c r="I83"/>
  <c r="G9"/>
  <c r="I8"/>
  <c r="G37" i="9" l="1"/>
  <c r="I36"/>
  <c r="G36" i="8"/>
  <c r="I35"/>
  <c r="G12" i="5"/>
  <c r="I11"/>
  <c r="G37" i="1"/>
  <c r="I36"/>
  <c r="G12" i="4"/>
  <c r="I11"/>
  <c r="I134" i="1"/>
  <c r="G135"/>
  <c r="I59"/>
  <c r="G185"/>
  <c r="I184"/>
  <c r="I159"/>
  <c r="G160"/>
  <c r="I109"/>
  <c r="G110"/>
  <c r="I84"/>
  <c r="G10"/>
  <c r="I9"/>
  <c r="G38" i="9" l="1"/>
  <c r="G39" s="1"/>
  <c r="G40" s="1"/>
  <c r="I37"/>
  <c r="G37" i="8"/>
  <c r="I36"/>
  <c r="G13" i="5"/>
  <c r="G14" s="1"/>
  <c r="G15" s="1"/>
  <c r="I12"/>
  <c r="G38" i="1"/>
  <c r="I37"/>
  <c r="G13" i="4"/>
  <c r="I12"/>
  <c r="I135" i="1"/>
  <c r="G136"/>
  <c r="I60"/>
  <c r="I185"/>
  <c r="G186"/>
  <c r="I160"/>
  <c r="G161"/>
  <c r="G111"/>
  <c r="I110"/>
  <c r="I85"/>
  <c r="G11"/>
  <c r="I10"/>
  <c r="G38" i="8" l="1"/>
  <c r="G39" s="1"/>
  <c r="G40" s="1"/>
  <c r="I37"/>
  <c r="G39" i="1"/>
  <c r="I38"/>
  <c r="G14" i="4"/>
  <c r="I13"/>
  <c r="I136" i="1"/>
  <c r="G137"/>
  <c r="I61"/>
  <c r="G187"/>
  <c r="I186"/>
  <c r="I161"/>
  <c r="G162"/>
  <c r="I111"/>
  <c r="G112"/>
  <c r="I86"/>
  <c r="G12"/>
  <c r="I11"/>
  <c r="G40" l="1"/>
  <c r="I40" s="1"/>
  <c r="I39"/>
  <c r="G15" i="4"/>
  <c r="I15" s="1"/>
  <c r="I14"/>
  <c r="I137" i="1"/>
  <c r="G138"/>
  <c r="I62"/>
  <c r="I187"/>
  <c r="G188"/>
  <c r="I162"/>
  <c r="G163"/>
  <c r="G113"/>
  <c r="I112"/>
  <c r="I87"/>
  <c r="G13"/>
  <c r="I12"/>
  <c r="G139" l="1"/>
  <c r="I138"/>
  <c r="I63"/>
  <c r="G189"/>
  <c r="I188"/>
  <c r="I163"/>
  <c r="G164"/>
  <c r="I113"/>
  <c r="G114"/>
  <c r="I88"/>
  <c r="G14"/>
  <c r="I13"/>
  <c r="G140" l="1"/>
  <c r="I140" s="1"/>
  <c r="I139"/>
  <c r="I64"/>
  <c r="I65"/>
  <c r="I189"/>
  <c r="G190"/>
  <c r="I190" s="1"/>
  <c r="I164"/>
  <c r="G165"/>
  <c r="I165" s="1"/>
  <c r="I114"/>
  <c r="G115"/>
  <c r="I115" s="1"/>
  <c r="I90"/>
  <c r="I89"/>
  <c r="G15"/>
  <c r="I15" s="1"/>
  <c r="I14"/>
  <c r="I6" l="1"/>
</calcChain>
</file>

<file path=xl/comments1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10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11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2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3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samen met Tim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4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5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6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7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met Glenn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8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comments9.xml><?xml version="1.0" encoding="utf-8"?>
<comments xmlns="http://schemas.openxmlformats.org/spreadsheetml/2006/main">
  <authors>
    <author>Fer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5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57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76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2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<sst xmlns="http://schemas.openxmlformats.org/spreadsheetml/2006/main" count="2060" uniqueCount="57">
  <si>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</si>
  <si>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</si>
  <si>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</si>
  <si>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</si>
  <si>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</si>
  <si>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</si>
  <si>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</si>
  <si>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</si>
  <si>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</si>
  <si>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</si>
  <si>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</si>
  <si>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</si>
  <si>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</si>
  <si>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</si>
  <si>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</si>
  <si>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</si>
  <si>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</si>
  <si>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</si>
  <si>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</si>
  <si>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</si>
  <si>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</si>
  <si>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</si>
  <si>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</si>
  <si>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</si>
  <si>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</si>
  <si>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</si>
  <si>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</si>
  <si>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</si>
  <si>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</si>
  <si>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</si>
  <si>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</si>
  <si>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</si>
  <si>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</si>
  <si>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</si>
  <si>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</si>
  <si>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</si>
  <si>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</si>
  <si>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</si>
  <si>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</si>
  <si>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</si>
  <si>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</si>
  <si>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</si>
  <si>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</si>
  <si>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</si>
  <si>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Quincy</t>
  </si>
  <si>
    <t>Glenn</t>
  </si>
  <si>
    <t>Joshua</t>
  </si>
  <si>
    <t>Cliff</t>
  </si>
  <si>
    <t>Job</t>
  </si>
  <si>
    <t>Tim</t>
  </si>
  <si>
    <t>Jorrit</t>
  </si>
  <si>
    <t>Gino</t>
  </si>
  <si>
    <t>Jasper</t>
  </si>
  <si>
    <t>Jouw velocity is:</t>
  </si>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</sst>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8" fillId="2" borderId="45" xfId="0" applyFont="1" applyFill="1" applyBorder="1" applyAlignment="1" applyProtection="1">
      <alignment vertical="center"/>
      <protection hidden="1"/>
    </xf>
    <xf numFmtId="0" fontId="8" fillId="5" borderId="46" xfId="0" applyFont="1" applyFill="1" applyBorder="1" applyAlignment="1" applyProtection="1">
      <alignment vertical="center"/>
      <protection hidden="1"/>
    </xf>
    <xf numFmtId="0" fontId="0" fillId="3" borderId="20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0" fontId="5" fillId="3" borderId="14" xfId="0" applyFont="1" applyFill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7" xfId="0" applyFont="1" applyFill="1" applyBorder="1" applyAlignment="1" applyProtection="1">
      <alignment vertical="center"/>
      <protection hidden="1"/>
    </xf>
    <xf numFmtId="0" fontId="8" fillId="2" borderId="48" xfId="0" applyFont="1" applyFill="1" applyBorder="1" applyAlignment="1" applyProtection="1">
      <alignment vertical="center"/>
      <protection hidden="1"/>
    </xf>
    <xf numFmtId="0" fontId="8" fillId="5" borderId="49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0" fillId="3" borderId="36" xfId="0" applyFill="1" applyBorder="1"/>
    <xf numFmtId="164" fontId="6" fillId="0" borderId="23" xfId="0" applyNumberFormat="1" applyFont="1" applyFill="1" applyBorder="1" applyAlignment="1" applyProtection="1">
      <alignment horizontal="center"/>
      <protection hidden="1"/>
    </xf>
    <xf numFmtId="164" fontId="6" fillId="0" borderId="24" xfId="0" applyNumberFormat="1" applyFont="1" applyFill="1" applyBorder="1" applyAlignment="1" applyProtection="1">
      <alignment horizontal="center"/>
      <protection hidden="1"/>
    </xf>
    <xf numFmtId="164" fontId="6" fillId="0" borderId="25" xfId="0" applyNumberFormat="1" applyFont="1" applyFill="1" applyBorder="1" applyAlignment="1" applyProtection="1">
      <alignment horizontal="center"/>
      <protection hidden="1"/>
    </xf>
    <xf numFmtId="0" fontId="0" fillId="3" borderId="50" xfId="0" applyFill="1" applyBorder="1" applyProtection="1">
      <protection locked="0"/>
    </xf>
    <xf numFmtId="0" fontId="0" fillId="3" borderId="51" xfId="0" applyFill="1" applyBorder="1" applyProtection="1">
      <protection locked="0"/>
    </xf>
    <xf numFmtId="0" fontId="0" fillId="3" borderId="52" xfId="0" applyFill="1" applyBorder="1" applyProtection="1">
      <protection locked="0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9" xfId="0" applyFont="1" applyFill="1" applyBorder="1" applyAlignment="1" applyProtection="1">
      <alignment horizontal="center"/>
      <protection hidden="1"/>
    </xf>
    <xf numFmtId="0" fontId="5" fillId="0" borderId="14" xfId="0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/>
    <xf numFmtId="0" fontId="5" fillId="2" borderId="4" xfId="0" applyFont="1" applyFill="1" applyBorder="1"/>
    <xf numFmtId="0" fontId="0" fillId="6" borderId="53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0" borderId="4" xfId="0" applyNumberFormat="1" applyBorder="1"/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</cellXfs>
  <cellStyles count="1">
    <cellStyle name="Standaard" xfId="0" builtinId="0"/>
  </cellStyles>
  <dxfs count="22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TestKees'!$G$6:$G$15</c:f>
              <c:numCache>
                <c:formatCode>0.0</c:formatCode>
                <c:ptCount val="10"/>
                <c:pt idx="0">
                  <c:v>13.5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4.5</c:v>
                </c:pt>
                <c:pt idx="7">
                  <c:v>3</c:v>
                </c:pt>
                <c:pt idx="8">
                  <c:v>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3601920"/>
        <c:axId val="133620096"/>
      </c:lineChart>
      <c:catAx>
        <c:axId val="1336019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620096"/>
        <c:crosses val="autoZero"/>
        <c:auto val="1"/>
        <c:lblAlgn val="ctr"/>
        <c:lblOffset val="100"/>
      </c:catAx>
      <c:valAx>
        <c:axId val="133620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6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771072"/>
        <c:axId val="134772608"/>
      </c:lineChart>
      <c:catAx>
        <c:axId val="134771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72608"/>
        <c:crosses val="autoZero"/>
        <c:auto val="1"/>
        <c:lblAlgn val="ctr"/>
        <c:lblOffset val="100"/>
      </c:catAx>
      <c:valAx>
        <c:axId val="134772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Thom!$H$31:$H$40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619136"/>
        <c:axId val="134620672"/>
      </c:lineChart>
      <c:catAx>
        <c:axId val="1346191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20672"/>
        <c:crosses val="autoZero"/>
        <c:auto val="1"/>
        <c:lblAlgn val="ctr"/>
        <c:lblOffset val="100"/>
      </c:catAx>
      <c:valAx>
        <c:axId val="134620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679168"/>
        <c:axId val="134701440"/>
      </c:lineChart>
      <c:catAx>
        <c:axId val="1346791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01440"/>
        <c:crosses val="autoZero"/>
        <c:auto val="1"/>
        <c:lblAlgn val="ctr"/>
        <c:lblOffset val="100"/>
      </c:catAx>
      <c:valAx>
        <c:axId val="134701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723072"/>
        <c:axId val="134724608"/>
      </c:lineChart>
      <c:catAx>
        <c:axId val="134723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24608"/>
        <c:crosses val="autoZero"/>
        <c:auto val="1"/>
        <c:lblAlgn val="ctr"/>
        <c:lblOffset val="100"/>
      </c:catAx>
      <c:valAx>
        <c:axId val="134724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848896"/>
        <c:axId val="134850432"/>
      </c:lineChart>
      <c:catAx>
        <c:axId val="1348488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850432"/>
        <c:crosses val="autoZero"/>
        <c:auto val="1"/>
        <c:lblAlgn val="ctr"/>
        <c:lblOffset val="100"/>
      </c:catAx>
      <c:valAx>
        <c:axId val="13485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8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917504"/>
        <c:axId val="134923392"/>
      </c:lineChart>
      <c:catAx>
        <c:axId val="1349175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923392"/>
        <c:crosses val="autoZero"/>
        <c:auto val="1"/>
        <c:lblAlgn val="ctr"/>
        <c:lblOffset val="100"/>
      </c:catAx>
      <c:valAx>
        <c:axId val="134923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9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088384"/>
        <c:axId val="135102464"/>
      </c:lineChart>
      <c:catAx>
        <c:axId val="1350883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102464"/>
        <c:crosses val="autoZero"/>
        <c:auto val="1"/>
        <c:lblAlgn val="ctr"/>
        <c:lblOffset val="100"/>
      </c:catAx>
      <c:valAx>
        <c:axId val="13510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0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Thom!$G$5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Thom!$G$6:$G$15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Thom!$H$5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Thom!$H$6:$H$15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485120"/>
        <c:axId val="134486656"/>
      </c:lineChart>
      <c:catAx>
        <c:axId val="1344851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486656"/>
        <c:crosses val="autoZero"/>
        <c:auto val="1"/>
        <c:lblAlgn val="ctr"/>
        <c:lblOffset val="100"/>
      </c:catAx>
      <c:valAx>
        <c:axId val="13448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4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(Thom!$H$25,Thom!$H$50,Thom!$H$75,Thom!$H$100)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5015040"/>
        <c:axId val="135025408"/>
      </c:barChart>
      <c:catAx>
        <c:axId val="1350150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025408"/>
        <c:crosses val="autoZero"/>
        <c:auto val="1"/>
        <c:lblAlgn val="ctr"/>
        <c:lblOffset val="100"/>
      </c:catAx>
      <c:valAx>
        <c:axId val="13502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0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353856"/>
        <c:axId val="135355392"/>
      </c:lineChart>
      <c:catAx>
        <c:axId val="1353538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355392"/>
        <c:crosses val="autoZero"/>
        <c:auto val="1"/>
        <c:lblAlgn val="ctr"/>
        <c:lblOffset val="100"/>
      </c:catAx>
      <c:valAx>
        <c:axId val="135355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3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TestKees'!$H$31:$H$40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</c:numCache>
            </c:numRef>
          </c:val>
        </c:ser>
        <c:dLbls/>
        <c:marker val="1"/>
        <c:axId val="133827200"/>
        <c:axId val="133833088"/>
      </c:lineChart>
      <c:catAx>
        <c:axId val="1338272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833088"/>
        <c:crosses val="autoZero"/>
        <c:auto val="1"/>
        <c:lblAlgn val="ctr"/>
        <c:lblOffset val="100"/>
      </c:catAx>
      <c:valAx>
        <c:axId val="1338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8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Floris!$H$31:$H$40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541888"/>
        <c:axId val="135543424"/>
      </c:lineChart>
      <c:catAx>
        <c:axId val="1355418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43424"/>
        <c:crosses val="autoZero"/>
        <c:auto val="1"/>
        <c:lblAlgn val="ctr"/>
        <c:lblOffset val="100"/>
      </c:catAx>
      <c:valAx>
        <c:axId val="13554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589888"/>
        <c:axId val="135591424"/>
      </c:lineChart>
      <c:catAx>
        <c:axId val="1355898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91424"/>
        <c:crosses val="autoZero"/>
        <c:auto val="1"/>
        <c:lblAlgn val="ctr"/>
        <c:lblOffset val="100"/>
      </c:catAx>
      <c:valAx>
        <c:axId val="135591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424640"/>
        <c:axId val="135475584"/>
      </c:lineChart>
      <c:catAx>
        <c:axId val="1354246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475584"/>
        <c:crosses val="autoZero"/>
        <c:auto val="1"/>
        <c:lblAlgn val="ctr"/>
        <c:lblOffset val="100"/>
      </c:catAx>
      <c:valAx>
        <c:axId val="135475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4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509504"/>
        <c:axId val="135511040"/>
      </c:lineChart>
      <c:catAx>
        <c:axId val="1355095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11040"/>
        <c:crosses val="autoZero"/>
        <c:auto val="1"/>
        <c:lblAlgn val="ctr"/>
        <c:lblOffset val="100"/>
      </c:catAx>
      <c:valAx>
        <c:axId val="135511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5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627520"/>
        <c:axId val="135629056"/>
      </c:lineChart>
      <c:catAx>
        <c:axId val="1356275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629056"/>
        <c:crosses val="autoZero"/>
        <c:auto val="1"/>
        <c:lblAlgn val="ctr"/>
        <c:lblOffset val="100"/>
      </c:catAx>
      <c:valAx>
        <c:axId val="135629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654784"/>
        <c:axId val="135873664"/>
      </c:lineChart>
      <c:catAx>
        <c:axId val="1356547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873664"/>
        <c:crosses val="autoZero"/>
        <c:auto val="1"/>
        <c:lblAlgn val="ctr"/>
        <c:lblOffset val="100"/>
      </c:catAx>
      <c:valAx>
        <c:axId val="13587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6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Floris!$G$5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Floris!$G$6:$G$15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Floris!$H$5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Floris!$H$6:$H$15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674112"/>
        <c:axId val="135675904"/>
      </c:lineChart>
      <c:catAx>
        <c:axId val="1356741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675904"/>
        <c:crosses val="autoZero"/>
        <c:auto val="1"/>
        <c:lblAlgn val="ctr"/>
        <c:lblOffset val="100"/>
      </c:catAx>
      <c:valAx>
        <c:axId val="135675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6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(Floris!$H$25,Floris!$H$50,Floris!$H$75,Floris!$H$100)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5815168"/>
        <c:axId val="135817088"/>
      </c:barChart>
      <c:catAx>
        <c:axId val="135815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817088"/>
        <c:crosses val="autoZero"/>
        <c:auto val="1"/>
        <c:lblAlgn val="ctr"/>
        <c:lblOffset val="100"/>
      </c:catAx>
      <c:valAx>
        <c:axId val="135817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8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047232"/>
        <c:axId val="136065408"/>
      </c:lineChart>
      <c:catAx>
        <c:axId val="1360472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065408"/>
        <c:crosses val="autoZero"/>
        <c:auto val="1"/>
        <c:lblAlgn val="ctr"/>
        <c:lblOffset val="100"/>
      </c:catAx>
      <c:valAx>
        <c:axId val="13606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0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Patrick!$H$31:$H$40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112384"/>
        <c:axId val="136126464"/>
      </c:lineChart>
      <c:catAx>
        <c:axId val="1361123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126464"/>
        <c:crosses val="autoZero"/>
        <c:auto val="1"/>
        <c:lblAlgn val="ctr"/>
        <c:lblOffset val="100"/>
      </c:catAx>
      <c:valAx>
        <c:axId val="136126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1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</c:numCache>
            </c:numRef>
          </c:val>
        </c:ser>
        <c:dLbls/>
        <c:marker val="1"/>
        <c:axId val="133879296"/>
        <c:axId val="133880832"/>
      </c:lineChart>
      <c:catAx>
        <c:axId val="1338792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880832"/>
        <c:crosses val="autoZero"/>
        <c:auto val="1"/>
        <c:lblAlgn val="ctr"/>
        <c:lblOffset val="100"/>
      </c:catAx>
      <c:valAx>
        <c:axId val="133880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8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184960"/>
        <c:axId val="136186496"/>
      </c:lineChart>
      <c:catAx>
        <c:axId val="1361849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186496"/>
        <c:crosses val="autoZero"/>
        <c:auto val="1"/>
        <c:lblAlgn val="ctr"/>
        <c:lblOffset val="100"/>
      </c:catAx>
      <c:valAx>
        <c:axId val="13618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1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241152"/>
        <c:axId val="136242688"/>
      </c:lineChart>
      <c:catAx>
        <c:axId val="1362411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242688"/>
        <c:crosses val="autoZero"/>
        <c:auto val="1"/>
        <c:lblAlgn val="ctr"/>
        <c:lblOffset val="100"/>
      </c:catAx>
      <c:valAx>
        <c:axId val="13624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2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284800"/>
        <c:axId val="136298880"/>
      </c:lineChart>
      <c:catAx>
        <c:axId val="1362848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298880"/>
        <c:crosses val="autoZero"/>
        <c:auto val="1"/>
        <c:lblAlgn val="ctr"/>
        <c:lblOffset val="100"/>
      </c:catAx>
      <c:valAx>
        <c:axId val="13629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2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480640"/>
        <c:axId val="136482176"/>
      </c:lineChart>
      <c:catAx>
        <c:axId val="1364806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82176"/>
        <c:crosses val="autoZero"/>
        <c:auto val="1"/>
        <c:lblAlgn val="ctr"/>
        <c:lblOffset val="100"/>
      </c:catAx>
      <c:valAx>
        <c:axId val="136482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549120"/>
        <c:axId val="136550656"/>
      </c:lineChart>
      <c:catAx>
        <c:axId val="1365491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550656"/>
        <c:crosses val="autoZero"/>
        <c:auto val="1"/>
        <c:lblAlgn val="ctr"/>
        <c:lblOffset val="100"/>
      </c:catAx>
      <c:valAx>
        <c:axId val="136550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5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Patrick!$G$5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Patrick!$G$6:$G$15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Patrick!$H$5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Patrick!$H$6:$H$15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572288"/>
        <c:axId val="135922816"/>
      </c:lineChart>
      <c:catAx>
        <c:axId val="1365722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922816"/>
        <c:crosses val="autoZero"/>
        <c:auto val="1"/>
        <c:lblAlgn val="ctr"/>
        <c:lblOffset val="100"/>
      </c:catAx>
      <c:valAx>
        <c:axId val="13592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5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(Patrick!$H$25,Patrick!$H$50,Patrick!$H$75,Patrick!$H$100)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6389760"/>
        <c:axId val="136391680"/>
      </c:barChart>
      <c:catAx>
        <c:axId val="136389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391680"/>
        <c:crosses val="autoZero"/>
        <c:auto val="1"/>
        <c:lblAlgn val="ctr"/>
        <c:lblOffset val="100"/>
      </c:catAx>
      <c:valAx>
        <c:axId val="136391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3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982528"/>
        <c:axId val="136984064"/>
      </c:lineChart>
      <c:catAx>
        <c:axId val="1369825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984064"/>
        <c:crosses val="autoZero"/>
        <c:auto val="1"/>
        <c:lblAlgn val="ctr"/>
        <c:lblOffset val="100"/>
      </c:catAx>
      <c:valAx>
        <c:axId val="136984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9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Tarik!$G$31:$G$40</c:f>
              <c:numCache>
                <c:formatCode>0.0</c:formatCode>
                <c:ptCount val="10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Tarik!$H$31:$H$40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014656"/>
        <c:axId val="136774784"/>
      </c:lineChart>
      <c:catAx>
        <c:axId val="137014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774784"/>
        <c:crosses val="autoZero"/>
        <c:auto val="1"/>
        <c:lblAlgn val="ctr"/>
        <c:lblOffset val="100"/>
      </c:catAx>
      <c:valAx>
        <c:axId val="136774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0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829184"/>
        <c:axId val="136839168"/>
      </c:lineChart>
      <c:catAx>
        <c:axId val="1368291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839168"/>
        <c:crosses val="autoZero"/>
        <c:auto val="1"/>
        <c:lblAlgn val="ctr"/>
        <c:lblOffset val="100"/>
      </c:catAx>
      <c:valAx>
        <c:axId val="136839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8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</c:numCache>
            </c:numRef>
          </c:val>
        </c:ser>
        <c:dLbls/>
        <c:marker val="1"/>
        <c:axId val="134009216"/>
        <c:axId val="134010752"/>
      </c:lineChart>
      <c:catAx>
        <c:axId val="1340092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010752"/>
        <c:crosses val="autoZero"/>
        <c:auto val="1"/>
        <c:lblAlgn val="ctr"/>
        <c:lblOffset val="100"/>
      </c:catAx>
      <c:valAx>
        <c:axId val="13401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0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881280"/>
        <c:axId val="136882816"/>
      </c:lineChart>
      <c:catAx>
        <c:axId val="1368812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882816"/>
        <c:crosses val="autoZero"/>
        <c:auto val="1"/>
        <c:lblAlgn val="ctr"/>
        <c:lblOffset val="100"/>
      </c:catAx>
      <c:valAx>
        <c:axId val="13688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076736"/>
        <c:axId val="137078272"/>
      </c:lineChart>
      <c:catAx>
        <c:axId val="1370767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078272"/>
        <c:crosses val="autoZero"/>
        <c:auto val="1"/>
        <c:lblAlgn val="ctr"/>
        <c:lblOffset val="100"/>
      </c:catAx>
      <c:valAx>
        <c:axId val="137078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0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260032"/>
        <c:axId val="137265920"/>
      </c:lineChart>
      <c:catAx>
        <c:axId val="1372600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265920"/>
        <c:crosses val="autoZero"/>
        <c:auto val="1"/>
        <c:lblAlgn val="ctr"/>
        <c:lblOffset val="100"/>
      </c:catAx>
      <c:valAx>
        <c:axId val="13726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320320"/>
        <c:axId val="137321856"/>
      </c:lineChart>
      <c:catAx>
        <c:axId val="1373203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321856"/>
        <c:crosses val="autoZero"/>
        <c:auto val="1"/>
        <c:lblAlgn val="ctr"/>
        <c:lblOffset val="100"/>
      </c:catAx>
      <c:valAx>
        <c:axId val="137321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3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Tarik!$G$5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Tarik!$G$6:$G$15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Tarik!$H$5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Tarik!$H$6:$H$15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6647424"/>
        <c:axId val="136648960"/>
      </c:lineChart>
      <c:catAx>
        <c:axId val="1366474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648960"/>
        <c:crosses val="autoZero"/>
        <c:auto val="1"/>
        <c:lblAlgn val="ctr"/>
        <c:lblOffset val="100"/>
      </c:catAx>
      <c:valAx>
        <c:axId val="136648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6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(Tarik!$H$25,Tarik!$H$50,Tarik!$H$75,Tarik!$H$100)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6698112"/>
        <c:axId val="137113984"/>
      </c:barChart>
      <c:catAx>
        <c:axId val="1366981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13984"/>
        <c:crosses val="autoZero"/>
        <c:auto val="1"/>
        <c:lblAlgn val="ctr"/>
        <c:lblOffset val="100"/>
      </c:catAx>
      <c:valAx>
        <c:axId val="137113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6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421952"/>
        <c:axId val="137423488"/>
      </c:lineChart>
      <c:catAx>
        <c:axId val="1374219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423488"/>
        <c:crosses val="autoZero"/>
        <c:auto val="1"/>
        <c:lblAlgn val="ctr"/>
        <c:lblOffset val="100"/>
      </c:catAx>
      <c:valAx>
        <c:axId val="137423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4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5316224"/>
        <c:axId val="135317760"/>
      </c:lineChart>
      <c:catAx>
        <c:axId val="1353162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317760"/>
        <c:crosses val="autoZero"/>
        <c:auto val="1"/>
        <c:lblAlgn val="ctr"/>
        <c:lblOffset val="100"/>
      </c:catAx>
      <c:valAx>
        <c:axId val="13531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3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665920"/>
        <c:axId val="137680000"/>
      </c:lineChart>
      <c:catAx>
        <c:axId val="1376659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680000"/>
        <c:crosses val="autoZero"/>
        <c:auto val="1"/>
        <c:lblAlgn val="ctr"/>
        <c:lblOffset val="100"/>
      </c:catAx>
      <c:valAx>
        <c:axId val="13768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6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709824"/>
        <c:axId val="137723904"/>
      </c:lineChart>
      <c:catAx>
        <c:axId val="137709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23904"/>
        <c:crosses val="autoZero"/>
        <c:auto val="1"/>
        <c:lblAlgn val="ctr"/>
        <c:lblOffset val="100"/>
      </c:catAx>
      <c:valAx>
        <c:axId val="137723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TestKees'!$G$6:$G$15</c:f>
              <c:numCache>
                <c:formatCode>0.0</c:formatCode>
                <c:ptCount val="10"/>
                <c:pt idx="0">
                  <c:v>13.5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4.5</c:v>
                </c:pt>
                <c:pt idx="7">
                  <c:v>3</c:v>
                </c:pt>
                <c:pt idx="8">
                  <c:v>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073344"/>
        <c:axId val="134075136"/>
      </c:lineChart>
      <c:catAx>
        <c:axId val="1340733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075136"/>
        <c:crosses val="autoZero"/>
        <c:auto val="1"/>
        <c:lblAlgn val="ctr"/>
        <c:lblOffset val="100"/>
      </c:catAx>
      <c:valAx>
        <c:axId val="13407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0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970816"/>
        <c:axId val="137972352"/>
      </c:lineChart>
      <c:catAx>
        <c:axId val="1379708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72352"/>
        <c:crosses val="autoZero"/>
        <c:auto val="1"/>
        <c:lblAlgn val="ctr"/>
        <c:lblOffset val="100"/>
      </c:catAx>
      <c:valAx>
        <c:axId val="137972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834880"/>
        <c:axId val="137836416"/>
      </c:lineChart>
      <c:catAx>
        <c:axId val="1378348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836416"/>
        <c:crosses val="autoZero"/>
        <c:auto val="1"/>
        <c:lblAlgn val="ctr"/>
        <c:lblOffset val="100"/>
      </c:catAx>
      <c:valAx>
        <c:axId val="137836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8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894912"/>
        <c:axId val="137900800"/>
      </c:lineChart>
      <c:catAx>
        <c:axId val="1378949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00800"/>
        <c:crosses val="autoZero"/>
        <c:auto val="1"/>
        <c:lblAlgn val="ctr"/>
        <c:lblOffset val="100"/>
      </c:catAx>
      <c:valAx>
        <c:axId val="13790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8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Rudyard!$G$5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Rudyard!$G$6:$G$15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Rudyard!$H$5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Rudyard!$H$6:$H$15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7934720"/>
        <c:axId val="137936256"/>
      </c:lineChart>
      <c:catAx>
        <c:axId val="1379347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36256"/>
        <c:crosses val="autoZero"/>
        <c:auto val="1"/>
        <c:lblAlgn val="ctr"/>
        <c:lblOffset val="100"/>
      </c:catAx>
      <c:valAx>
        <c:axId val="13793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(Rudyard!$H$25,Rudyard!$H$50,Rudyard!$H$75,Rudyard!$H$100)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7518464"/>
        <c:axId val="138024448"/>
      </c:barChart>
      <c:catAx>
        <c:axId val="1375184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024448"/>
        <c:crosses val="autoZero"/>
        <c:auto val="1"/>
        <c:lblAlgn val="ctr"/>
        <c:lblOffset val="100"/>
      </c:catAx>
      <c:valAx>
        <c:axId val="13802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5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193152"/>
        <c:axId val="138285056"/>
      </c:lineChart>
      <c:catAx>
        <c:axId val="1381931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285056"/>
        <c:crosses val="autoZero"/>
        <c:auto val="1"/>
        <c:lblAlgn val="ctr"/>
        <c:lblOffset val="100"/>
      </c:catAx>
      <c:valAx>
        <c:axId val="13828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323840"/>
        <c:axId val="138325376"/>
      </c:lineChart>
      <c:catAx>
        <c:axId val="1383238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25376"/>
        <c:crosses val="autoZero"/>
        <c:auto val="1"/>
        <c:lblAlgn val="ctr"/>
        <c:lblOffset val="100"/>
      </c:catAx>
      <c:valAx>
        <c:axId val="138325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392704"/>
        <c:axId val="138394240"/>
      </c:lineChart>
      <c:catAx>
        <c:axId val="1383927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94240"/>
        <c:crosses val="autoZero"/>
        <c:auto val="1"/>
        <c:lblAlgn val="ctr"/>
        <c:lblOffset val="100"/>
      </c:catAx>
      <c:valAx>
        <c:axId val="138394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444800"/>
        <c:axId val="138446336"/>
      </c:lineChart>
      <c:catAx>
        <c:axId val="1384448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446336"/>
        <c:crosses val="autoZero"/>
        <c:auto val="1"/>
        <c:lblAlgn val="ctr"/>
        <c:lblOffset val="100"/>
      </c:catAx>
      <c:valAx>
        <c:axId val="138446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4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484352"/>
        <c:axId val="138510720"/>
      </c:lineChart>
      <c:catAx>
        <c:axId val="1384843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510720"/>
        <c:crosses val="autoZero"/>
        <c:auto val="1"/>
        <c:lblAlgn val="ctr"/>
        <c:lblOffset val="100"/>
      </c:catAx>
      <c:valAx>
        <c:axId val="13851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4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TestKees'!$G$6:$G$15</c:f>
              <c:numCache>
                <c:formatCode>0.0</c:formatCode>
                <c:ptCount val="10"/>
                <c:pt idx="0">
                  <c:v>13.5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4.5</c:v>
                </c:pt>
                <c:pt idx="7">
                  <c:v>3</c:v>
                </c:pt>
                <c:pt idx="8">
                  <c:v>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138112"/>
        <c:axId val="134144000"/>
      </c:lineChart>
      <c:catAx>
        <c:axId val="1341381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44000"/>
        <c:crosses val="autoZero"/>
        <c:auto val="1"/>
        <c:lblAlgn val="ctr"/>
        <c:lblOffset val="100"/>
      </c:catAx>
      <c:valAx>
        <c:axId val="13414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548736"/>
        <c:axId val="138550272"/>
      </c:lineChart>
      <c:catAx>
        <c:axId val="1385487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550272"/>
        <c:crosses val="autoZero"/>
        <c:auto val="1"/>
        <c:lblAlgn val="ctr"/>
        <c:lblOffset val="100"/>
      </c:catAx>
      <c:valAx>
        <c:axId val="138550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678656"/>
        <c:axId val="138680192"/>
      </c:lineChart>
      <c:catAx>
        <c:axId val="138678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680192"/>
        <c:crosses val="autoZero"/>
        <c:auto val="1"/>
        <c:lblAlgn val="ctr"/>
        <c:lblOffset val="100"/>
      </c:catAx>
      <c:valAx>
        <c:axId val="13868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6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Tim!$G$5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718208"/>
        <c:axId val="138216192"/>
      </c:lineChart>
      <c:catAx>
        <c:axId val="1387182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216192"/>
        <c:crosses val="autoZero"/>
        <c:auto val="1"/>
        <c:lblAlgn val="ctr"/>
        <c:lblOffset val="100"/>
      </c:catAx>
      <c:valAx>
        <c:axId val="13821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7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(Tim!$H$25,Tim!$H$50,Tim!$H$75,Tim!$H$100)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8740480"/>
        <c:axId val="138742400"/>
      </c:barChart>
      <c:catAx>
        <c:axId val="138740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742400"/>
        <c:crosses val="autoZero"/>
        <c:auto val="1"/>
        <c:lblAlgn val="ctr"/>
        <c:lblOffset val="100"/>
      </c:catAx>
      <c:valAx>
        <c:axId val="138742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7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8984832"/>
        <c:axId val="139007104"/>
      </c:lineChart>
      <c:catAx>
        <c:axId val="13898483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007104"/>
        <c:crosses val="autoZero"/>
        <c:auto val="1"/>
        <c:lblAlgn val="ctr"/>
        <c:lblOffset val="100"/>
      </c:catAx>
      <c:valAx>
        <c:axId val="13900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029504"/>
        <c:axId val="139059968"/>
      </c:lineChart>
      <c:catAx>
        <c:axId val="1390295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059968"/>
        <c:crosses val="autoZero"/>
        <c:auto val="1"/>
        <c:lblAlgn val="ctr"/>
        <c:lblOffset val="100"/>
      </c:catAx>
      <c:valAx>
        <c:axId val="139059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0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118464"/>
        <c:axId val="139120000"/>
      </c:lineChart>
      <c:catAx>
        <c:axId val="1391184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20000"/>
        <c:crosses val="autoZero"/>
        <c:auto val="1"/>
        <c:lblAlgn val="ctr"/>
        <c:lblOffset val="100"/>
      </c:catAx>
      <c:valAx>
        <c:axId val="13912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170560"/>
        <c:axId val="139172096"/>
      </c:lineChart>
      <c:catAx>
        <c:axId val="1391705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72096"/>
        <c:crosses val="autoZero"/>
        <c:auto val="1"/>
        <c:lblAlgn val="ctr"/>
        <c:lblOffset val="100"/>
      </c:catAx>
      <c:valAx>
        <c:axId val="13917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197824"/>
        <c:axId val="139359360"/>
      </c:lineChart>
      <c:catAx>
        <c:axId val="139197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359360"/>
        <c:crosses val="autoZero"/>
        <c:auto val="1"/>
        <c:lblAlgn val="ctr"/>
        <c:lblOffset val="100"/>
      </c:catAx>
      <c:valAx>
        <c:axId val="139359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1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209344"/>
        <c:axId val="139215232"/>
      </c:lineChart>
      <c:catAx>
        <c:axId val="1392093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15232"/>
        <c:crosses val="autoZero"/>
        <c:auto val="1"/>
        <c:lblAlgn val="ctr"/>
        <c:lblOffset val="100"/>
      </c:catAx>
      <c:valAx>
        <c:axId val="139215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TestKees'!$G$6:$G$15</c:f>
              <c:numCache>
                <c:formatCode>0.0</c:formatCode>
                <c:ptCount val="10"/>
                <c:pt idx="0">
                  <c:v>13.5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4.5</c:v>
                </c:pt>
                <c:pt idx="7">
                  <c:v>3</c:v>
                </c:pt>
                <c:pt idx="8">
                  <c:v>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300800"/>
        <c:axId val="134302336"/>
      </c:lineChart>
      <c:catAx>
        <c:axId val="1343008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302336"/>
        <c:crosses val="autoZero"/>
        <c:auto val="1"/>
        <c:lblAlgn val="ctr"/>
        <c:lblOffset val="100"/>
      </c:catAx>
      <c:valAx>
        <c:axId val="134302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3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257344"/>
        <c:axId val="139258880"/>
      </c:lineChart>
      <c:catAx>
        <c:axId val="1392573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58880"/>
        <c:crosses val="autoZero"/>
        <c:auto val="1"/>
        <c:lblAlgn val="ctr"/>
        <c:lblOffset val="100"/>
      </c:catAx>
      <c:valAx>
        <c:axId val="13925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Yannick!$G$5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Yannick!$G$6:$G$15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Yannick!$H$5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Yannick!$H$6:$H$15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325824"/>
        <c:axId val="139327360"/>
      </c:lineChart>
      <c:catAx>
        <c:axId val="139325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327360"/>
        <c:crosses val="autoZero"/>
        <c:auto val="1"/>
        <c:lblAlgn val="ctr"/>
        <c:lblOffset val="100"/>
      </c:catAx>
      <c:valAx>
        <c:axId val="139327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3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(Yannick!$H$25,Yannick!$H$50,Yannick!$H$75,Yannick!$H$100)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8835840"/>
        <c:axId val="138850304"/>
      </c:barChart>
      <c:catAx>
        <c:axId val="138835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50304"/>
        <c:crosses val="autoZero"/>
        <c:auto val="1"/>
        <c:lblAlgn val="ctr"/>
        <c:lblOffset val="100"/>
      </c:catAx>
      <c:valAx>
        <c:axId val="13885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875072"/>
        <c:axId val="139876608"/>
      </c:lineChart>
      <c:catAx>
        <c:axId val="139875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876608"/>
        <c:crosses val="autoZero"/>
        <c:auto val="1"/>
        <c:lblAlgn val="ctr"/>
        <c:lblOffset val="100"/>
      </c:catAx>
      <c:valAx>
        <c:axId val="139876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8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Kees!$G$31:$G$40</c:f>
              <c:numCache>
                <c:formatCode>0.0</c:formatCode>
                <c:ptCount val="10"/>
                <c:pt idx="0">
                  <c:v>7.2</c:v>
                </c:pt>
                <c:pt idx="1">
                  <c:v>6.4</c:v>
                </c:pt>
                <c:pt idx="2">
                  <c:v>5.6000000000000005</c:v>
                </c:pt>
                <c:pt idx="3">
                  <c:v>4.8000000000000007</c:v>
                </c:pt>
                <c:pt idx="4">
                  <c:v>4.0000000000000009</c:v>
                </c:pt>
                <c:pt idx="5">
                  <c:v>3.2000000000000011</c:v>
                </c:pt>
                <c:pt idx="6">
                  <c:v>2.4000000000000012</c:v>
                </c:pt>
                <c:pt idx="7">
                  <c:v>1.6000000000000012</c:v>
                </c:pt>
                <c:pt idx="8">
                  <c:v>0.80000000000000115</c:v>
                </c:pt>
                <c:pt idx="9">
                  <c:v>1.1102230246251565E-15</c:v>
                </c:pt>
              </c:numCache>
            </c:numRef>
          </c:val>
        </c:ser>
        <c:ser>
          <c:idx val="1"/>
          <c:order val="1"/>
          <c:tx>
            <c:strRef>
              <c:f>Kees!$H$30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Kees!$H$31:$H$40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948416"/>
        <c:axId val="139949952"/>
      </c:lineChart>
      <c:catAx>
        <c:axId val="1399484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49952"/>
        <c:crosses val="autoZero"/>
        <c:auto val="1"/>
        <c:lblAlgn val="ctr"/>
        <c:lblOffset val="100"/>
      </c:catAx>
      <c:valAx>
        <c:axId val="13994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975680"/>
        <c:axId val="139723520"/>
      </c:lineChart>
      <c:catAx>
        <c:axId val="1399756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723520"/>
        <c:crosses val="autoZero"/>
        <c:auto val="1"/>
        <c:lblAlgn val="ctr"/>
        <c:lblOffset val="100"/>
      </c:catAx>
      <c:valAx>
        <c:axId val="13972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Kees!$H$81:$H$90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782016"/>
        <c:axId val="139783552"/>
      </c:lineChart>
      <c:catAx>
        <c:axId val="1397820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783552"/>
        <c:crosses val="autoZero"/>
        <c:auto val="1"/>
        <c:lblAlgn val="ctr"/>
        <c:lblOffset val="100"/>
      </c:catAx>
      <c:valAx>
        <c:axId val="139783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7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9842304"/>
        <c:axId val="139843840"/>
      </c:lineChart>
      <c:catAx>
        <c:axId val="1398423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843840"/>
        <c:crosses val="autoZero"/>
        <c:auto val="1"/>
        <c:lblAlgn val="ctr"/>
        <c:lblOffset val="100"/>
      </c:catAx>
      <c:valAx>
        <c:axId val="13984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8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034048"/>
        <c:axId val="140035584"/>
      </c:lineChart>
      <c:catAx>
        <c:axId val="1400340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35584"/>
        <c:crosses val="autoZero"/>
        <c:auto val="1"/>
        <c:lblAlgn val="ctr"/>
        <c:lblOffset val="100"/>
      </c:catAx>
      <c:valAx>
        <c:axId val="140035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266112"/>
        <c:axId val="140276096"/>
      </c:lineChart>
      <c:catAx>
        <c:axId val="1402661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276096"/>
        <c:crosses val="autoZero"/>
        <c:auto val="1"/>
        <c:lblAlgn val="ctr"/>
        <c:lblOffset val="100"/>
      </c:catAx>
      <c:valAx>
        <c:axId val="140276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2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TestKees'!$G$6:$G$15</c:f>
              <c:numCache>
                <c:formatCode>0.0</c:formatCode>
                <c:ptCount val="10"/>
                <c:pt idx="0">
                  <c:v>13.5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4.5</c:v>
                </c:pt>
                <c:pt idx="7">
                  <c:v>3</c:v>
                </c:pt>
                <c:pt idx="8">
                  <c:v>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TestKees'!$H$6:$H$15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34176768"/>
        <c:axId val="134178304"/>
      </c:lineChart>
      <c:catAx>
        <c:axId val="1341767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78304"/>
        <c:crosses val="autoZero"/>
        <c:auto val="1"/>
        <c:lblAlgn val="ctr"/>
        <c:lblOffset val="100"/>
      </c:catAx>
      <c:valAx>
        <c:axId val="134178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Kees!$G$5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Kees!$G$6:$G$15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Kees!$H$5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Kees!$H$6:$H$15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133888"/>
        <c:axId val="140135424"/>
      </c:lineChart>
      <c:catAx>
        <c:axId val="1401338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135424"/>
        <c:crosses val="autoZero"/>
        <c:auto val="1"/>
        <c:lblAlgn val="ctr"/>
        <c:lblOffset val="100"/>
      </c:catAx>
      <c:valAx>
        <c:axId val="14013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1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(Kees!$H$25,Kees!$H$50,Kees!$H$75,Kees!$H$100)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40168192"/>
        <c:axId val="140194944"/>
      </c:barChart>
      <c:catAx>
        <c:axId val="140168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194944"/>
        <c:crosses val="autoZero"/>
        <c:auto val="1"/>
        <c:lblAlgn val="ctr"/>
        <c:lblOffset val="100"/>
      </c:catAx>
      <c:valAx>
        <c:axId val="140194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1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781440"/>
        <c:axId val="140782976"/>
      </c:lineChart>
      <c:catAx>
        <c:axId val="1407814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82976"/>
        <c:crosses val="autoZero"/>
        <c:auto val="1"/>
        <c:lblAlgn val="ctr"/>
        <c:lblOffset val="100"/>
      </c:catAx>
      <c:valAx>
        <c:axId val="140782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649984"/>
        <c:axId val="140651520"/>
      </c:lineChart>
      <c:catAx>
        <c:axId val="1406499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651520"/>
        <c:crosses val="autoZero"/>
        <c:auto val="1"/>
        <c:lblAlgn val="ctr"/>
        <c:lblOffset val="100"/>
      </c:catAx>
      <c:valAx>
        <c:axId val="14065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6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710272"/>
        <c:axId val="140711808"/>
      </c:lineChart>
      <c:catAx>
        <c:axId val="1407102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11808"/>
        <c:crosses val="autoZero"/>
        <c:auto val="1"/>
        <c:lblAlgn val="ctr"/>
        <c:lblOffset val="100"/>
      </c:catAx>
      <c:valAx>
        <c:axId val="140711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Steven!$H$81:$H$90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-5</c:v>
                </c:pt>
                <c:pt idx="4">
                  <c:v>-31</c:v>
                </c:pt>
                <c:pt idx="5">
                  <c:v>-36</c:v>
                </c:pt>
                <c:pt idx="6">
                  <c:v>-36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745728"/>
        <c:axId val="140755712"/>
      </c:lineChart>
      <c:catAx>
        <c:axId val="1407457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55712"/>
        <c:crosses val="autoZero"/>
        <c:auto val="1"/>
        <c:lblAlgn val="ctr"/>
        <c:lblOffset val="100"/>
      </c:catAx>
      <c:valAx>
        <c:axId val="14075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859264"/>
        <c:axId val="140860800"/>
      </c:lineChart>
      <c:catAx>
        <c:axId val="140859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0800"/>
        <c:crosses val="autoZero"/>
        <c:auto val="1"/>
        <c:lblAlgn val="ctr"/>
        <c:lblOffset val="100"/>
      </c:catAx>
      <c:valAx>
        <c:axId val="14086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0936320"/>
        <c:axId val="140937856"/>
      </c:lineChart>
      <c:catAx>
        <c:axId val="14093632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937856"/>
        <c:crosses val="autoZero"/>
        <c:auto val="1"/>
        <c:lblAlgn val="ctr"/>
        <c:lblOffset val="100"/>
      </c:catAx>
      <c:valAx>
        <c:axId val="140937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9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1119488"/>
        <c:axId val="141121024"/>
      </c:lineChart>
      <c:catAx>
        <c:axId val="1411194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121024"/>
        <c:crosses val="autoZero"/>
        <c:auto val="1"/>
        <c:lblAlgn val="ctr"/>
        <c:lblOffset val="100"/>
      </c:catAx>
      <c:valAx>
        <c:axId val="141121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199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Steven!$G$5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Steven!$G$6:$G$15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Steven!$H$5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Steven!$H$6:$H$15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/>
        <c:marker val="1"/>
        <c:axId val="141163136"/>
        <c:axId val="140587392"/>
      </c:lineChart>
      <c:catAx>
        <c:axId val="1411631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587392"/>
        <c:crosses val="autoZero"/>
        <c:auto val="1"/>
        <c:lblAlgn val="ctr"/>
        <c:lblOffset val="100"/>
      </c:catAx>
      <c:valAx>
        <c:axId val="140587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1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('Leerling TestKees'!$H$25,'Leerling TestKees'!$H$50,'Leerling TestKees'!$H$75,'Leerling TestKees'!$H$100)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34231168"/>
        <c:axId val="134233088"/>
      </c:barChart>
      <c:catAx>
        <c:axId val="134231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233088"/>
        <c:crosses val="autoZero"/>
        <c:auto val="1"/>
        <c:lblAlgn val="ctr"/>
        <c:lblOffset val="100"/>
      </c:catAx>
      <c:valAx>
        <c:axId val="1342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2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(Steven!$H$25,Steven!$H$50,Steven!$H$75,Steven!$H$100)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gapWidth val="219"/>
        <c:overlap val="-27"/>
        <c:axId val="141042048"/>
        <c:axId val="141043968"/>
      </c:barChart>
      <c:catAx>
        <c:axId val="141042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043968"/>
        <c:crosses val="autoZero"/>
        <c:auto val="1"/>
        <c:lblAlgn val="ctr"/>
        <c:lblOffset val="100"/>
      </c:catAx>
      <c:valAx>
        <c:axId val="141043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0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681024"/>
        <c:axId val="81699200"/>
      </c:lineChart>
      <c:catAx>
        <c:axId val="816810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699200"/>
        <c:crosses val="autoZero"/>
        <c:auto val="1"/>
        <c:lblAlgn val="ctr"/>
        <c:lblOffset val="100"/>
      </c:catAx>
      <c:valAx>
        <c:axId val="81699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6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Thijmen!$H$30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740928"/>
        <c:axId val="81742464"/>
      </c:lineChart>
      <c:catAx>
        <c:axId val="817409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42464"/>
        <c:crosses val="autoZero"/>
        <c:auto val="1"/>
        <c:lblAlgn val="ctr"/>
        <c:lblOffset val="100"/>
      </c:catAx>
      <c:valAx>
        <c:axId val="8174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Thijmen!$G$56:$G$65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Thijmen!$H$56:$H$65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763328"/>
        <c:axId val="81797888"/>
      </c:lineChart>
      <c:catAx>
        <c:axId val="817633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97888"/>
        <c:crosses val="autoZero"/>
        <c:auto val="1"/>
        <c:lblAlgn val="ctr"/>
        <c:lblOffset val="100"/>
      </c:catAx>
      <c:valAx>
        <c:axId val="8179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7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Thijmen!$G$80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Thijmen!$G$81:$G$90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Thijmen!$H$80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Thijmen!$H$81:$H$90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-5</c:v>
                </c:pt>
                <c:pt idx="4">
                  <c:v>-31</c:v>
                </c:pt>
                <c:pt idx="5">
                  <c:v>-36</c:v>
                </c:pt>
                <c:pt idx="6">
                  <c:v>-36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839616"/>
        <c:axId val="81841152"/>
      </c:lineChart>
      <c:catAx>
        <c:axId val="818396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841152"/>
        <c:crosses val="autoZero"/>
        <c:auto val="1"/>
        <c:lblAlgn val="ctr"/>
        <c:lblOffset val="100"/>
      </c:catAx>
      <c:valAx>
        <c:axId val="8184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8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890688"/>
        <c:axId val="81896576"/>
      </c:lineChart>
      <c:catAx>
        <c:axId val="818906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896576"/>
        <c:crosses val="autoZero"/>
        <c:auto val="1"/>
        <c:lblAlgn val="ctr"/>
        <c:lblOffset val="100"/>
      </c:catAx>
      <c:valAx>
        <c:axId val="81896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2064512"/>
        <c:axId val="82066048"/>
      </c:lineChart>
      <c:catAx>
        <c:axId val="820645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66048"/>
        <c:crosses val="autoZero"/>
        <c:auto val="1"/>
        <c:lblAlgn val="ctr"/>
        <c:lblOffset val="100"/>
      </c:catAx>
      <c:valAx>
        <c:axId val="82066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0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81933056"/>
        <c:axId val="81934592"/>
      </c:lineChart>
      <c:catAx>
        <c:axId val="819330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934592"/>
        <c:crosses val="autoZero"/>
        <c:auto val="1"/>
        <c:lblAlgn val="ctr"/>
        <c:lblOffset val="100"/>
      </c:catAx>
      <c:valAx>
        <c:axId val="8193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9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>
        <c:manualLayout>
          <c:xMode val="edge"/>
          <c:yMode val="edge"/>
          <c:x val="0.3302137580024721"/>
          <c:y val="4.4247787610619468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Thijmen!$G$5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Thijmen!$G$6:$G$15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Thijmen!$H$5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Thijmen!$H$6:$H$15</c:f>
              <c:numCache>
                <c:formatCode>General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marker val="1"/>
        <c:axId val="136333568"/>
        <c:axId val="136585216"/>
      </c:lineChart>
      <c:catAx>
        <c:axId val="1363335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585216"/>
        <c:crosses val="autoZero"/>
        <c:auto val="1"/>
        <c:lblAlgn val="ctr"/>
        <c:lblOffset val="100"/>
      </c:catAx>
      <c:valAx>
        <c:axId val="136585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(Thijmen!$H$25,Thijmen!$H$50,Thijmen!$H$75,Thijmen!$H$100)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219"/>
        <c:overlap val="-27"/>
        <c:axId val="136600960"/>
        <c:axId val="82273792"/>
      </c:barChart>
      <c:catAx>
        <c:axId val="136600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73792"/>
        <c:crosses val="autoZero"/>
        <c:auto val="1"/>
        <c:lblAlgn val="ctr"/>
        <c:lblOffset val="100"/>
      </c:catAx>
      <c:valAx>
        <c:axId val="8227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6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10" Type="http://schemas.openxmlformats.org/officeDocument/2006/relationships/image" Target="../media/image1.jpeg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10" Type="http://schemas.openxmlformats.org/officeDocument/2006/relationships/image" Target="../media/image1.jpeg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image" Target="../media/image2.jpeg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image" Target="../media/image1.jpeg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image" Target="../media/image1.jpeg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10" Type="http://schemas.openxmlformats.org/officeDocument/2006/relationships/image" Target="../media/image1.jpeg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image" Target="../media/image1.jpeg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10" Type="http://schemas.openxmlformats.org/officeDocument/2006/relationships/image" Target="../media/image1.jpeg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10" Type="http://schemas.openxmlformats.org/officeDocument/2006/relationships/image" Target="../media/image1.jpeg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10" Type="http://schemas.openxmlformats.org/officeDocument/2006/relationships/image" Target="../media/image1.jpeg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/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/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10" name="PIJL-OMLAAG 9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12" name="PIJL-OMLAAG 11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5" name="Grafiek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6" name="PIJL-OMLAAG 15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7" name="PIJL-OMLAAG 16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20" name="Grafiek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21" name="PIJL-OMLAAG 20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22" name="PIJL-OMLAAG 21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25" name="Grafiek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26" name="PIJL-OMLAAG 25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7" name="PIJL-OMLAAG 26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31" name="PIJL-OMLAAG 30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32" name="PIJL-OMLAAG 31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34" name="Ovale toelichting 33"/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35" name="Grafiek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36" name="PIJL-OMLAAG 35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37" name="PIJL-OMLAAG 36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39" name="Ovale toelichting 38"/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40" name="Grafiek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41" name="PIJL-OMLAAG 40"/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42" name="PIJL-OMLAAG 41"/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44" name="Ovale toelichting 43"/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360420" y="78105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3935730" y="78867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6" name="PIJL-OMLAAG 5"/>
        <xdr:cNvSpPr/>
      </xdr:nvSpPr>
      <xdr:spPr>
        <a:xfrm>
          <a:off x="3360420" y="641985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7" name="PIJL-OMLAAG 6"/>
        <xdr:cNvSpPr/>
      </xdr:nvSpPr>
      <xdr:spPr>
        <a:xfrm>
          <a:off x="3935730" y="642747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9" name="PIJL-OMLAAG 8"/>
        <xdr:cNvSpPr/>
      </xdr:nvSpPr>
      <xdr:spPr>
        <a:xfrm>
          <a:off x="3360420" y="12049125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0" name="PIJL-OMLAAG 9"/>
        <xdr:cNvSpPr/>
      </xdr:nvSpPr>
      <xdr:spPr>
        <a:xfrm>
          <a:off x="3935730" y="12056745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1" name="Grafiek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2" name="PIJL-OMLAAG 11"/>
        <xdr:cNvSpPr/>
      </xdr:nvSpPr>
      <xdr:spPr>
        <a:xfrm>
          <a:off x="3360420" y="1767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3" name="PIJL-OMLAAG 12"/>
        <xdr:cNvSpPr/>
      </xdr:nvSpPr>
      <xdr:spPr>
        <a:xfrm>
          <a:off x="3935730" y="1768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5" name="PIJL-OMLAAG 14"/>
        <xdr:cNvSpPr/>
      </xdr:nvSpPr>
      <xdr:spPr>
        <a:xfrm>
          <a:off x="3360420" y="2253615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16" name="PIJL-OMLAAG 15"/>
        <xdr:cNvSpPr/>
      </xdr:nvSpPr>
      <xdr:spPr>
        <a:xfrm>
          <a:off x="3935730" y="2253615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17" name="Ovale toelichting 16"/>
        <xdr:cNvSpPr/>
      </xdr:nvSpPr>
      <xdr:spPr>
        <a:xfrm>
          <a:off x="396240" y="22536150"/>
          <a:ext cx="1152525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19" name="PIJL-OMLAAG 18"/>
        <xdr:cNvSpPr/>
      </xdr:nvSpPr>
      <xdr:spPr>
        <a:xfrm>
          <a:off x="3360420" y="2253615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0" name="PIJL-OMLAAG 19"/>
        <xdr:cNvSpPr/>
      </xdr:nvSpPr>
      <xdr:spPr>
        <a:xfrm>
          <a:off x="3935730" y="2253615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2536150"/>
          <a:ext cx="1152525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3" name="PIJL-OMLAAG 22"/>
        <xdr:cNvSpPr/>
      </xdr:nvSpPr>
      <xdr:spPr>
        <a:xfrm>
          <a:off x="3360420" y="2253615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4" name="PIJL-OMLAAG 23"/>
        <xdr:cNvSpPr/>
      </xdr:nvSpPr>
      <xdr:spPr>
        <a:xfrm>
          <a:off x="3935730" y="2253615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2536150"/>
          <a:ext cx="1152525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27" name="PIJL-OMLAAG 26"/>
        <xdr:cNvSpPr/>
      </xdr:nvSpPr>
      <xdr:spPr>
        <a:xfrm>
          <a:off x="3360420" y="2253615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28" name="PIJL-OMLAAG 27"/>
        <xdr:cNvSpPr/>
      </xdr:nvSpPr>
      <xdr:spPr>
        <a:xfrm>
          <a:off x="3935730" y="2253615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2536150"/>
          <a:ext cx="1152525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1" name="Afbeelding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409275" y="152401"/>
          <a:ext cx="1889125" cy="341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5</xdr:row>
      <xdr:rowOff>15240</xdr:rowOff>
    </xdr:from>
    <xdr:to>
      <xdr:col>24</xdr:col>
      <xdr:colOff>7620</xdr:colOff>
      <xdr:row>24</xdr:row>
      <xdr:rowOff>175260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27</xdr:row>
      <xdr:rowOff>106680</xdr:rowOff>
    </xdr:from>
    <xdr:to>
      <xdr:col>2</xdr:col>
      <xdr:colOff>167640</xdr:colOff>
      <xdr:row>28</xdr:row>
      <xdr:rowOff>274320</xdr:rowOff>
    </xdr:to>
    <xdr:sp macro="" textlink="">
      <xdr:nvSpPr>
        <xdr:cNvPr id="9" name="Ovale toelichting 8"/>
        <xdr:cNvSpPr/>
      </xdr:nvSpPr>
      <xdr:spPr>
        <a:xfrm>
          <a:off x="396240" y="5981700"/>
          <a:ext cx="118872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18</xdr:col>
      <xdr:colOff>3208020</xdr:colOff>
      <xdr:row>24</xdr:row>
      <xdr:rowOff>160020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3" name="PIJL-OMLAAG 2"/>
        <xdr:cNvSpPr/>
      </xdr:nvSpPr>
      <xdr:spPr>
        <a:xfrm>
          <a:off x="3444240" y="7620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4" name="PIJL-OMLAAG 3"/>
        <xdr:cNvSpPr/>
      </xdr:nvSpPr>
      <xdr:spPr>
        <a:xfrm>
          <a:off x="4038600" y="7696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30</xdr:row>
      <xdr:rowOff>0</xdr:rowOff>
    </xdr:from>
    <xdr:to>
      <xdr:col>24</xdr:col>
      <xdr:colOff>15240</xdr:colOff>
      <xdr:row>49</xdr:row>
      <xdr:rowOff>160020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190500</xdr:rowOff>
    </xdr:from>
    <xdr:to>
      <xdr:col>6</xdr:col>
      <xdr:colOff>373380</xdr:colOff>
      <xdr:row>28</xdr:row>
      <xdr:rowOff>594728</xdr:rowOff>
    </xdr:to>
    <xdr:sp macro="" textlink="">
      <xdr:nvSpPr>
        <xdr:cNvPr id="7" name="PIJL-OMLAAG 6"/>
        <xdr:cNvSpPr/>
      </xdr:nvSpPr>
      <xdr:spPr>
        <a:xfrm>
          <a:off x="3444240" y="624840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28</xdr:row>
      <xdr:rowOff>198120</xdr:rowOff>
    </xdr:from>
    <xdr:to>
      <xdr:col>7</xdr:col>
      <xdr:colOff>434340</xdr:colOff>
      <xdr:row>28</xdr:row>
      <xdr:rowOff>602348</xdr:rowOff>
    </xdr:to>
    <xdr:sp macro="" textlink="">
      <xdr:nvSpPr>
        <xdr:cNvPr id="8" name="PIJL-OMLAAG 7"/>
        <xdr:cNvSpPr/>
      </xdr:nvSpPr>
      <xdr:spPr>
        <a:xfrm>
          <a:off x="4038600" y="625602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55</xdr:row>
      <xdr:rowOff>12700</xdr:rowOff>
    </xdr:from>
    <xdr:to>
      <xdr:col>19</xdr:col>
      <xdr:colOff>0</xdr:colOff>
      <xdr:row>74</xdr:row>
      <xdr:rowOff>160020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53</xdr:row>
      <xdr:rowOff>190500</xdr:rowOff>
    </xdr:from>
    <xdr:to>
      <xdr:col>6</xdr:col>
      <xdr:colOff>373380</xdr:colOff>
      <xdr:row>53</xdr:row>
      <xdr:rowOff>594728</xdr:rowOff>
    </xdr:to>
    <xdr:sp macro="" textlink="">
      <xdr:nvSpPr>
        <xdr:cNvPr id="11" name="PIJL-OMLAAG 10"/>
        <xdr:cNvSpPr/>
      </xdr:nvSpPr>
      <xdr:spPr>
        <a:xfrm>
          <a:off x="3444240" y="117271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53</xdr:row>
      <xdr:rowOff>198120</xdr:rowOff>
    </xdr:from>
    <xdr:to>
      <xdr:col>7</xdr:col>
      <xdr:colOff>434340</xdr:colOff>
      <xdr:row>53</xdr:row>
      <xdr:rowOff>602348</xdr:rowOff>
    </xdr:to>
    <xdr:sp macro="" textlink="">
      <xdr:nvSpPr>
        <xdr:cNvPr id="12" name="PIJL-OMLAAG 11"/>
        <xdr:cNvSpPr/>
      </xdr:nvSpPr>
      <xdr:spPr>
        <a:xfrm>
          <a:off x="4038600" y="117348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80</xdr:row>
      <xdr:rowOff>12700</xdr:rowOff>
    </xdr:from>
    <xdr:to>
      <xdr:col>24</xdr:col>
      <xdr:colOff>15240</xdr:colOff>
      <xdr:row>99</xdr:row>
      <xdr:rowOff>160020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78</xdr:row>
      <xdr:rowOff>190500</xdr:rowOff>
    </xdr:from>
    <xdr:to>
      <xdr:col>6</xdr:col>
      <xdr:colOff>373380</xdr:colOff>
      <xdr:row>78</xdr:row>
      <xdr:rowOff>594728</xdr:rowOff>
    </xdr:to>
    <xdr:sp macro="" textlink="">
      <xdr:nvSpPr>
        <xdr:cNvPr id="15" name="PIJL-OMLAAG 14"/>
        <xdr:cNvSpPr/>
      </xdr:nvSpPr>
      <xdr:spPr>
        <a:xfrm>
          <a:off x="3444240" y="1720596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78</xdr:row>
      <xdr:rowOff>198120</xdr:rowOff>
    </xdr:from>
    <xdr:to>
      <xdr:col>7</xdr:col>
      <xdr:colOff>434340</xdr:colOff>
      <xdr:row>78</xdr:row>
      <xdr:rowOff>602348</xdr:rowOff>
    </xdr:to>
    <xdr:sp macro="" textlink="">
      <xdr:nvSpPr>
        <xdr:cNvPr id="16" name="PIJL-OMLAAG 15"/>
        <xdr:cNvSpPr/>
      </xdr:nvSpPr>
      <xdr:spPr>
        <a:xfrm>
          <a:off x="4038600" y="172135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105</xdr:row>
      <xdr:rowOff>30480</xdr:rowOff>
    </xdr:from>
    <xdr:to>
      <xdr:col>18</xdr:col>
      <xdr:colOff>2689860</xdr:colOff>
      <xdr:row>124</xdr:row>
      <xdr:rowOff>160020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103</xdr:row>
      <xdr:rowOff>190500</xdr:rowOff>
    </xdr:from>
    <xdr:to>
      <xdr:col>6</xdr:col>
      <xdr:colOff>373380</xdr:colOff>
      <xdr:row>103</xdr:row>
      <xdr:rowOff>594728</xdr:rowOff>
    </xdr:to>
    <xdr:sp macro="" textlink="">
      <xdr:nvSpPr>
        <xdr:cNvPr id="19" name="PIJL-OMLAAG 18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103</xdr:row>
      <xdr:rowOff>198120</xdr:rowOff>
    </xdr:from>
    <xdr:to>
      <xdr:col>7</xdr:col>
      <xdr:colOff>434340</xdr:colOff>
      <xdr:row>103</xdr:row>
      <xdr:rowOff>602348</xdr:rowOff>
    </xdr:to>
    <xdr:sp macro="" textlink="">
      <xdr:nvSpPr>
        <xdr:cNvPr id="20" name="PIJL-OMLAAG 19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102</xdr:row>
      <xdr:rowOff>106680</xdr:rowOff>
    </xdr:from>
    <xdr:to>
      <xdr:col>2</xdr:col>
      <xdr:colOff>167640</xdr:colOff>
      <xdr:row>103</xdr:row>
      <xdr:rowOff>274320</xdr:rowOff>
    </xdr:to>
    <xdr:sp macro="" textlink="">
      <xdr:nvSpPr>
        <xdr:cNvPr id="21" name="Ovale toelichting 20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130</xdr:row>
      <xdr:rowOff>30480</xdr:rowOff>
    </xdr:from>
    <xdr:to>
      <xdr:col>18</xdr:col>
      <xdr:colOff>2689860</xdr:colOff>
      <xdr:row>149</xdr:row>
      <xdr:rowOff>160020</xdr:rowOff>
    </xdr:to>
    <xdr:graphicFrame macro="">
      <xdr:nvGraphicFramePr>
        <xdr:cNvPr id="22" name="Grafiek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128</xdr:row>
      <xdr:rowOff>190500</xdr:rowOff>
    </xdr:from>
    <xdr:to>
      <xdr:col>6</xdr:col>
      <xdr:colOff>373380</xdr:colOff>
      <xdr:row>128</xdr:row>
      <xdr:rowOff>594728</xdr:rowOff>
    </xdr:to>
    <xdr:sp macro="" textlink="">
      <xdr:nvSpPr>
        <xdr:cNvPr id="23" name="PIJL-OMLAAG 22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128</xdr:row>
      <xdr:rowOff>198120</xdr:rowOff>
    </xdr:from>
    <xdr:to>
      <xdr:col>7</xdr:col>
      <xdr:colOff>434340</xdr:colOff>
      <xdr:row>128</xdr:row>
      <xdr:rowOff>602348</xdr:rowOff>
    </xdr:to>
    <xdr:sp macro="" textlink="">
      <xdr:nvSpPr>
        <xdr:cNvPr id="24" name="PIJL-OMLAAG 23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127</xdr:row>
      <xdr:rowOff>106680</xdr:rowOff>
    </xdr:from>
    <xdr:to>
      <xdr:col>2</xdr:col>
      <xdr:colOff>167640</xdr:colOff>
      <xdr:row>128</xdr:row>
      <xdr:rowOff>274320</xdr:rowOff>
    </xdr:to>
    <xdr:sp macro="" textlink="">
      <xdr:nvSpPr>
        <xdr:cNvPr id="25" name="Ovale toelichting 24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155</xdr:row>
      <xdr:rowOff>30480</xdr:rowOff>
    </xdr:from>
    <xdr:to>
      <xdr:col>18</xdr:col>
      <xdr:colOff>2689860</xdr:colOff>
      <xdr:row>174</xdr:row>
      <xdr:rowOff>160020</xdr:rowOff>
    </xdr:to>
    <xdr:graphicFrame macro="">
      <xdr:nvGraphicFramePr>
        <xdr:cNvPr id="26" name="Grafiek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153</xdr:row>
      <xdr:rowOff>190500</xdr:rowOff>
    </xdr:from>
    <xdr:to>
      <xdr:col>6</xdr:col>
      <xdr:colOff>373380</xdr:colOff>
      <xdr:row>153</xdr:row>
      <xdr:rowOff>594728</xdr:rowOff>
    </xdr:to>
    <xdr:sp macro="" textlink="">
      <xdr:nvSpPr>
        <xdr:cNvPr id="27" name="PIJL-OMLAAG 26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153</xdr:row>
      <xdr:rowOff>198120</xdr:rowOff>
    </xdr:from>
    <xdr:to>
      <xdr:col>7</xdr:col>
      <xdr:colOff>434340</xdr:colOff>
      <xdr:row>153</xdr:row>
      <xdr:rowOff>602348</xdr:rowOff>
    </xdr:to>
    <xdr:sp macro="" textlink="">
      <xdr:nvSpPr>
        <xdr:cNvPr id="28" name="PIJL-OMLAAG 27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152</xdr:row>
      <xdr:rowOff>106680</xdr:rowOff>
    </xdr:from>
    <xdr:to>
      <xdr:col>2</xdr:col>
      <xdr:colOff>167640</xdr:colOff>
      <xdr:row>153</xdr:row>
      <xdr:rowOff>274320</xdr:rowOff>
    </xdr:to>
    <xdr:sp macro="" textlink="">
      <xdr:nvSpPr>
        <xdr:cNvPr id="29" name="Ovale toelichting 28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180</xdr:row>
      <xdr:rowOff>30480</xdr:rowOff>
    </xdr:from>
    <xdr:to>
      <xdr:col>18</xdr:col>
      <xdr:colOff>2689860</xdr:colOff>
      <xdr:row>199</xdr:row>
      <xdr:rowOff>160020</xdr:rowOff>
    </xdr:to>
    <xdr:graphicFrame macro="">
      <xdr:nvGraphicFramePr>
        <xdr:cNvPr id="30" name="Grafiek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178</xdr:row>
      <xdr:rowOff>190500</xdr:rowOff>
    </xdr:from>
    <xdr:to>
      <xdr:col>6</xdr:col>
      <xdr:colOff>373380</xdr:colOff>
      <xdr:row>178</xdr:row>
      <xdr:rowOff>594728</xdr:rowOff>
    </xdr:to>
    <xdr:sp macro="" textlink="">
      <xdr:nvSpPr>
        <xdr:cNvPr id="31" name="PIJL-OMLAAG 30"/>
        <xdr:cNvSpPr/>
      </xdr:nvSpPr>
      <xdr:spPr>
        <a:xfrm>
          <a:off x="3444240" y="21937980"/>
          <a:ext cx="175260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178</xdr:row>
      <xdr:rowOff>198120</xdr:rowOff>
    </xdr:from>
    <xdr:to>
      <xdr:col>7</xdr:col>
      <xdr:colOff>434340</xdr:colOff>
      <xdr:row>178</xdr:row>
      <xdr:rowOff>602348</xdr:rowOff>
    </xdr:to>
    <xdr:sp macro="" textlink="">
      <xdr:nvSpPr>
        <xdr:cNvPr id="32" name="PIJL-OMLAAG 31"/>
        <xdr:cNvSpPr/>
      </xdr:nvSpPr>
      <xdr:spPr>
        <a:xfrm>
          <a:off x="4038600" y="21937980"/>
          <a:ext cx="175260" cy="0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177</xdr:row>
      <xdr:rowOff>106680</xdr:rowOff>
    </xdr:from>
    <xdr:to>
      <xdr:col>2</xdr:col>
      <xdr:colOff>167640</xdr:colOff>
      <xdr:row>178</xdr:row>
      <xdr:rowOff>274320</xdr:rowOff>
    </xdr:to>
    <xdr:sp macro="" textlink="">
      <xdr:nvSpPr>
        <xdr:cNvPr id="33" name="Ovale toelichting 32"/>
        <xdr:cNvSpPr/>
      </xdr:nvSpPr>
      <xdr:spPr>
        <a:xfrm>
          <a:off x="396240" y="21937980"/>
          <a:ext cx="1188720" cy="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34" name="Grafiek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35" name="Afbeelding 3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21720" y="152401"/>
          <a:ext cx="1940560" cy="33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6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F10" sqref="F10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22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TestKees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 t="s">
        <v>54</v>
      </c>
      <c r="C6" s="63">
        <v>2</v>
      </c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78">
        <v>2</v>
      </c>
      <c r="G6" s="17">
        <f>AB7-(AB$7/10)</f>
        <v>13.5</v>
      </c>
      <c r="H6" s="20">
        <f>AB7-F6</f>
        <v>13</v>
      </c>
      <c r="I6" s="21">
        <f>G6-H6</f>
        <v>0.5</v>
      </c>
      <c r="AD6" s="91" t="s">
        <v>34</v>
      </c>
      <c r="AE6" s="83">
        <f>I18</f>
        <v>1.5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 t="s">
        <v>55</v>
      </c>
      <c r="C7" s="65">
        <v>5</v>
      </c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79">
        <v>0</v>
      </c>
      <c r="G7" s="18">
        <f>(G6-(AB$7/10))</f>
        <v>12</v>
      </c>
      <c r="H7" s="110">
        <f>IF(F7="",NA(),H6-F7)</f>
        <v>13</v>
      </c>
      <c r="I7" s="22">
        <f t="shared" ref="I7:I9" si="1">IF(F7="","",G7-H7)</f>
        <v>-1</v>
      </c>
      <c r="AA7" t="s">
        <v>3</v>
      </c>
      <c r="AB7">
        <f>SUM(C6:C25)</f>
        <v>15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 t="s">
        <v>56</v>
      </c>
      <c r="C8" s="65">
        <v>8</v>
      </c>
      <c r="D8" s="61" t="str">
        <f t="shared" si="0"/>
        <v/>
      </c>
      <c r="E8" s="100" t="s">
        <v>6</v>
      </c>
      <c r="F8" s="79">
        <v>0</v>
      </c>
      <c r="G8" s="18">
        <f t="shared" ref="G8:G15" si="3">(G7-(AB$7/10))</f>
        <v>10.5</v>
      </c>
      <c r="H8" s="110">
        <f t="shared" ref="H8:H15" si="4">IF(F8="",NA(),H7-F8)</f>
        <v>13</v>
      </c>
      <c r="I8" s="22">
        <f t="shared" si="1"/>
        <v>-2.5</v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79">
        <v>5</v>
      </c>
      <c r="G9" s="18">
        <f t="shared" si="3"/>
        <v>9</v>
      </c>
      <c r="H9" s="110">
        <f t="shared" si="4"/>
        <v>8</v>
      </c>
      <c r="I9" s="22">
        <f t="shared" si="1"/>
        <v>1</v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79"/>
      <c r="G10" s="18">
        <f t="shared" si="3"/>
        <v>7.5</v>
      </c>
      <c r="H10" s="110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79"/>
      <c r="G11" s="18">
        <f t="shared" si="3"/>
        <v>6</v>
      </c>
      <c r="H11" s="110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79"/>
      <c r="G12" s="18">
        <f t="shared" si="3"/>
        <v>4.5</v>
      </c>
      <c r="H12" s="110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79"/>
      <c r="G13" s="18">
        <f t="shared" si="3"/>
        <v>3</v>
      </c>
      <c r="H13" s="110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79"/>
      <c r="G14" s="18">
        <f t="shared" si="3"/>
        <v>1.5</v>
      </c>
      <c r="H14" s="110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80"/>
      <c r="G15" s="19">
        <f t="shared" si="3"/>
        <v>0</v>
      </c>
      <c r="H15" s="111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1.5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TestKees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52"/>
      <c r="H29" s="53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102"/>
      <c r="F30" s="54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75" t="s">
        <v>4</v>
      </c>
      <c r="F31" s="78"/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76" t="s">
        <v>5</v>
      </c>
      <c r="F32" s="79"/>
      <c r="G32" s="18">
        <f>G31-(AB$32/10)</f>
        <v>0</v>
      </c>
      <c r="H32" s="110" t="e">
        <f>IF(F32="",NA(),H31-F32)</f>
        <v>#N/A</v>
      </c>
      <c r="I32" s="22" t="str">
        <f t="shared" ref="I32:I40" si="7">IF(F32="","",G32-H32)</f>
        <v/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76" t="s">
        <v>6</v>
      </c>
      <c r="F33" s="103"/>
      <c r="G33" s="18">
        <f t="shared" ref="G33:G40" si="8">G32-(AB$32/10)</f>
        <v>0</v>
      </c>
      <c r="H33" s="29"/>
      <c r="I33" s="22" t="str">
        <f t="shared" si="7"/>
        <v/>
      </c>
    </row>
    <row r="34" spans="1:9">
      <c r="A34" s="123"/>
      <c r="B34" s="64"/>
      <c r="C34" s="65"/>
      <c r="D34" s="61" t="str">
        <f t="shared" si="6"/>
        <v/>
      </c>
      <c r="E34" s="76" t="s">
        <v>7</v>
      </c>
      <c r="F34" s="103"/>
      <c r="G34" s="18">
        <f t="shared" si="8"/>
        <v>0</v>
      </c>
      <c r="H34" s="29"/>
      <c r="I34" s="22" t="str">
        <f t="shared" si="7"/>
        <v/>
      </c>
    </row>
    <row r="35" spans="1:9">
      <c r="A35" s="123"/>
      <c r="B35" s="64"/>
      <c r="C35" s="65"/>
      <c r="D35" s="61" t="str">
        <f t="shared" si="6"/>
        <v/>
      </c>
      <c r="E35" s="76" t="s">
        <v>8</v>
      </c>
      <c r="F35" s="103"/>
      <c r="G35" s="18">
        <f t="shared" si="8"/>
        <v>0</v>
      </c>
      <c r="H35" s="29"/>
      <c r="I35" s="22" t="str">
        <f t="shared" si="7"/>
        <v/>
      </c>
    </row>
    <row r="36" spans="1:9">
      <c r="A36" s="123"/>
      <c r="B36" s="64"/>
      <c r="C36" s="65"/>
      <c r="D36" s="61" t="str">
        <f t="shared" si="6"/>
        <v/>
      </c>
      <c r="E36" s="76" t="s">
        <v>9</v>
      </c>
      <c r="F36" s="79"/>
      <c r="G36" s="18">
        <f t="shared" si="8"/>
        <v>0</v>
      </c>
      <c r="H36" s="29"/>
      <c r="I36" s="22" t="str">
        <f t="shared" si="7"/>
        <v/>
      </c>
    </row>
    <row r="37" spans="1:9">
      <c r="A37" s="123"/>
      <c r="B37" s="64"/>
      <c r="C37" s="65"/>
      <c r="D37" s="61" t="str">
        <f t="shared" si="6"/>
        <v/>
      </c>
      <c r="E37" s="76" t="s">
        <v>10</v>
      </c>
      <c r="F37" s="79"/>
      <c r="G37" s="18">
        <f t="shared" si="8"/>
        <v>0</v>
      </c>
      <c r="H37" s="29"/>
      <c r="I37" s="22" t="str">
        <f t="shared" si="7"/>
        <v/>
      </c>
    </row>
    <row r="38" spans="1:9">
      <c r="A38" s="123"/>
      <c r="B38" s="64"/>
      <c r="C38" s="65"/>
      <c r="D38" s="61" t="str">
        <f t="shared" si="6"/>
        <v/>
      </c>
      <c r="E38" s="76" t="s">
        <v>11</v>
      </c>
      <c r="F38" s="79"/>
      <c r="G38" s="18">
        <f t="shared" si="8"/>
        <v>0</v>
      </c>
      <c r="H38" s="29"/>
      <c r="I38" s="22" t="str">
        <f t="shared" si="7"/>
        <v/>
      </c>
    </row>
    <row r="39" spans="1:9">
      <c r="A39" s="123"/>
      <c r="B39" s="64"/>
      <c r="C39" s="65"/>
      <c r="D39" s="61" t="str">
        <f t="shared" si="6"/>
        <v/>
      </c>
      <c r="E39" s="76" t="s">
        <v>12</v>
      </c>
      <c r="F39" s="79"/>
      <c r="G39" s="18">
        <f t="shared" si="8"/>
        <v>0</v>
      </c>
      <c r="H39" s="29"/>
      <c r="I39" s="22" t="str">
        <f t="shared" si="7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77"/>
      <c r="F40" s="80"/>
      <c r="G40" s="19">
        <f t="shared" si="8"/>
        <v>0</v>
      </c>
      <c r="H40" s="81"/>
      <c r="I40" s="82" t="str">
        <f t="shared" si="7"/>
        <v/>
      </c>
    </row>
    <row r="41" spans="1:9" s="6" customFormat="1">
      <c r="A41" s="123"/>
      <c r="B41" s="64"/>
      <c r="C41" s="65"/>
      <c r="D41" s="61" t="str">
        <f t="shared" si="6"/>
        <v/>
      </c>
      <c r="E41" s="48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TestKees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02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75" t="s">
        <v>4</v>
      </c>
      <c r="F56" s="79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8"/>
      <c r="D57" s="61" t="str">
        <f t="shared" ref="D57:D75" si="9">IF(C57&lt;&gt;"",IF(AND(C57&lt;&gt;1,C57&lt;&gt;2,C57&lt;&gt;3,C57&lt;&gt;5,C57&lt;&gt;8,C57&lt;&gt;13,C57&lt;&gt;20,C57&lt;&gt;40,C57&lt;&gt;100),"Fout",""),"")</f>
        <v/>
      </c>
      <c r="E57" s="76" t="s">
        <v>5</v>
      </c>
      <c r="F57" s="79"/>
      <c r="G57" s="18">
        <f>G56-(AB$57/10)</f>
        <v>0</v>
      </c>
      <c r="H57" s="110" t="e">
        <f>IF(F57="",NA(),H56-F57)</f>
        <v>#N/A</v>
      </c>
      <c r="I57" s="22" t="str">
        <f t="shared" ref="I57:I59" si="10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9"/>
        <v/>
      </c>
      <c r="E58" s="76" t="s">
        <v>6</v>
      </c>
      <c r="F58" s="103"/>
      <c r="G58" s="18">
        <f t="shared" ref="G58:G65" si="11">G57-(AB$57/10)</f>
        <v>0</v>
      </c>
      <c r="H58" s="29"/>
      <c r="I58" s="22" t="str">
        <f t="shared" si="10"/>
        <v/>
      </c>
    </row>
    <row r="59" spans="1:28">
      <c r="A59" s="123"/>
      <c r="B59" s="64"/>
      <c r="C59" s="65"/>
      <c r="D59" s="61" t="str">
        <f t="shared" si="9"/>
        <v/>
      </c>
      <c r="E59" s="76" t="s">
        <v>7</v>
      </c>
      <c r="F59" s="103"/>
      <c r="G59" s="18">
        <f t="shared" si="11"/>
        <v>0</v>
      </c>
      <c r="H59" s="29"/>
      <c r="I59" s="22" t="str">
        <f t="shared" si="10"/>
        <v/>
      </c>
    </row>
    <row r="60" spans="1:28">
      <c r="A60" s="123"/>
      <c r="B60" s="64"/>
      <c r="C60" s="65"/>
      <c r="D60" s="61" t="str">
        <f t="shared" si="9"/>
        <v/>
      </c>
      <c r="E60" s="76" t="s">
        <v>8</v>
      </c>
      <c r="F60" s="103"/>
      <c r="G60" s="18">
        <f t="shared" si="11"/>
        <v>0</v>
      </c>
      <c r="H60" s="29"/>
      <c r="I60" s="22" t="str">
        <f>IF(F60="","",G60-H60)</f>
        <v/>
      </c>
    </row>
    <row r="61" spans="1:28">
      <c r="A61" s="123"/>
      <c r="B61" s="64"/>
      <c r="C61" s="65"/>
      <c r="D61" s="61" t="str">
        <f t="shared" si="9"/>
        <v/>
      </c>
      <c r="E61" s="76" t="s">
        <v>9</v>
      </c>
      <c r="F61" s="79"/>
      <c r="G61" s="18">
        <f t="shared" si="11"/>
        <v>0</v>
      </c>
      <c r="H61" s="29"/>
      <c r="I61" s="22" t="str">
        <f t="shared" ref="I61:I65" si="12">IF(F61="","",G61-H61)</f>
        <v/>
      </c>
    </row>
    <row r="62" spans="1:28">
      <c r="A62" s="123"/>
      <c r="B62" s="64"/>
      <c r="C62" s="65"/>
      <c r="D62" s="61" t="str">
        <f t="shared" si="9"/>
        <v/>
      </c>
      <c r="E62" s="76" t="s">
        <v>10</v>
      </c>
      <c r="F62" s="79"/>
      <c r="G62" s="18">
        <f t="shared" si="11"/>
        <v>0</v>
      </c>
      <c r="H62" s="29"/>
      <c r="I62" s="22" t="str">
        <f t="shared" si="12"/>
        <v/>
      </c>
    </row>
    <row r="63" spans="1:28">
      <c r="A63" s="123"/>
      <c r="B63" s="64"/>
      <c r="C63" s="65"/>
      <c r="D63" s="61" t="str">
        <f t="shared" si="9"/>
        <v/>
      </c>
      <c r="E63" s="76" t="s">
        <v>11</v>
      </c>
      <c r="F63" s="79"/>
      <c r="G63" s="18">
        <f t="shared" si="11"/>
        <v>0</v>
      </c>
      <c r="H63" s="29"/>
      <c r="I63" s="22" t="str">
        <f t="shared" si="12"/>
        <v/>
      </c>
    </row>
    <row r="64" spans="1:28">
      <c r="A64" s="123"/>
      <c r="B64" s="64"/>
      <c r="C64" s="65"/>
      <c r="D64" s="61" t="str">
        <f t="shared" si="9"/>
        <v/>
      </c>
      <c r="E64" s="76" t="s">
        <v>12</v>
      </c>
      <c r="F64" s="79"/>
      <c r="G64" s="18">
        <f t="shared" si="11"/>
        <v>0</v>
      </c>
      <c r="H64" s="29"/>
      <c r="I64" s="22" t="str">
        <f t="shared" si="12"/>
        <v/>
      </c>
    </row>
    <row r="65" spans="1:19" s="6" customFormat="1" ht="15.75" thickBot="1">
      <c r="A65" s="123"/>
      <c r="B65" s="64"/>
      <c r="C65" s="65"/>
      <c r="D65" s="61" t="str">
        <f t="shared" si="9"/>
        <v/>
      </c>
      <c r="E65" s="77"/>
      <c r="F65" s="80"/>
      <c r="G65" s="19">
        <f t="shared" si="11"/>
        <v>0</v>
      </c>
      <c r="H65" s="81"/>
      <c r="I65" s="82" t="str">
        <f t="shared" si="12"/>
        <v/>
      </c>
    </row>
    <row r="66" spans="1:19" s="6" customFormat="1">
      <c r="A66" s="123"/>
      <c r="B66" s="64"/>
      <c r="C66" s="65"/>
      <c r="D66" s="61" t="str">
        <f t="shared" si="9"/>
        <v/>
      </c>
      <c r="E66" s="48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9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9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9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9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9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9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9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9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9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TestKees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52"/>
      <c r="H79" s="53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71" t="s">
        <v>31</v>
      </c>
      <c r="G80" s="72" t="s">
        <v>16</v>
      </c>
      <c r="H80" s="73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75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3">IF(C82&lt;&gt;"",IF(AND(C82&lt;&gt;1,C82&lt;&gt;2,C82&lt;&gt;3,C82&lt;&gt;5,C82&lt;&gt;8,C82&lt;&gt;13,C82&lt;&gt;20,C82&lt;&gt;40,C82&lt;&gt;100),"Fout",""),"")</f>
        <v/>
      </c>
      <c r="E82" s="76" t="s">
        <v>5</v>
      </c>
      <c r="F82" s="79"/>
      <c r="G82" s="18">
        <f>G81-(AB$82/10)</f>
        <v>0</v>
      </c>
      <c r="H82" s="110" t="e">
        <f>IF(F82="",NA(),H81-F82)</f>
        <v>#N/A</v>
      </c>
      <c r="I82" s="22" t="str">
        <f t="shared" ref="I82:I84" si="14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3"/>
        <v/>
      </c>
      <c r="E83" s="76" t="s">
        <v>6</v>
      </c>
      <c r="F83" s="79"/>
      <c r="G83" s="18">
        <f t="shared" ref="G83:G90" si="15">G82-(AB$82/10)</f>
        <v>0</v>
      </c>
      <c r="H83" s="29"/>
      <c r="I83" s="22" t="str">
        <f t="shared" si="14"/>
        <v/>
      </c>
    </row>
    <row r="84" spans="1:28">
      <c r="A84" s="123"/>
      <c r="B84" s="64"/>
      <c r="C84" s="65"/>
      <c r="D84" s="61" t="str">
        <f t="shared" si="13"/>
        <v/>
      </c>
      <c r="E84" s="76" t="s">
        <v>7</v>
      </c>
      <c r="F84" s="79"/>
      <c r="G84" s="18">
        <f t="shared" si="15"/>
        <v>0</v>
      </c>
      <c r="H84" s="29"/>
      <c r="I84" s="22" t="str">
        <f t="shared" si="14"/>
        <v/>
      </c>
    </row>
    <row r="85" spans="1:28">
      <c r="A85" s="123"/>
      <c r="B85" s="64"/>
      <c r="C85" s="65"/>
      <c r="D85" s="61" t="str">
        <f t="shared" si="13"/>
        <v/>
      </c>
      <c r="E85" s="76" t="s">
        <v>8</v>
      </c>
      <c r="F85" s="79"/>
      <c r="G85" s="18">
        <f t="shared" si="15"/>
        <v>0</v>
      </c>
      <c r="H85" s="29"/>
      <c r="I85" s="22" t="str">
        <f>IF(F85="","",G85-H85)</f>
        <v/>
      </c>
    </row>
    <row r="86" spans="1:28">
      <c r="A86" s="123"/>
      <c r="B86" s="64"/>
      <c r="C86" s="65"/>
      <c r="D86" s="61" t="str">
        <f t="shared" si="13"/>
        <v/>
      </c>
      <c r="E86" s="76" t="s">
        <v>9</v>
      </c>
      <c r="F86" s="79"/>
      <c r="G86" s="18">
        <f t="shared" si="15"/>
        <v>0</v>
      </c>
      <c r="H86" s="29"/>
      <c r="I86" s="22" t="str">
        <f t="shared" ref="I86:I90" si="16">IF(F86="","",G86-H86)</f>
        <v/>
      </c>
    </row>
    <row r="87" spans="1:28">
      <c r="A87" s="123"/>
      <c r="B87" s="64"/>
      <c r="C87" s="65"/>
      <c r="D87" s="61" t="str">
        <f t="shared" si="13"/>
        <v/>
      </c>
      <c r="E87" s="76" t="s">
        <v>10</v>
      </c>
      <c r="F87" s="79"/>
      <c r="G87" s="18">
        <f t="shared" si="15"/>
        <v>0</v>
      </c>
      <c r="H87" s="29"/>
      <c r="I87" s="22" t="str">
        <f t="shared" si="16"/>
        <v/>
      </c>
    </row>
    <row r="88" spans="1:28">
      <c r="A88" s="123"/>
      <c r="B88" s="64"/>
      <c r="C88" s="65"/>
      <c r="D88" s="61" t="str">
        <f t="shared" si="13"/>
        <v/>
      </c>
      <c r="E88" s="76" t="s">
        <v>11</v>
      </c>
      <c r="F88" s="79"/>
      <c r="G88" s="18">
        <f t="shared" si="15"/>
        <v>0</v>
      </c>
      <c r="H88" s="29"/>
      <c r="I88" s="22" t="str">
        <f t="shared" si="16"/>
        <v/>
      </c>
    </row>
    <row r="89" spans="1:28">
      <c r="A89" s="123"/>
      <c r="B89" s="64"/>
      <c r="C89" s="65"/>
      <c r="D89" s="61" t="str">
        <f t="shared" si="13"/>
        <v/>
      </c>
      <c r="E89" s="76" t="s">
        <v>12</v>
      </c>
      <c r="F89" s="79"/>
      <c r="G89" s="18">
        <f t="shared" si="15"/>
        <v>0</v>
      </c>
      <c r="H89" s="29"/>
      <c r="I89" s="22" t="str">
        <f t="shared" si="16"/>
        <v/>
      </c>
    </row>
    <row r="90" spans="1:28" s="6" customFormat="1" ht="15.75" thickBot="1">
      <c r="A90" s="123"/>
      <c r="B90" s="64"/>
      <c r="C90" s="65"/>
      <c r="D90" s="61" t="str">
        <f t="shared" si="13"/>
        <v/>
      </c>
      <c r="E90" s="77"/>
      <c r="F90" s="80"/>
      <c r="G90" s="19">
        <f t="shared" si="15"/>
        <v>0</v>
      </c>
      <c r="H90" s="81"/>
      <c r="I90" s="82" t="str">
        <f t="shared" si="16"/>
        <v/>
      </c>
    </row>
    <row r="91" spans="1:28" s="6" customFormat="1">
      <c r="A91" s="123"/>
      <c r="B91" s="64"/>
      <c r="C91" s="65"/>
      <c r="D91" s="61" t="str">
        <f t="shared" si="13"/>
        <v/>
      </c>
      <c r="E91" s="48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3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3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3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3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3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3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3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3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3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t="15.75" hidden="1" thickBot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-1.5</v>
      </c>
      <c r="H106" s="20">
        <f>AB107-F106</f>
        <v>0</v>
      </c>
      <c r="I106" s="21">
        <f>G106-H106</f>
        <v>-1.5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17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-3</v>
      </c>
      <c r="H107" s="23">
        <f>H106-F107</f>
        <v>0</v>
      </c>
      <c r="I107" s="22" t="str">
        <f t="shared" ref="I107:I109" si="18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17"/>
        <v/>
      </c>
      <c r="E108" s="8" t="s">
        <v>6</v>
      </c>
      <c r="F108" s="32"/>
      <c r="G108" s="18">
        <f t="shared" ref="G108:G115" si="19">(G107-(AB$7/10))</f>
        <v>-4.5</v>
      </c>
      <c r="H108" s="29"/>
      <c r="I108" s="22" t="str">
        <f t="shared" si="18"/>
        <v/>
      </c>
    </row>
    <row r="109" spans="1:28" hidden="1">
      <c r="A109" s="123"/>
      <c r="B109" s="56"/>
      <c r="C109" s="32"/>
      <c r="D109" s="10" t="str">
        <f t="shared" si="17"/>
        <v/>
      </c>
      <c r="E109" s="8" t="s">
        <v>7</v>
      </c>
      <c r="F109" s="32"/>
      <c r="G109" s="18">
        <f t="shared" si="19"/>
        <v>-6</v>
      </c>
      <c r="H109" s="29"/>
      <c r="I109" s="22" t="str">
        <f t="shared" si="18"/>
        <v/>
      </c>
    </row>
    <row r="110" spans="1:28" hidden="1">
      <c r="A110" s="123"/>
      <c r="B110" s="56"/>
      <c r="C110" s="32"/>
      <c r="D110" s="10" t="str">
        <f t="shared" si="17"/>
        <v/>
      </c>
      <c r="E110" s="8" t="s">
        <v>8</v>
      </c>
      <c r="F110" s="32"/>
      <c r="G110" s="18">
        <f t="shared" si="19"/>
        <v>-7.5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17"/>
        <v/>
      </c>
      <c r="E111" s="8" t="s">
        <v>9</v>
      </c>
      <c r="F111" s="32"/>
      <c r="G111" s="18">
        <f t="shared" si="19"/>
        <v>-9</v>
      </c>
      <c r="H111" s="29"/>
      <c r="I111" s="22" t="str">
        <f t="shared" ref="I111:I115" si="20">IF(F111="","",G111-H111)</f>
        <v/>
      </c>
    </row>
    <row r="112" spans="1:28" hidden="1">
      <c r="A112" s="123"/>
      <c r="B112" s="56"/>
      <c r="C112" s="32"/>
      <c r="D112" s="10" t="str">
        <f t="shared" si="17"/>
        <v/>
      </c>
      <c r="E112" s="8" t="s">
        <v>10</v>
      </c>
      <c r="F112" s="32"/>
      <c r="G112" s="18">
        <f t="shared" si="19"/>
        <v>-10.5</v>
      </c>
      <c r="H112" s="29"/>
      <c r="I112" s="22" t="str">
        <f t="shared" si="20"/>
        <v/>
      </c>
    </row>
    <row r="113" spans="1:19" hidden="1">
      <c r="A113" s="123"/>
      <c r="B113" s="56"/>
      <c r="C113" s="32"/>
      <c r="D113" s="10" t="str">
        <f t="shared" si="17"/>
        <v/>
      </c>
      <c r="E113" s="8" t="s">
        <v>11</v>
      </c>
      <c r="F113" s="32"/>
      <c r="G113" s="18">
        <f t="shared" si="19"/>
        <v>-12</v>
      </c>
      <c r="H113" s="29"/>
      <c r="I113" s="22" t="str">
        <f t="shared" si="20"/>
        <v/>
      </c>
    </row>
    <row r="114" spans="1:19" hidden="1">
      <c r="A114" s="123"/>
      <c r="B114" s="56"/>
      <c r="C114" s="32"/>
      <c r="D114" s="10" t="str">
        <f t="shared" si="17"/>
        <v/>
      </c>
      <c r="E114" s="8" t="s">
        <v>12</v>
      </c>
      <c r="F114" s="32"/>
      <c r="G114" s="18">
        <f t="shared" si="19"/>
        <v>-13.5</v>
      </c>
      <c r="H114" s="29"/>
      <c r="I114" s="22" t="str">
        <f t="shared" si="20"/>
        <v/>
      </c>
    </row>
    <row r="115" spans="1:19" s="6" customFormat="1" ht="15.75" hidden="1" thickBot="1">
      <c r="A115" s="123"/>
      <c r="B115" s="56"/>
      <c r="C115" s="32"/>
      <c r="D115" s="10" t="str">
        <f t="shared" si="17"/>
        <v/>
      </c>
      <c r="E115" s="30"/>
      <c r="F115" s="32"/>
      <c r="G115" s="19">
        <f t="shared" si="19"/>
        <v>-15</v>
      </c>
      <c r="H115" s="29"/>
      <c r="I115" s="22" t="str">
        <f t="shared" si="20"/>
        <v/>
      </c>
    </row>
    <row r="116" spans="1:19" s="6" customFormat="1" hidden="1">
      <c r="A116" s="123"/>
      <c r="B116" s="56"/>
      <c r="C116" s="32"/>
      <c r="D116" s="10" t="str">
        <f t="shared" si="17"/>
        <v/>
      </c>
      <c r="E116" s="48"/>
      <c r="F116" s="14"/>
      <c r="G116" s="14"/>
      <c r="H116" s="14"/>
      <c r="I116" s="49"/>
    </row>
    <row r="117" spans="1:19" s="6" customFormat="1" ht="15.75" hidden="1" thickBot="1">
      <c r="A117" s="123"/>
      <c r="B117" s="56"/>
      <c r="C117" s="32"/>
      <c r="D117" s="10" t="str">
        <f t="shared" si="17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17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17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17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17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17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17"/>
        <v/>
      </c>
      <c r="E123" s="46"/>
      <c r="F123" s="47"/>
      <c r="G123" s="47"/>
      <c r="H123" s="47"/>
      <c r="I123" s="50"/>
    </row>
    <row r="124" spans="1:19" s="6" customFormat="1" ht="15.75" hidden="1" thickBot="1">
      <c r="A124" s="123"/>
      <c r="B124" s="34"/>
      <c r="C124" s="32"/>
      <c r="D124" s="10" t="str">
        <f t="shared" si="17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17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t="15.75" hidden="1" thickBot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-1.5</v>
      </c>
      <c r="H131" s="20">
        <f>AB132-F131</f>
        <v>0</v>
      </c>
      <c r="I131" s="21">
        <f>G131-H131</f>
        <v>-1.5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1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-3</v>
      </c>
      <c r="H132" s="23">
        <f>H131-F132</f>
        <v>0</v>
      </c>
      <c r="I132" s="22" t="str">
        <f t="shared" ref="I132:I134" si="22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1"/>
        <v/>
      </c>
      <c r="E133" s="8" t="s">
        <v>6</v>
      </c>
      <c r="F133" s="32"/>
      <c r="G133" s="18">
        <f t="shared" ref="G133:G140" si="23">(G132-(AB$7/10))</f>
        <v>-4.5</v>
      </c>
      <c r="H133" s="29"/>
      <c r="I133" s="22" t="str">
        <f t="shared" si="22"/>
        <v/>
      </c>
    </row>
    <row r="134" spans="1:28" hidden="1">
      <c r="A134" s="123"/>
      <c r="B134" s="56"/>
      <c r="C134" s="32"/>
      <c r="D134" s="10" t="str">
        <f t="shared" si="21"/>
        <v/>
      </c>
      <c r="E134" s="8" t="s">
        <v>7</v>
      </c>
      <c r="F134" s="32"/>
      <c r="G134" s="18">
        <f t="shared" si="23"/>
        <v>-6</v>
      </c>
      <c r="H134" s="29"/>
      <c r="I134" s="22" t="str">
        <f t="shared" si="22"/>
        <v/>
      </c>
    </row>
    <row r="135" spans="1:28" hidden="1">
      <c r="A135" s="123"/>
      <c r="B135" s="56"/>
      <c r="C135" s="32"/>
      <c r="D135" s="10" t="str">
        <f t="shared" si="21"/>
        <v/>
      </c>
      <c r="E135" s="8" t="s">
        <v>8</v>
      </c>
      <c r="F135" s="32"/>
      <c r="G135" s="18">
        <f t="shared" si="23"/>
        <v>-7.5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1"/>
        <v/>
      </c>
      <c r="E136" s="8" t="s">
        <v>9</v>
      </c>
      <c r="F136" s="32"/>
      <c r="G136" s="18">
        <f t="shared" si="23"/>
        <v>-9</v>
      </c>
      <c r="H136" s="29"/>
      <c r="I136" s="22" t="str">
        <f t="shared" ref="I136:I140" si="24">IF(F136="","",G136-H136)</f>
        <v/>
      </c>
    </row>
    <row r="137" spans="1:28" hidden="1">
      <c r="A137" s="123"/>
      <c r="B137" s="56"/>
      <c r="C137" s="32"/>
      <c r="D137" s="10" t="str">
        <f t="shared" si="21"/>
        <v/>
      </c>
      <c r="E137" s="8" t="s">
        <v>10</v>
      </c>
      <c r="F137" s="32"/>
      <c r="G137" s="18">
        <f t="shared" si="23"/>
        <v>-10.5</v>
      </c>
      <c r="H137" s="29"/>
      <c r="I137" s="22" t="str">
        <f t="shared" si="24"/>
        <v/>
      </c>
    </row>
    <row r="138" spans="1:28" hidden="1">
      <c r="A138" s="123"/>
      <c r="B138" s="56"/>
      <c r="C138" s="32"/>
      <c r="D138" s="10" t="str">
        <f t="shared" si="21"/>
        <v/>
      </c>
      <c r="E138" s="8" t="s">
        <v>11</v>
      </c>
      <c r="F138" s="32"/>
      <c r="G138" s="18">
        <f t="shared" si="23"/>
        <v>-12</v>
      </c>
      <c r="H138" s="29"/>
      <c r="I138" s="22" t="str">
        <f t="shared" si="24"/>
        <v/>
      </c>
    </row>
    <row r="139" spans="1:28" hidden="1">
      <c r="A139" s="123"/>
      <c r="B139" s="56"/>
      <c r="C139" s="32"/>
      <c r="D139" s="10" t="str">
        <f t="shared" si="21"/>
        <v/>
      </c>
      <c r="E139" s="8" t="s">
        <v>12</v>
      </c>
      <c r="F139" s="32"/>
      <c r="G139" s="18">
        <f t="shared" si="23"/>
        <v>-13.5</v>
      </c>
      <c r="H139" s="29"/>
      <c r="I139" s="22" t="str">
        <f t="shared" si="24"/>
        <v/>
      </c>
    </row>
    <row r="140" spans="1:28" s="6" customFormat="1" ht="15.75" hidden="1" thickBot="1">
      <c r="A140" s="123"/>
      <c r="B140" s="56"/>
      <c r="C140" s="32"/>
      <c r="D140" s="10" t="str">
        <f t="shared" si="21"/>
        <v/>
      </c>
      <c r="E140" s="30"/>
      <c r="F140" s="32"/>
      <c r="G140" s="19">
        <f t="shared" si="23"/>
        <v>-15</v>
      </c>
      <c r="H140" s="29"/>
      <c r="I140" s="22" t="str">
        <f t="shared" si="24"/>
        <v/>
      </c>
    </row>
    <row r="141" spans="1:28" s="6" customFormat="1" hidden="1">
      <c r="A141" s="123"/>
      <c r="B141" s="56"/>
      <c r="C141" s="32"/>
      <c r="D141" s="10" t="str">
        <f t="shared" si="21"/>
        <v/>
      </c>
      <c r="E141" s="48"/>
      <c r="F141" s="14"/>
      <c r="G141" s="14"/>
      <c r="H141" s="14"/>
      <c r="I141" s="49"/>
    </row>
    <row r="142" spans="1:28" s="6" customFormat="1" ht="15.75" hidden="1" thickBot="1">
      <c r="A142" s="123"/>
      <c r="B142" s="56"/>
      <c r="C142" s="32"/>
      <c r="D142" s="10" t="str">
        <f t="shared" si="21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1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1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1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1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1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1"/>
        <v/>
      </c>
      <c r="E148" s="46"/>
      <c r="F148" s="47"/>
      <c r="G148" s="47"/>
      <c r="H148" s="47"/>
      <c r="I148" s="50"/>
    </row>
    <row r="149" spans="1:28" s="6" customFormat="1" ht="15.75" hidden="1" thickBot="1">
      <c r="A149" s="123"/>
      <c r="B149" s="34"/>
      <c r="C149" s="32"/>
      <c r="D149" s="10" t="str">
        <f t="shared" si="21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1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t="15.75" hidden="1" thickBot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-1.5</v>
      </c>
      <c r="H156" s="20">
        <f>AB157-F156</f>
        <v>0</v>
      </c>
      <c r="I156" s="21">
        <f>G156-H156</f>
        <v>-1.5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5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-3</v>
      </c>
      <c r="H157" s="23">
        <f>H156-F157</f>
        <v>0</v>
      </c>
      <c r="I157" s="22" t="str">
        <f t="shared" ref="I157:I159" si="26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5"/>
        <v/>
      </c>
      <c r="E158" s="8" t="s">
        <v>6</v>
      </c>
      <c r="F158" s="32"/>
      <c r="G158" s="18">
        <f t="shared" ref="G158:G165" si="27">(G157-(AB$7/10))</f>
        <v>-4.5</v>
      </c>
      <c r="H158" s="29"/>
      <c r="I158" s="22" t="str">
        <f t="shared" si="26"/>
        <v/>
      </c>
    </row>
    <row r="159" spans="1:28" hidden="1">
      <c r="A159" s="123"/>
      <c r="B159" s="56"/>
      <c r="C159" s="32"/>
      <c r="D159" s="10" t="str">
        <f t="shared" si="25"/>
        <v/>
      </c>
      <c r="E159" s="8" t="s">
        <v>7</v>
      </c>
      <c r="F159" s="32"/>
      <c r="G159" s="18">
        <f t="shared" si="27"/>
        <v>-6</v>
      </c>
      <c r="H159" s="29"/>
      <c r="I159" s="22" t="str">
        <f t="shared" si="26"/>
        <v/>
      </c>
    </row>
    <row r="160" spans="1:28" hidden="1">
      <c r="A160" s="123"/>
      <c r="B160" s="56"/>
      <c r="C160" s="32"/>
      <c r="D160" s="10" t="str">
        <f t="shared" si="25"/>
        <v/>
      </c>
      <c r="E160" s="8" t="s">
        <v>8</v>
      </c>
      <c r="F160" s="32"/>
      <c r="G160" s="18">
        <f t="shared" si="27"/>
        <v>-7.5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5"/>
        <v/>
      </c>
      <c r="E161" s="8" t="s">
        <v>9</v>
      </c>
      <c r="F161" s="32"/>
      <c r="G161" s="18">
        <f t="shared" si="27"/>
        <v>-9</v>
      </c>
      <c r="H161" s="29"/>
      <c r="I161" s="22" t="str">
        <f t="shared" ref="I161:I165" si="28">IF(F161="","",G161-H161)</f>
        <v/>
      </c>
    </row>
    <row r="162" spans="1:19" hidden="1">
      <c r="A162" s="123"/>
      <c r="B162" s="56"/>
      <c r="C162" s="32"/>
      <c r="D162" s="10" t="str">
        <f t="shared" si="25"/>
        <v/>
      </c>
      <c r="E162" s="8" t="s">
        <v>10</v>
      </c>
      <c r="F162" s="32"/>
      <c r="G162" s="18">
        <f t="shared" si="27"/>
        <v>-10.5</v>
      </c>
      <c r="H162" s="29"/>
      <c r="I162" s="22" t="str">
        <f t="shared" si="28"/>
        <v/>
      </c>
    </row>
    <row r="163" spans="1:19" hidden="1">
      <c r="A163" s="123"/>
      <c r="B163" s="56"/>
      <c r="C163" s="32"/>
      <c r="D163" s="10" t="str">
        <f t="shared" si="25"/>
        <v/>
      </c>
      <c r="E163" s="8" t="s">
        <v>11</v>
      </c>
      <c r="F163" s="32"/>
      <c r="G163" s="18">
        <f t="shared" si="27"/>
        <v>-12</v>
      </c>
      <c r="H163" s="29"/>
      <c r="I163" s="22" t="str">
        <f t="shared" si="28"/>
        <v/>
      </c>
    </row>
    <row r="164" spans="1:19" hidden="1">
      <c r="A164" s="123"/>
      <c r="B164" s="56"/>
      <c r="C164" s="32"/>
      <c r="D164" s="10" t="str">
        <f t="shared" si="25"/>
        <v/>
      </c>
      <c r="E164" s="8" t="s">
        <v>12</v>
      </c>
      <c r="F164" s="32"/>
      <c r="G164" s="18">
        <f t="shared" si="27"/>
        <v>-13.5</v>
      </c>
      <c r="H164" s="29"/>
      <c r="I164" s="22" t="str">
        <f t="shared" si="28"/>
        <v/>
      </c>
    </row>
    <row r="165" spans="1:19" s="6" customFormat="1" ht="15.75" hidden="1" thickBot="1">
      <c r="A165" s="123"/>
      <c r="B165" s="56"/>
      <c r="C165" s="32"/>
      <c r="D165" s="10" t="str">
        <f t="shared" si="25"/>
        <v/>
      </c>
      <c r="E165" s="30"/>
      <c r="F165" s="32"/>
      <c r="G165" s="19">
        <f t="shared" si="27"/>
        <v>-15</v>
      </c>
      <c r="H165" s="29"/>
      <c r="I165" s="22" t="str">
        <f t="shared" si="28"/>
        <v/>
      </c>
    </row>
    <row r="166" spans="1:19" s="6" customFormat="1" hidden="1">
      <c r="A166" s="123"/>
      <c r="B166" s="56"/>
      <c r="C166" s="32"/>
      <c r="D166" s="10" t="str">
        <f t="shared" si="25"/>
        <v/>
      </c>
      <c r="E166" s="48"/>
      <c r="F166" s="14"/>
      <c r="G166" s="14"/>
      <c r="H166" s="14"/>
      <c r="I166" s="49"/>
    </row>
    <row r="167" spans="1:19" s="6" customFormat="1" ht="15.75" hidden="1" thickBot="1">
      <c r="A167" s="123"/>
      <c r="B167" s="56"/>
      <c r="C167" s="32"/>
      <c r="D167" s="10" t="str">
        <f t="shared" si="25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5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5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5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5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5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5"/>
        <v/>
      </c>
      <c r="E173" s="46"/>
      <c r="F173" s="47"/>
      <c r="G173" s="47"/>
      <c r="H173" s="47"/>
      <c r="I173" s="50"/>
    </row>
    <row r="174" spans="1:19" s="6" customFormat="1" ht="15.75" hidden="1" thickBot="1">
      <c r="A174" s="123"/>
      <c r="B174" s="34"/>
      <c r="C174" s="32"/>
      <c r="D174" s="10" t="str">
        <f t="shared" si="25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5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t="15.75" hidden="1" thickBot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-1.5</v>
      </c>
      <c r="H181" s="20">
        <f>AB182-F181</f>
        <v>0</v>
      </c>
      <c r="I181" s="21">
        <f>G181-H181</f>
        <v>-1.5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29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-3</v>
      </c>
      <c r="H182" s="23">
        <f>H181-F182</f>
        <v>0</v>
      </c>
      <c r="I182" s="22" t="str">
        <f t="shared" ref="I182:I184" si="30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29"/>
        <v/>
      </c>
      <c r="E183" s="8" t="s">
        <v>6</v>
      </c>
      <c r="F183" s="32"/>
      <c r="G183" s="18">
        <f t="shared" ref="G183:G190" si="31">(G182-(AB$7/10))</f>
        <v>-4.5</v>
      </c>
      <c r="H183" s="29"/>
      <c r="I183" s="22" t="str">
        <f t="shared" si="30"/>
        <v/>
      </c>
    </row>
    <row r="184" spans="1:28" hidden="1">
      <c r="A184" s="123"/>
      <c r="B184" s="56"/>
      <c r="C184" s="32"/>
      <c r="D184" s="10" t="str">
        <f t="shared" si="29"/>
        <v/>
      </c>
      <c r="E184" s="8" t="s">
        <v>7</v>
      </c>
      <c r="F184" s="32"/>
      <c r="G184" s="18">
        <f t="shared" si="31"/>
        <v>-6</v>
      </c>
      <c r="H184" s="29"/>
      <c r="I184" s="22" t="str">
        <f t="shared" si="30"/>
        <v/>
      </c>
    </row>
    <row r="185" spans="1:28" hidden="1">
      <c r="A185" s="123"/>
      <c r="B185" s="56"/>
      <c r="C185" s="32"/>
      <c r="D185" s="10" t="str">
        <f t="shared" si="29"/>
        <v/>
      </c>
      <c r="E185" s="8" t="s">
        <v>8</v>
      </c>
      <c r="F185" s="32"/>
      <c r="G185" s="18">
        <f t="shared" si="31"/>
        <v>-7.5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29"/>
        <v/>
      </c>
      <c r="E186" s="8" t="s">
        <v>9</v>
      </c>
      <c r="F186" s="32"/>
      <c r="G186" s="18">
        <f t="shared" si="31"/>
        <v>-9</v>
      </c>
      <c r="H186" s="29"/>
      <c r="I186" s="22" t="str">
        <f t="shared" ref="I186:I190" si="32">IF(F186="","",G186-H186)</f>
        <v/>
      </c>
    </row>
    <row r="187" spans="1:28" hidden="1">
      <c r="A187" s="123"/>
      <c r="B187" s="56"/>
      <c r="C187" s="32"/>
      <c r="D187" s="10" t="str">
        <f t="shared" si="29"/>
        <v/>
      </c>
      <c r="E187" s="8" t="s">
        <v>10</v>
      </c>
      <c r="F187" s="32"/>
      <c r="G187" s="18">
        <f t="shared" si="31"/>
        <v>-10.5</v>
      </c>
      <c r="H187" s="29"/>
      <c r="I187" s="22" t="str">
        <f t="shared" si="32"/>
        <v/>
      </c>
    </row>
    <row r="188" spans="1:28" hidden="1">
      <c r="A188" s="123"/>
      <c r="B188" s="56"/>
      <c r="C188" s="32"/>
      <c r="D188" s="10" t="str">
        <f t="shared" si="29"/>
        <v/>
      </c>
      <c r="E188" s="8" t="s">
        <v>11</v>
      </c>
      <c r="F188" s="32"/>
      <c r="G188" s="18">
        <f t="shared" si="31"/>
        <v>-12</v>
      </c>
      <c r="H188" s="29"/>
      <c r="I188" s="22" t="str">
        <f t="shared" si="32"/>
        <v/>
      </c>
    </row>
    <row r="189" spans="1:28" hidden="1">
      <c r="A189" s="123"/>
      <c r="B189" s="56"/>
      <c r="C189" s="32"/>
      <c r="D189" s="10" t="str">
        <f t="shared" si="29"/>
        <v/>
      </c>
      <c r="E189" s="8" t="s">
        <v>12</v>
      </c>
      <c r="F189" s="32"/>
      <c r="G189" s="18">
        <f t="shared" si="31"/>
        <v>-13.5</v>
      </c>
      <c r="H189" s="29"/>
      <c r="I189" s="22" t="str">
        <f t="shared" si="32"/>
        <v/>
      </c>
    </row>
    <row r="190" spans="1:28" s="6" customFormat="1" ht="15.75" hidden="1" thickBot="1">
      <c r="A190" s="123"/>
      <c r="B190" s="56"/>
      <c r="C190" s="32"/>
      <c r="D190" s="10" t="str">
        <f t="shared" si="29"/>
        <v/>
      </c>
      <c r="E190" s="30"/>
      <c r="F190" s="32"/>
      <c r="G190" s="19">
        <f t="shared" si="31"/>
        <v>-15</v>
      </c>
      <c r="H190" s="29"/>
      <c r="I190" s="22" t="str">
        <f t="shared" si="32"/>
        <v/>
      </c>
    </row>
    <row r="191" spans="1:28" s="6" customFormat="1" hidden="1">
      <c r="A191" s="123"/>
      <c r="B191" s="56"/>
      <c r="C191" s="32"/>
      <c r="D191" s="10" t="str">
        <f t="shared" si="29"/>
        <v/>
      </c>
      <c r="E191" s="48"/>
      <c r="F191" s="14"/>
      <c r="G191" s="14"/>
      <c r="H191" s="14"/>
      <c r="I191" s="49"/>
    </row>
    <row r="192" spans="1:28" s="6" customFormat="1" ht="15.75" hidden="1" thickBot="1">
      <c r="A192" s="123"/>
      <c r="B192" s="56"/>
      <c r="C192" s="32"/>
      <c r="D192" s="10" t="str">
        <f t="shared" si="29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29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29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29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29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29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29"/>
        <v/>
      </c>
      <c r="E198" s="46"/>
      <c r="F198" s="47"/>
      <c r="G198" s="47"/>
      <c r="H198" s="47"/>
      <c r="I198" s="50"/>
    </row>
    <row r="199" spans="1:9" s="6" customFormat="1" ht="15.75" hidden="1" thickBot="1">
      <c r="A199" s="123"/>
      <c r="B199" s="34"/>
      <c r="C199" s="32"/>
      <c r="D199" s="10" t="str">
        <f t="shared" si="29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29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ircKOzO0TDcinhA7H9gpUoHvliD+kO87zdiv8z9derGsMfww0P9fBsBVw5ePX5S2it75uuYVJwRN7VyUJyIY8g==" saltValue="WL1ytez01PPfqPlfKCZr5w==" spinCount="100000" sheet="1" objects="1" scenarios="1"/>
  <mergeCells count="40">
    <mergeCell ref="G3:H3"/>
    <mergeCell ref="E19:H19"/>
    <mergeCell ref="A6:A25"/>
    <mergeCell ref="E20:H20"/>
    <mergeCell ref="B1:L2"/>
    <mergeCell ref="B26:L27"/>
    <mergeCell ref="G28:H28"/>
    <mergeCell ref="A31:A50"/>
    <mergeCell ref="E44:H44"/>
    <mergeCell ref="E45:H45"/>
    <mergeCell ref="B51:L52"/>
    <mergeCell ref="G53:H53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B126:L127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A181:A200"/>
    <mergeCell ref="E194:H194"/>
    <mergeCell ref="E195:H195"/>
  </mergeCells>
  <conditionalFormatting sqref="I201:I1048576 I3:I15">
    <cfRule type="cellIs" dxfId="222" priority="27" operator="lessThan">
      <formula>0</formula>
    </cfRule>
  </conditionalFormatting>
  <conditionalFormatting sqref="E19:H20">
    <cfRule type="cellIs" dxfId="221" priority="21" operator="notEqual">
      <formula>""""""</formula>
    </cfRule>
  </conditionalFormatting>
  <conditionalFormatting sqref="I28:I40">
    <cfRule type="cellIs" dxfId="220" priority="20" operator="lessThan">
      <formula>0</formula>
    </cfRule>
  </conditionalFormatting>
  <conditionalFormatting sqref="E44:H45">
    <cfRule type="cellIs" dxfId="219" priority="19" operator="notEqual">
      <formula>""""""</formula>
    </cfRule>
  </conditionalFormatting>
  <conditionalFormatting sqref="I53:I65">
    <cfRule type="cellIs" dxfId="218" priority="18" operator="lessThan">
      <formula>0</formula>
    </cfRule>
  </conditionalFormatting>
  <conditionalFormatting sqref="E69:H70">
    <cfRule type="cellIs" dxfId="217" priority="17" operator="notEqual">
      <formula>""""""</formula>
    </cfRule>
  </conditionalFormatting>
  <conditionalFormatting sqref="I78:I90">
    <cfRule type="cellIs" dxfId="216" priority="16" operator="lessThan">
      <formula>0</formula>
    </cfRule>
  </conditionalFormatting>
  <conditionalFormatting sqref="E94:H95">
    <cfRule type="cellIs" dxfId="215" priority="15" operator="notEqual">
      <formula>""""""</formula>
    </cfRule>
  </conditionalFormatting>
  <conditionalFormatting sqref="I103:I115">
    <cfRule type="cellIs" dxfId="214" priority="14" operator="lessThan">
      <formula>0</formula>
    </cfRule>
  </conditionalFormatting>
  <conditionalFormatting sqref="E119:H120">
    <cfRule type="cellIs" dxfId="213" priority="13" operator="notEqual">
      <formula>""""""</formula>
    </cfRule>
  </conditionalFormatting>
  <conditionalFormatting sqref="I128:I140">
    <cfRule type="cellIs" dxfId="212" priority="12" operator="lessThan">
      <formula>0</formula>
    </cfRule>
  </conditionalFormatting>
  <conditionalFormatting sqref="E144:H145">
    <cfRule type="cellIs" dxfId="211" priority="11" operator="notEqual">
      <formula>""""""</formula>
    </cfRule>
  </conditionalFormatting>
  <conditionalFormatting sqref="I153:I165">
    <cfRule type="cellIs" dxfId="210" priority="10" operator="lessThan">
      <formula>0</formula>
    </cfRule>
  </conditionalFormatting>
  <conditionalFormatting sqref="E169:H170">
    <cfRule type="cellIs" dxfId="209" priority="9" operator="notEqual">
      <formula>""""""</formula>
    </cfRule>
  </conditionalFormatting>
  <conditionalFormatting sqref="I178:I190">
    <cfRule type="cellIs" dxfId="208" priority="8" operator="lessThan">
      <formula>0</formula>
    </cfRule>
  </conditionalFormatting>
  <conditionalFormatting sqref="E194:H195">
    <cfRule type="cellIs" dxfId="207" priority="7" operator="notEqual">
      <formula>""""""</formula>
    </cfRule>
  </conditionalFormatting>
  <conditionalFormatting sqref="H7:H15">
    <cfRule type="containsErrors" dxfId="206" priority="29">
      <formula>ISERROR(H7)</formula>
    </cfRule>
  </conditionalFormatting>
  <conditionalFormatting sqref="H32">
    <cfRule type="containsErrors" dxfId="205" priority="3">
      <formula>ISERROR(H32)</formula>
    </cfRule>
  </conditionalFormatting>
  <conditionalFormatting sqref="H57">
    <cfRule type="containsErrors" dxfId="204" priority="2">
      <formula>ISERROR(H57)</formula>
    </cfRule>
  </conditionalFormatting>
  <conditionalFormatting sqref="H82">
    <cfRule type="containsErrors" dxfId="20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213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F39" sqref="F39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52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Jasper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Jasper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102"/>
      <c r="F30" s="54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0</v>
      </c>
      <c r="H32" s="112">
        <f>IF(F32="",NA(),H31-F32)</f>
        <v>0</v>
      </c>
      <c r="I32" s="22">
        <f t="shared" ref="I32:I40" si="7">IF(F32="","",G32-H32)</f>
        <v>0</v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>
        <v>0</v>
      </c>
      <c r="G33" s="18">
        <f t="shared" ref="G33:G40" si="8">G32-(AB$32/10)</f>
        <v>0</v>
      </c>
      <c r="H33" s="112">
        <f t="shared" ref="H33:H40" si="9">IF(F33="",NA(),H32-F33)</f>
        <v>0</v>
      </c>
      <c r="I33" s="22">
        <f t="shared" si="7"/>
        <v>0</v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>
        <v>0</v>
      </c>
      <c r="G34" s="18">
        <f t="shared" si="8"/>
        <v>0</v>
      </c>
      <c r="H34" s="112">
        <f t="shared" si="9"/>
        <v>0</v>
      </c>
      <c r="I34" s="22">
        <f t="shared" si="7"/>
        <v>0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>
        <v>0</v>
      </c>
      <c r="G35" s="18">
        <f t="shared" si="8"/>
        <v>0</v>
      </c>
      <c r="H35" s="112">
        <f t="shared" si="9"/>
        <v>0</v>
      </c>
      <c r="I35" s="22">
        <f t="shared" si="7"/>
        <v>0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>
        <v>0</v>
      </c>
      <c r="G36" s="18">
        <f t="shared" si="8"/>
        <v>0</v>
      </c>
      <c r="H36" s="112">
        <f t="shared" si="9"/>
        <v>0</v>
      </c>
      <c r="I36" s="22">
        <f t="shared" si="7"/>
        <v>0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>
        <v>0</v>
      </c>
      <c r="G37" s="18">
        <f t="shared" si="8"/>
        <v>0</v>
      </c>
      <c r="H37" s="112">
        <f t="shared" si="9"/>
        <v>0</v>
      </c>
      <c r="I37" s="22">
        <f t="shared" si="7"/>
        <v>0</v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7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7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7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Jasper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7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8"/>
      <c r="D57" s="61" t="str">
        <f t="shared" ref="D57:D75" si="10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1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0"/>
        <v/>
      </c>
      <c r="E58" s="100" t="s">
        <v>6</v>
      </c>
      <c r="F58" s="103"/>
      <c r="G58" s="18">
        <f t="shared" ref="G58:G65" si="12">G57-(AB$57/10)</f>
        <v>0</v>
      </c>
      <c r="H58" s="112" t="e">
        <f t="shared" ref="H58:H65" si="13">IF(F58="",NA(),H57-F58)</f>
        <v>#N/A</v>
      </c>
      <c r="I58" s="22" t="str">
        <f t="shared" si="11"/>
        <v/>
      </c>
    </row>
    <row r="59" spans="1:28">
      <c r="A59" s="123"/>
      <c r="B59" s="64"/>
      <c r="C59" s="65"/>
      <c r="D59" s="61" t="str">
        <f t="shared" si="10"/>
        <v/>
      </c>
      <c r="E59" s="100" t="s">
        <v>7</v>
      </c>
      <c r="F59" s="103"/>
      <c r="G59" s="18">
        <f t="shared" si="12"/>
        <v>0</v>
      </c>
      <c r="H59" s="112" t="e">
        <f t="shared" si="13"/>
        <v>#N/A</v>
      </c>
      <c r="I59" s="22" t="str">
        <f t="shared" si="11"/>
        <v/>
      </c>
    </row>
    <row r="60" spans="1:28">
      <c r="A60" s="123"/>
      <c r="B60" s="64"/>
      <c r="C60" s="65"/>
      <c r="D60" s="61" t="str">
        <f t="shared" si="10"/>
        <v/>
      </c>
      <c r="E60" s="100" t="s">
        <v>8</v>
      </c>
      <c r="F60" s="103"/>
      <c r="G60" s="18">
        <f t="shared" si="12"/>
        <v>0</v>
      </c>
      <c r="H60" s="112" t="e">
        <f t="shared" si="13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0"/>
        <v/>
      </c>
      <c r="E61" s="100" t="s">
        <v>9</v>
      </c>
      <c r="F61" s="79"/>
      <c r="G61" s="18">
        <f t="shared" si="12"/>
        <v>0</v>
      </c>
      <c r="H61" s="112" t="e">
        <f t="shared" si="13"/>
        <v>#N/A</v>
      </c>
      <c r="I61" s="22" t="str">
        <f t="shared" ref="I61:I65" si="14">IF(F61="","",G61-H61)</f>
        <v/>
      </c>
    </row>
    <row r="62" spans="1:28">
      <c r="A62" s="123"/>
      <c r="B62" s="64"/>
      <c r="C62" s="65"/>
      <c r="D62" s="61" t="str">
        <f t="shared" si="10"/>
        <v/>
      </c>
      <c r="E62" s="100" t="s">
        <v>10</v>
      </c>
      <c r="F62" s="79"/>
      <c r="G62" s="18">
        <f t="shared" si="12"/>
        <v>0</v>
      </c>
      <c r="H62" s="112" t="e">
        <f t="shared" si="13"/>
        <v>#N/A</v>
      </c>
      <c r="I62" s="22" t="str">
        <f t="shared" si="14"/>
        <v/>
      </c>
    </row>
    <row r="63" spans="1:28">
      <c r="A63" s="123"/>
      <c r="B63" s="64"/>
      <c r="C63" s="65"/>
      <c r="D63" s="61" t="str">
        <f t="shared" si="10"/>
        <v/>
      </c>
      <c r="E63" s="100" t="s">
        <v>11</v>
      </c>
      <c r="F63" s="79"/>
      <c r="G63" s="18">
        <f t="shared" si="12"/>
        <v>0</v>
      </c>
      <c r="H63" s="112" t="e">
        <f t="shared" si="13"/>
        <v>#N/A</v>
      </c>
      <c r="I63" s="22" t="str">
        <f t="shared" si="14"/>
        <v/>
      </c>
    </row>
    <row r="64" spans="1:28">
      <c r="A64" s="123"/>
      <c r="B64" s="64"/>
      <c r="C64" s="65"/>
      <c r="D64" s="61" t="str">
        <f t="shared" si="10"/>
        <v/>
      </c>
      <c r="E64" s="100" t="s">
        <v>12</v>
      </c>
      <c r="F64" s="79"/>
      <c r="G64" s="18">
        <f t="shared" si="12"/>
        <v>0</v>
      </c>
      <c r="H64" s="112" t="e">
        <f t="shared" si="13"/>
        <v>#N/A</v>
      </c>
      <c r="I64" s="22" t="str">
        <f t="shared" si="14"/>
        <v/>
      </c>
    </row>
    <row r="65" spans="1:19" s="6" customFormat="1" ht="15.75" thickBot="1">
      <c r="A65" s="123"/>
      <c r="B65" s="64"/>
      <c r="C65" s="65"/>
      <c r="D65" s="61" t="str">
        <f t="shared" si="10"/>
        <v/>
      </c>
      <c r="E65" s="101"/>
      <c r="F65" s="80"/>
      <c r="G65" s="19">
        <f t="shared" si="12"/>
        <v>0</v>
      </c>
      <c r="H65" s="113" t="e">
        <f t="shared" si="13"/>
        <v>#N/A</v>
      </c>
      <c r="I65" s="82" t="str">
        <f t="shared" si="14"/>
        <v/>
      </c>
    </row>
    <row r="66" spans="1:19" s="6" customFormat="1">
      <c r="A66" s="123"/>
      <c r="B66" s="64"/>
      <c r="C66" s="65"/>
      <c r="D66" s="61" t="str">
        <f t="shared" si="10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0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0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0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0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0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0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0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0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0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Jasper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>
        <v>0</v>
      </c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5">IF(C82&lt;&gt;"",IF(AND(C82&lt;&gt;1,C82&lt;&gt;2,C82&lt;&gt;3,C82&lt;&gt;5,C82&lt;&gt;8,C82&lt;&gt;13,C82&lt;&gt;20,C82&lt;&gt;40,C82&lt;&gt;100),"Fout",""),"")</f>
        <v/>
      </c>
      <c r="E82" s="100" t="s">
        <v>5</v>
      </c>
      <c r="F82" s="79">
        <v>0</v>
      </c>
      <c r="G82" s="18">
        <f>G81-(AB$82/10)</f>
        <v>0</v>
      </c>
      <c r="H82" s="112">
        <f>IF(F82="",NA(),H81-F82)</f>
        <v>0</v>
      </c>
      <c r="I82" s="22">
        <f t="shared" ref="I82:I84" si="16">IF(F82="","",G82-H82)</f>
        <v>0</v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5"/>
        <v/>
      </c>
      <c r="E83" s="100" t="s">
        <v>6</v>
      </c>
      <c r="F83" s="79">
        <v>5</v>
      </c>
      <c r="G83" s="18">
        <f t="shared" ref="G83:G90" si="17">G82-(AB$82/10)</f>
        <v>0</v>
      </c>
      <c r="H83" s="112">
        <f t="shared" ref="H83:H90" si="18">IF(F83="",NA(),H82-F83)</f>
        <v>-5</v>
      </c>
      <c r="I83" s="22">
        <f t="shared" si="16"/>
        <v>5</v>
      </c>
    </row>
    <row r="84" spans="1:28">
      <c r="A84" s="123"/>
      <c r="B84" s="64"/>
      <c r="C84" s="65"/>
      <c r="D84" s="61" t="str">
        <f t="shared" si="15"/>
        <v/>
      </c>
      <c r="E84" s="100" t="s">
        <v>7</v>
      </c>
      <c r="F84" s="79">
        <v>0</v>
      </c>
      <c r="G84" s="18">
        <f t="shared" si="17"/>
        <v>0</v>
      </c>
      <c r="H84" s="112">
        <f t="shared" si="18"/>
        <v>-5</v>
      </c>
      <c r="I84" s="22">
        <f t="shared" si="16"/>
        <v>5</v>
      </c>
    </row>
    <row r="85" spans="1:28">
      <c r="A85" s="123"/>
      <c r="B85" s="64"/>
      <c r="C85" s="65"/>
      <c r="D85" s="61" t="str">
        <f t="shared" si="15"/>
        <v/>
      </c>
      <c r="E85" s="100" t="s">
        <v>8</v>
      </c>
      <c r="F85" s="79">
        <v>26</v>
      </c>
      <c r="G85" s="18">
        <f t="shared" si="17"/>
        <v>0</v>
      </c>
      <c r="H85" s="112">
        <f t="shared" si="18"/>
        <v>-31</v>
      </c>
      <c r="I85" s="22">
        <f>IF(F85="","",G85-H85)</f>
        <v>31</v>
      </c>
    </row>
    <row r="86" spans="1:28">
      <c r="A86" s="123"/>
      <c r="B86" s="64"/>
      <c r="C86" s="65"/>
      <c r="D86" s="61" t="str">
        <f t="shared" si="15"/>
        <v/>
      </c>
      <c r="E86" s="100" t="s">
        <v>9</v>
      </c>
      <c r="F86" s="79">
        <v>5</v>
      </c>
      <c r="G86" s="18">
        <f t="shared" si="17"/>
        <v>0</v>
      </c>
      <c r="H86" s="112">
        <f t="shared" si="18"/>
        <v>-36</v>
      </c>
      <c r="I86" s="22">
        <f t="shared" ref="I86:I90" si="19">IF(F86="","",G86-H86)</f>
        <v>36</v>
      </c>
    </row>
    <row r="87" spans="1:28">
      <c r="A87" s="123"/>
      <c r="B87" s="64"/>
      <c r="C87" s="65"/>
      <c r="D87" s="61" t="str">
        <f t="shared" si="15"/>
        <v/>
      </c>
      <c r="E87" s="100" t="s">
        <v>10</v>
      </c>
      <c r="F87" s="79">
        <v>0</v>
      </c>
      <c r="G87" s="18">
        <f t="shared" si="17"/>
        <v>0</v>
      </c>
      <c r="H87" s="112">
        <f t="shared" si="18"/>
        <v>-36</v>
      </c>
      <c r="I87" s="22">
        <f t="shared" si="19"/>
        <v>36</v>
      </c>
    </row>
    <row r="88" spans="1:28">
      <c r="A88" s="123"/>
      <c r="B88" s="64"/>
      <c r="C88" s="65"/>
      <c r="D88" s="61" t="str">
        <f t="shared" si="15"/>
        <v/>
      </c>
      <c r="E88" s="100" t="s">
        <v>11</v>
      </c>
      <c r="F88" s="79"/>
      <c r="G88" s="18">
        <f t="shared" si="17"/>
        <v>0</v>
      </c>
      <c r="H88" s="112" t="e">
        <f t="shared" si="18"/>
        <v>#N/A</v>
      </c>
      <c r="I88" s="22" t="str">
        <f t="shared" si="19"/>
        <v/>
      </c>
    </row>
    <row r="89" spans="1:28">
      <c r="A89" s="123"/>
      <c r="B89" s="64"/>
      <c r="C89" s="65"/>
      <c r="D89" s="61" t="str">
        <f t="shared" si="15"/>
        <v/>
      </c>
      <c r="E89" s="100" t="s">
        <v>12</v>
      </c>
      <c r="F89" s="79"/>
      <c r="G89" s="18">
        <f t="shared" si="17"/>
        <v>0</v>
      </c>
      <c r="H89" s="112" t="e">
        <f t="shared" si="18"/>
        <v>#N/A</v>
      </c>
      <c r="I89" s="22" t="str">
        <f t="shared" si="19"/>
        <v/>
      </c>
    </row>
    <row r="90" spans="1:28" s="6" customFormat="1" ht="15.75" thickBot="1">
      <c r="A90" s="123"/>
      <c r="B90" s="64"/>
      <c r="C90" s="65"/>
      <c r="D90" s="61" t="str">
        <f t="shared" si="15"/>
        <v/>
      </c>
      <c r="E90" s="101"/>
      <c r="F90" s="80"/>
      <c r="G90" s="19">
        <f t="shared" si="17"/>
        <v>0</v>
      </c>
      <c r="H90" s="113" t="e">
        <f t="shared" si="18"/>
        <v>#N/A</v>
      </c>
      <c r="I90" s="82" t="str">
        <f t="shared" si="19"/>
        <v/>
      </c>
    </row>
    <row r="91" spans="1:28" s="6" customFormat="1">
      <c r="A91" s="123"/>
      <c r="B91" s="64"/>
      <c r="C91" s="65"/>
      <c r="D91" s="61" t="str">
        <f t="shared" si="15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5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5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5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5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5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5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5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5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5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0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1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0"/>
        <v/>
      </c>
      <c r="E108" s="8" t="s">
        <v>6</v>
      </c>
      <c r="F108" s="32"/>
      <c r="G108" s="18">
        <f t="shared" ref="G108:G115" si="22">(G107-(AB$7/10))</f>
        <v>0</v>
      </c>
      <c r="H108" s="29"/>
      <c r="I108" s="22" t="str">
        <f t="shared" si="21"/>
        <v/>
      </c>
    </row>
    <row r="109" spans="1:28" hidden="1">
      <c r="A109" s="123"/>
      <c r="B109" s="56"/>
      <c r="C109" s="32"/>
      <c r="D109" s="10" t="str">
        <f t="shared" si="20"/>
        <v/>
      </c>
      <c r="E109" s="8" t="s">
        <v>7</v>
      </c>
      <c r="F109" s="32"/>
      <c r="G109" s="18">
        <f t="shared" si="22"/>
        <v>0</v>
      </c>
      <c r="H109" s="29"/>
      <c r="I109" s="22" t="str">
        <f t="shared" si="21"/>
        <v/>
      </c>
    </row>
    <row r="110" spans="1:28" hidden="1">
      <c r="A110" s="123"/>
      <c r="B110" s="56"/>
      <c r="C110" s="32"/>
      <c r="D110" s="10" t="str">
        <f t="shared" si="20"/>
        <v/>
      </c>
      <c r="E110" s="8" t="s">
        <v>8</v>
      </c>
      <c r="F110" s="32"/>
      <c r="G110" s="18">
        <f t="shared" si="22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0"/>
        <v/>
      </c>
      <c r="E111" s="8" t="s">
        <v>9</v>
      </c>
      <c r="F111" s="32"/>
      <c r="G111" s="18">
        <f t="shared" si="22"/>
        <v>0</v>
      </c>
      <c r="H111" s="29"/>
      <c r="I111" s="22" t="str">
        <f t="shared" ref="I111:I115" si="23">IF(F111="","",G111-H111)</f>
        <v/>
      </c>
    </row>
    <row r="112" spans="1:28" hidden="1">
      <c r="A112" s="123"/>
      <c r="B112" s="56"/>
      <c r="C112" s="32"/>
      <c r="D112" s="10" t="str">
        <f t="shared" si="20"/>
        <v/>
      </c>
      <c r="E112" s="8" t="s">
        <v>10</v>
      </c>
      <c r="F112" s="32"/>
      <c r="G112" s="18">
        <f t="shared" si="22"/>
        <v>0</v>
      </c>
      <c r="H112" s="29"/>
      <c r="I112" s="22" t="str">
        <f t="shared" si="23"/>
        <v/>
      </c>
    </row>
    <row r="113" spans="1:19" hidden="1">
      <c r="A113" s="123"/>
      <c r="B113" s="56"/>
      <c r="C113" s="32"/>
      <c r="D113" s="10" t="str">
        <f t="shared" si="20"/>
        <v/>
      </c>
      <c r="E113" s="8" t="s">
        <v>11</v>
      </c>
      <c r="F113" s="32"/>
      <c r="G113" s="18">
        <f t="shared" si="22"/>
        <v>0</v>
      </c>
      <c r="H113" s="29"/>
      <c r="I113" s="22" t="str">
        <f t="shared" si="23"/>
        <v/>
      </c>
    </row>
    <row r="114" spans="1:19" hidden="1">
      <c r="A114" s="123"/>
      <c r="B114" s="56"/>
      <c r="C114" s="32"/>
      <c r="D114" s="10" t="str">
        <f t="shared" si="20"/>
        <v/>
      </c>
      <c r="E114" s="8" t="s">
        <v>12</v>
      </c>
      <c r="F114" s="32"/>
      <c r="G114" s="18">
        <f t="shared" si="22"/>
        <v>0</v>
      </c>
      <c r="H114" s="29"/>
      <c r="I114" s="22" t="str">
        <f t="shared" si="23"/>
        <v/>
      </c>
    </row>
    <row r="115" spans="1:19" s="6" customFormat="1" ht="15.75" hidden="1" thickBot="1">
      <c r="A115" s="123"/>
      <c r="B115" s="56"/>
      <c r="C115" s="32"/>
      <c r="D115" s="10" t="str">
        <f t="shared" si="20"/>
        <v/>
      </c>
      <c r="E115" s="30"/>
      <c r="F115" s="32"/>
      <c r="G115" s="19">
        <f t="shared" si="22"/>
        <v>0</v>
      </c>
      <c r="H115" s="29"/>
      <c r="I115" s="22" t="str">
        <f t="shared" si="23"/>
        <v/>
      </c>
    </row>
    <row r="116" spans="1:19" s="6" customFormat="1" hidden="1">
      <c r="A116" s="123"/>
      <c r="B116" s="56"/>
      <c r="C116" s="32"/>
      <c r="D116" s="10" t="str">
        <f t="shared" si="20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0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0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0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0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0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0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0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0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0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4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5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4"/>
        <v/>
      </c>
      <c r="E133" s="8" t="s">
        <v>6</v>
      </c>
      <c r="F133" s="32"/>
      <c r="G133" s="18">
        <f t="shared" ref="G133:G140" si="26">(G132-(AB$7/10))</f>
        <v>0</v>
      </c>
      <c r="H133" s="29"/>
      <c r="I133" s="22" t="str">
        <f t="shared" si="25"/>
        <v/>
      </c>
    </row>
    <row r="134" spans="1:28" hidden="1">
      <c r="A134" s="123"/>
      <c r="B134" s="56"/>
      <c r="C134" s="32"/>
      <c r="D134" s="10" t="str">
        <f t="shared" si="24"/>
        <v/>
      </c>
      <c r="E134" s="8" t="s">
        <v>7</v>
      </c>
      <c r="F134" s="32"/>
      <c r="G134" s="18">
        <f t="shared" si="26"/>
        <v>0</v>
      </c>
      <c r="H134" s="29"/>
      <c r="I134" s="22" t="str">
        <f t="shared" si="25"/>
        <v/>
      </c>
    </row>
    <row r="135" spans="1:28" hidden="1">
      <c r="A135" s="123"/>
      <c r="B135" s="56"/>
      <c r="C135" s="32"/>
      <c r="D135" s="10" t="str">
        <f t="shared" si="24"/>
        <v/>
      </c>
      <c r="E135" s="8" t="s">
        <v>8</v>
      </c>
      <c r="F135" s="32"/>
      <c r="G135" s="18">
        <f t="shared" si="26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4"/>
        <v/>
      </c>
      <c r="E136" s="8" t="s">
        <v>9</v>
      </c>
      <c r="F136" s="32"/>
      <c r="G136" s="18">
        <f t="shared" si="26"/>
        <v>0</v>
      </c>
      <c r="H136" s="29"/>
      <c r="I136" s="22" t="str">
        <f t="shared" ref="I136:I140" si="27">IF(F136="","",G136-H136)</f>
        <v/>
      </c>
    </row>
    <row r="137" spans="1:28" hidden="1">
      <c r="A137" s="123"/>
      <c r="B137" s="56"/>
      <c r="C137" s="32"/>
      <c r="D137" s="10" t="str">
        <f t="shared" si="24"/>
        <v/>
      </c>
      <c r="E137" s="8" t="s">
        <v>10</v>
      </c>
      <c r="F137" s="32"/>
      <c r="G137" s="18">
        <f t="shared" si="26"/>
        <v>0</v>
      </c>
      <c r="H137" s="29"/>
      <c r="I137" s="22" t="str">
        <f t="shared" si="27"/>
        <v/>
      </c>
    </row>
    <row r="138" spans="1:28" hidden="1">
      <c r="A138" s="123"/>
      <c r="B138" s="56"/>
      <c r="C138" s="32"/>
      <c r="D138" s="10" t="str">
        <f t="shared" si="24"/>
        <v/>
      </c>
      <c r="E138" s="8" t="s">
        <v>11</v>
      </c>
      <c r="F138" s="32"/>
      <c r="G138" s="18">
        <f t="shared" si="26"/>
        <v>0</v>
      </c>
      <c r="H138" s="29"/>
      <c r="I138" s="22" t="str">
        <f t="shared" si="27"/>
        <v/>
      </c>
    </row>
    <row r="139" spans="1:28" hidden="1">
      <c r="A139" s="123"/>
      <c r="B139" s="56"/>
      <c r="C139" s="32"/>
      <c r="D139" s="10" t="str">
        <f t="shared" si="24"/>
        <v/>
      </c>
      <c r="E139" s="8" t="s">
        <v>12</v>
      </c>
      <c r="F139" s="32"/>
      <c r="G139" s="18">
        <f t="shared" si="26"/>
        <v>0</v>
      </c>
      <c r="H139" s="29"/>
      <c r="I139" s="22" t="str">
        <f t="shared" si="27"/>
        <v/>
      </c>
    </row>
    <row r="140" spans="1:28" s="6" customFormat="1" ht="15.75" hidden="1" thickBot="1">
      <c r="A140" s="123"/>
      <c r="B140" s="56"/>
      <c r="C140" s="32"/>
      <c r="D140" s="10" t="str">
        <f t="shared" si="24"/>
        <v/>
      </c>
      <c r="E140" s="30"/>
      <c r="F140" s="32"/>
      <c r="G140" s="19">
        <f t="shared" si="26"/>
        <v>0</v>
      </c>
      <c r="H140" s="29"/>
      <c r="I140" s="22" t="str">
        <f t="shared" si="27"/>
        <v/>
      </c>
    </row>
    <row r="141" spans="1:28" s="6" customFormat="1" hidden="1">
      <c r="A141" s="123"/>
      <c r="B141" s="56"/>
      <c r="C141" s="32"/>
      <c r="D141" s="10" t="str">
        <f t="shared" si="24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4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4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4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4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4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4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4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4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4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8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29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8"/>
        <v/>
      </c>
      <c r="E158" s="8" t="s">
        <v>6</v>
      </c>
      <c r="F158" s="32"/>
      <c r="G158" s="18">
        <f t="shared" ref="G158:G165" si="30">(G157-(AB$7/10))</f>
        <v>0</v>
      </c>
      <c r="H158" s="29"/>
      <c r="I158" s="22" t="str">
        <f t="shared" si="29"/>
        <v/>
      </c>
    </row>
    <row r="159" spans="1:28" hidden="1">
      <c r="A159" s="123"/>
      <c r="B159" s="56"/>
      <c r="C159" s="32"/>
      <c r="D159" s="10" t="str">
        <f t="shared" si="28"/>
        <v/>
      </c>
      <c r="E159" s="8" t="s">
        <v>7</v>
      </c>
      <c r="F159" s="32"/>
      <c r="G159" s="18">
        <f t="shared" si="30"/>
        <v>0</v>
      </c>
      <c r="H159" s="29"/>
      <c r="I159" s="22" t="str">
        <f t="shared" si="29"/>
        <v/>
      </c>
    </row>
    <row r="160" spans="1:28" hidden="1">
      <c r="A160" s="123"/>
      <c r="B160" s="56"/>
      <c r="C160" s="32"/>
      <c r="D160" s="10" t="str">
        <f t="shared" si="28"/>
        <v/>
      </c>
      <c r="E160" s="8" t="s">
        <v>8</v>
      </c>
      <c r="F160" s="32"/>
      <c r="G160" s="18">
        <f t="shared" si="30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8"/>
        <v/>
      </c>
      <c r="E161" s="8" t="s">
        <v>9</v>
      </c>
      <c r="F161" s="32"/>
      <c r="G161" s="18">
        <f t="shared" si="30"/>
        <v>0</v>
      </c>
      <c r="H161" s="29"/>
      <c r="I161" s="22" t="str">
        <f t="shared" ref="I161:I165" si="31">IF(F161="","",G161-H161)</f>
        <v/>
      </c>
    </row>
    <row r="162" spans="1:19" hidden="1">
      <c r="A162" s="123"/>
      <c r="B162" s="56"/>
      <c r="C162" s="32"/>
      <c r="D162" s="10" t="str">
        <f t="shared" si="28"/>
        <v/>
      </c>
      <c r="E162" s="8" t="s">
        <v>10</v>
      </c>
      <c r="F162" s="32"/>
      <c r="G162" s="18">
        <f t="shared" si="30"/>
        <v>0</v>
      </c>
      <c r="H162" s="29"/>
      <c r="I162" s="22" t="str">
        <f t="shared" si="31"/>
        <v/>
      </c>
    </row>
    <row r="163" spans="1:19" hidden="1">
      <c r="A163" s="123"/>
      <c r="B163" s="56"/>
      <c r="C163" s="32"/>
      <c r="D163" s="10" t="str">
        <f t="shared" si="28"/>
        <v/>
      </c>
      <c r="E163" s="8" t="s">
        <v>11</v>
      </c>
      <c r="F163" s="32"/>
      <c r="G163" s="18">
        <f t="shared" si="30"/>
        <v>0</v>
      </c>
      <c r="H163" s="29"/>
      <c r="I163" s="22" t="str">
        <f t="shared" si="31"/>
        <v/>
      </c>
    </row>
    <row r="164" spans="1:19" hidden="1">
      <c r="A164" s="123"/>
      <c r="B164" s="56"/>
      <c r="C164" s="32"/>
      <c r="D164" s="10" t="str">
        <f t="shared" si="28"/>
        <v/>
      </c>
      <c r="E164" s="8" t="s">
        <v>12</v>
      </c>
      <c r="F164" s="32"/>
      <c r="G164" s="18">
        <f t="shared" si="30"/>
        <v>0</v>
      </c>
      <c r="H164" s="29"/>
      <c r="I164" s="22" t="str">
        <f t="shared" si="31"/>
        <v/>
      </c>
    </row>
    <row r="165" spans="1:19" s="6" customFormat="1" ht="15.75" hidden="1" thickBot="1">
      <c r="A165" s="123"/>
      <c r="B165" s="56"/>
      <c r="C165" s="32"/>
      <c r="D165" s="10" t="str">
        <f t="shared" si="28"/>
        <v/>
      </c>
      <c r="E165" s="30"/>
      <c r="F165" s="32"/>
      <c r="G165" s="19">
        <f t="shared" si="30"/>
        <v>0</v>
      </c>
      <c r="H165" s="29"/>
      <c r="I165" s="22" t="str">
        <f t="shared" si="31"/>
        <v/>
      </c>
    </row>
    <row r="166" spans="1:19" s="6" customFormat="1" hidden="1">
      <c r="A166" s="123"/>
      <c r="B166" s="56"/>
      <c r="C166" s="32"/>
      <c r="D166" s="10" t="str">
        <f t="shared" si="28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8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8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8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8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8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8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8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8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8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2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3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2"/>
        <v/>
      </c>
      <c r="E183" s="8" t="s">
        <v>6</v>
      </c>
      <c r="F183" s="32"/>
      <c r="G183" s="18">
        <f t="shared" ref="G183:G190" si="34">(G182-(AB$7/10))</f>
        <v>0</v>
      </c>
      <c r="H183" s="29"/>
      <c r="I183" s="22" t="str">
        <f t="shared" si="33"/>
        <v/>
      </c>
    </row>
    <row r="184" spans="1:28" hidden="1">
      <c r="A184" s="123"/>
      <c r="B184" s="56"/>
      <c r="C184" s="32"/>
      <c r="D184" s="10" t="str">
        <f t="shared" si="32"/>
        <v/>
      </c>
      <c r="E184" s="8" t="s">
        <v>7</v>
      </c>
      <c r="F184" s="32"/>
      <c r="G184" s="18">
        <f t="shared" si="34"/>
        <v>0</v>
      </c>
      <c r="H184" s="29"/>
      <c r="I184" s="22" t="str">
        <f t="shared" si="33"/>
        <v/>
      </c>
    </row>
    <row r="185" spans="1:28" hidden="1">
      <c r="A185" s="123"/>
      <c r="B185" s="56"/>
      <c r="C185" s="32"/>
      <c r="D185" s="10" t="str">
        <f t="shared" si="32"/>
        <v/>
      </c>
      <c r="E185" s="8" t="s">
        <v>8</v>
      </c>
      <c r="F185" s="32"/>
      <c r="G185" s="18">
        <f t="shared" si="34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2"/>
        <v/>
      </c>
      <c r="E186" s="8" t="s">
        <v>9</v>
      </c>
      <c r="F186" s="32"/>
      <c r="G186" s="18">
        <f t="shared" si="34"/>
        <v>0</v>
      </c>
      <c r="H186" s="29"/>
      <c r="I186" s="22" t="str">
        <f t="shared" ref="I186:I190" si="35">IF(F186="","",G186-H186)</f>
        <v/>
      </c>
    </row>
    <row r="187" spans="1:28" hidden="1">
      <c r="A187" s="123"/>
      <c r="B187" s="56"/>
      <c r="C187" s="32"/>
      <c r="D187" s="10" t="str">
        <f t="shared" si="32"/>
        <v/>
      </c>
      <c r="E187" s="8" t="s">
        <v>10</v>
      </c>
      <c r="F187" s="32"/>
      <c r="G187" s="18">
        <f t="shared" si="34"/>
        <v>0</v>
      </c>
      <c r="H187" s="29"/>
      <c r="I187" s="22" t="str">
        <f t="shared" si="35"/>
        <v/>
      </c>
    </row>
    <row r="188" spans="1:28" hidden="1">
      <c r="A188" s="123"/>
      <c r="B188" s="56"/>
      <c r="C188" s="32"/>
      <c r="D188" s="10" t="str">
        <f t="shared" si="32"/>
        <v/>
      </c>
      <c r="E188" s="8" t="s">
        <v>11</v>
      </c>
      <c r="F188" s="32"/>
      <c r="G188" s="18">
        <f t="shared" si="34"/>
        <v>0</v>
      </c>
      <c r="H188" s="29"/>
      <c r="I188" s="22" t="str">
        <f t="shared" si="35"/>
        <v/>
      </c>
    </row>
    <row r="189" spans="1:28" hidden="1">
      <c r="A189" s="123"/>
      <c r="B189" s="56"/>
      <c r="C189" s="32"/>
      <c r="D189" s="10" t="str">
        <f t="shared" si="32"/>
        <v/>
      </c>
      <c r="E189" s="8" t="s">
        <v>12</v>
      </c>
      <c r="F189" s="32"/>
      <c r="G189" s="18">
        <f t="shared" si="34"/>
        <v>0</v>
      </c>
      <c r="H189" s="29"/>
      <c r="I189" s="22" t="str">
        <f t="shared" si="35"/>
        <v/>
      </c>
    </row>
    <row r="190" spans="1:28" s="6" customFormat="1" ht="15.75" hidden="1" thickBot="1">
      <c r="A190" s="123"/>
      <c r="B190" s="56"/>
      <c r="C190" s="32"/>
      <c r="D190" s="10" t="str">
        <f t="shared" si="32"/>
        <v/>
      </c>
      <c r="E190" s="30"/>
      <c r="F190" s="32"/>
      <c r="G190" s="19">
        <f t="shared" si="34"/>
        <v>0</v>
      </c>
      <c r="H190" s="29"/>
      <c r="I190" s="22" t="str">
        <f t="shared" si="35"/>
        <v/>
      </c>
    </row>
    <row r="191" spans="1:28" s="6" customFormat="1" hidden="1">
      <c r="A191" s="123"/>
      <c r="B191" s="56"/>
      <c r="C191" s="32"/>
      <c r="D191" s="10" t="str">
        <f t="shared" si="32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2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2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2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2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2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2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2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2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2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password="CF19" sheet="1" objects="1" scenarios="1"/>
  <mergeCells count="40"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</mergeCells>
  <conditionalFormatting sqref="I201:I1048576 I3:I15">
    <cfRule type="cellIs" dxfId="39" priority="23" operator="lessThan">
      <formula>0</formula>
    </cfRule>
  </conditionalFormatting>
  <conditionalFormatting sqref="E19:H20">
    <cfRule type="cellIs" dxfId="38" priority="22" operator="notEqual">
      <formula>""""""</formula>
    </cfRule>
  </conditionalFormatting>
  <conditionalFormatting sqref="I28:I40">
    <cfRule type="cellIs" dxfId="37" priority="21" operator="lessThan">
      <formula>0</formula>
    </cfRule>
  </conditionalFormatting>
  <conditionalFormatting sqref="E44:H45">
    <cfRule type="cellIs" dxfId="36" priority="20" operator="notEqual">
      <formula>""""""</formula>
    </cfRule>
  </conditionalFormatting>
  <conditionalFormatting sqref="I53:I65">
    <cfRule type="cellIs" dxfId="35" priority="19" operator="lessThan">
      <formula>0</formula>
    </cfRule>
  </conditionalFormatting>
  <conditionalFormatting sqref="E69:H70">
    <cfRule type="cellIs" dxfId="34" priority="18" operator="notEqual">
      <formula>""""""</formula>
    </cfRule>
  </conditionalFormatting>
  <conditionalFormatting sqref="I78:I90">
    <cfRule type="cellIs" dxfId="33" priority="17" operator="lessThan">
      <formula>0</formula>
    </cfRule>
  </conditionalFormatting>
  <conditionalFormatting sqref="E94:H95">
    <cfRule type="cellIs" dxfId="32" priority="16" operator="notEqual">
      <formula>""""""</formula>
    </cfRule>
  </conditionalFormatting>
  <conditionalFormatting sqref="I103:I115">
    <cfRule type="cellIs" dxfId="31" priority="15" operator="lessThan">
      <formula>0</formula>
    </cfRule>
  </conditionalFormatting>
  <conditionalFormatting sqref="E119:H120">
    <cfRule type="cellIs" dxfId="30" priority="14" operator="notEqual">
      <formula>""""""</formula>
    </cfRule>
  </conditionalFormatting>
  <conditionalFormatting sqref="I128:I140">
    <cfRule type="cellIs" dxfId="29" priority="13" operator="lessThan">
      <formula>0</formula>
    </cfRule>
  </conditionalFormatting>
  <conditionalFormatting sqref="E144:H145">
    <cfRule type="cellIs" dxfId="28" priority="12" operator="notEqual">
      <formula>""""""</formula>
    </cfRule>
  </conditionalFormatting>
  <conditionalFormatting sqref="I153:I165">
    <cfRule type="cellIs" dxfId="27" priority="11" operator="lessThan">
      <formula>0</formula>
    </cfRule>
  </conditionalFormatting>
  <conditionalFormatting sqref="E169:H170">
    <cfRule type="cellIs" dxfId="26" priority="10" operator="notEqual">
      <formula>""""""</formula>
    </cfRule>
  </conditionalFormatting>
  <conditionalFormatting sqref="I178:I190">
    <cfRule type="cellIs" dxfId="25" priority="9" operator="lessThan">
      <formula>0</formula>
    </cfRule>
  </conditionalFormatting>
  <conditionalFormatting sqref="E194:H195">
    <cfRule type="cellIs" dxfId="24" priority="8" operator="notEqual">
      <formula>""""""</formula>
    </cfRule>
  </conditionalFormatting>
  <conditionalFormatting sqref="H7:H15">
    <cfRule type="containsErrors" dxfId="23" priority="6">
      <formula>ISERROR(H7)</formula>
    </cfRule>
  </conditionalFormatting>
  <conditionalFormatting sqref="H32:H40">
    <cfRule type="containsErrors" dxfId="22" priority="3">
      <formula>ISERROR(H32)</formula>
    </cfRule>
  </conditionalFormatting>
  <conditionalFormatting sqref="H57:H65">
    <cfRule type="containsErrors" dxfId="21" priority="2">
      <formula>ISERROR(H57)</formula>
    </cfRule>
  </conditionalFormatting>
  <conditionalFormatting sqref="H82:H90">
    <cfRule type="containsErrors" dxfId="20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tabSelected="1" zoomScaleNormal="100" workbookViewId="0">
      <pane xSplit="13" ySplit="5" topLeftCell="N30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F36" sqref="F36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52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Jasper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Jasper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102"/>
      <c r="F30" s="54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0</v>
      </c>
      <c r="H32" s="112">
        <f>IF(F32="",NA(),H31-F32)</f>
        <v>0</v>
      </c>
      <c r="I32" s="22">
        <f t="shared" ref="I32:I40" si="7">IF(F32="","",G32-H32)</f>
        <v>0</v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>
        <v>0</v>
      </c>
      <c r="G33" s="18">
        <f t="shared" ref="G33:G40" si="8">G32-(AB$32/10)</f>
        <v>0</v>
      </c>
      <c r="H33" s="112">
        <f t="shared" ref="H33:H40" si="9">IF(F33="",NA(),H32-F33)</f>
        <v>0</v>
      </c>
      <c r="I33" s="22">
        <f t="shared" si="7"/>
        <v>0</v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>
        <v>0</v>
      </c>
      <c r="G34" s="18">
        <f t="shared" si="8"/>
        <v>0</v>
      </c>
      <c r="H34" s="112">
        <f t="shared" si="9"/>
        <v>0</v>
      </c>
      <c r="I34" s="22">
        <f t="shared" si="7"/>
        <v>0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>
        <v>0</v>
      </c>
      <c r="G35" s="18">
        <f t="shared" si="8"/>
        <v>0</v>
      </c>
      <c r="H35" s="112">
        <f t="shared" si="9"/>
        <v>0</v>
      </c>
      <c r="I35" s="22">
        <f t="shared" si="7"/>
        <v>0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>
        <v>0</v>
      </c>
      <c r="G36" s="18">
        <f t="shared" si="8"/>
        <v>0</v>
      </c>
      <c r="H36" s="112">
        <f t="shared" si="9"/>
        <v>0</v>
      </c>
      <c r="I36" s="22">
        <f t="shared" si="7"/>
        <v>0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>
        <v>0</v>
      </c>
      <c r="G37" s="18">
        <f t="shared" si="8"/>
        <v>0</v>
      </c>
      <c r="H37" s="112">
        <f t="shared" si="9"/>
        <v>0</v>
      </c>
      <c r="I37" s="22">
        <f t="shared" si="7"/>
        <v>0</v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7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7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7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Jasper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7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8"/>
      <c r="D57" s="61" t="str">
        <f t="shared" ref="D57:D75" si="10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1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0"/>
        <v/>
      </c>
      <c r="E58" s="100" t="s">
        <v>6</v>
      </c>
      <c r="F58" s="103"/>
      <c r="G58" s="18">
        <f t="shared" ref="G58:G65" si="12">G57-(AB$57/10)</f>
        <v>0</v>
      </c>
      <c r="H58" s="112" t="e">
        <f t="shared" ref="H58:H65" si="13">IF(F58="",NA(),H57-F58)</f>
        <v>#N/A</v>
      </c>
      <c r="I58" s="22" t="str">
        <f t="shared" si="11"/>
        <v/>
      </c>
    </row>
    <row r="59" spans="1:28">
      <c r="A59" s="123"/>
      <c r="B59" s="64"/>
      <c r="C59" s="65"/>
      <c r="D59" s="61" t="str">
        <f t="shared" si="10"/>
        <v/>
      </c>
      <c r="E59" s="100" t="s">
        <v>7</v>
      </c>
      <c r="F59" s="103"/>
      <c r="G59" s="18">
        <f t="shared" si="12"/>
        <v>0</v>
      </c>
      <c r="H59" s="112" t="e">
        <f t="shared" si="13"/>
        <v>#N/A</v>
      </c>
      <c r="I59" s="22" t="str">
        <f t="shared" si="11"/>
        <v/>
      </c>
    </row>
    <row r="60" spans="1:28">
      <c r="A60" s="123"/>
      <c r="B60" s="64"/>
      <c r="C60" s="65"/>
      <c r="D60" s="61" t="str">
        <f t="shared" si="10"/>
        <v/>
      </c>
      <c r="E60" s="100" t="s">
        <v>8</v>
      </c>
      <c r="F60" s="103"/>
      <c r="G60" s="18">
        <f t="shared" si="12"/>
        <v>0</v>
      </c>
      <c r="H60" s="112" t="e">
        <f t="shared" si="13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0"/>
        <v/>
      </c>
      <c r="E61" s="100" t="s">
        <v>9</v>
      </c>
      <c r="F61" s="79"/>
      <c r="G61" s="18">
        <f t="shared" si="12"/>
        <v>0</v>
      </c>
      <c r="H61" s="112" t="e">
        <f t="shared" si="13"/>
        <v>#N/A</v>
      </c>
      <c r="I61" s="22" t="str">
        <f t="shared" ref="I61:I65" si="14">IF(F61="","",G61-H61)</f>
        <v/>
      </c>
    </row>
    <row r="62" spans="1:28">
      <c r="A62" s="123"/>
      <c r="B62" s="64"/>
      <c r="C62" s="65"/>
      <c r="D62" s="61" t="str">
        <f t="shared" si="10"/>
        <v/>
      </c>
      <c r="E62" s="100" t="s">
        <v>10</v>
      </c>
      <c r="F62" s="79"/>
      <c r="G62" s="18">
        <f t="shared" si="12"/>
        <v>0</v>
      </c>
      <c r="H62" s="112" t="e">
        <f t="shared" si="13"/>
        <v>#N/A</v>
      </c>
      <c r="I62" s="22" t="str">
        <f t="shared" si="14"/>
        <v/>
      </c>
    </row>
    <row r="63" spans="1:28">
      <c r="A63" s="123"/>
      <c r="B63" s="64"/>
      <c r="C63" s="65"/>
      <c r="D63" s="61" t="str">
        <f t="shared" si="10"/>
        <v/>
      </c>
      <c r="E63" s="100" t="s">
        <v>11</v>
      </c>
      <c r="F63" s="79"/>
      <c r="G63" s="18">
        <f t="shared" si="12"/>
        <v>0</v>
      </c>
      <c r="H63" s="112" t="e">
        <f t="shared" si="13"/>
        <v>#N/A</v>
      </c>
      <c r="I63" s="22" t="str">
        <f t="shared" si="14"/>
        <v/>
      </c>
    </row>
    <row r="64" spans="1:28">
      <c r="A64" s="123"/>
      <c r="B64" s="64"/>
      <c r="C64" s="65"/>
      <c r="D64" s="61" t="str">
        <f t="shared" si="10"/>
        <v/>
      </c>
      <c r="E64" s="100" t="s">
        <v>12</v>
      </c>
      <c r="F64" s="79"/>
      <c r="G64" s="18">
        <f t="shared" si="12"/>
        <v>0</v>
      </c>
      <c r="H64" s="112" t="e">
        <f t="shared" si="13"/>
        <v>#N/A</v>
      </c>
      <c r="I64" s="22" t="str">
        <f t="shared" si="14"/>
        <v/>
      </c>
    </row>
    <row r="65" spans="1:19" s="6" customFormat="1" ht="15.75" thickBot="1">
      <c r="A65" s="123"/>
      <c r="B65" s="64"/>
      <c r="C65" s="65"/>
      <c r="D65" s="61" t="str">
        <f t="shared" si="10"/>
        <v/>
      </c>
      <c r="E65" s="101"/>
      <c r="F65" s="80"/>
      <c r="G65" s="19">
        <f t="shared" si="12"/>
        <v>0</v>
      </c>
      <c r="H65" s="113" t="e">
        <f t="shared" si="13"/>
        <v>#N/A</v>
      </c>
      <c r="I65" s="82" t="str">
        <f t="shared" si="14"/>
        <v/>
      </c>
    </row>
    <row r="66" spans="1:19" s="6" customFormat="1">
      <c r="A66" s="123"/>
      <c r="B66" s="64"/>
      <c r="C66" s="65"/>
      <c r="D66" s="61" t="str">
        <f t="shared" si="10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0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0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0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0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0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0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0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0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0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Jasper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>
        <v>0</v>
      </c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5">IF(C82&lt;&gt;"",IF(AND(C82&lt;&gt;1,C82&lt;&gt;2,C82&lt;&gt;3,C82&lt;&gt;5,C82&lt;&gt;8,C82&lt;&gt;13,C82&lt;&gt;20,C82&lt;&gt;40,C82&lt;&gt;100),"Fout",""),"")</f>
        <v/>
      </c>
      <c r="E82" s="100" t="s">
        <v>5</v>
      </c>
      <c r="F82" s="79">
        <v>0</v>
      </c>
      <c r="G82" s="18">
        <f>G81-(AB$82/10)</f>
        <v>0</v>
      </c>
      <c r="H82" s="112">
        <f>IF(F82="",NA(),H81-F82)</f>
        <v>0</v>
      </c>
      <c r="I82" s="22">
        <f t="shared" ref="I82:I84" si="16">IF(F82="","",G82-H82)</f>
        <v>0</v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5"/>
        <v/>
      </c>
      <c r="E83" s="100" t="s">
        <v>6</v>
      </c>
      <c r="F83" s="79">
        <v>5</v>
      </c>
      <c r="G83" s="18">
        <f t="shared" ref="G83:G90" si="17">G82-(AB$82/10)</f>
        <v>0</v>
      </c>
      <c r="H83" s="112">
        <f t="shared" ref="H83:H90" si="18">IF(F83="",NA(),H82-F83)</f>
        <v>-5</v>
      </c>
      <c r="I83" s="22">
        <f t="shared" si="16"/>
        <v>5</v>
      </c>
    </row>
    <row r="84" spans="1:28">
      <c r="A84" s="123"/>
      <c r="B84" s="64"/>
      <c r="C84" s="65"/>
      <c r="D84" s="61" t="str">
        <f t="shared" si="15"/>
        <v/>
      </c>
      <c r="E84" s="100" t="s">
        <v>7</v>
      </c>
      <c r="F84" s="79">
        <v>0</v>
      </c>
      <c r="G84" s="18">
        <f t="shared" si="17"/>
        <v>0</v>
      </c>
      <c r="H84" s="112">
        <f t="shared" si="18"/>
        <v>-5</v>
      </c>
      <c r="I84" s="22">
        <f t="shared" si="16"/>
        <v>5</v>
      </c>
    </row>
    <row r="85" spans="1:28">
      <c r="A85" s="123"/>
      <c r="B85" s="64"/>
      <c r="C85" s="65"/>
      <c r="D85" s="61" t="str">
        <f t="shared" si="15"/>
        <v/>
      </c>
      <c r="E85" s="100" t="s">
        <v>8</v>
      </c>
      <c r="F85" s="79">
        <v>26</v>
      </c>
      <c r="G85" s="18">
        <f t="shared" si="17"/>
        <v>0</v>
      </c>
      <c r="H85" s="112">
        <f t="shared" si="18"/>
        <v>-31</v>
      </c>
      <c r="I85" s="22">
        <f>IF(F85="","",G85-H85)</f>
        <v>31</v>
      </c>
    </row>
    <row r="86" spans="1:28">
      <c r="A86" s="123"/>
      <c r="B86" s="64"/>
      <c r="C86" s="65"/>
      <c r="D86" s="61" t="str">
        <f t="shared" si="15"/>
        <v/>
      </c>
      <c r="E86" s="100" t="s">
        <v>9</v>
      </c>
      <c r="F86" s="79">
        <v>5</v>
      </c>
      <c r="G86" s="18">
        <f t="shared" si="17"/>
        <v>0</v>
      </c>
      <c r="H86" s="112">
        <f t="shared" si="18"/>
        <v>-36</v>
      </c>
      <c r="I86" s="22">
        <f t="shared" ref="I86:I90" si="19">IF(F86="","",G86-H86)</f>
        <v>36</v>
      </c>
    </row>
    <row r="87" spans="1:28">
      <c r="A87" s="123"/>
      <c r="B87" s="64"/>
      <c r="C87" s="65"/>
      <c r="D87" s="61" t="str">
        <f t="shared" si="15"/>
        <v/>
      </c>
      <c r="E87" s="100" t="s">
        <v>10</v>
      </c>
      <c r="F87" s="79">
        <v>0</v>
      </c>
      <c r="G87" s="18">
        <f t="shared" si="17"/>
        <v>0</v>
      </c>
      <c r="H87" s="112">
        <f t="shared" si="18"/>
        <v>-36</v>
      </c>
      <c r="I87" s="22">
        <f t="shared" si="19"/>
        <v>36</v>
      </c>
    </row>
    <row r="88" spans="1:28">
      <c r="A88" s="123"/>
      <c r="B88" s="64"/>
      <c r="C88" s="65"/>
      <c r="D88" s="61" t="str">
        <f t="shared" si="15"/>
        <v/>
      </c>
      <c r="E88" s="100" t="s">
        <v>11</v>
      </c>
      <c r="F88" s="79"/>
      <c r="G88" s="18">
        <f t="shared" si="17"/>
        <v>0</v>
      </c>
      <c r="H88" s="112" t="e">
        <f t="shared" si="18"/>
        <v>#N/A</v>
      </c>
      <c r="I88" s="22" t="str">
        <f t="shared" si="19"/>
        <v/>
      </c>
    </row>
    <row r="89" spans="1:28">
      <c r="A89" s="123"/>
      <c r="B89" s="64"/>
      <c r="C89" s="65"/>
      <c r="D89" s="61" t="str">
        <f t="shared" si="15"/>
        <v/>
      </c>
      <c r="E89" s="100" t="s">
        <v>12</v>
      </c>
      <c r="F89" s="79"/>
      <c r="G89" s="18">
        <f t="shared" si="17"/>
        <v>0</v>
      </c>
      <c r="H89" s="112" t="e">
        <f t="shared" si="18"/>
        <v>#N/A</v>
      </c>
      <c r="I89" s="22" t="str">
        <f t="shared" si="19"/>
        <v/>
      </c>
    </row>
    <row r="90" spans="1:28" s="6" customFormat="1" ht="15.75" thickBot="1">
      <c r="A90" s="123"/>
      <c r="B90" s="64"/>
      <c r="C90" s="65"/>
      <c r="D90" s="61" t="str">
        <f t="shared" si="15"/>
        <v/>
      </c>
      <c r="E90" s="101"/>
      <c r="F90" s="80"/>
      <c r="G90" s="19">
        <f t="shared" si="17"/>
        <v>0</v>
      </c>
      <c r="H90" s="113" t="e">
        <f t="shared" si="18"/>
        <v>#N/A</v>
      </c>
      <c r="I90" s="82" t="str">
        <f t="shared" si="19"/>
        <v/>
      </c>
    </row>
    <row r="91" spans="1:28" s="6" customFormat="1">
      <c r="A91" s="123"/>
      <c r="B91" s="64"/>
      <c r="C91" s="65"/>
      <c r="D91" s="61" t="str">
        <f t="shared" si="15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5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5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5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5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5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5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5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5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5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0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1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0"/>
        <v/>
      </c>
      <c r="E108" s="8" t="s">
        <v>6</v>
      </c>
      <c r="F108" s="32"/>
      <c r="G108" s="18">
        <f t="shared" ref="G108:G115" si="22">(G107-(AB$7/10))</f>
        <v>0</v>
      </c>
      <c r="H108" s="29"/>
      <c r="I108" s="22" t="str">
        <f t="shared" si="21"/>
        <v/>
      </c>
    </row>
    <row r="109" spans="1:28" hidden="1">
      <c r="A109" s="123"/>
      <c r="B109" s="56"/>
      <c r="C109" s="32"/>
      <c r="D109" s="10" t="str">
        <f t="shared" si="20"/>
        <v/>
      </c>
      <c r="E109" s="8" t="s">
        <v>7</v>
      </c>
      <c r="F109" s="32"/>
      <c r="G109" s="18">
        <f t="shared" si="22"/>
        <v>0</v>
      </c>
      <c r="H109" s="29"/>
      <c r="I109" s="22" t="str">
        <f t="shared" si="21"/>
        <v/>
      </c>
    </row>
    <row r="110" spans="1:28" hidden="1">
      <c r="A110" s="123"/>
      <c r="B110" s="56"/>
      <c r="C110" s="32"/>
      <c r="D110" s="10" t="str">
        <f t="shared" si="20"/>
        <v/>
      </c>
      <c r="E110" s="8" t="s">
        <v>8</v>
      </c>
      <c r="F110" s="32"/>
      <c r="G110" s="18">
        <f t="shared" si="22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0"/>
        <v/>
      </c>
      <c r="E111" s="8" t="s">
        <v>9</v>
      </c>
      <c r="F111" s="32"/>
      <c r="G111" s="18">
        <f t="shared" si="22"/>
        <v>0</v>
      </c>
      <c r="H111" s="29"/>
      <c r="I111" s="22" t="str">
        <f t="shared" ref="I111:I115" si="23">IF(F111="","",G111-H111)</f>
        <v/>
      </c>
    </row>
    <row r="112" spans="1:28" hidden="1">
      <c r="A112" s="123"/>
      <c r="B112" s="56"/>
      <c r="C112" s="32"/>
      <c r="D112" s="10" t="str">
        <f t="shared" si="20"/>
        <v/>
      </c>
      <c r="E112" s="8" t="s">
        <v>10</v>
      </c>
      <c r="F112" s="32"/>
      <c r="G112" s="18">
        <f t="shared" si="22"/>
        <v>0</v>
      </c>
      <c r="H112" s="29"/>
      <c r="I112" s="22" t="str">
        <f t="shared" si="23"/>
        <v/>
      </c>
    </row>
    <row r="113" spans="1:19" hidden="1">
      <c r="A113" s="123"/>
      <c r="B113" s="56"/>
      <c r="C113" s="32"/>
      <c r="D113" s="10" t="str">
        <f t="shared" si="20"/>
        <v/>
      </c>
      <c r="E113" s="8" t="s">
        <v>11</v>
      </c>
      <c r="F113" s="32"/>
      <c r="G113" s="18">
        <f t="shared" si="22"/>
        <v>0</v>
      </c>
      <c r="H113" s="29"/>
      <c r="I113" s="22" t="str">
        <f t="shared" si="23"/>
        <v/>
      </c>
    </row>
    <row r="114" spans="1:19" hidden="1">
      <c r="A114" s="123"/>
      <c r="B114" s="56"/>
      <c r="C114" s="32"/>
      <c r="D114" s="10" t="str">
        <f t="shared" si="20"/>
        <v/>
      </c>
      <c r="E114" s="8" t="s">
        <v>12</v>
      </c>
      <c r="F114" s="32"/>
      <c r="G114" s="18">
        <f t="shared" si="22"/>
        <v>0</v>
      </c>
      <c r="H114" s="29"/>
      <c r="I114" s="22" t="str">
        <f t="shared" si="23"/>
        <v/>
      </c>
    </row>
    <row r="115" spans="1:19" s="6" customFormat="1" ht="15.75" hidden="1" thickBot="1">
      <c r="A115" s="123"/>
      <c r="B115" s="56"/>
      <c r="C115" s="32"/>
      <c r="D115" s="10" t="str">
        <f t="shared" si="20"/>
        <v/>
      </c>
      <c r="E115" s="30"/>
      <c r="F115" s="32"/>
      <c r="G115" s="19">
        <f t="shared" si="22"/>
        <v>0</v>
      </c>
      <c r="H115" s="29"/>
      <c r="I115" s="22" t="str">
        <f t="shared" si="23"/>
        <v/>
      </c>
    </row>
    <row r="116" spans="1:19" s="6" customFormat="1" hidden="1">
      <c r="A116" s="123"/>
      <c r="B116" s="56"/>
      <c r="C116" s="32"/>
      <c r="D116" s="10" t="str">
        <f t="shared" si="20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0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0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0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0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0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0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0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0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0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4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5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4"/>
        <v/>
      </c>
      <c r="E133" s="8" t="s">
        <v>6</v>
      </c>
      <c r="F133" s="32"/>
      <c r="G133" s="18">
        <f t="shared" ref="G133:G140" si="26">(G132-(AB$7/10))</f>
        <v>0</v>
      </c>
      <c r="H133" s="29"/>
      <c r="I133" s="22" t="str">
        <f t="shared" si="25"/>
        <v/>
      </c>
    </row>
    <row r="134" spans="1:28" hidden="1">
      <c r="A134" s="123"/>
      <c r="B134" s="56"/>
      <c r="C134" s="32"/>
      <c r="D134" s="10" t="str">
        <f t="shared" si="24"/>
        <v/>
      </c>
      <c r="E134" s="8" t="s">
        <v>7</v>
      </c>
      <c r="F134" s="32"/>
      <c r="G134" s="18">
        <f t="shared" si="26"/>
        <v>0</v>
      </c>
      <c r="H134" s="29"/>
      <c r="I134" s="22" t="str">
        <f t="shared" si="25"/>
        <v/>
      </c>
    </row>
    <row r="135" spans="1:28" hidden="1">
      <c r="A135" s="123"/>
      <c r="B135" s="56"/>
      <c r="C135" s="32"/>
      <c r="D135" s="10" t="str">
        <f t="shared" si="24"/>
        <v/>
      </c>
      <c r="E135" s="8" t="s">
        <v>8</v>
      </c>
      <c r="F135" s="32"/>
      <c r="G135" s="18">
        <f t="shared" si="26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4"/>
        <v/>
      </c>
      <c r="E136" s="8" t="s">
        <v>9</v>
      </c>
      <c r="F136" s="32"/>
      <c r="G136" s="18">
        <f t="shared" si="26"/>
        <v>0</v>
      </c>
      <c r="H136" s="29"/>
      <c r="I136" s="22" t="str">
        <f t="shared" ref="I136:I140" si="27">IF(F136="","",G136-H136)</f>
        <v/>
      </c>
    </row>
    <row r="137" spans="1:28" hidden="1">
      <c r="A137" s="123"/>
      <c r="B137" s="56"/>
      <c r="C137" s="32"/>
      <c r="D137" s="10" t="str">
        <f t="shared" si="24"/>
        <v/>
      </c>
      <c r="E137" s="8" t="s">
        <v>10</v>
      </c>
      <c r="F137" s="32"/>
      <c r="G137" s="18">
        <f t="shared" si="26"/>
        <v>0</v>
      </c>
      <c r="H137" s="29"/>
      <c r="I137" s="22" t="str">
        <f t="shared" si="27"/>
        <v/>
      </c>
    </row>
    <row r="138" spans="1:28" hidden="1">
      <c r="A138" s="123"/>
      <c r="B138" s="56"/>
      <c r="C138" s="32"/>
      <c r="D138" s="10" t="str">
        <f t="shared" si="24"/>
        <v/>
      </c>
      <c r="E138" s="8" t="s">
        <v>11</v>
      </c>
      <c r="F138" s="32"/>
      <c r="G138" s="18">
        <f t="shared" si="26"/>
        <v>0</v>
      </c>
      <c r="H138" s="29"/>
      <c r="I138" s="22" t="str">
        <f t="shared" si="27"/>
        <v/>
      </c>
    </row>
    <row r="139" spans="1:28" hidden="1">
      <c r="A139" s="123"/>
      <c r="B139" s="56"/>
      <c r="C139" s="32"/>
      <c r="D139" s="10" t="str">
        <f t="shared" si="24"/>
        <v/>
      </c>
      <c r="E139" s="8" t="s">
        <v>12</v>
      </c>
      <c r="F139" s="32"/>
      <c r="G139" s="18">
        <f t="shared" si="26"/>
        <v>0</v>
      </c>
      <c r="H139" s="29"/>
      <c r="I139" s="22" t="str">
        <f t="shared" si="27"/>
        <v/>
      </c>
    </row>
    <row r="140" spans="1:28" s="6" customFormat="1" ht="15.75" hidden="1" thickBot="1">
      <c r="A140" s="123"/>
      <c r="B140" s="56"/>
      <c r="C140" s="32"/>
      <c r="D140" s="10" t="str">
        <f t="shared" si="24"/>
        <v/>
      </c>
      <c r="E140" s="30"/>
      <c r="F140" s="32"/>
      <c r="G140" s="19">
        <f t="shared" si="26"/>
        <v>0</v>
      </c>
      <c r="H140" s="29"/>
      <c r="I140" s="22" t="str">
        <f t="shared" si="27"/>
        <v/>
      </c>
    </row>
    <row r="141" spans="1:28" s="6" customFormat="1" hidden="1">
      <c r="A141" s="123"/>
      <c r="B141" s="56"/>
      <c r="C141" s="32"/>
      <c r="D141" s="10" t="str">
        <f t="shared" si="24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4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4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4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4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4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4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4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4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4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8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29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8"/>
        <v/>
      </c>
      <c r="E158" s="8" t="s">
        <v>6</v>
      </c>
      <c r="F158" s="32"/>
      <c r="G158" s="18">
        <f t="shared" ref="G158:G165" si="30">(G157-(AB$7/10))</f>
        <v>0</v>
      </c>
      <c r="H158" s="29"/>
      <c r="I158" s="22" t="str">
        <f t="shared" si="29"/>
        <v/>
      </c>
    </row>
    <row r="159" spans="1:28" hidden="1">
      <c r="A159" s="123"/>
      <c r="B159" s="56"/>
      <c r="C159" s="32"/>
      <c r="D159" s="10" t="str">
        <f t="shared" si="28"/>
        <v/>
      </c>
      <c r="E159" s="8" t="s">
        <v>7</v>
      </c>
      <c r="F159" s="32"/>
      <c r="G159" s="18">
        <f t="shared" si="30"/>
        <v>0</v>
      </c>
      <c r="H159" s="29"/>
      <c r="I159" s="22" t="str">
        <f t="shared" si="29"/>
        <v/>
      </c>
    </row>
    <row r="160" spans="1:28" hidden="1">
      <c r="A160" s="123"/>
      <c r="B160" s="56"/>
      <c r="C160" s="32"/>
      <c r="D160" s="10" t="str">
        <f t="shared" si="28"/>
        <v/>
      </c>
      <c r="E160" s="8" t="s">
        <v>8</v>
      </c>
      <c r="F160" s="32"/>
      <c r="G160" s="18">
        <f t="shared" si="30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8"/>
        <v/>
      </c>
      <c r="E161" s="8" t="s">
        <v>9</v>
      </c>
      <c r="F161" s="32"/>
      <c r="G161" s="18">
        <f t="shared" si="30"/>
        <v>0</v>
      </c>
      <c r="H161" s="29"/>
      <c r="I161" s="22" t="str">
        <f t="shared" ref="I161:I165" si="31">IF(F161="","",G161-H161)</f>
        <v/>
      </c>
    </row>
    <row r="162" spans="1:19" hidden="1">
      <c r="A162" s="123"/>
      <c r="B162" s="56"/>
      <c r="C162" s="32"/>
      <c r="D162" s="10" t="str">
        <f t="shared" si="28"/>
        <v/>
      </c>
      <c r="E162" s="8" t="s">
        <v>10</v>
      </c>
      <c r="F162" s="32"/>
      <c r="G162" s="18">
        <f t="shared" si="30"/>
        <v>0</v>
      </c>
      <c r="H162" s="29"/>
      <c r="I162" s="22" t="str">
        <f t="shared" si="31"/>
        <v/>
      </c>
    </row>
    <row r="163" spans="1:19" hidden="1">
      <c r="A163" s="123"/>
      <c r="B163" s="56"/>
      <c r="C163" s="32"/>
      <c r="D163" s="10" t="str">
        <f t="shared" si="28"/>
        <v/>
      </c>
      <c r="E163" s="8" t="s">
        <v>11</v>
      </c>
      <c r="F163" s="32"/>
      <c r="G163" s="18">
        <f t="shared" si="30"/>
        <v>0</v>
      </c>
      <c r="H163" s="29"/>
      <c r="I163" s="22" t="str">
        <f t="shared" si="31"/>
        <v/>
      </c>
    </row>
    <row r="164" spans="1:19" hidden="1">
      <c r="A164" s="123"/>
      <c r="B164" s="56"/>
      <c r="C164" s="32"/>
      <c r="D164" s="10" t="str">
        <f t="shared" si="28"/>
        <v/>
      </c>
      <c r="E164" s="8" t="s">
        <v>12</v>
      </c>
      <c r="F164" s="32"/>
      <c r="G164" s="18">
        <f t="shared" si="30"/>
        <v>0</v>
      </c>
      <c r="H164" s="29"/>
      <c r="I164" s="22" t="str">
        <f t="shared" si="31"/>
        <v/>
      </c>
    </row>
    <row r="165" spans="1:19" s="6" customFormat="1" ht="15.75" hidden="1" thickBot="1">
      <c r="A165" s="123"/>
      <c r="B165" s="56"/>
      <c r="C165" s="32"/>
      <c r="D165" s="10" t="str">
        <f t="shared" si="28"/>
        <v/>
      </c>
      <c r="E165" s="30"/>
      <c r="F165" s="32"/>
      <c r="G165" s="19">
        <f t="shared" si="30"/>
        <v>0</v>
      </c>
      <c r="H165" s="29"/>
      <c r="I165" s="22" t="str">
        <f t="shared" si="31"/>
        <v/>
      </c>
    </row>
    <row r="166" spans="1:19" s="6" customFormat="1" hidden="1">
      <c r="A166" s="123"/>
      <c r="B166" s="56"/>
      <c r="C166" s="32"/>
      <c r="D166" s="10" t="str">
        <f t="shared" si="28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8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8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8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8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8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8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8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8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8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2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3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2"/>
        <v/>
      </c>
      <c r="E183" s="8" t="s">
        <v>6</v>
      </c>
      <c r="F183" s="32"/>
      <c r="G183" s="18">
        <f t="shared" ref="G183:G190" si="34">(G182-(AB$7/10))</f>
        <v>0</v>
      </c>
      <c r="H183" s="29"/>
      <c r="I183" s="22" t="str">
        <f t="shared" si="33"/>
        <v/>
      </c>
    </row>
    <row r="184" spans="1:28" hidden="1">
      <c r="A184" s="123"/>
      <c r="B184" s="56"/>
      <c r="C184" s="32"/>
      <c r="D184" s="10" t="str">
        <f t="shared" si="32"/>
        <v/>
      </c>
      <c r="E184" s="8" t="s">
        <v>7</v>
      </c>
      <c r="F184" s="32"/>
      <c r="G184" s="18">
        <f t="shared" si="34"/>
        <v>0</v>
      </c>
      <c r="H184" s="29"/>
      <c r="I184" s="22" t="str">
        <f t="shared" si="33"/>
        <v/>
      </c>
    </row>
    <row r="185" spans="1:28" hidden="1">
      <c r="A185" s="123"/>
      <c r="B185" s="56"/>
      <c r="C185" s="32"/>
      <c r="D185" s="10" t="str">
        <f t="shared" si="32"/>
        <v/>
      </c>
      <c r="E185" s="8" t="s">
        <v>8</v>
      </c>
      <c r="F185" s="32"/>
      <c r="G185" s="18">
        <f t="shared" si="34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2"/>
        <v/>
      </c>
      <c r="E186" s="8" t="s">
        <v>9</v>
      </c>
      <c r="F186" s="32"/>
      <c r="G186" s="18">
        <f t="shared" si="34"/>
        <v>0</v>
      </c>
      <c r="H186" s="29"/>
      <c r="I186" s="22" t="str">
        <f t="shared" ref="I186:I190" si="35">IF(F186="","",G186-H186)</f>
        <v/>
      </c>
    </row>
    <row r="187" spans="1:28" hidden="1">
      <c r="A187" s="123"/>
      <c r="B187" s="56"/>
      <c r="C187" s="32"/>
      <c r="D187" s="10" t="str">
        <f t="shared" si="32"/>
        <v/>
      </c>
      <c r="E187" s="8" t="s">
        <v>10</v>
      </c>
      <c r="F187" s="32"/>
      <c r="G187" s="18">
        <f t="shared" si="34"/>
        <v>0</v>
      </c>
      <c r="H187" s="29"/>
      <c r="I187" s="22" t="str">
        <f t="shared" si="35"/>
        <v/>
      </c>
    </row>
    <row r="188" spans="1:28" hidden="1">
      <c r="A188" s="123"/>
      <c r="B188" s="56"/>
      <c r="C188" s="32"/>
      <c r="D188" s="10" t="str">
        <f t="shared" si="32"/>
        <v/>
      </c>
      <c r="E188" s="8" t="s">
        <v>11</v>
      </c>
      <c r="F188" s="32"/>
      <c r="G188" s="18">
        <f t="shared" si="34"/>
        <v>0</v>
      </c>
      <c r="H188" s="29"/>
      <c r="I188" s="22" t="str">
        <f t="shared" si="35"/>
        <v/>
      </c>
    </row>
    <row r="189" spans="1:28" hidden="1">
      <c r="A189" s="123"/>
      <c r="B189" s="56"/>
      <c r="C189" s="32"/>
      <c r="D189" s="10" t="str">
        <f t="shared" si="32"/>
        <v/>
      </c>
      <c r="E189" s="8" t="s">
        <v>12</v>
      </c>
      <c r="F189" s="32"/>
      <c r="G189" s="18">
        <f t="shared" si="34"/>
        <v>0</v>
      </c>
      <c r="H189" s="29"/>
      <c r="I189" s="22" t="str">
        <f t="shared" si="35"/>
        <v/>
      </c>
    </row>
    <row r="190" spans="1:28" s="6" customFormat="1" ht="15.75" hidden="1" thickBot="1">
      <c r="A190" s="123"/>
      <c r="B190" s="56"/>
      <c r="C190" s="32"/>
      <c r="D190" s="10" t="str">
        <f t="shared" si="32"/>
        <v/>
      </c>
      <c r="E190" s="30"/>
      <c r="F190" s="32"/>
      <c r="G190" s="19">
        <f t="shared" si="34"/>
        <v>0</v>
      </c>
      <c r="H190" s="29"/>
      <c r="I190" s="22" t="str">
        <f t="shared" si="35"/>
        <v/>
      </c>
    </row>
    <row r="191" spans="1:28" s="6" customFormat="1" hidden="1">
      <c r="A191" s="123"/>
      <c r="B191" s="56"/>
      <c r="C191" s="32"/>
      <c r="D191" s="10" t="str">
        <f t="shared" si="32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2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2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2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2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2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2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2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2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2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password="CF19" sheet="1" objects="1" scenarios="1"/>
  <mergeCells count="40">
    <mergeCell ref="A156:A175"/>
    <mergeCell ref="E169:H169"/>
    <mergeCell ref="E170:H170"/>
    <mergeCell ref="B176:L177"/>
    <mergeCell ref="G178:H178"/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B101:L102"/>
    <mergeCell ref="G103:H103"/>
    <mergeCell ref="A106:A125"/>
    <mergeCell ref="E119:H119"/>
    <mergeCell ref="E120:H120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G28:H28"/>
    <mergeCell ref="A31:A50"/>
    <mergeCell ref="E44:H44"/>
    <mergeCell ref="E45:H45"/>
    <mergeCell ref="B51:L52"/>
    <mergeCell ref="G53:H53"/>
    <mergeCell ref="B1:L2"/>
    <mergeCell ref="G3:H3"/>
    <mergeCell ref="A6:A25"/>
    <mergeCell ref="E19:H19"/>
    <mergeCell ref="E20:H20"/>
    <mergeCell ref="B26:L27"/>
  </mergeCells>
  <conditionalFormatting sqref="I201:I1048576 I3:I15">
    <cfRule type="cellIs" dxfId="19" priority="20" operator="lessThan">
      <formula>0</formula>
    </cfRule>
  </conditionalFormatting>
  <conditionalFormatting sqref="E19:H20">
    <cfRule type="cellIs" dxfId="18" priority="19" operator="notEqual">
      <formula>""""""</formula>
    </cfRule>
  </conditionalFormatting>
  <conditionalFormatting sqref="I28:I40">
    <cfRule type="cellIs" dxfId="17" priority="18" operator="lessThan">
      <formula>0</formula>
    </cfRule>
  </conditionalFormatting>
  <conditionalFormatting sqref="E44:H45">
    <cfRule type="cellIs" dxfId="16" priority="17" operator="notEqual">
      <formula>""""""</formula>
    </cfRule>
  </conditionalFormatting>
  <conditionalFormatting sqref="I53:I65">
    <cfRule type="cellIs" dxfId="15" priority="16" operator="lessThan">
      <formula>0</formula>
    </cfRule>
  </conditionalFormatting>
  <conditionalFormatting sqref="E69:H70">
    <cfRule type="cellIs" dxfId="14" priority="15" operator="notEqual">
      <formula>""""""</formula>
    </cfRule>
  </conditionalFormatting>
  <conditionalFormatting sqref="I78:I90">
    <cfRule type="cellIs" dxfId="13" priority="14" operator="lessThan">
      <formula>0</formula>
    </cfRule>
  </conditionalFormatting>
  <conditionalFormatting sqref="E94:H95">
    <cfRule type="cellIs" dxfId="12" priority="13" operator="notEqual">
      <formula>""""""</formula>
    </cfRule>
  </conditionalFormatting>
  <conditionalFormatting sqref="I103:I115">
    <cfRule type="cellIs" dxfId="11" priority="12" operator="lessThan">
      <formula>0</formula>
    </cfRule>
  </conditionalFormatting>
  <conditionalFormatting sqref="E119:H120">
    <cfRule type="cellIs" dxfId="10" priority="11" operator="notEqual">
      <formula>""""""</formula>
    </cfRule>
  </conditionalFormatting>
  <conditionalFormatting sqref="I128:I140">
    <cfRule type="cellIs" dxfId="9" priority="10" operator="lessThan">
      <formula>0</formula>
    </cfRule>
  </conditionalFormatting>
  <conditionalFormatting sqref="E144:H145">
    <cfRule type="cellIs" dxfId="8" priority="9" operator="notEqual">
      <formula>""""""</formula>
    </cfRule>
  </conditionalFormatting>
  <conditionalFormatting sqref="I153:I165">
    <cfRule type="cellIs" dxfId="7" priority="8" operator="lessThan">
      <formula>0</formula>
    </cfRule>
  </conditionalFormatting>
  <conditionalFormatting sqref="E169:H170">
    <cfRule type="cellIs" dxfId="6" priority="7" operator="notEqual">
      <formula>""""""</formula>
    </cfRule>
  </conditionalFormatting>
  <conditionalFormatting sqref="I178:I190">
    <cfRule type="cellIs" dxfId="5" priority="6" operator="lessThan">
      <formula>0</formula>
    </cfRule>
  </conditionalFormatting>
  <conditionalFormatting sqref="E194:H195">
    <cfRule type="cellIs" dxfId="4" priority="5" operator="notEqual">
      <formula>""""""</formula>
    </cfRule>
  </conditionalFormatting>
  <conditionalFormatting sqref="H7:H15">
    <cfRule type="containsErrors" dxfId="3" priority="4">
      <formula>ISERROR(H7)</formula>
    </cfRule>
  </conditionalFormatting>
  <conditionalFormatting sqref="H32:H40">
    <cfRule type="containsErrors" dxfId="2" priority="3">
      <formula>ISERROR(H32)</formula>
    </cfRule>
  </conditionalFormatting>
  <conditionalFormatting sqref="H57:H65">
    <cfRule type="containsErrors" dxfId="1" priority="2">
      <formula>ISERROR(H57)</formula>
    </cfRule>
  </conditionalFormatting>
  <conditionalFormatting sqref="H82:H90">
    <cfRule type="containsErrors" dxfId="0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="85" zoomScaleNormal="85" workbookViewId="0">
      <pane xSplit="13" ySplit="5" topLeftCell="N78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G16" sqref="G16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Quincy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Quincy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/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/>
      <c r="G32" s="18">
        <f>G31-(AB$32/10)</f>
        <v>0</v>
      </c>
      <c r="H32" s="112" t="e">
        <f>IF(F32="",NA(),H31-F32)</f>
        <v>#N/A</v>
      </c>
      <c r="I32" s="22" t="str">
        <f t="shared" ref="I32:I34" si="7">IF(F32="","",G32-H32)</f>
        <v/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/>
      <c r="G33" s="18">
        <f t="shared" ref="G33:G40" si="8">G32-(AB$32/10)</f>
        <v>0</v>
      </c>
      <c r="H33" s="112" t="e">
        <f t="shared" ref="H33:H40" si="9">IF(F33="",NA(),H32-F33)</f>
        <v>#N/A</v>
      </c>
      <c r="I33" s="22" t="str">
        <f t="shared" si="7"/>
        <v/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/>
      <c r="G34" s="18">
        <f t="shared" si="8"/>
        <v>0</v>
      </c>
      <c r="H34" s="112" t="e">
        <f t="shared" si="9"/>
        <v>#N/A</v>
      </c>
      <c r="I34" s="22" t="str">
        <f t="shared" si="7"/>
        <v/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/>
      <c r="G35" s="18">
        <f t="shared" si="8"/>
        <v>0</v>
      </c>
      <c r="H35" s="112" t="e">
        <f t="shared" si="9"/>
        <v>#N/A</v>
      </c>
      <c r="I35" s="22" t="str">
        <f>IF(F35="","",G35-H35)</f>
        <v/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/>
      <c r="G36" s="18">
        <f t="shared" si="8"/>
        <v>0</v>
      </c>
      <c r="H36" s="112" t="e">
        <f t="shared" si="9"/>
        <v>#N/A</v>
      </c>
      <c r="I36" s="22" t="str">
        <f t="shared" ref="I36:I40" si="10">IF(F36="","",G36-H36)</f>
        <v/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/>
      <c r="G37" s="18">
        <f t="shared" si="8"/>
        <v>0</v>
      </c>
      <c r="H37" s="112" t="e">
        <f t="shared" si="9"/>
        <v>#N/A</v>
      </c>
      <c r="I37" s="22" t="str">
        <f t="shared" si="10"/>
        <v/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Quincy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Quincy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u9+QPyhaspUxXYkbxIe77UJPswuFK/QBAA80Omp1iQKjyRvsov78dEJmVAfHgd0JGZTg66TP6mc2KuOAcpvwBg==" saltValue="x5TLBCa7afbHqYHdtWVdzA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202" priority="20" operator="lessThan">
      <formula>0</formula>
    </cfRule>
  </conditionalFormatting>
  <conditionalFormatting sqref="E19:H20">
    <cfRule type="cellIs" dxfId="201" priority="19" operator="notEqual">
      <formula>""""""</formula>
    </cfRule>
  </conditionalFormatting>
  <conditionalFormatting sqref="I28:I40">
    <cfRule type="cellIs" dxfId="200" priority="18" operator="lessThan">
      <formula>0</formula>
    </cfRule>
  </conditionalFormatting>
  <conditionalFormatting sqref="E44:H45">
    <cfRule type="cellIs" dxfId="199" priority="17" operator="notEqual">
      <formula>""""""</formula>
    </cfRule>
  </conditionalFormatting>
  <conditionalFormatting sqref="I53:I65">
    <cfRule type="cellIs" dxfId="198" priority="16" operator="lessThan">
      <formula>0</formula>
    </cfRule>
  </conditionalFormatting>
  <conditionalFormatting sqref="E69:H70">
    <cfRule type="cellIs" dxfId="197" priority="15" operator="notEqual">
      <formula>""""""</formula>
    </cfRule>
  </conditionalFormatting>
  <conditionalFormatting sqref="I78:I90">
    <cfRule type="cellIs" dxfId="196" priority="14" operator="lessThan">
      <formula>0</formula>
    </cfRule>
  </conditionalFormatting>
  <conditionalFormatting sqref="E94:H95">
    <cfRule type="cellIs" dxfId="195" priority="13" operator="notEqual">
      <formula>""""""</formula>
    </cfRule>
  </conditionalFormatting>
  <conditionalFormatting sqref="I103:I115">
    <cfRule type="cellIs" dxfId="194" priority="12" operator="lessThan">
      <formula>0</formula>
    </cfRule>
  </conditionalFormatting>
  <conditionalFormatting sqref="E119:H120">
    <cfRule type="cellIs" dxfId="193" priority="11" operator="notEqual">
      <formula>""""""</formula>
    </cfRule>
  </conditionalFormatting>
  <conditionalFormatting sqref="I128:I140">
    <cfRule type="cellIs" dxfId="192" priority="10" operator="lessThan">
      <formula>0</formula>
    </cfRule>
  </conditionalFormatting>
  <conditionalFormatting sqref="E144:H145">
    <cfRule type="cellIs" dxfId="191" priority="9" operator="notEqual">
      <formula>""""""</formula>
    </cfRule>
  </conditionalFormatting>
  <conditionalFormatting sqref="I153:I165">
    <cfRule type="cellIs" dxfId="190" priority="8" operator="lessThan">
      <formula>0</formula>
    </cfRule>
  </conditionalFormatting>
  <conditionalFormatting sqref="E169:H170">
    <cfRule type="cellIs" dxfId="189" priority="7" operator="notEqual">
      <formula>""""""</formula>
    </cfRule>
  </conditionalFormatting>
  <conditionalFormatting sqref="I178:I190">
    <cfRule type="cellIs" dxfId="188" priority="6" operator="lessThan">
      <formula>0</formula>
    </cfRule>
  </conditionalFormatting>
  <conditionalFormatting sqref="E194:H195">
    <cfRule type="cellIs" dxfId="187" priority="5" operator="notEqual">
      <formula>""""""</formula>
    </cfRule>
  </conditionalFormatting>
  <conditionalFormatting sqref="H7:H15">
    <cfRule type="containsErrors" dxfId="186" priority="4">
      <formula>ISERROR(H7)</formula>
    </cfRule>
  </conditionalFormatting>
  <conditionalFormatting sqref="H32:H40">
    <cfRule type="containsErrors" dxfId="185" priority="3">
      <formula>ISERROR(H32)</formula>
    </cfRule>
  </conditionalFormatting>
  <conditionalFormatting sqref="H57:H65">
    <cfRule type="containsErrors" dxfId="184" priority="2">
      <formula>ISERROR(H57)</formula>
    </cfRule>
  </conditionalFormatting>
  <conditionalFormatting sqref="H82:H90">
    <cfRule type="containsErrors" dxfId="18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6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B76" sqref="B76:L77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45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Glenn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Glenn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/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/>
      <c r="G32" s="18">
        <f>G31-(AB$32/10)</f>
        <v>0</v>
      </c>
      <c r="H32" s="112" t="e">
        <f>IF(F32="",NA(),H31-F32)</f>
        <v>#N/A</v>
      </c>
      <c r="I32" s="22" t="str">
        <f t="shared" ref="I32:I34" si="7">IF(F32="","",G32-H32)</f>
        <v/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/>
      <c r="G33" s="18">
        <f t="shared" ref="G33:G40" si="8">G32-(AB$32/10)</f>
        <v>0</v>
      </c>
      <c r="H33" s="112" t="e">
        <f t="shared" ref="H33:H40" si="9">IF(F33="",NA(),H32-F33)</f>
        <v>#N/A</v>
      </c>
      <c r="I33" s="22" t="str">
        <f t="shared" si="7"/>
        <v/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/>
      <c r="G34" s="18">
        <f t="shared" si="8"/>
        <v>0</v>
      </c>
      <c r="H34" s="112" t="e">
        <f t="shared" si="9"/>
        <v>#N/A</v>
      </c>
      <c r="I34" s="22" t="str">
        <f t="shared" si="7"/>
        <v/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/>
      <c r="G35" s="18">
        <f t="shared" si="8"/>
        <v>0</v>
      </c>
      <c r="H35" s="112" t="e">
        <f t="shared" si="9"/>
        <v>#N/A</v>
      </c>
      <c r="I35" s="22" t="str">
        <f>IF(F35="","",G35-H35)</f>
        <v/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/>
      <c r="G36" s="18">
        <f t="shared" si="8"/>
        <v>0</v>
      </c>
      <c r="H36" s="112" t="e">
        <f t="shared" si="9"/>
        <v>#N/A</v>
      </c>
      <c r="I36" s="118"/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/>
      <c r="G37" s="18">
        <f t="shared" si="8"/>
        <v>0</v>
      </c>
      <c r="H37" s="112" t="e">
        <f t="shared" si="9"/>
        <v>#N/A</v>
      </c>
      <c r="I37" s="22" t="str">
        <f>IF(F36="","",G36-H36)</f>
        <v/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ref="I38:I40" si="10">IF(F38="","",G38-H38)</f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Glenn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Glenn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jCfPp90H1MUhfAM1/s4wJsZSztbyxY1/dRqrms0elP+RvBc8e7M9X5Yky3A0mqzZYbLeNOpgGlSTES8r/BkoJw==" saltValue="jUqQ0kgbnr85eEPvRFbvbg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 I28:I35 I37">
    <cfRule type="cellIs" dxfId="182" priority="21" operator="lessThan">
      <formula>0</formula>
    </cfRule>
  </conditionalFormatting>
  <conditionalFormatting sqref="E19:H20">
    <cfRule type="cellIs" dxfId="181" priority="20" operator="notEqual">
      <formula>""""""</formula>
    </cfRule>
  </conditionalFormatting>
  <conditionalFormatting sqref="I38:I40">
    <cfRule type="cellIs" dxfId="180" priority="19" operator="lessThan">
      <formula>0</formula>
    </cfRule>
  </conditionalFormatting>
  <conditionalFormatting sqref="E44:H45">
    <cfRule type="cellIs" dxfId="179" priority="18" operator="notEqual">
      <formula>""""""</formula>
    </cfRule>
  </conditionalFormatting>
  <conditionalFormatting sqref="I53:I65">
    <cfRule type="cellIs" dxfId="178" priority="17" operator="lessThan">
      <formula>0</formula>
    </cfRule>
  </conditionalFormatting>
  <conditionalFormatting sqref="E69:H70">
    <cfRule type="cellIs" dxfId="177" priority="16" operator="notEqual">
      <formula>""""""</formula>
    </cfRule>
  </conditionalFormatting>
  <conditionalFormatting sqref="I78:I90">
    <cfRule type="cellIs" dxfId="176" priority="15" operator="lessThan">
      <formula>0</formula>
    </cfRule>
  </conditionalFormatting>
  <conditionalFormatting sqref="E94:H95">
    <cfRule type="cellIs" dxfId="175" priority="14" operator="notEqual">
      <formula>""""""</formula>
    </cfRule>
  </conditionalFormatting>
  <conditionalFormatting sqref="I103:I115">
    <cfRule type="cellIs" dxfId="174" priority="13" operator="lessThan">
      <formula>0</formula>
    </cfRule>
  </conditionalFormatting>
  <conditionalFormatting sqref="E119:H120">
    <cfRule type="cellIs" dxfId="173" priority="12" operator="notEqual">
      <formula>""""""</formula>
    </cfRule>
  </conditionalFormatting>
  <conditionalFormatting sqref="I128:I140">
    <cfRule type="cellIs" dxfId="172" priority="11" operator="lessThan">
      <formula>0</formula>
    </cfRule>
  </conditionalFormatting>
  <conditionalFormatting sqref="E144:H145">
    <cfRule type="cellIs" dxfId="171" priority="10" operator="notEqual">
      <formula>""""""</formula>
    </cfRule>
  </conditionalFormatting>
  <conditionalFormatting sqref="I153:I165">
    <cfRule type="cellIs" dxfId="170" priority="9" operator="lessThan">
      <formula>0</formula>
    </cfRule>
  </conditionalFormatting>
  <conditionalFormatting sqref="E169:H170">
    <cfRule type="cellIs" dxfId="169" priority="8" operator="notEqual">
      <formula>""""""</formula>
    </cfRule>
  </conditionalFormatting>
  <conditionalFormatting sqref="I178:I190">
    <cfRule type="cellIs" dxfId="168" priority="7" operator="lessThan">
      <formula>0</formula>
    </cfRule>
  </conditionalFormatting>
  <conditionalFormatting sqref="E194:H195">
    <cfRule type="cellIs" dxfId="167" priority="6" operator="notEqual">
      <formula>""""""</formula>
    </cfRule>
  </conditionalFormatting>
  <conditionalFormatting sqref="H7:H15">
    <cfRule type="containsErrors" dxfId="166" priority="5">
      <formula>ISERROR(H7)</formula>
    </cfRule>
  </conditionalFormatting>
  <conditionalFormatting sqref="H32:H40">
    <cfRule type="containsErrors" dxfId="165" priority="3">
      <formula>ISERROR(H32)</formula>
    </cfRule>
  </conditionalFormatting>
  <conditionalFormatting sqref="H57:H65">
    <cfRule type="containsErrors" dxfId="164" priority="2">
      <formula>ISERROR(H57)</formula>
    </cfRule>
  </conditionalFormatting>
  <conditionalFormatting sqref="H82:H90">
    <cfRule type="containsErrors" dxfId="16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90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B76" sqref="B76:L77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46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Joshua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Joshua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/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/>
      <c r="G32" s="18">
        <f>G31-(AB$32/10)</f>
        <v>0</v>
      </c>
      <c r="H32" s="112" t="e">
        <f>IF(F32="",NA(),H31-F32)</f>
        <v>#N/A</v>
      </c>
      <c r="I32" s="22" t="str">
        <f t="shared" ref="I32:I34" si="7">IF(F32="","",G32-H32)</f>
        <v/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/>
      <c r="G33" s="18">
        <f t="shared" ref="G33:G40" si="8">G32-(AB$32/10)</f>
        <v>0</v>
      </c>
      <c r="H33" s="112" t="e">
        <f t="shared" ref="H33:H40" si="9">IF(F33="",NA(),H32-F33)</f>
        <v>#N/A</v>
      </c>
      <c r="I33" s="22" t="str">
        <f t="shared" si="7"/>
        <v/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/>
      <c r="G34" s="18">
        <f t="shared" si="8"/>
        <v>0</v>
      </c>
      <c r="H34" s="112" t="e">
        <f t="shared" si="9"/>
        <v>#N/A</v>
      </c>
      <c r="I34" s="22" t="str">
        <f t="shared" si="7"/>
        <v/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/>
      <c r="G35" s="18">
        <f t="shared" si="8"/>
        <v>0</v>
      </c>
      <c r="H35" s="112" t="e">
        <f t="shared" si="9"/>
        <v>#N/A</v>
      </c>
      <c r="I35" s="22" t="str">
        <f>IF(F35="","",G35-H35)</f>
        <v/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/>
      <c r="G36" s="18">
        <f t="shared" si="8"/>
        <v>0</v>
      </c>
      <c r="H36" s="112" t="e">
        <f t="shared" si="9"/>
        <v>#N/A</v>
      </c>
      <c r="I36" s="22" t="str">
        <f t="shared" ref="I36:I40" si="10">IF(F36="","",G36-H36)</f>
        <v/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/>
      <c r="G37" s="18">
        <f t="shared" si="8"/>
        <v>0</v>
      </c>
      <c r="H37" s="112" t="e">
        <f t="shared" si="9"/>
        <v>#N/A</v>
      </c>
      <c r="I37" s="22" t="str">
        <f t="shared" si="10"/>
        <v/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Joshua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Joshua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Z0Ri4CV/kvS8NlyqwzsIG9rtlmBMDVoZFTruF9x5XjSso1dRuB4TzO4Uq70KPj9XIlamfstaWFrH0PKSef3A4Q==" saltValue="Lyu5C5ISHZ2UPCExa2pGaA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162" priority="21" operator="lessThan">
      <formula>0</formula>
    </cfRule>
  </conditionalFormatting>
  <conditionalFormatting sqref="E19:H20">
    <cfRule type="cellIs" dxfId="161" priority="20" operator="notEqual">
      <formula>""""""</formula>
    </cfRule>
  </conditionalFormatting>
  <conditionalFormatting sqref="I28:I40">
    <cfRule type="cellIs" dxfId="160" priority="19" operator="lessThan">
      <formula>0</formula>
    </cfRule>
  </conditionalFormatting>
  <conditionalFormatting sqref="E44:H45">
    <cfRule type="cellIs" dxfId="159" priority="18" operator="notEqual">
      <formula>""""""</formula>
    </cfRule>
  </conditionalFormatting>
  <conditionalFormatting sqref="I53:I65">
    <cfRule type="cellIs" dxfId="158" priority="17" operator="lessThan">
      <formula>0</formula>
    </cfRule>
  </conditionalFormatting>
  <conditionalFormatting sqref="E69:H70">
    <cfRule type="cellIs" dxfId="157" priority="16" operator="notEqual">
      <formula>""""""</formula>
    </cfRule>
  </conditionalFormatting>
  <conditionalFormatting sqref="I78:I90">
    <cfRule type="cellIs" dxfId="156" priority="15" operator="lessThan">
      <formula>0</formula>
    </cfRule>
  </conditionalFormatting>
  <conditionalFormatting sqref="E94:H95">
    <cfRule type="cellIs" dxfId="155" priority="14" operator="notEqual">
      <formula>""""""</formula>
    </cfRule>
  </conditionalFormatting>
  <conditionalFormatting sqref="I103:I115">
    <cfRule type="cellIs" dxfId="154" priority="13" operator="lessThan">
      <formula>0</formula>
    </cfRule>
  </conditionalFormatting>
  <conditionalFormatting sqref="E119:H120">
    <cfRule type="cellIs" dxfId="153" priority="12" operator="notEqual">
      <formula>""""""</formula>
    </cfRule>
  </conditionalFormatting>
  <conditionalFormatting sqref="I128:I140">
    <cfRule type="cellIs" dxfId="152" priority="11" operator="lessThan">
      <formula>0</formula>
    </cfRule>
  </conditionalFormatting>
  <conditionalFormatting sqref="E144:H145">
    <cfRule type="cellIs" dxfId="151" priority="10" operator="notEqual">
      <formula>""""""</formula>
    </cfRule>
  </conditionalFormatting>
  <conditionalFormatting sqref="I153:I165">
    <cfRule type="cellIs" dxfId="150" priority="9" operator="lessThan">
      <formula>0</formula>
    </cfRule>
  </conditionalFormatting>
  <conditionalFormatting sqref="E169:H170">
    <cfRule type="cellIs" dxfId="149" priority="8" operator="notEqual">
      <formula>""""""</formula>
    </cfRule>
  </conditionalFormatting>
  <conditionalFormatting sqref="I178:I190">
    <cfRule type="cellIs" dxfId="148" priority="7" operator="lessThan">
      <formula>0</formula>
    </cfRule>
  </conditionalFormatting>
  <conditionalFormatting sqref="E194:H195">
    <cfRule type="cellIs" dxfId="147" priority="6" operator="notEqual">
      <formula>""""""</formula>
    </cfRule>
  </conditionalFormatting>
  <conditionalFormatting sqref="H7:H15">
    <cfRule type="containsErrors" dxfId="146" priority="5">
      <formula>ISERROR(H7)</formula>
    </cfRule>
  </conditionalFormatting>
  <conditionalFormatting sqref="H32:H40">
    <cfRule type="containsErrors" dxfId="145" priority="3">
      <formula>ISERROR(H32)</formula>
    </cfRule>
  </conditionalFormatting>
  <conditionalFormatting sqref="H57:H65">
    <cfRule type="containsErrors" dxfId="144" priority="2">
      <formula>ISERROR(H57)</formula>
    </cfRule>
  </conditionalFormatting>
  <conditionalFormatting sqref="H82:H90">
    <cfRule type="containsErrors" dxfId="14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6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F38" sqref="F38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47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Cliff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0.5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Cliff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>
        <v>5</v>
      </c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4.5</v>
      </c>
      <c r="H31" s="20">
        <f>AB32-F31</f>
        <v>5</v>
      </c>
      <c r="I31" s="21">
        <f>G31-H31</f>
        <v>-0.5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4</v>
      </c>
      <c r="H32" s="112">
        <f>IF(F32="",NA(),H31-F32)</f>
        <v>5</v>
      </c>
      <c r="I32" s="22">
        <f t="shared" ref="I32:I34" si="7">IF(F32="","",G32-H32)</f>
        <v>-1</v>
      </c>
      <c r="AA32" t="s">
        <v>3</v>
      </c>
      <c r="AB32">
        <f>SUM(C31:C50)</f>
        <v>5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>
        <v>0</v>
      </c>
      <c r="G33" s="18">
        <f t="shared" ref="G33:G40" si="8">G32-(AB$32/10)</f>
        <v>3.5</v>
      </c>
      <c r="H33" s="112">
        <f t="shared" ref="H33:H40" si="9">IF(F33="",NA(),H32-F33)</f>
        <v>5</v>
      </c>
      <c r="I33" s="22">
        <f t="shared" si="7"/>
        <v>-1.5</v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>
        <v>0</v>
      </c>
      <c r="G34" s="18">
        <f t="shared" si="8"/>
        <v>3</v>
      </c>
      <c r="H34" s="112">
        <f t="shared" si="9"/>
        <v>5</v>
      </c>
      <c r="I34" s="22">
        <f t="shared" si="7"/>
        <v>-2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>
        <v>0</v>
      </c>
      <c r="G35" s="18">
        <f t="shared" si="8"/>
        <v>2.5</v>
      </c>
      <c r="H35" s="112">
        <f t="shared" si="9"/>
        <v>5</v>
      </c>
      <c r="I35" s="22">
        <f>IF(F35="","",G35-H35)</f>
        <v>-2.5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>
        <v>0</v>
      </c>
      <c r="G36" s="18">
        <f t="shared" si="8"/>
        <v>2</v>
      </c>
      <c r="H36" s="112">
        <f t="shared" si="9"/>
        <v>5</v>
      </c>
      <c r="I36" s="22">
        <f t="shared" ref="I36:I40" si="10">IF(F36="","",G36-H36)</f>
        <v>-3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>
        <v>5</v>
      </c>
      <c r="G37" s="18">
        <f t="shared" si="8"/>
        <v>1.5</v>
      </c>
      <c r="H37" s="112">
        <f t="shared" si="9"/>
        <v>0</v>
      </c>
      <c r="I37" s="22">
        <f t="shared" si="10"/>
        <v>1.5</v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1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0.5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0.5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Cliff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Cliff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F7CBChLxymKva8yVLRu7RNqJEIwUtKJHrXz7epI85hXM++ZBdxknITMw8nGubIWcoN1ULK+vYLfLKG/LD2SxxQ==" saltValue="9yWZfHvryOJMP7xZmm5ZLQ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142" priority="21" operator="lessThan">
      <formula>0</formula>
    </cfRule>
  </conditionalFormatting>
  <conditionalFormatting sqref="E19:H20">
    <cfRule type="cellIs" dxfId="141" priority="20" operator="notEqual">
      <formula>""""""</formula>
    </cfRule>
  </conditionalFormatting>
  <conditionalFormatting sqref="I28:I40">
    <cfRule type="cellIs" dxfId="140" priority="19" operator="lessThan">
      <formula>0</formula>
    </cfRule>
  </conditionalFormatting>
  <conditionalFormatting sqref="E44:H45">
    <cfRule type="cellIs" dxfId="139" priority="18" operator="notEqual">
      <formula>""""""</formula>
    </cfRule>
  </conditionalFormatting>
  <conditionalFormatting sqref="I53:I65">
    <cfRule type="cellIs" dxfId="138" priority="17" operator="lessThan">
      <formula>0</formula>
    </cfRule>
  </conditionalFormatting>
  <conditionalFormatting sqref="E69:H70">
    <cfRule type="cellIs" dxfId="137" priority="16" operator="notEqual">
      <formula>""""""</formula>
    </cfRule>
  </conditionalFormatting>
  <conditionalFormatting sqref="I78:I90">
    <cfRule type="cellIs" dxfId="136" priority="15" operator="lessThan">
      <formula>0</formula>
    </cfRule>
  </conditionalFormatting>
  <conditionalFormatting sqref="E94:H95">
    <cfRule type="cellIs" dxfId="135" priority="14" operator="notEqual">
      <formula>""""""</formula>
    </cfRule>
  </conditionalFormatting>
  <conditionalFormatting sqref="I103:I115">
    <cfRule type="cellIs" dxfId="134" priority="13" operator="lessThan">
      <formula>0</formula>
    </cfRule>
  </conditionalFormatting>
  <conditionalFormatting sqref="E119:H120">
    <cfRule type="cellIs" dxfId="133" priority="12" operator="notEqual">
      <formula>""""""</formula>
    </cfRule>
  </conditionalFormatting>
  <conditionalFormatting sqref="I128:I140">
    <cfRule type="cellIs" dxfId="132" priority="11" operator="lessThan">
      <formula>0</formula>
    </cfRule>
  </conditionalFormatting>
  <conditionalFormatting sqref="E144:H145">
    <cfRule type="cellIs" dxfId="131" priority="10" operator="notEqual">
      <formula>""""""</formula>
    </cfRule>
  </conditionalFormatting>
  <conditionalFormatting sqref="I153:I165">
    <cfRule type="cellIs" dxfId="130" priority="9" operator="lessThan">
      <formula>0</formula>
    </cfRule>
  </conditionalFormatting>
  <conditionalFormatting sqref="E169:H170">
    <cfRule type="cellIs" dxfId="129" priority="8" operator="notEqual">
      <formula>""""""</formula>
    </cfRule>
  </conditionalFormatting>
  <conditionalFormatting sqref="I178:I190">
    <cfRule type="cellIs" dxfId="128" priority="7" operator="lessThan">
      <formula>0</formula>
    </cfRule>
  </conditionalFormatting>
  <conditionalFormatting sqref="E194:H195">
    <cfRule type="cellIs" dxfId="127" priority="6" operator="notEqual">
      <formula>""""""</formula>
    </cfRule>
  </conditionalFormatting>
  <conditionalFormatting sqref="H7:H15">
    <cfRule type="containsErrors" dxfId="126" priority="5">
      <formula>ISERROR(H7)</formula>
    </cfRule>
  </conditionalFormatting>
  <conditionalFormatting sqref="H32:H40">
    <cfRule type="containsErrors" dxfId="125" priority="3">
      <formula>ISERROR(H32)</formula>
    </cfRule>
  </conditionalFormatting>
  <conditionalFormatting sqref="H57:H65">
    <cfRule type="containsErrors" dxfId="124" priority="2">
      <formula>ISERROR(H57)</formula>
    </cfRule>
  </conditionalFormatting>
  <conditionalFormatting sqref="H82:H90">
    <cfRule type="containsErrors" dxfId="12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78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I33" sqref="I33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Job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AB7-F9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15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 t="shared" si="1"/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si="1"/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1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1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1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1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IF(F15&lt;&gt;"",SUM(F7:F15),"")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Job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5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0</v>
      </c>
      <c r="H32" s="112">
        <f>IF(F32="",NA(),H31-F32)</f>
        <v>0</v>
      </c>
      <c r="I32" s="22">
        <f t="shared" ref="I32:I34" si="6">IF(F32="","",G32-H32)</f>
        <v>0</v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5"/>
        <v/>
      </c>
      <c r="E33" s="100" t="s">
        <v>6</v>
      </c>
      <c r="F33" s="79">
        <v>0</v>
      </c>
      <c r="G33" s="18">
        <f t="shared" ref="G33:G40" si="7">G32-(AB$32/10)</f>
        <v>0</v>
      </c>
      <c r="H33" s="112">
        <f t="shared" ref="H33:H40" si="8">IF(F33="",NA(),H32-F33)</f>
        <v>0</v>
      </c>
      <c r="I33" s="22">
        <f t="shared" si="6"/>
        <v>0</v>
      </c>
    </row>
    <row r="34" spans="1:9">
      <c r="A34" s="123"/>
      <c r="B34" s="64"/>
      <c r="C34" s="65"/>
      <c r="D34" s="61" t="str">
        <f t="shared" si="5"/>
        <v/>
      </c>
      <c r="E34" s="100" t="s">
        <v>7</v>
      </c>
      <c r="F34" s="79">
        <v>0</v>
      </c>
      <c r="G34" s="18">
        <f t="shared" si="7"/>
        <v>0</v>
      </c>
      <c r="H34" s="112">
        <f t="shared" si="8"/>
        <v>0</v>
      </c>
      <c r="I34" s="22">
        <f t="shared" si="6"/>
        <v>0</v>
      </c>
    </row>
    <row r="35" spans="1:9">
      <c r="A35" s="123"/>
      <c r="B35" s="64"/>
      <c r="C35" s="65"/>
      <c r="D35" s="61" t="str">
        <f t="shared" si="5"/>
        <v/>
      </c>
      <c r="E35" s="100" t="s">
        <v>8</v>
      </c>
      <c r="F35" s="79">
        <v>0</v>
      </c>
      <c r="G35" s="18">
        <f t="shared" si="7"/>
        <v>0</v>
      </c>
      <c r="H35" s="112">
        <f t="shared" si="8"/>
        <v>0</v>
      </c>
      <c r="I35" s="22">
        <f>IF(F35="","",G35-H35)</f>
        <v>0</v>
      </c>
    </row>
    <row r="36" spans="1:9">
      <c r="A36" s="123"/>
      <c r="B36" s="64"/>
      <c r="C36" s="65"/>
      <c r="D36" s="61" t="str">
        <f t="shared" si="5"/>
        <v/>
      </c>
      <c r="E36" s="100" t="s">
        <v>9</v>
      </c>
      <c r="F36" s="79">
        <v>0</v>
      </c>
      <c r="G36" s="18">
        <f t="shared" si="7"/>
        <v>0</v>
      </c>
      <c r="H36" s="112">
        <f t="shared" si="8"/>
        <v>0</v>
      </c>
      <c r="I36" s="22">
        <f t="shared" ref="I36:I40" si="9">IF(F36="","",G36-H36)</f>
        <v>0</v>
      </c>
    </row>
    <row r="37" spans="1:9">
      <c r="A37" s="123"/>
      <c r="B37" s="64"/>
      <c r="C37" s="65"/>
      <c r="D37" s="61" t="str">
        <f t="shared" si="5"/>
        <v/>
      </c>
      <c r="E37" s="100" t="s">
        <v>10</v>
      </c>
      <c r="F37" s="79">
        <v>0</v>
      </c>
      <c r="G37" s="18">
        <f t="shared" si="7"/>
        <v>0</v>
      </c>
      <c r="H37" s="112">
        <f t="shared" si="8"/>
        <v>0</v>
      </c>
      <c r="I37" s="22">
        <f t="shared" si="9"/>
        <v>0</v>
      </c>
    </row>
    <row r="38" spans="1:9">
      <c r="A38" s="123"/>
      <c r="B38" s="64"/>
      <c r="C38" s="65"/>
      <c r="D38" s="61" t="str">
        <f t="shared" si="5"/>
        <v/>
      </c>
      <c r="E38" s="100" t="s">
        <v>11</v>
      </c>
      <c r="F38" s="79"/>
      <c r="G38" s="18">
        <f t="shared" si="7"/>
        <v>0</v>
      </c>
      <c r="H38" s="112" t="e">
        <f t="shared" si="8"/>
        <v>#N/A</v>
      </c>
      <c r="I38" s="22" t="str">
        <f t="shared" si="9"/>
        <v/>
      </c>
    </row>
    <row r="39" spans="1:9">
      <c r="A39" s="123"/>
      <c r="B39" s="64"/>
      <c r="C39" s="65"/>
      <c r="D39" s="61" t="str">
        <f t="shared" si="5"/>
        <v/>
      </c>
      <c r="E39" s="100" t="s">
        <v>12</v>
      </c>
      <c r="F39" s="79"/>
      <c r="G39" s="18">
        <f t="shared" si="7"/>
        <v>0</v>
      </c>
      <c r="H39" s="112" t="e">
        <f t="shared" si="8"/>
        <v>#N/A</v>
      </c>
      <c r="I39" s="22" t="str">
        <f t="shared" si="9"/>
        <v/>
      </c>
    </row>
    <row r="40" spans="1:9" s="6" customFormat="1" ht="15.75" thickBot="1">
      <c r="A40" s="123"/>
      <c r="B40" s="64"/>
      <c r="C40" s="65"/>
      <c r="D40" s="61" t="str">
        <f t="shared" si="5"/>
        <v/>
      </c>
      <c r="E40" s="101"/>
      <c r="F40" s="80"/>
      <c r="G40" s="19">
        <f t="shared" si="7"/>
        <v>0</v>
      </c>
      <c r="H40" s="113" t="e">
        <f t="shared" si="8"/>
        <v>#N/A</v>
      </c>
      <c r="I40" s="82" t="str">
        <f t="shared" si="9"/>
        <v/>
      </c>
    </row>
    <row r="41" spans="1:9" s="6" customFormat="1">
      <c r="A41" s="123"/>
      <c r="B41" s="64"/>
      <c r="C41" s="65"/>
      <c r="D41" s="61" t="str">
        <f t="shared" si="5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5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5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5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5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5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5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5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5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5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Job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0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1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0"/>
        <v/>
      </c>
      <c r="E58" s="100" t="s">
        <v>6</v>
      </c>
      <c r="F58" s="79"/>
      <c r="G58" s="18">
        <f t="shared" ref="G58:G65" si="12">G57-(AB$57/10)</f>
        <v>0</v>
      </c>
      <c r="H58" s="112" t="e">
        <f t="shared" ref="H58:H65" si="13">IF(F58="",NA(),H57-F58)</f>
        <v>#N/A</v>
      </c>
      <c r="I58" s="22" t="str">
        <f t="shared" si="11"/>
        <v/>
      </c>
    </row>
    <row r="59" spans="1:28">
      <c r="A59" s="123"/>
      <c r="B59" s="64"/>
      <c r="C59" s="65"/>
      <c r="D59" s="61" t="str">
        <f t="shared" si="10"/>
        <v/>
      </c>
      <c r="E59" s="100" t="s">
        <v>7</v>
      </c>
      <c r="F59" s="79"/>
      <c r="G59" s="18">
        <f t="shared" si="12"/>
        <v>0</v>
      </c>
      <c r="H59" s="112" t="e">
        <f t="shared" si="13"/>
        <v>#N/A</v>
      </c>
      <c r="I59" s="22" t="str">
        <f t="shared" si="11"/>
        <v/>
      </c>
    </row>
    <row r="60" spans="1:28">
      <c r="A60" s="123"/>
      <c r="B60" s="64"/>
      <c r="C60" s="65"/>
      <c r="D60" s="61" t="str">
        <f t="shared" si="10"/>
        <v/>
      </c>
      <c r="E60" s="100" t="s">
        <v>8</v>
      </c>
      <c r="F60" s="79"/>
      <c r="G60" s="18">
        <f t="shared" si="12"/>
        <v>0</v>
      </c>
      <c r="H60" s="112" t="e">
        <f t="shared" si="13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0"/>
        <v/>
      </c>
      <c r="E61" s="100" t="s">
        <v>9</v>
      </c>
      <c r="F61" s="79"/>
      <c r="G61" s="18">
        <f t="shared" si="12"/>
        <v>0</v>
      </c>
      <c r="H61" s="112" t="e">
        <f t="shared" si="13"/>
        <v>#N/A</v>
      </c>
      <c r="I61" s="22" t="str">
        <f t="shared" ref="I61:I65" si="14">IF(F61="","",G61-H61)</f>
        <v/>
      </c>
    </row>
    <row r="62" spans="1:28">
      <c r="A62" s="123"/>
      <c r="B62" s="64"/>
      <c r="C62" s="65"/>
      <c r="D62" s="61" t="str">
        <f t="shared" si="10"/>
        <v/>
      </c>
      <c r="E62" s="100" t="s">
        <v>10</v>
      </c>
      <c r="F62" s="79"/>
      <c r="G62" s="18">
        <f t="shared" si="12"/>
        <v>0</v>
      </c>
      <c r="H62" s="112" t="e">
        <f t="shared" si="13"/>
        <v>#N/A</v>
      </c>
      <c r="I62" s="22" t="str">
        <f t="shared" si="14"/>
        <v/>
      </c>
    </row>
    <row r="63" spans="1:28">
      <c r="A63" s="123"/>
      <c r="B63" s="64"/>
      <c r="C63" s="65"/>
      <c r="D63" s="61" t="str">
        <f t="shared" si="10"/>
        <v/>
      </c>
      <c r="E63" s="100" t="s">
        <v>11</v>
      </c>
      <c r="F63" s="79"/>
      <c r="G63" s="18">
        <f t="shared" si="12"/>
        <v>0</v>
      </c>
      <c r="H63" s="112" t="e">
        <f t="shared" si="13"/>
        <v>#N/A</v>
      </c>
      <c r="I63" s="22" t="str">
        <f t="shared" si="14"/>
        <v/>
      </c>
    </row>
    <row r="64" spans="1:28">
      <c r="A64" s="123"/>
      <c r="B64" s="64"/>
      <c r="C64" s="65"/>
      <c r="D64" s="61" t="str">
        <f t="shared" si="10"/>
        <v/>
      </c>
      <c r="E64" s="100" t="s">
        <v>12</v>
      </c>
      <c r="F64" s="79"/>
      <c r="G64" s="18">
        <f t="shared" si="12"/>
        <v>0</v>
      </c>
      <c r="H64" s="112" t="e">
        <f t="shared" si="13"/>
        <v>#N/A</v>
      </c>
      <c r="I64" s="22" t="str">
        <f t="shared" si="14"/>
        <v/>
      </c>
    </row>
    <row r="65" spans="1:19" s="6" customFormat="1" ht="15.75" thickBot="1">
      <c r="A65" s="123"/>
      <c r="B65" s="64"/>
      <c r="C65" s="65"/>
      <c r="D65" s="61" t="str">
        <f t="shared" si="10"/>
        <v/>
      </c>
      <c r="E65" s="101"/>
      <c r="F65" s="80"/>
      <c r="G65" s="19">
        <f t="shared" si="12"/>
        <v>0</v>
      </c>
      <c r="H65" s="113" t="e">
        <f t="shared" si="13"/>
        <v>#N/A</v>
      </c>
      <c r="I65" s="82" t="str">
        <f t="shared" si="14"/>
        <v/>
      </c>
    </row>
    <row r="66" spans="1:19" s="6" customFormat="1">
      <c r="A66" s="123"/>
      <c r="B66" s="64"/>
      <c r="C66" s="65"/>
      <c r="D66" s="61" t="str">
        <f t="shared" si="10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0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0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0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0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0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0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0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0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0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Job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5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6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5"/>
        <v/>
      </c>
      <c r="E83" s="100" t="s">
        <v>6</v>
      </c>
      <c r="F83" s="79"/>
      <c r="G83" s="18">
        <f t="shared" ref="G83:G90" si="17">G82-(AB$82/10)</f>
        <v>0</v>
      </c>
      <c r="H83" s="112" t="e">
        <f t="shared" ref="H83:H90" si="18">IF(F83="",NA(),H82-F83)</f>
        <v>#N/A</v>
      </c>
      <c r="I83" s="22" t="str">
        <f t="shared" si="16"/>
        <v/>
      </c>
    </row>
    <row r="84" spans="1:28">
      <c r="A84" s="123"/>
      <c r="B84" s="64"/>
      <c r="C84" s="65"/>
      <c r="D84" s="61" t="str">
        <f t="shared" si="15"/>
        <v/>
      </c>
      <c r="E84" s="100" t="s">
        <v>7</v>
      </c>
      <c r="F84" s="79"/>
      <c r="G84" s="18">
        <f t="shared" si="17"/>
        <v>0</v>
      </c>
      <c r="H84" s="112" t="e">
        <f t="shared" si="18"/>
        <v>#N/A</v>
      </c>
      <c r="I84" s="22" t="str">
        <f t="shared" si="16"/>
        <v/>
      </c>
    </row>
    <row r="85" spans="1:28">
      <c r="A85" s="123"/>
      <c r="B85" s="64"/>
      <c r="C85" s="65"/>
      <c r="D85" s="61" t="str">
        <f t="shared" si="15"/>
        <v/>
      </c>
      <c r="E85" s="100" t="s">
        <v>8</v>
      </c>
      <c r="F85" s="79"/>
      <c r="G85" s="18">
        <f t="shared" si="17"/>
        <v>0</v>
      </c>
      <c r="H85" s="112" t="e">
        <f t="shared" si="18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5"/>
        <v/>
      </c>
      <c r="E86" s="100" t="s">
        <v>9</v>
      </c>
      <c r="F86" s="79"/>
      <c r="G86" s="18">
        <f t="shared" si="17"/>
        <v>0</v>
      </c>
      <c r="H86" s="112" t="e">
        <f t="shared" si="18"/>
        <v>#N/A</v>
      </c>
      <c r="I86" s="22" t="str">
        <f t="shared" ref="I86:I90" si="19">IF(F86="","",G86-H86)</f>
        <v/>
      </c>
    </row>
    <row r="87" spans="1:28">
      <c r="A87" s="123"/>
      <c r="B87" s="64"/>
      <c r="C87" s="65"/>
      <c r="D87" s="61" t="str">
        <f t="shared" si="15"/>
        <v/>
      </c>
      <c r="E87" s="100" t="s">
        <v>10</v>
      </c>
      <c r="F87" s="79"/>
      <c r="G87" s="18">
        <f t="shared" si="17"/>
        <v>0</v>
      </c>
      <c r="H87" s="112" t="e">
        <f t="shared" si="18"/>
        <v>#N/A</v>
      </c>
      <c r="I87" s="22" t="str">
        <f t="shared" si="19"/>
        <v/>
      </c>
    </row>
    <row r="88" spans="1:28">
      <c r="A88" s="123"/>
      <c r="B88" s="64"/>
      <c r="C88" s="65"/>
      <c r="D88" s="61" t="str">
        <f t="shared" si="15"/>
        <v/>
      </c>
      <c r="E88" s="100" t="s">
        <v>11</v>
      </c>
      <c r="F88" s="79"/>
      <c r="G88" s="18">
        <f t="shared" si="17"/>
        <v>0</v>
      </c>
      <c r="H88" s="112" t="e">
        <f t="shared" si="18"/>
        <v>#N/A</v>
      </c>
      <c r="I88" s="22" t="str">
        <f t="shared" si="19"/>
        <v/>
      </c>
    </row>
    <row r="89" spans="1:28">
      <c r="A89" s="123"/>
      <c r="B89" s="64"/>
      <c r="C89" s="65"/>
      <c r="D89" s="61" t="str">
        <f t="shared" si="15"/>
        <v/>
      </c>
      <c r="E89" s="100" t="s">
        <v>12</v>
      </c>
      <c r="F89" s="79"/>
      <c r="G89" s="18">
        <f t="shared" si="17"/>
        <v>0</v>
      </c>
      <c r="H89" s="112" t="e">
        <f t="shared" si="18"/>
        <v>#N/A</v>
      </c>
      <c r="I89" s="22" t="str">
        <f t="shared" si="19"/>
        <v/>
      </c>
    </row>
    <row r="90" spans="1:28" s="6" customFormat="1" ht="15.75" thickBot="1">
      <c r="A90" s="123"/>
      <c r="B90" s="64"/>
      <c r="C90" s="65"/>
      <c r="D90" s="61" t="str">
        <f t="shared" si="15"/>
        <v/>
      </c>
      <c r="E90" s="101"/>
      <c r="F90" s="80"/>
      <c r="G90" s="19">
        <f t="shared" si="17"/>
        <v>0</v>
      </c>
      <c r="H90" s="113" t="e">
        <f t="shared" si="18"/>
        <v>#N/A</v>
      </c>
      <c r="I90" s="82" t="str">
        <f t="shared" si="19"/>
        <v/>
      </c>
    </row>
    <row r="91" spans="1:28" s="6" customFormat="1">
      <c r="A91" s="123"/>
      <c r="B91" s="64"/>
      <c r="C91" s="65"/>
      <c r="D91" s="61" t="str">
        <f t="shared" si="15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5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5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5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5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5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5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5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5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5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0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1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0"/>
        <v/>
      </c>
      <c r="E108" s="8" t="s">
        <v>6</v>
      </c>
      <c r="F108" s="32"/>
      <c r="G108" s="18">
        <f t="shared" ref="G108:G115" si="22">(G107-(AB$7/10))</f>
        <v>0</v>
      </c>
      <c r="H108" s="29"/>
      <c r="I108" s="22" t="str">
        <f t="shared" si="21"/>
        <v/>
      </c>
    </row>
    <row r="109" spans="1:28" hidden="1">
      <c r="A109" s="123"/>
      <c r="B109" s="56"/>
      <c r="C109" s="32"/>
      <c r="D109" s="10" t="str">
        <f t="shared" si="20"/>
        <v/>
      </c>
      <c r="E109" s="8" t="s">
        <v>7</v>
      </c>
      <c r="F109" s="32"/>
      <c r="G109" s="18">
        <f t="shared" si="22"/>
        <v>0</v>
      </c>
      <c r="H109" s="29"/>
      <c r="I109" s="22" t="str">
        <f t="shared" si="21"/>
        <v/>
      </c>
    </row>
    <row r="110" spans="1:28" hidden="1">
      <c r="A110" s="123"/>
      <c r="B110" s="56"/>
      <c r="C110" s="32"/>
      <c r="D110" s="10" t="str">
        <f t="shared" si="20"/>
        <v/>
      </c>
      <c r="E110" s="8" t="s">
        <v>8</v>
      </c>
      <c r="F110" s="32"/>
      <c r="G110" s="18">
        <f t="shared" si="22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0"/>
        <v/>
      </c>
      <c r="E111" s="8" t="s">
        <v>9</v>
      </c>
      <c r="F111" s="32"/>
      <c r="G111" s="18">
        <f t="shared" si="22"/>
        <v>0</v>
      </c>
      <c r="H111" s="29"/>
      <c r="I111" s="22" t="str">
        <f t="shared" ref="I111:I115" si="23">IF(F111="","",G111-H111)</f>
        <v/>
      </c>
    </row>
    <row r="112" spans="1:28" hidden="1">
      <c r="A112" s="123"/>
      <c r="B112" s="56"/>
      <c r="C112" s="32"/>
      <c r="D112" s="10" t="str">
        <f t="shared" si="20"/>
        <v/>
      </c>
      <c r="E112" s="8" t="s">
        <v>10</v>
      </c>
      <c r="F112" s="32"/>
      <c r="G112" s="18">
        <f t="shared" si="22"/>
        <v>0</v>
      </c>
      <c r="H112" s="29"/>
      <c r="I112" s="22" t="str">
        <f t="shared" si="23"/>
        <v/>
      </c>
    </row>
    <row r="113" spans="1:19" hidden="1">
      <c r="A113" s="123"/>
      <c r="B113" s="56"/>
      <c r="C113" s="32"/>
      <c r="D113" s="10" t="str">
        <f t="shared" si="20"/>
        <v/>
      </c>
      <c r="E113" s="8" t="s">
        <v>11</v>
      </c>
      <c r="F113" s="32"/>
      <c r="G113" s="18">
        <f t="shared" si="22"/>
        <v>0</v>
      </c>
      <c r="H113" s="29"/>
      <c r="I113" s="22" t="str">
        <f t="shared" si="23"/>
        <v/>
      </c>
    </row>
    <row r="114" spans="1:19" hidden="1">
      <c r="A114" s="123"/>
      <c r="B114" s="56"/>
      <c r="C114" s="32"/>
      <c r="D114" s="10" t="str">
        <f t="shared" si="20"/>
        <v/>
      </c>
      <c r="E114" s="8" t="s">
        <v>12</v>
      </c>
      <c r="F114" s="32"/>
      <c r="G114" s="18">
        <f t="shared" si="22"/>
        <v>0</v>
      </c>
      <c r="H114" s="29"/>
      <c r="I114" s="22" t="str">
        <f t="shared" si="23"/>
        <v/>
      </c>
    </row>
    <row r="115" spans="1:19" s="6" customFormat="1" ht="15.75" hidden="1" thickBot="1">
      <c r="A115" s="123"/>
      <c r="B115" s="56"/>
      <c r="C115" s="32"/>
      <c r="D115" s="10" t="str">
        <f t="shared" si="20"/>
        <v/>
      </c>
      <c r="E115" s="30"/>
      <c r="F115" s="32"/>
      <c r="G115" s="19">
        <f t="shared" si="22"/>
        <v>0</v>
      </c>
      <c r="H115" s="29"/>
      <c r="I115" s="22" t="str">
        <f t="shared" si="23"/>
        <v/>
      </c>
    </row>
    <row r="116" spans="1:19" s="6" customFormat="1" hidden="1">
      <c r="A116" s="123"/>
      <c r="B116" s="56"/>
      <c r="C116" s="32"/>
      <c r="D116" s="10" t="str">
        <f t="shared" si="20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0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0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0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0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0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0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0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0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0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4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5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4"/>
        <v/>
      </c>
      <c r="E133" s="8" t="s">
        <v>6</v>
      </c>
      <c r="F133" s="32"/>
      <c r="G133" s="18">
        <f t="shared" ref="G133:G140" si="26">(G132-(AB$7/10))</f>
        <v>0</v>
      </c>
      <c r="H133" s="29"/>
      <c r="I133" s="22" t="str">
        <f t="shared" si="25"/>
        <v/>
      </c>
    </row>
    <row r="134" spans="1:28" hidden="1">
      <c r="A134" s="123"/>
      <c r="B134" s="56"/>
      <c r="C134" s="32"/>
      <c r="D134" s="10" t="str">
        <f t="shared" si="24"/>
        <v/>
      </c>
      <c r="E134" s="8" t="s">
        <v>7</v>
      </c>
      <c r="F134" s="32"/>
      <c r="G134" s="18">
        <f t="shared" si="26"/>
        <v>0</v>
      </c>
      <c r="H134" s="29"/>
      <c r="I134" s="22" t="str">
        <f t="shared" si="25"/>
        <v/>
      </c>
    </row>
    <row r="135" spans="1:28" hidden="1">
      <c r="A135" s="123"/>
      <c r="B135" s="56"/>
      <c r="C135" s="32"/>
      <c r="D135" s="10" t="str">
        <f t="shared" si="24"/>
        <v/>
      </c>
      <c r="E135" s="8" t="s">
        <v>8</v>
      </c>
      <c r="F135" s="32"/>
      <c r="G135" s="18">
        <f t="shared" si="26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4"/>
        <v/>
      </c>
      <c r="E136" s="8" t="s">
        <v>9</v>
      </c>
      <c r="F136" s="32"/>
      <c r="G136" s="18">
        <f t="shared" si="26"/>
        <v>0</v>
      </c>
      <c r="H136" s="29"/>
      <c r="I136" s="22" t="str">
        <f t="shared" ref="I136:I140" si="27">IF(F136="","",G136-H136)</f>
        <v/>
      </c>
    </row>
    <row r="137" spans="1:28" hidden="1">
      <c r="A137" s="123"/>
      <c r="B137" s="56"/>
      <c r="C137" s="32"/>
      <c r="D137" s="10" t="str">
        <f t="shared" si="24"/>
        <v/>
      </c>
      <c r="E137" s="8" t="s">
        <v>10</v>
      </c>
      <c r="F137" s="32"/>
      <c r="G137" s="18">
        <f t="shared" si="26"/>
        <v>0</v>
      </c>
      <c r="H137" s="29"/>
      <c r="I137" s="22" t="str">
        <f t="shared" si="27"/>
        <v/>
      </c>
    </row>
    <row r="138" spans="1:28" hidden="1">
      <c r="A138" s="123"/>
      <c r="B138" s="56"/>
      <c r="C138" s="32"/>
      <c r="D138" s="10" t="str">
        <f t="shared" si="24"/>
        <v/>
      </c>
      <c r="E138" s="8" t="s">
        <v>11</v>
      </c>
      <c r="F138" s="32"/>
      <c r="G138" s="18">
        <f t="shared" si="26"/>
        <v>0</v>
      </c>
      <c r="H138" s="29"/>
      <c r="I138" s="22" t="str">
        <f t="shared" si="27"/>
        <v/>
      </c>
    </row>
    <row r="139" spans="1:28" hidden="1">
      <c r="A139" s="123"/>
      <c r="B139" s="56"/>
      <c r="C139" s="32"/>
      <c r="D139" s="10" t="str">
        <f t="shared" si="24"/>
        <v/>
      </c>
      <c r="E139" s="8" t="s">
        <v>12</v>
      </c>
      <c r="F139" s="32"/>
      <c r="G139" s="18">
        <f t="shared" si="26"/>
        <v>0</v>
      </c>
      <c r="H139" s="29"/>
      <c r="I139" s="22" t="str">
        <f t="shared" si="27"/>
        <v/>
      </c>
    </row>
    <row r="140" spans="1:28" s="6" customFormat="1" ht="15.75" hidden="1" thickBot="1">
      <c r="A140" s="123"/>
      <c r="B140" s="56"/>
      <c r="C140" s="32"/>
      <c r="D140" s="10" t="str">
        <f t="shared" si="24"/>
        <v/>
      </c>
      <c r="E140" s="30"/>
      <c r="F140" s="32"/>
      <c r="G140" s="19">
        <f t="shared" si="26"/>
        <v>0</v>
      </c>
      <c r="H140" s="29"/>
      <c r="I140" s="22" t="str">
        <f t="shared" si="27"/>
        <v/>
      </c>
    </row>
    <row r="141" spans="1:28" s="6" customFormat="1" hidden="1">
      <c r="A141" s="123"/>
      <c r="B141" s="56"/>
      <c r="C141" s="32"/>
      <c r="D141" s="10" t="str">
        <f t="shared" si="24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4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4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4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4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4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4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4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4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4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8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29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8"/>
        <v/>
      </c>
      <c r="E158" s="8" t="s">
        <v>6</v>
      </c>
      <c r="F158" s="32"/>
      <c r="G158" s="18">
        <f t="shared" ref="G158:G165" si="30">(G157-(AB$7/10))</f>
        <v>0</v>
      </c>
      <c r="H158" s="29"/>
      <c r="I158" s="22" t="str">
        <f t="shared" si="29"/>
        <v/>
      </c>
    </row>
    <row r="159" spans="1:28" hidden="1">
      <c r="A159" s="123"/>
      <c r="B159" s="56"/>
      <c r="C159" s="32"/>
      <c r="D159" s="10" t="str">
        <f t="shared" si="28"/>
        <v/>
      </c>
      <c r="E159" s="8" t="s">
        <v>7</v>
      </c>
      <c r="F159" s="32"/>
      <c r="G159" s="18">
        <f t="shared" si="30"/>
        <v>0</v>
      </c>
      <c r="H159" s="29"/>
      <c r="I159" s="22" t="str">
        <f t="shared" si="29"/>
        <v/>
      </c>
    </row>
    <row r="160" spans="1:28" hidden="1">
      <c r="A160" s="123"/>
      <c r="B160" s="56"/>
      <c r="C160" s="32"/>
      <c r="D160" s="10" t="str">
        <f t="shared" si="28"/>
        <v/>
      </c>
      <c r="E160" s="8" t="s">
        <v>8</v>
      </c>
      <c r="F160" s="32"/>
      <c r="G160" s="18">
        <f t="shared" si="30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8"/>
        <v/>
      </c>
      <c r="E161" s="8" t="s">
        <v>9</v>
      </c>
      <c r="F161" s="32"/>
      <c r="G161" s="18">
        <f t="shared" si="30"/>
        <v>0</v>
      </c>
      <c r="H161" s="29"/>
      <c r="I161" s="22" t="str">
        <f t="shared" ref="I161:I165" si="31">IF(F161="","",G161-H161)</f>
        <v/>
      </c>
    </row>
    <row r="162" spans="1:19" hidden="1">
      <c r="A162" s="123"/>
      <c r="B162" s="56"/>
      <c r="C162" s="32"/>
      <c r="D162" s="10" t="str">
        <f t="shared" si="28"/>
        <v/>
      </c>
      <c r="E162" s="8" t="s">
        <v>10</v>
      </c>
      <c r="F162" s="32"/>
      <c r="G162" s="18">
        <f t="shared" si="30"/>
        <v>0</v>
      </c>
      <c r="H162" s="29"/>
      <c r="I162" s="22" t="str">
        <f t="shared" si="31"/>
        <v/>
      </c>
    </row>
    <row r="163" spans="1:19" hidden="1">
      <c r="A163" s="123"/>
      <c r="B163" s="56"/>
      <c r="C163" s="32"/>
      <c r="D163" s="10" t="str">
        <f t="shared" si="28"/>
        <v/>
      </c>
      <c r="E163" s="8" t="s">
        <v>11</v>
      </c>
      <c r="F163" s="32"/>
      <c r="G163" s="18">
        <f t="shared" si="30"/>
        <v>0</v>
      </c>
      <c r="H163" s="29"/>
      <c r="I163" s="22" t="str">
        <f t="shared" si="31"/>
        <v/>
      </c>
    </row>
    <row r="164" spans="1:19" hidden="1">
      <c r="A164" s="123"/>
      <c r="B164" s="56"/>
      <c r="C164" s="32"/>
      <c r="D164" s="10" t="str">
        <f t="shared" si="28"/>
        <v/>
      </c>
      <c r="E164" s="8" t="s">
        <v>12</v>
      </c>
      <c r="F164" s="32"/>
      <c r="G164" s="18">
        <f t="shared" si="30"/>
        <v>0</v>
      </c>
      <c r="H164" s="29"/>
      <c r="I164" s="22" t="str">
        <f t="shared" si="31"/>
        <v/>
      </c>
    </row>
    <row r="165" spans="1:19" s="6" customFormat="1" ht="15.75" hidden="1" thickBot="1">
      <c r="A165" s="123"/>
      <c r="B165" s="56"/>
      <c r="C165" s="32"/>
      <c r="D165" s="10" t="str">
        <f t="shared" si="28"/>
        <v/>
      </c>
      <c r="E165" s="30"/>
      <c r="F165" s="32"/>
      <c r="G165" s="19">
        <f t="shared" si="30"/>
        <v>0</v>
      </c>
      <c r="H165" s="29"/>
      <c r="I165" s="22" t="str">
        <f t="shared" si="31"/>
        <v/>
      </c>
    </row>
    <row r="166" spans="1:19" s="6" customFormat="1" hidden="1">
      <c r="A166" s="123"/>
      <c r="B166" s="56"/>
      <c r="C166" s="32"/>
      <c r="D166" s="10" t="str">
        <f t="shared" si="28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8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8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8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8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8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8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8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8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8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2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3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2"/>
        <v/>
      </c>
      <c r="E183" s="8" t="s">
        <v>6</v>
      </c>
      <c r="F183" s="32"/>
      <c r="G183" s="18">
        <f t="shared" ref="G183:G190" si="34">(G182-(AB$7/10))</f>
        <v>0</v>
      </c>
      <c r="H183" s="29"/>
      <c r="I183" s="22" t="str">
        <f t="shared" si="33"/>
        <v/>
      </c>
    </row>
    <row r="184" spans="1:28" hidden="1">
      <c r="A184" s="123"/>
      <c r="B184" s="56"/>
      <c r="C184" s="32"/>
      <c r="D184" s="10" t="str">
        <f t="shared" si="32"/>
        <v/>
      </c>
      <c r="E184" s="8" t="s">
        <v>7</v>
      </c>
      <c r="F184" s="32"/>
      <c r="G184" s="18">
        <f t="shared" si="34"/>
        <v>0</v>
      </c>
      <c r="H184" s="29"/>
      <c r="I184" s="22" t="str">
        <f t="shared" si="33"/>
        <v/>
      </c>
    </row>
    <row r="185" spans="1:28" hidden="1">
      <c r="A185" s="123"/>
      <c r="B185" s="56"/>
      <c r="C185" s="32"/>
      <c r="D185" s="10" t="str">
        <f t="shared" si="32"/>
        <v/>
      </c>
      <c r="E185" s="8" t="s">
        <v>8</v>
      </c>
      <c r="F185" s="32"/>
      <c r="G185" s="18">
        <f t="shared" si="34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2"/>
        <v/>
      </c>
      <c r="E186" s="8" t="s">
        <v>9</v>
      </c>
      <c r="F186" s="32"/>
      <c r="G186" s="18">
        <f t="shared" si="34"/>
        <v>0</v>
      </c>
      <c r="H186" s="29"/>
      <c r="I186" s="22" t="str">
        <f t="shared" ref="I186:I190" si="35">IF(F186="","",G186-H186)</f>
        <v/>
      </c>
    </row>
    <row r="187" spans="1:28" hidden="1">
      <c r="A187" s="123"/>
      <c r="B187" s="56"/>
      <c r="C187" s="32"/>
      <c r="D187" s="10" t="str">
        <f t="shared" si="32"/>
        <v/>
      </c>
      <c r="E187" s="8" t="s">
        <v>10</v>
      </c>
      <c r="F187" s="32"/>
      <c r="G187" s="18">
        <f t="shared" si="34"/>
        <v>0</v>
      </c>
      <c r="H187" s="29"/>
      <c r="I187" s="22" t="str">
        <f t="shared" si="35"/>
        <v/>
      </c>
    </row>
    <row r="188" spans="1:28" hidden="1">
      <c r="A188" s="123"/>
      <c r="B188" s="56"/>
      <c r="C188" s="32"/>
      <c r="D188" s="10" t="str">
        <f t="shared" si="32"/>
        <v/>
      </c>
      <c r="E188" s="8" t="s">
        <v>11</v>
      </c>
      <c r="F188" s="32"/>
      <c r="G188" s="18">
        <f t="shared" si="34"/>
        <v>0</v>
      </c>
      <c r="H188" s="29"/>
      <c r="I188" s="22" t="str">
        <f t="shared" si="35"/>
        <v/>
      </c>
    </row>
    <row r="189" spans="1:28" hidden="1">
      <c r="A189" s="123"/>
      <c r="B189" s="56"/>
      <c r="C189" s="32"/>
      <c r="D189" s="10" t="str">
        <f t="shared" si="32"/>
        <v/>
      </c>
      <c r="E189" s="8" t="s">
        <v>12</v>
      </c>
      <c r="F189" s="32"/>
      <c r="G189" s="18">
        <f t="shared" si="34"/>
        <v>0</v>
      </c>
      <c r="H189" s="29"/>
      <c r="I189" s="22" t="str">
        <f t="shared" si="35"/>
        <v/>
      </c>
    </row>
    <row r="190" spans="1:28" s="6" customFormat="1" ht="15.75" hidden="1" thickBot="1">
      <c r="A190" s="123"/>
      <c r="B190" s="56"/>
      <c r="C190" s="32"/>
      <c r="D190" s="10" t="str">
        <f t="shared" si="32"/>
        <v/>
      </c>
      <c r="E190" s="30"/>
      <c r="F190" s="32"/>
      <c r="G190" s="19">
        <f t="shared" si="34"/>
        <v>0</v>
      </c>
      <c r="H190" s="29"/>
      <c r="I190" s="22" t="str">
        <f t="shared" si="35"/>
        <v/>
      </c>
    </row>
    <row r="191" spans="1:28" s="6" customFormat="1" hidden="1">
      <c r="A191" s="123"/>
      <c r="B191" s="56"/>
      <c r="C191" s="32"/>
      <c r="D191" s="10" t="str">
        <f t="shared" si="32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2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2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2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2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2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2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2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2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2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xvn/PT1t86ipXh07UY5/VWwAL57DEVu00IGRe94wB6FwctxoZqu3x+u4z1x2QMeZThugk4tyivlyO11wjVMUxQ==" saltValue="qFB9vj91rMyi6N3vsbukzA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122" priority="21" operator="lessThan">
      <formula>0</formula>
    </cfRule>
  </conditionalFormatting>
  <conditionalFormatting sqref="E19:H20">
    <cfRule type="cellIs" dxfId="121" priority="20" operator="notEqual">
      <formula>""""""</formula>
    </cfRule>
  </conditionalFormatting>
  <conditionalFormatting sqref="I28:I40">
    <cfRule type="cellIs" dxfId="120" priority="19" operator="lessThan">
      <formula>0</formula>
    </cfRule>
  </conditionalFormatting>
  <conditionalFormatting sqref="E44:H45">
    <cfRule type="cellIs" dxfId="119" priority="18" operator="notEqual">
      <formula>""""""</formula>
    </cfRule>
  </conditionalFormatting>
  <conditionalFormatting sqref="I53:I65">
    <cfRule type="cellIs" dxfId="118" priority="17" operator="lessThan">
      <formula>0</formula>
    </cfRule>
  </conditionalFormatting>
  <conditionalFormatting sqref="E69:H70">
    <cfRule type="cellIs" dxfId="117" priority="16" operator="notEqual">
      <formula>""""""</formula>
    </cfRule>
  </conditionalFormatting>
  <conditionalFormatting sqref="I78:I90">
    <cfRule type="cellIs" dxfId="116" priority="15" operator="lessThan">
      <formula>0</formula>
    </cfRule>
  </conditionalFormatting>
  <conditionalFormatting sqref="E94:H95">
    <cfRule type="cellIs" dxfId="115" priority="14" operator="notEqual">
      <formula>""""""</formula>
    </cfRule>
  </conditionalFormatting>
  <conditionalFormatting sqref="I103:I115">
    <cfRule type="cellIs" dxfId="114" priority="13" operator="lessThan">
      <formula>0</formula>
    </cfRule>
  </conditionalFormatting>
  <conditionalFormatting sqref="E119:H120">
    <cfRule type="cellIs" dxfId="113" priority="12" operator="notEqual">
      <formula>""""""</formula>
    </cfRule>
  </conditionalFormatting>
  <conditionalFormatting sqref="I128:I140">
    <cfRule type="cellIs" dxfId="112" priority="11" operator="lessThan">
      <formula>0</formula>
    </cfRule>
  </conditionalFormatting>
  <conditionalFormatting sqref="E144:H145">
    <cfRule type="cellIs" dxfId="111" priority="10" operator="notEqual">
      <formula>""""""</formula>
    </cfRule>
  </conditionalFormatting>
  <conditionalFormatting sqref="I153:I165">
    <cfRule type="cellIs" dxfId="110" priority="9" operator="lessThan">
      <formula>0</formula>
    </cfRule>
  </conditionalFormatting>
  <conditionalFormatting sqref="E169:H170">
    <cfRule type="cellIs" dxfId="109" priority="8" operator="notEqual">
      <formula>""""""</formula>
    </cfRule>
  </conditionalFormatting>
  <conditionalFormatting sqref="I178:I190">
    <cfRule type="cellIs" dxfId="108" priority="7" operator="lessThan">
      <formula>0</formula>
    </cfRule>
  </conditionalFormatting>
  <conditionalFormatting sqref="E194:H195">
    <cfRule type="cellIs" dxfId="107" priority="6" operator="notEqual">
      <formula>""""""</formula>
    </cfRule>
  </conditionalFormatting>
  <conditionalFormatting sqref="H7:H15">
    <cfRule type="containsErrors" dxfId="106" priority="5">
      <formula>ISERROR(H7)</formula>
    </cfRule>
  </conditionalFormatting>
  <conditionalFormatting sqref="H32:H40">
    <cfRule type="containsErrors" dxfId="105" priority="3">
      <formula>ISERROR(H32)</formula>
    </cfRule>
  </conditionalFormatting>
  <conditionalFormatting sqref="H57:H65">
    <cfRule type="containsErrors" dxfId="104" priority="2">
      <formula>ISERROR(H57)</formula>
    </cfRule>
  </conditionalFormatting>
  <conditionalFormatting sqref="H82:H90">
    <cfRule type="containsErrors" dxfId="103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75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I37" sqref="I37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49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Tim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Tim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0</v>
      </c>
      <c r="H32" s="112">
        <f>IF(F32="",NA(),H31-F32)</f>
        <v>0</v>
      </c>
      <c r="I32" s="22">
        <f t="shared" ref="I32:I34" si="7">IF(F32="","",G32-H32)</f>
        <v>0</v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/>
      <c r="G33" s="18">
        <f t="shared" ref="G33:G40" si="8">G32-(AB$32/10)</f>
        <v>0</v>
      </c>
      <c r="H33" s="112" t="e">
        <f t="shared" ref="H33:H40" si="9">IF(F33="",NA(),H32-F33)</f>
        <v>#N/A</v>
      </c>
      <c r="I33" s="22" t="str">
        <f t="shared" si="7"/>
        <v/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>
        <v>0</v>
      </c>
      <c r="G34" s="18">
        <f t="shared" si="8"/>
        <v>0</v>
      </c>
      <c r="H34" s="112" t="e">
        <f t="shared" si="9"/>
        <v>#N/A</v>
      </c>
      <c r="I34" s="22" t="e">
        <f t="shared" si="7"/>
        <v>#N/A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>
        <v>0</v>
      </c>
      <c r="G35" s="18">
        <f t="shared" si="8"/>
        <v>0</v>
      </c>
      <c r="H35" s="112" t="e">
        <f t="shared" si="9"/>
        <v>#N/A</v>
      </c>
      <c r="I35" s="22" t="e">
        <f>IF(F35="","",G35-H35)</f>
        <v>#N/A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>
        <v>0</v>
      </c>
      <c r="G36" s="18">
        <f t="shared" si="8"/>
        <v>0</v>
      </c>
      <c r="H36" s="112" t="e">
        <f t="shared" si="9"/>
        <v>#N/A</v>
      </c>
      <c r="I36" s="22" t="e">
        <f t="shared" ref="I36:I40" si="10">IF(F36="","",G36-H36)</f>
        <v>#N/A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>
        <v>0</v>
      </c>
      <c r="G37" s="18">
        <f t="shared" si="8"/>
        <v>0</v>
      </c>
      <c r="H37" s="112" t="e">
        <f t="shared" si="9"/>
        <v>#N/A</v>
      </c>
      <c r="I37" s="22" t="e">
        <f t="shared" si="10"/>
        <v>#N/A</v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Tim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Tim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8nh8ZC3xOonwbwIU3e8zmN455hCwhtNrVn63/Pm5W08++2ihfKy7v2phdN0oixcbw3h73iD4rIHTNsoAO1Dp6A==" saltValue="/5UGl0MTk2BuwXstf0wxnQ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102" priority="21" operator="lessThan">
      <formula>0</formula>
    </cfRule>
  </conditionalFormatting>
  <conditionalFormatting sqref="E19:H20">
    <cfRule type="cellIs" dxfId="101" priority="20" operator="notEqual">
      <formula>""""""</formula>
    </cfRule>
  </conditionalFormatting>
  <conditionalFormatting sqref="I28:I40">
    <cfRule type="cellIs" dxfId="100" priority="19" operator="lessThan">
      <formula>0</formula>
    </cfRule>
  </conditionalFormatting>
  <conditionalFormatting sqref="E44:H45">
    <cfRule type="cellIs" dxfId="99" priority="18" operator="notEqual">
      <formula>""""""</formula>
    </cfRule>
  </conditionalFormatting>
  <conditionalFormatting sqref="I53:I65">
    <cfRule type="cellIs" dxfId="98" priority="17" operator="lessThan">
      <formula>0</formula>
    </cfRule>
  </conditionalFormatting>
  <conditionalFormatting sqref="E69:H70">
    <cfRule type="cellIs" dxfId="97" priority="16" operator="notEqual">
      <formula>""""""</formula>
    </cfRule>
  </conditionalFormatting>
  <conditionalFormatting sqref="I78:I90">
    <cfRule type="cellIs" dxfId="96" priority="15" operator="lessThan">
      <formula>0</formula>
    </cfRule>
  </conditionalFormatting>
  <conditionalFormatting sqref="E94:H95">
    <cfRule type="cellIs" dxfId="95" priority="14" operator="notEqual">
      <formula>""""""</formula>
    </cfRule>
  </conditionalFormatting>
  <conditionalFormatting sqref="I103:I115">
    <cfRule type="cellIs" dxfId="94" priority="13" operator="lessThan">
      <formula>0</formula>
    </cfRule>
  </conditionalFormatting>
  <conditionalFormatting sqref="E119:H120">
    <cfRule type="cellIs" dxfId="93" priority="12" operator="notEqual">
      <formula>""""""</formula>
    </cfRule>
  </conditionalFormatting>
  <conditionalFormatting sqref="I128:I140">
    <cfRule type="cellIs" dxfId="92" priority="11" operator="lessThan">
      <formula>0</formula>
    </cfRule>
  </conditionalFormatting>
  <conditionalFormatting sqref="E144:H145">
    <cfRule type="cellIs" dxfId="91" priority="10" operator="notEqual">
      <formula>""""""</formula>
    </cfRule>
  </conditionalFormatting>
  <conditionalFormatting sqref="I153:I165">
    <cfRule type="cellIs" dxfId="90" priority="9" operator="lessThan">
      <formula>0</formula>
    </cfRule>
  </conditionalFormatting>
  <conditionalFormatting sqref="E169:H170">
    <cfRule type="cellIs" dxfId="89" priority="8" operator="notEqual">
      <formula>""""""</formula>
    </cfRule>
  </conditionalFormatting>
  <conditionalFormatting sqref="I178:I190">
    <cfRule type="cellIs" dxfId="88" priority="7" operator="lessThan">
      <formula>0</formula>
    </cfRule>
  </conditionalFormatting>
  <conditionalFormatting sqref="E194:H195">
    <cfRule type="cellIs" dxfId="87" priority="6" operator="notEqual">
      <formula>""""""</formula>
    </cfRule>
  </conditionalFormatting>
  <conditionalFormatting sqref="H7:H15">
    <cfRule type="containsErrors" dxfId="86" priority="5">
      <formula>ISERROR(H7)</formula>
    </cfRule>
  </conditionalFormatting>
  <conditionalFormatting sqref="B78">
    <cfRule type="containsErrors" dxfId="85" priority="4">
      <formula>ISERROR(B78)</formula>
    </cfRule>
  </conditionalFormatting>
  <conditionalFormatting sqref="H32:H40">
    <cfRule type="containsErrors" dxfId="84" priority="3">
      <formula>ISERROR(H32)</formula>
    </cfRule>
  </conditionalFormatting>
  <conditionalFormatting sqref="H57:H65">
    <cfRule type="containsErrors" dxfId="83" priority="2">
      <formula>ISERROR(H57)</formula>
    </cfRule>
  </conditionalFormatting>
  <conditionalFormatting sqref="H82:H90">
    <cfRule type="containsErrors" dxfId="82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69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C31" sqref="C31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50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Jorrit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7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Jorrit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/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78">
        <v>0</v>
      </c>
      <c r="G31" s="17">
        <f>AB32-(AB$32/10)</f>
        <v>0</v>
      </c>
      <c r="H31" s="20">
        <f>AB32-F31</f>
        <v>0</v>
      </c>
      <c r="I31" s="21">
        <f>G31-H31</f>
        <v>0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79">
        <v>0</v>
      </c>
      <c r="G32" s="18">
        <f>G31-(AB$32/10)</f>
        <v>0</v>
      </c>
      <c r="H32" s="112">
        <f>IF(F32="",NA(),H31-F32)</f>
        <v>0</v>
      </c>
      <c r="I32" s="22">
        <f t="shared" ref="I32:I34" si="7">IF(F32="","",G32-H32)</f>
        <v>0</v>
      </c>
      <c r="AA32" t="s">
        <v>3</v>
      </c>
      <c r="AB32">
        <f>SUM(C31:C50)</f>
        <v>0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79">
        <v>0</v>
      </c>
      <c r="G33" s="18">
        <f t="shared" ref="G33:G40" si="8">G32-(AB$32/10)</f>
        <v>0</v>
      </c>
      <c r="H33" s="112">
        <f t="shared" ref="H33:H40" si="9">IF(F33="",NA(),H32-F33)</f>
        <v>0</v>
      </c>
      <c r="I33" s="22">
        <f t="shared" si="7"/>
        <v>0</v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79">
        <v>0</v>
      </c>
      <c r="G34" s="18">
        <f t="shared" si="8"/>
        <v>0</v>
      </c>
      <c r="H34" s="112">
        <f t="shared" si="9"/>
        <v>0</v>
      </c>
      <c r="I34" s="22">
        <f t="shared" si="7"/>
        <v>0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79">
        <v>0</v>
      </c>
      <c r="G35" s="18">
        <f t="shared" si="8"/>
        <v>0</v>
      </c>
      <c r="H35" s="112">
        <f t="shared" si="9"/>
        <v>0</v>
      </c>
      <c r="I35" s="22">
        <f>IF(F35="","",G35-H35)</f>
        <v>0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79">
        <v>0</v>
      </c>
      <c r="G36" s="18">
        <f t="shared" si="8"/>
        <v>0</v>
      </c>
      <c r="H36" s="112">
        <f t="shared" si="9"/>
        <v>0</v>
      </c>
      <c r="I36" s="22">
        <f t="shared" ref="I36:I40" si="10">IF(F36="","",G36-H36)</f>
        <v>0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79"/>
      <c r="G37" s="18">
        <f t="shared" si="8"/>
        <v>0</v>
      </c>
      <c r="H37" s="112" t="e">
        <f t="shared" si="9"/>
        <v>#N/A</v>
      </c>
      <c r="I37" s="22" t="str">
        <f t="shared" si="10"/>
        <v/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0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0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Jorrit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Jorrit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algorithmName="SHA-512" hashValue="3QFFbtGEbCHYGMqo/GvN7bd+eVxTgx5V/Uw8XTKQiagR817YDusZAVF7TSel31DIMwQLg9YKK7HIDr+t+eelJw==" saltValue="oerxcGxAZyiyKhaazHw30w==" spinCount="100000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15">
    <cfRule type="cellIs" dxfId="81" priority="21" operator="lessThan">
      <formula>0</formula>
    </cfRule>
  </conditionalFormatting>
  <conditionalFormatting sqref="E19:H20">
    <cfRule type="cellIs" dxfId="80" priority="20" operator="notEqual">
      <formula>""""""</formula>
    </cfRule>
  </conditionalFormatting>
  <conditionalFormatting sqref="I28:I40">
    <cfRule type="cellIs" dxfId="79" priority="19" operator="lessThan">
      <formula>0</formula>
    </cfRule>
  </conditionalFormatting>
  <conditionalFormatting sqref="E44:H45">
    <cfRule type="cellIs" dxfId="78" priority="18" operator="notEqual">
      <formula>""""""</formula>
    </cfRule>
  </conditionalFormatting>
  <conditionalFormatting sqref="I53:I65">
    <cfRule type="cellIs" dxfId="77" priority="17" operator="lessThan">
      <formula>0</formula>
    </cfRule>
  </conditionalFormatting>
  <conditionalFormatting sqref="E69:H70">
    <cfRule type="cellIs" dxfId="76" priority="16" operator="notEqual">
      <formula>""""""</formula>
    </cfRule>
  </conditionalFormatting>
  <conditionalFormatting sqref="I78:I90">
    <cfRule type="cellIs" dxfId="75" priority="15" operator="lessThan">
      <formula>0</formula>
    </cfRule>
  </conditionalFormatting>
  <conditionalFormatting sqref="E94:H95">
    <cfRule type="cellIs" dxfId="74" priority="14" operator="notEqual">
      <formula>""""""</formula>
    </cfRule>
  </conditionalFormatting>
  <conditionalFormatting sqref="I103:I115">
    <cfRule type="cellIs" dxfId="73" priority="13" operator="lessThan">
      <formula>0</formula>
    </cfRule>
  </conditionalFormatting>
  <conditionalFormatting sqref="E119:H120">
    <cfRule type="cellIs" dxfId="72" priority="12" operator="notEqual">
      <formula>""""""</formula>
    </cfRule>
  </conditionalFormatting>
  <conditionalFormatting sqref="I128:I140">
    <cfRule type="cellIs" dxfId="71" priority="11" operator="lessThan">
      <formula>0</formula>
    </cfRule>
  </conditionalFormatting>
  <conditionalFormatting sqref="E144:H145">
    <cfRule type="cellIs" dxfId="70" priority="10" operator="notEqual">
      <formula>""""""</formula>
    </cfRule>
  </conditionalFormatting>
  <conditionalFormatting sqref="I153:I165">
    <cfRule type="cellIs" dxfId="69" priority="9" operator="lessThan">
      <formula>0</formula>
    </cfRule>
  </conditionalFormatting>
  <conditionalFormatting sqref="E169:H170">
    <cfRule type="cellIs" dxfId="68" priority="8" operator="notEqual">
      <formula>""""""</formula>
    </cfRule>
  </conditionalFormatting>
  <conditionalFormatting sqref="I178:I190">
    <cfRule type="cellIs" dxfId="67" priority="7" operator="lessThan">
      <formula>0</formula>
    </cfRule>
  </conditionalFormatting>
  <conditionalFormatting sqref="E194:H195">
    <cfRule type="cellIs" dxfId="66" priority="6" operator="notEqual">
      <formula>""""""</formula>
    </cfRule>
  </conditionalFormatting>
  <conditionalFormatting sqref="H7:H15">
    <cfRule type="containsErrors" dxfId="65" priority="5">
      <formula>ISERROR(H7)</formula>
    </cfRule>
  </conditionalFormatting>
  <conditionalFormatting sqref="H32:H40">
    <cfRule type="containsErrors" dxfId="64" priority="3">
      <formula>ISERROR(H32)</formula>
    </cfRule>
  </conditionalFormatting>
  <conditionalFormatting sqref="H57:H65">
    <cfRule type="containsErrors" dxfId="63" priority="2">
      <formula>ISERROR(H57)</formula>
    </cfRule>
  </conditionalFormatting>
  <conditionalFormatting sqref="H82:H90">
    <cfRule type="containsErrors" dxfId="62" priority="1">
      <formula>ISERROR(H82)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00"/>
  <sheetViews>
    <sheetView showGridLines="0" zoomScaleNormal="100" workbookViewId="0">
      <pane xSplit="13" ySplit="5" topLeftCell="N204" activePane="bottomRight" state="frozen"/>
      <selection activeCell="B76" sqref="B76:L77"/>
      <selection pane="topRight" activeCell="B76" sqref="B76:L77"/>
      <selection pane="bottomLeft" activeCell="B76" sqref="B76:L77"/>
      <selection pane="bottomRight" activeCell="H38" sqref="H38"/>
    </sheetView>
  </sheetViews>
  <sheetFormatPr defaultRowHeight="15"/>
  <cols>
    <col min="1" max="1" width="7.28515625" style="1" bestFit="1" customWidth="1"/>
    <col min="2" max="2" width="13.42578125" customWidth="1"/>
    <col min="3" max="3" width="7.5703125" customWidth="1"/>
    <col min="4" max="4" width="5.7109375" hidden="1" customWidth="1"/>
    <col min="5" max="5" width="11.28515625" bestFit="1" customWidth="1"/>
    <col min="6" max="6" width="7.85546875" bestFit="1" customWidth="1"/>
    <col min="7" max="7" width="7.71093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71093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7109375" customWidth="1"/>
    <col min="34" max="34" width="14.85546875" bestFit="1" customWidth="1"/>
  </cols>
  <sheetData>
    <row r="1" spans="1:35">
      <c r="A1" s="43"/>
      <c r="B1" s="119" t="s">
        <v>51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44"/>
      <c r="S1" s="44"/>
    </row>
    <row r="2" spans="1:35" ht="16.5" thickBot="1">
      <c r="A2" s="43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44"/>
      <c r="S2" s="44"/>
      <c r="AF2" s="87" t="s">
        <v>42</v>
      </c>
    </row>
    <row r="3" spans="1:35">
      <c r="A3" s="43"/>
      <c r="B3" s="44"/>
      <c r="C3" s="44"/>
      <c r="D3" s="44"/>
      <c r="E3" s="44"/>
      <c r="F3" s="44"/>
      <c r="G3" s="120" t="s">
        <v>20</v>
      </c>
      <c r="H3" s="121"/>
      <c r="I3" s="45"/>
      <c r="J3" s="44"/>
      <c r="K3" s="44"/>
      <c r="L3" s="44"/>
      <c r="M3" s="44"/>
      <c r="S3" s="44"/>
    </row>
    <row r="4" spans="1:35" ht="49.15" customHeight="1" thickBot="1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7" t="s">
        <v>33</v>
      </c>
      <c r="AE4" s="87" t="str">
        <f>B1</f>
        <v>Gino</v>
      </c>
      <c r="AF4" s="86" t="s">
        <v>41</v>
      </c>
      <c r="AG4" s="85">
        <f ca="1">TODAY()</f>
        <v>42333</v>
      </c>
    </row>
    <row r="5" spans="1:35" ht="43.9" customHeight="1" thickBot="1">
      <c r="A5" s="43"/>
      <c r="B5" s="54" t="s">
        <v>0</v>
      </c>
      <c r="C5" s="55" t="s">
        <v>30</v>
      </c>
      <c r="D5" s="37" t="s">
        <v>19</v>
      </c>
      <c r="E5" s="38"/>
      <c r="F5" s="71" t="s">
        <v>31</v>
      </c>
      <c r="G5" s="97" t="s">
        <v>16</v>
      </c>
      <c r="H5" s="98" t="s">
        <v>32</v>
      </c>
      <c r="I5" s="74" t="s">
        <v>21</v>
      </c>
      <c r="J5" s="44"/>
      <c r="K5" s="44"/>
      <c r="L5" s="44"/>
      <c r="M5" s="44"/>
      <c r="S5" s="44"/>
      <c r="AD5" s="88" t="s">
        <v>38</v>
      </c>
      <c r="AE5" s="89" t="str">
        <f>H18</f>
        <v>Gemiddeld # uren per dag:</v>
      </c>
      <c r="AF5" s="89" t="str">
        <f>E19</f>
        <v/>
      </c>
      <c r="AG5" s="89" t="str">
        <f>E20</f>
        <v/>
      </c>
      <c r="AH5" s="89" t="s">
        <v>40</v>
      </c>
      <c r="AI5" s="90" t="s">
        <v>39</v>
      </c>
    </row>
    <row r="6" spans="1:35" ht="14.45" customHeight="1">
      <c r="A6" s="122" t="s">
        <v>1</v>
      </c>
      <c r="B6" s="33"/>
      <c r="C6" s="63"/>
      <c r="D6" s="60" t="str">
        <f>IF(C6&lt;&gt;"",IF(AND(C6&lt;&gt;1,C6&lt;&gt;2,C6&lt;&gt;3,C6&lt;&gt;5,C6&lt;&gt;8,C6&lt;&gt;13,C6&lt;&gt;20,C6&lt;&gt;40,C6&lt;&gt;100),"Fout",""),"")</f>
        <v/>
      </c>
      <c r="E6" s="99" t="s">
        <v>4</v>
      </c>
      <c r="F6" s="108"/>
      <c r="G6" s="104">
        <f>AB7-(AB$7/10)</f>
        <v>0</v>
      </c>
      <c r="H6" s="20">
        <f>AB7-F6</f>
        <v>0</v>
      </c>
      <c r="I6" s="21">
        <f>G6-H6</f>
        <v>0</v>
      </c>
      <c r="AD6" s="91" t="s">
        <v>34</v>
      </c>
      <c r="AE6" s="83">
        <f>I18</f>
        <v>0</v>
      </c>
      <c r="AF6" s="84" t="str">
        <f>I19</f>
        <v/>
      </c>
      <c r="AG6" s="84" t="str">
        <f>I20</f>
        <v/>
      </c>
      <c r="AH6" s="84" t="str">
        <f>IF(AF6="","",IF(AF6&lt;AG6,"Te weinig","Keurig"))</f>
        <v/>
      </c>
      <c r="AI6" s="92" t="str">
        <f>H25</f>
        <v/>
      </c>
    </row>
    <row r="7" spans="1:35">
      <c r="A7" s="123"/>
      <c r="B7" s="34"/>
      <c r="C7" s="65"/>
      <c r="D7" s="61" t="str">
        <f t="shared" ref="D7:D25" si="0">IF(C7&lt;&gt;"",IF(AND(C7&lt;&gt;1,C7&lt;&gt;2,C7&lt;&gt;3,C7&lt;&gt;5,C7&lt;&gt;8,C7&lt;&gt;13,C7&lt;&gt;20,C7&lt;&gt;40,C7&lt;&gt;100),"Fout",""),"")</f>
        <v/>
      </c>
      <c r="E7" s="100" t="s">
        <v>5</v>
      </c>
      <c r="F7" s="108"/>
      <c r="G7" s="105">
        <f>(G6-(AB$7/10))</f>
        <v>0</v>
      </c>
      <c r="H7" s="112" t="e">
        <f>IF(F7="",NA(),H6-F7)</f>
        <v>#N/A</v>
      </c>
      <c r="I7" s="22" t="str">
        <f t="shared" ref="I7:I9" si="1">IF(F7="","",G7-H7)</f>
        <v/>
      </c>
      <c r="AA7" t="s">
        <v>3</v>
      </c>
      <c r="AB7">
        <f>SUM(C6:C25)</f>
        <v>0</v>
      </c>
      <c r="AD7" s="91" t="s">
        <v>35</v>
      </c>
      <c r="AE7" s="83">
        <f>I43</f>
        <v>0.8</v>
      </c>
      <c r="AF7" s="83" t="str">
        <f>I44</f>
        <v/>
      </c>
      <c r="AG7" s="83" t="str">
        <f>I45</f>
        <v/>
      </c>
      <c r="AH7" s="84" t="str">
        <f t="shared" ref="AH7:AH9" si="2">IF(AF7="","",IF(AF7&lt;AG7,"Te weinig","Keurig"))</f>
        <v/>
      </c>
      <c r="AI7" s="92" t="str">
        <f>H50</f>
        <v/>
      </c>
    </row>
    <row r="8" spans="1:35">
      <c r="A8" s="123"/>
      <c r="B8" s="64"/>
      <c r="C8" s="65"/>
      <c r="D8" s="61" t="str">
        <f t="shared" si="0"/>
        <v/>
      </c>
      <c r="E8" s="100" t="s">
        <v>6</v>
      </c>
      <c r="F8" s="108"/>
      <c r="G8" s="105">
        <f t="shared" ref="G8:G15" si="3">(G7-(AB$7/10))</f>
        <v>0</v>
      </c>
      <c r="H8" s="112" t="e">
        <f t="shared" ref="H8:H15" si="4">IF(F8="",NA(),H7-F8)</f>
        <v>#N/A</v>
      </c>
      <c r="I8" s="22" t="str">
        <f t="shared" si="1"/>
        <v/>
      </c>
      <c r="AD8" s="91" t="s">
        <v>36</v>
      </c>
      <c r="AE8" s="83">
        <f>I68</f>
        <v>0</v>
      </c>
      <c r="AF8" s="83" t="str">
        <f>I69</f>
        <v/>
      </c>
      <c r="AG8" s="83" t="str">
        <f>I70</f>
        <v/>
      </c>
      <c r="AH8" s="84" t="str">
        <f t="shared" si="2"/>
        <v/>
      </c>
      <c r="AI8" s="92" t="str">
        <f>H75</f>
        <v/>
      </c>
    </row>
    <row r="9" spans="1:35" ht="15.75" thickBot="1">
      <c r="A9" s="123"/>
      <c r="B9" s="64"/>
      <c r="C9" s="65"/>
      <c r="D9" s="61" t="str">
        <f t="shared" si="0"/>
        <v/>
      </c>
      <c r="E9" s="100" t="s">
        <v>7</v>
      </c>
      <c r="F9" s="108"/>
      <c r="G9" s="105">
        <f t="shared" si="3"/>
        <v>0</v>
      </c>
      <c r="H9" s="112" t="e">
        <f t="shared" si="4"/>
        <v>#N/A</v>
      </c>
      <c r="I9" s="22" t="str">
        <f t="shared" si="1"/>
        <v/>
      </c>
      <c r="AD9" s="93" t="s">
        <v>37</v>
      </c>
      <c r="AE9" s="94">
        <f>I93</f>
        <v>0</v>
      </c>
      <c r="AF9" s="94" t="str">
        <f>I94</f>
        <v/>
      </c>
      <c r="AG9" s="94" t="str">
        <f>I95</f>
        <v/>
      </c>
      <c r="AH9" s="95" t="str">
        <f t="shared" si="2"/>
        <v/>
      </c>
      <c r="AI9" s="96" t="str">
        <f>H100</f>
        <v/>
      </c>
    </row>
    <row r="10" spans="1:35">
      <c r="A10" s="123"/>
      <c r="B10" s="64"/>
      <c r="C10" s="65"/>
      <c r="D10" s="61" t="str">
        <f t="shared" si="0"/>
        <v/>
      </c>
      <c r="E10" s="100" t="s">
        <v>8</v>
      </c>
      <c r="F10" s="108"/>
      <c r="G10" s="105">
        <f t="shared" si="3"/>
        <v>0</v>
      </c>
      <c r="H10" s="112" t="e">
        <f t="shared" si="4"/>
        <v>#N/A</v>
      </c>
      <c r="I10" s="22" t="str">
        <f>IF(F10="","",G10-H10)</f>
        <v/>
      </c>
    </row>
    <row r="11" spans="1:35">
      <c r="A11" s="123"/>
      <c r="B11" s="64"/>
      <c r="C11" s="65"/>
      <c r="D11" s="61" t="str">
        <f t="shared" si="0"/>
        <v/>
      </c>
      <c r="E11" s="100" t="s">
        <v>9</v>
      </c>
      <c r="F11" s="108"/>
      <c r="G11" s="105">
        <f t="shared" si="3"/>
        <v>0</v>
      </c>
      <c r="H11" s="112" t="e">
        <f t="shared" si="4"/>
        <v>#N/A</v>
      </c>
      <c r="I11" s="22" t="str">
        <f t="shared" ref="I11:I15" si="5">IF(F11="","",G11-H11)</f>
        <v/>
      </c>
    </row>
    <row r="12" spans="1:35">
      <c r="A12" s="123"/>
      <c r="B12" s="64"/>
      <c r="C12" s="65"/>
      <c r="D12" s="61" t="str">
        <f t="shared" si="0"/>
        <v/>
      </c>
      <c r="E12" s="100" t="s">
        <v>10</v>
      </c>
      <c r="F12" s="108"/>
      <c r="G12" s="105">
        <f t="shared" si="3"/>
        <v>0</v>
      </c>
      <c r="H12" s="112" t="e">
        <f t="shared" si="4"/>
        <v>#N/A</v>
      </c>
      <c r="I12" s="22" t="str">
        <f t="shared" si="5"/>
        <v/>
      </c>
    </row>
    <row r="13" spans="1:35">
      <c r="A13" s="123"/>
      <c r="B13" s="64"/>
      <c r="C13" s="65"/>
      <c r="D13" s="61" t="str">
        <f t="shared" si="0"/>
        <v/>
      </c>
      <c r="E13" s="100" t="s">
        <v>11</v>
      </c>
      <c r="F13" s="108"/>
      <c r="G13" s="105">
        <f t="shared" si="3"/>
        <v>0</v>
      </c>
      <c r="H13" s="112" t="e">
        <f t="shared" si="4"/>
        <v>#N/A</v>
      </c>
      <c r="I13" s="22" t="str">
        <f t="shared" si="5"/>
        <v/>
      </c>
    </row>
    <row r="14" spans="1:35">
      <c r="A14" s="123"/>
      <c r="B14" s="64"/>
      <c r="C14" s="65"/>
      <c r="D14" s="61" t="str">
        <f t="shared" si="0"/>
        <v/>
      </c>
      <c r="E14" s="100" t="s">
        <v>12</v>
      </c>
      <c r="F14" s="108"/>
      <c r="G14" s="105">
        <f t="shared" si="3"/>
        <v>0</v>
      </c>
      <c r="H14" s="112" t="e">
        <f t="shared" si="4"/>
        <v>#N/A</v>
      </c>
      <c r="I14" s="22" t="str">
        <f t="shared" si="5"/>
        <v/>
      </c>
    </row>
    <row r="15" spans="1:35" s="6" customFormat="1" ht="15.75" thickBot="1">
      <c r="A15" s="123"/>
      <c r="B15" s="64"/>
      <c r="C15" s="65"/>
      <c r="D15" s="61" t="str">
        <f t="shared" si="0"/>
        <v/>
      </c>
      <c r="E15" s="101"/>
      <c r="F15" s="109"/>
      <c r="G15" s="106">
        <f t="shared" si="3"/>
        <v>0</v>
      </c>
      <c r="H15" s="113" t="e">
        <f t="shared" si="4"/>
        <v>#N/A</v>
      </c>
      <c r="I15" s="82" t="str">
        <f t="shared" si="5"/>
        <v/>
      </c>
    </row>
    <row r="16" spans="1:35" s="6" customFormat="1">
      <c r="A16" s="123"/>
      <c r="B16" s="64"/>
      <c r="C16" s="65"/>
      <c r="D16" s="61" t="str">
        <f t="shared" si="0"/>
        <v/>
      </c>
      <c r="E16" s="46"/>
      <c r="F16" s="47"/>
      <c r="G16" s="47"/>
      <c r="H16" s="47"/>
      <c r="I16" s="50"/>
    </row>
    <row r="17" spans="1:28" s="6" customFormat="1" ht="15.75" thickBot="1">
      <c r="A17" s="123"/>
      <c r="B17" s="64"/>
      <c r="C17" s="65"/>
      <c r="D17" s="61" t="str">
        <f t="shared" si="0"/>
        <v/>
      </c>
      <c r="E17" s="46"/>
      <c r="F17" s="47"/>
      <c r="G17" s="47"/>
      <c r="H17" s="47"/>
      <c r="I17" s="50"/>
    </row>
    <row r="18" spans="1:28" s="6" customFormat="1" ht="15.75">
      <c r="A18" s="123"/>
      <c r="B18" s="64"/>
      <c r="C18" s="65"/>
      <c r="D18" s="61" t="str">
        <f t="shared" si="0"/>
        <v/>
      </c>
      <c r="E18" s="13"/>
      <c r="F18" s="14"/>
      <c r="G18" s="14"/>
      <c r="H18" s="15" t="s">
        <v>43</v>
      </c>
      <c r="I18" s="28">
        <f>AB7/10</f>
        <v>0</v>
      </c>
    </row>
    <row r="19" spans="1:28" s="6" customFormat="1" ht="15.75">
      <c r="A19" s="123"/>
      <c r="B19" s="64"/>
      <c r="C19" s="65"/>
      <c r="D19" s="61" t="str">
        <f t="shared" si="0"/>
        <v/>
      </c>
      <c r="E19" s="125" t="str">
        <f>IF(F15&lt;&gt;"","# Uren afgetikt aan het eind van de sprint:","")</f>
        <v/>
      </c>
      <c r="F19" s="126"/>
      <c r="G19" s="126"/>
      <c r="H19" s="126"/>
      <c r="I19" s="12" t="str">
        <f>IF(F15&lt;&gt;"",SUM(F6:F15),"")</f>
        <v/>
      </c>
    </row>
    <row r="20" spans="1:28" s="6" customFormat="1" ht="16.5" thickBot="1">
      <c r="A20" s="123"/>
      <c r="B20" s="64"/>
      <c r="C20" s="65"/>
      <c r="D20" s="61" t="str">
        <f t="shared" si="0"/>
        <v/>
      </c>
      <c r="E20" s="127" t="str">
        <f>IF(F15&lt;&gt;"","Dit moesten er zijn:","")</f>
        <v/>
      </c>
      <c r="F20" s="128"/>
      <c r="G20" s="128"/>
      <c r="H20" s="128"/>
      <c r="I20" s="16" t="str">
        <f>IF(F15&lt;&gt;"",AB7,"")</f>
        <v/>
      </c>
    </row>
    <row r="21" spans="1:28" s="6" customFormat="1">
      <c r="A21" s="123"/>
      <c r="B21" s="64"/>
      <c r="C21" s="65"/>
      <c r="D21" s="61" t="str">
        <f t="shared" si="0"/>
        <v/>
      </c>
      <c r="E21" s="46"/>
      <c r="F21" s="47"/>
      <c r="G21" s="47"/>
      <c r="H21" s="47"/>
      <c r="I21" s="51" t="str">
        <f>IF(F15="","",IF(I19&lt;I20,"Dus te weinig.","Keurig"))</f>
        <v/>
      </c>
    </row>
    <row r="22" spans="1:28" s="6" customFormat="1">
      <c r="A22" s="123"/>
      <c r="B22" s="64"/>
      <c r="C22" s="65"/>
      <c r="D22" s="61" t="str">
        <f t="shared" si="0"/>
        <v/>
      </c>
      <c r="E22" s="46"/>
      <c r="F22" s="47"/>
      <c r="G22" s="47"/>
      <c r="H22" s="47"/>
      <c r="I22" s="50"/>
    </row>
    <row r="23" spans="1:28" s="6" customFormat="1">
      <c r="A23" s="123"/>
      <c r="B23" s="64"/>
      <c r="C23" s="65"/>
      <c r="D23" s="61" t="str">
        <f t="shared" si="0"/>
        <v/>
      </c>
      <c r="E23" s="46"/>
      <c r="F23" s="47"/>
      <c r="G23" s="47"/>
      <c r="H23" s="47"/>
      <c r="I23" s="50"/>
    </row>
    <row r="24" spans="1:28" s="6" customFormat="1" ht="15.75" thickBot="1">
      <c r="A24" s="123"/>
      <c r="B24" s="64"/>
      <c r="C24" s="65"/>
      <c r="D24" s="61" t="str">
        <f t="shared" si="0"/>
        <v/>
      </c>
      <c r="E24" s="46"/>
      <c r="F24" s="47"/>
      <c r="G24" s="47"/>
      <c r="H24" s="47"/>
      <c r="I24" s="50"/>
    </row>
    <row r="25" spans="1:28" s="2" customFormat="1" ht="15.75" thickBot="1">
      <c r="A25" s="124"/>
      <c r="B25" s="66"/>
      <c r="C25" s="67"/>
      <c r="D25" s="62" t="str">
        <f t="shared" si="0"/>
        <v/>
      </c>
      <c r="E25" s="24" t="s">
        <v>53</v>
      </c>
      <c r="F25" s="25"/>
      <c r="G25" s="25"/>
      <c r="H25" s="26" t="str">
        <f>I19</f>
        <v/>
      </c>
      <c r="I25" s="27"/>
    </row>
    <row r="26" spans="1:28">
      <c r="A26" s="43"/>
      <c r="B26" s="119" t="str">
        <f>B1</f>
        <v>Gino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"/>
      <c r="N26" s="44"/>
      <c r="O26" s="44"/>
      <c r="P26" s="44"/>
      <c r="Q26" s="44"/>
      <c r="R26" s="44"/>
      <c r="S26" s="44"/>
    </row>
    <row r="27" spans="1:28" ht="15.75" thickBot="1">
      <c r="A27" s="43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44"/>
      <c r="N27" s="44"/>
      <c r="O27" s="44"/>
      <c r="P27" s="44"/>
      <c r="Q27" s="44"/>
      <c r="R27" s="44"/>
      <c r="S27" s="44"/>
    </row>
    <row r="28" spans="1:28">
      <c r="A28" s="43"/>
      <c r="B28" s="44"/>
      <c r="C28" s="44"/>
      <c r="D28" s="44"/>
      <c r="E28" s="44"/>
      <c r="F28" s="44"/>
      <c r="G28" s="120" t="s">
        <v>20</v>
      </c>
      <c r="H28" s="121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8" ht="49.15" customHeight="1" thickBot="1">
      <c r="A29" s="43"/>
      <c r="B29" s="44"/>
      <c r="C29" s="44"/>
      <c r="D29" s="44"/>
      <c r="E29" s="44"/>
      <c r="F29" s="44"/>
      <c r="G29" s="114"/>
      <c r="H29" s="11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8" ht="43.9" customHeight="1" thickBot="1">
      <c r="A30" s="43"/>
      <c r="B30" s="35" t="s">
        <v>0</v>
      </c>
      <c r="C30" s="55" t="s">
        <v>30</v>
      </c>
      <c r="D30" s="37" t="s">
        <v>19</v>
      </c>
      <c r="E30" s="38"/>
      <c r="F30" s="71" t="s">
        <v>31</v>
      </c>
      <c r="G30" s="97" t="s">
        <v>16</v>
      </c>
      <c r="H30" s="98" t="s">
        <v>32</v>
      </c>
      <c r="I30" s="74" t="s">
        <v>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8" ht="14.45" customHeight="1">
      <c r="A31" s="122" t="s">
        <v>23</v>
      </c>
      <c r="B31" s="33"/>
      <c r="C31" s="63">
        <v>8</v>
      </c>
      <c r="D31" s="60" t="str">
        <f>IF(C31&lt;&gt;"",IF(AND(C31&lt;&gt;1,C31&lt;&gt;2,C31&lt;&gt;3,C31&lt;&gt;5,C31&lt;&gt;8,C31&lt;&gt;13,C31&lt;&gt;20,C31&lt;&gt;40,C31&lt;&gt;100),"Fout",""),"")</f>
        <v/>
      </c>
      <c r="E31" s="99" t="s">
        <v>4</v>
      </c>
      <c r="F31" s="107">
        <v>0</v>
      </c>
      <c r="G31" s="17">
        <f>AB32-(AB$32/10)</f>
        <v>7.2</v>
      </c>
      <c r="H31" s="20">
        <f>AB32-F31</f>
        <v>8</v>
      </c>
      <c r="I31" s="21">
        <f>G31-H31</f>
        <v>-0.79999999999999982</v>
      </c>
    </row>
    <row r="32" spans="1:28">
      <c r="A32" s="123"/>
      <c r="B32" s="64"/>
      <c r="C32" s="68"/>
      <c r="D32" s="61" t="str">
        <f t="shared" ref="D32:D50" si="6">IF(C32&lt;&gt;"",IF(AND(C32&lt;&gt;1,C32&lt;&gt;2,C32&lt;&gt;3,C32&lt;&gt;5,C32&lt;&gt;8,C32&lt;&gt;13,C32&lt;&gt;20,C32&lt;&gt;40,C32&lt;&gt;100),"Fout",""),"")</f>
        <v/>
      </c>
      <c r="E32" s="100" t="s">
        <v>5</v>
      </c>
      <c r="F32" s="108">
        <v>0</v>
      </c>
      <c r="G32" s="18">
        <f>G31-(AB$32/10)</f>
        <v>6.4</v>
      </c>
      <c r="H32" s="112">
        <f>IF(F32="",NA(),H31-F32)</f>
        <v>8</v>
      </c>
      <c r="I32" s="22">
        <f t="shared" ref="I32:I34" si="7">IF(F32="","",G32-H32)</f>
        <v>-1.5999999999999996</v>
      </c>
      <c r="AA32" t="s">
        <v>3</v>
      </c>
      <c r="AB32">
        <f>SUM(C31:C50)</f>
        <v>8</v>
      </c>
    </row>
    <row r="33" spans="1:9">
      <c r="A33" s="123"/>
      <c r="B33" s="64"/>
      <c r="C33" s="65"/>
      <c r="D33" s="61" t="str">
        <f t="shared" si="6"/>
        <v/>
      </c>
      <c r="E33" s="100" t="s">
        <v>6</v>
      </c>
      <c r="F33" s="108">
        <v>0</v>
      </c>
      <c r="G33" s="18">
        <f t="shared" ref="G33:G40" si="8">G32-(AB$32/10)</f>
        <v>5.6000000000000005</v>
      </c>
      <c r="H33" s="112">
        <f t="shared" ref="H33:H40" si="9">IF(F33="",NA(),H32-F33)</f>
        <v>8</v>
      </c>
      <c r="I33" s="22">
        <f t="shared" si="7"/>
        <v>-2.3999999999999995</v>
      </c>
    </row>
    <row r="34" spans="1:9">
      <c r="A34" s="123"/>
      <c r="B34" s="64"/>
      <c r="C34" s="65"/>
      <c r="D34" s="61" t="str">
        <f t="shared" si="6"/>
        <v/>
      </c>
      <c r="E34" s="100" t="s">
        <v>7</v>
      </c>
      <c r="F34" s="108">
        <v>0</v>
      </c>
      <c r="G34" s="18">
        <f t="shared" si="8"/>
        <v>4.8000000000000007</v>
      </c>
      <c r="H34" s="112">
        <f t="shared" si="9"/>
        <v>8</v>
      </c>
      <c r="I34" s="22">
        <f t="shared" si="7"/>
        <v>-3.1999999999999993</v>
      </c>
    </row>
    <row r="35" spans="1:9">
      <c r="A35" s="123"/>
      <c r="B35" s="64"/>
      <c r="C35" s="65"/>
      <c r="D35" s="61" t="str">
        <f t="shared" si="6"/>
        <v/>
      </c>
      <c r="E35" s="100" t="s">
        <v>8</v>
      </c>
      <c r="F35" s="108">
        <v>0</v>
      </c>
      <c r="G35" s="18">
        <f t="shared" si="8"/>
        <v>4.0000000000000009</v>
      </c>
      <c r="H35" s="112">
        <f t="shared" si="9"/>
        <v>8</v>
      </c>
      <c r="I35" s="22">
        <f>IF(F35="","",G35-H35)</f>
        <v>-3.9999999999999991</v>
      </c>
    </row>
    <row r="36" spans="1:9">
      <c r="A36" s="123"/>
      <c r="B36" s="64"/>
      <c r="C36" s="65"/>
      <c r="D36" s="61" t="str">
        <f t="shared" si="6"/>
        <v/>
      </c>
      <c r="E36" s="100" t="s">
        <v>9</v>
      </c>
      <c r="F36" s="108">
        <v>5</v>
      </c>
      <c r="G36" s="18">
        <f t="shared" si="8"/>
        <v>3.2000000000000011</v>
      </c>
      <c r="H36" s="112">
        <f t="shared" si="9"/>
        <v>3</v>
      </c>
      <c r="I36" s="22">
        <f t="shared" ref="I36:I40" si="10">IF(F36="","",G36-H36)</f>
        <v>0.20000000000000107</v>
      </c>
    </row>
    <row r="37" spans="1:9">
      <c r="A37" s="123"/>
      <c r="B37" s="64"/>
      <c r="C37" s="65"/>
      <c r="D37" s="61" t="str">
        <f t="shared" si="6"/>
        <v/>
      </c>
      <c r="E37" s="100" t="s">
        <v>10</v>
      </c>
      <c r="F37" s="108">
        <v>0</v>
      </c>
      <c r="G37" s="18">
        <f t="shared" si="8"/>
        <v>2.4000000000000012</v>
      </c>
      <c r="H37" s="112">
        <f t="shared" si="9"/>
        <v>3</v>
      </c>
      <c r="I37" s="22">
        <f t="shared" si="10"/>
        <v>-0.59999999999999876</v>
      </c>
    </row>
    <row r="38" spans="1:9">
      <c r="A38" s="123"/>
      <c r="B38" s="64"/>
      <c r="C38" s="65"/>
      <c r="D38" s="61" t="str">
        <f t="shared" si="6"/>
        <v/>
      </c>
      <c r="E38" s="100" t="s">
        <v>11</v>
      </c>
      <c r="F38" s="79"/>
      <c r="G38" s="18">
        <f t="shared" si="8"/>
        <v>1.6000000000000012</v>
      </c>
      <c r="H38" s="112" t="e">
        <f t="shared" si="9"/>
        <v>#N/A</v>
      </c>
      <c r="I38" s="22" t="str">
        <f t="shared" si="10"/>
        <v/>
      </c>
    </row>
    <row r="39" spans="1:9">
      <c r="A39" s="123"/>
      <c r="B39" s="64"/>
      <c r="C39" s="65"/>
      <c r="D39" s="61" t="str">
        <f t="shared" si="6"/>
        <v/>
      </c>
      <c r="E39" s="100" t="s">
        <v>12</v>
      </c>
      <c r="F39" s="79"/>
      <c r="G39" s="18">
        <f t="shared" si="8"/>
        <v>0.80000000000000115</v>
      </c>
      <c r="H39" s="112" t="e">
        <f t="shared" si="9"/>
        <v>#N/A</v>
      </c>
      <c r="I39" s="22" t="str">
        <f t="shared" si="10"/>
        <v/>
      </c>
    </row>
    <row r="40" spans="1:9" s="6" customFormat="1" ht="15.75" thickBot="1">
      <c r="A40" s="123"/>
      <c r="B40" s="64"/>
      <c r="C40" s="65"/>
      <c r="D40" s="61" t="str">
        <f t="shared" si="6"/>
        <v/>
      </c>
      <c r="E40" s="101"/>
      <c r="F40" s="80"/>
      <c r="G40" s="19">
        <f t="shared" si="8"/>
        <v>1.1102230246251565E-15</v>
      </c>
      <c r="H40" s="113" t="e">
        <f t="shared" si="9"/>
        <v>#N/A</v>
      </c>
      <c r="I40" s="82" t="str">
        <f t="shared" si="10"/>
        <v/>
      </c>
    </row>
    <row r="41" spans="1:9" s="6" customFormat="1">
      <c r="A41" s="123"/>
      <c r="B41" s="64"/>
      <c r="C41" s="65"/>
      <c r="D41" s="61" t="str">
        <f t="shared" si="6"/>
        <v/>
      </c>
      <c r="E41" s="46"/>
      <c r="F41" s="47"/>
      <c r="G41" s="47"/>
      <c r="H41" s="47"/>
      <c r="I41" s="50"/>
    </row>
    <row r="42" spans="1:9" s="6" customFormat="1" ht="15.75" thickBot="1">
      <c r="A42" s="123"/>
      <c r="B42" s="64"/>
      <c r="C42" s="65"/>
      <c r="D42" s="61" t="str">
        <f t="shared" si="6"/>
        <v/>
      </c>
      <c r="E42" s="46"/>
      <c r="F42" s="47"/>
      <c r="G42" s="47"/>
      <c r="H42" s="47"/>
      <c r="I42" s="50"/>
    </row>
    <row r="43" spans="1:9" s="6" customFormat="1" ht="15.75">
      <c r="A43" s="123"/>
      <c r="B43" s="64"/>
      <c r="C43" s="65"/>
      <c r="D43" s="61" t="str">
        <f t="shared" si="6"/>
        <v/>
      </c>
      <c r="E43" s="13"/>
      <c r="F43" s="14"/>
      <c r="G43" s="14"/>
      <c r="H43" s="15" t="s">
        <v>43</v>
      </c>
      <c r="I43" s="28">
        <f>AB32/10</f>
        <v>0.8</v>
      </c>
    </row>
    <row r="44" spans="1:9" s="6" customFormat="1" ht="15.75">
      <c r="A44" s="123"/>
      <c r="B44" s="64"/>
      <c r="C44" s="65"/>
      <c r="D44" s="61" t="str">
        <f t="shared" si="6"/>
        <v/>
      </c>
      <c r="E44" s="125" t="str">
        <f>IF(F40&lt;&gt;"","# Uren afgetikt aan het eind van de sprint:","")</f>
        <v/>
      </c>
      <c r="F44" s="126"/>
      <c r="G44" s="126"/>
      <c r="H44" s="126"/>
      <c r="I44" s="12" t="str">
        <f>IF(F40&lt;&gt;"",SUM(F31:F40),"")</f>
        <v/>
      </c>
    </row>
    <row r="45" spans="1:9" s="6" customFormat="1" ht="16.5" thickBot="1">
      <c r="A45" s="123"/>
      <c r="B45" s="64"/>
      <c r="C45" s="65"/>
      <c r="D45" s="61" t="str">
        <f t="shared" si="6"/>
        <v/>
      </c>
      <c r="E45" s="127" t="str">
        <f>IF(F40&lt;&gt;"","Dit moesten er zijn:","")</f>
        <v/>
      </c>
      <c r="F45" s="128"/>
      <c r="G45" s="128"/>
      <c r="H45" s="128"/>
      <c r="I45" s="16" t="str">
        <f>IF(F40&lt;&gt;"",AB32,"")</f>
        <v/>
      </c>
    </row>
    <row r="46" spans="1:9" s="6" customFormat="1">
      <c r="A46" s="123"/>
      <c r="B46" s="34"/>
      <c r="C46" s="69"/>
      <c r="D46" s="61" t="str">
        <f t="shared" si="6"/>
        <v/>
      </c>
      <c r="E46" s="46"/>
      <c r="F46" s="47"/>
      <c r="G46" s="47"/>
      <c r="H46" s="47"/>
      <c r="I46" s="51" t="str">
        <f>IF(F40="","",IF(I44&lt;I45,"Dus te weinig.","Keurig"))</f>
        <v/>
      </c>
    </row>
    <row r="47" spans="1:9" s="6" customFormat="1">
      <c r="A47" s="123"/>
      <c r="B47" s="34"/>
      <c r="C47" s="65"/>
      <c r="D47" s="61" t="str">
        <f t="shared" si="6"/>
        <v/>
      </c>
      <c r="E47" s="46"/>
      <c r="F47" s="47"/>
      <c r="G47" s="47"/>
      <c r="H47" s="47"/>
      <c r="I47" s="50"/>
    </row>
    <row r="48" spans="1:9" s="6" customFormat="1">
      <c r="A48" s="123"/>
      <c r="B48" s="34"/>
      <c r="C48" s="65"/>
      <c r="D48" s="61" t="str">
        <f t="shared" si="6"/>
        <v/>
      </c>
      <c r="E48" s="46"/>
      <c r="F48" s="47"/>
      <c r="G48" s="47"/>
      <c r="H48" s="47"/>
      <c r="I48" s="50"/>
    </row>
    <row r="49" spans="1:28" s="6" customFormat="1" ht="15.75" thickBot="1">
      <c r="A49" s="123"/>
      <c r="B49" s="34"/>
      <c r="C49" s="65"/>
      <c r="D49" s="61" t="str">
        <f t="shared" si="6"/>
        <v/>
      </c>
      <c r="E49" s="46"/>
      <c r="F49" s="47"/>
      <c r="G49" s="47"/>
      <c r="H49" s="47"/>
      <c r="I49" s="50"/>
    </row>
    <row r="50" spans="1:28" s="2" customFormat="1" ht="15.75" thickBot="1">
      <c r="A50" s="124"/>
      <c r="B50" s="70"/>
      <c r="C50" s="67"/>
      <c r="D50" s="62" t="str">
        <f t="shared" si="6"/>
        <v/>
      </c>
      <c r="E50" s="24" t="s">
        <v>53</v>
      </c>
      <c r="F50" s="25"/>
      <c r="G50" s="25"/>
      <c r="H50" s="26" t="str">
        <f>I44</f>
        <v/>
      </c>
      <c r="I50" s="27"/>
    </row>
    <row r="51" spans="1:28">
      <c r="A51" s="43"/>
      <c r="B51" s="119" t="str">
        <f>B1</f>
        <v>Gino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4"/>
      <c r="N51" s="44"/>
      <c r="O51" s="44"/>
      <c r="P51" s="44"/>
      <c r="Q51" s="44"/>
      <c r="R51" s="44"/>
      <c r="S51" s="44"/>
    </row>
    <row r="52" spans="1:28" ht="15.75" thickBot="1">
      <c r="A52" s="43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4"/>
      <c r="N52" s="44"/>
      <c r="O52" s="44"/>
      <c r="P52" s="44"/>
      <c r="Q52" s="44"/>
      <c r="R52" s="44"/>
      <c r="S52" s="44"/>
    </row>
    <row r="53" spans="1:28">
      <c r="A53" s="43"/>
      <c r="B53" s="44"/>
      <c r="C53" s="44"/>
      <c r="D53" s="44"/>
      <c r="E53" s="44"/>
      <c r="F53" s="44"/>
      <c r="G53" s="120" t="s">
        <v>20</v>
      </c>
      <c r="H53" s="121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28" ht="49.15" customHeight="1" thickBot="1">
      <c r="A54" s="43"/>
      <c r="B54" s="44"/>
      <c r="C54" s="44"/>
      <c r="D54" s="44"/>
      <c r="E54" s="44"/>
      <c r="F54" s="44"/>
      <c r="G54" s="52"/>
      <c r="H54" s="53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28" ht="43.9" customHeight="1" thickBot="1">
      <c r="A55" s="43"/>
      <c r="B55" s="54" t="s">
        <v>0</v>
      </c>
      <c r="C55" s="55" t="s">
        <v>30</v>
      </c>
      <c r="D55" s="37" t="s">
        <v>19</v>
      </c>
      <c r="E55" s="116"/>
      <c r="F55" s="54" t="s">
        <v>31</v>
      </c>
      <c r="G55" s="97" t="s">
        <v>16</v>
      </c>
      <c r="H55" s="98" t="s">
        <v>32</v>
      </c>
      <c r="I55" s="74" t="s">
        <v>21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14.45" customHeight="1">
      <c r="A56" s="122" t="s">
        <v>24</v>
      </c>
      <c r="B56" s="33"/>
      <c r="C56" s="63"/>
      <c r="D56" s="60" t="str">
        <f>IF(C56&lt;&gt;"",IF(AND(C56&lt;&gt;1,C56&lt;&gt;2,C56&lt;&gt;3,C56&lt;&gt;5,C56&lt;&gt;8,C56&lt;&gt;13,C56&lt;&gt;20,C56&lt;&gt;40,C56&lt;&gt;100),"Fout",""),"")</f>
        <v/>
      </c>
      <c r="E56" s="99" t="s">
        <v>4</v>
      </c>
      <c r="F56" s="78"/>
      <c r="G56" s="17">
        <f>AB57-(AB$57/10)</f>
        <v>0</v>
      </c>
      <c r="H56" s="20">
        <f>AB57-F56</f>
        <v>0</v>
      </c>
      <c r="I56" s="21">
        <f>G56-H56</f>
        <v>0</v>
      </c>
    </row>
    <row r="57" spans="1:28">
      <c r="A57" s="123"/>
      <c r="B57" s="64"/>
      <c r="C57" s="65"/>
      <c r="D57" s="61" t="str">
        <f t="shared" ref="D57:D75" si="11">IF(C57&lt;&gt;"",IF(AND(C57&lt;&gt;1,C57&lt;&gt;2,C57&lt;&gt;3,C57&lt;&gt;5,C57&lt;&gt;8,C57&lt;&gt;13,C57&lt;&gt;20,C57&lt;&gt;40,C57&lt;&gt;100),"Fout",""),"")</f>
        <v/>
      </c>
      <c r="E57" s="100" t="s">
        <v>5</v>
      </c>
      <c r="F57" s="79"/>
      <c r="G57" s="18">
        <f>G56-(AB$57/10)</f>
        <v>0</v>
      </c>
      <c r="H57" s="112" t="e">
        <f>IF(F57="",NA(),H56-F57)</f>
        <v>#N/A</v>
      </c>
      <c r="I57" s="22" t="str">
        <f t="shared" ref="I57:I59" si="12">IF(F57="","",G57-H57)</f>
        <v/>
      </c>
      <c r="AA57" t="s">
        <v>3</v>
      </c>
      <c r="AB57">
        <f>SUM(C56:C75)</f>
        <v>0</v>
      </c>
    </row>
    <row r="58" spans="1:28">
      <c r="A58" s="123"/>
      <c r="B58" s="64"/>
      <c r="C58" s="65"/>
      <c r="D58" s="61" t="str">
        <f t="shared" si="11"/>
        <v/>
      </c>
      <c r="E58" s="100" t="s">
        <v>6</v>
      </c>
      <c r="F58" s="79"/>
      <c r="G58" s="18">
        <f t="shared" ref="G58:G65" si="13">G57-(AB$57/10)</f>
        <v>0</v>
      </c>
      <c r="H58" s="112" t="e">
        <f t="shared" ref="H58:H65" si="14">IF(F58="",NA(),H57-F58)</f>
        <v>#N/A</v>
      </c>
      <c r="I58" s="22" t="str">
        <f t="shared" si="12"/>
        <v/>
      </c>
    </row>
    <row r="59" spans="1:28">
      <c r="A59" s="123"/>
      <c r="B59" s="64"/>
      <c r="C59" s="65"/>
      <c r="D59" s="61" t="str">
        <f t="shared" si="11"/>
        <v/>
      </c>
      <c r="E59" s="100" t="s">
        <v>7</v>
      </c>
      <c r="F59" s="79"/>
      <c r="G59" s="18">
        <f t="shared" si="13"/>
        <v>0</v>
      </c>
      <c r="H59" s="112" t="e">
        <f t="shared" si="14"/>
        <v>#N/A</v>
      </c>
      <c r="I59" s="22" t="str">
        <f t="shared" si="12"/>
        <v/>
      </c>
    </row>
    <row r="60" spans="1:28">
      <c r="A60" s="123"/>
      <c r="B60" s="64"/>
      <c r="C60" s="65"/>
      <c r="D60" s="61" t="str">
        <f t="shared" si="11"/>
        <v/>
      </c>
      <c r="E60" s="100" t="s">
        <v>8</v>
      </c>
      <c r="F60" s="79"/>
      <c r="G60" s="18">
        <f t="shared" si="13"/>
        <v>0</v>
      </c>
      <c r="H60" s="112" t="e">
        <f t="shared" si="14"/>
        <v>#N/A</v>
      </c>
      <c r="I60" s="22" t="str">
        <f>IF(F60="","",G60-H60)</f>
        <v/>
      </c>
    </row>
    <row r="61" spans="1:28">
      <c r="A61" s="123"/>
      <c r="B61" s="64"/>
      <c r="C61" s="65"/>
      <c r="D61" s="61" t="str">
        <f t="shared" si="11"/>
        <v/>
      </c>
      <c r="E61" s="100" t="s">
        <v>9</v>
      </c>
      <c r="F61" s="79"/>
      <c r="G61" s="18">
        <f t="shared" si="13"/>
        <v>0</v>
      </c>
      <c r="H61" s="112" t="e">
        <f t="shared" si="14"/>
        <v>#N/A</v>
      </c>
      <c r="I61" s="22" t="str">
        <f t="shared" ref="I61:I65" si="15">IF(F61="","",G61-H61)</f>
        <v/>
      </c>
    </row>
    <row r="62" spans="1:28">
      <c r="A62" s="123"/>
      <c r="B62" s="64"/>
      <c r="C62" s="65"/>
      <c r="D62" s="61" t="str">
        <f t="shared" si="11"/>
        <v/>
      </c>
      <c r="E62" s="100" t="s">
        <v>10</v>
      </c>
      <c r="F62" s="79"/>
      <c r="G62" s="18">
        <f t="shared" si="13"/>
        <v>0</v>
      </c>
      <c r="H62" s="112" t="e">
        <f t="shared" si="14"/>
        <v>#N/A</v>
      </c>
      <c r="I62" s="22" t="str">
        <f t="shared" si="15"/>
        <v/>
      </c>
    </row>
    <row r="63" spans="1:28">
      <c r="A63" s="123"/>
      <c r="B63" s="64"/>
      <c r="C63" s="65"/>
      <c r="D63" s="61" t="str">
        <f t="shared" si="11"/>
        <v/>
      </c>
      <c r="E63" s="100" t="s">
        <v>11</v>
      </c>
      <c r="F63" s="79"/>
      <c r="G63" s="18">
        <f t="shared" si="13"/>
        <v>0</v>
      </c>
      <c r="H63" s="112" t="e">
        <f t="shared" si="14"/>
        <v>#N/A</v>
      </c>
      <c r="I63" s="22" t="str">
        <f t="shared" si="15"/>
        <v/>
      </c>
    </row>
    <row r="64" spans="1:28">
      <c r="A64" s="123"/>
      <c r="B64" s="64"/>
      <c r="C64" s="65"/>
      <c r="D64" s="61" t="str">
        <f t="shared" si="11"/>
        <v/>
      </c>
      <c r="E64" s="100" t="s">
        <v>12</v>
      </c>
      <c r="F64" s="79"/>
      <c r="G64" s="18">
        <f t="shared" si="13"/>
        <v>0</v>
      </c>
      <c r="H64" s="112" t="e">
        <f t="shared" si="14"/>
        <v>#N/A</v>
      </c>
      <c r="I64" s="22" t="str">
        <f t="shared" si="15"/>
        <v/>
      </c>
    </row>
    <row r="65" spans="1:19" s="6" customFormat="1" ht="15.75" thickBot="1">
      <c r="A65" s="123"/>
      <c r="B65" s="64"/>
      <c r="C65" s="65"/>
      <c r="D65" s="61" t="str">
        <f t="shared" si="11"/>
        <v/>
      </c>
      <c r="E65" s="101"/>
      <c r="F65" s="80"/>
      <c r="G65" s="19">
        <f t="shared" si="13"/>
        <v>0</v>
      </c>
      <c r="H65" s="113" t="e">
        <f t="shared" si="14"/>
        <v>#N/A</v>
      </c>
      <c r="I65" s="82" t="str">
        <f t="shared" si="15"/>
        <v/>
      </c>
    </row>
    <row r="66" spans="1:19" s="6" customFormat="1">
      <c r="A66" s="123"/>
      <c r="B66" s="64"/>
      <c r="C66" s="65"/>
      <c r="D66" s="61" t="str">
        <f t="shared" si="11"/>
        <v/>
      </c>
      <c r="E66" s="46"/>
      <c r="F66" s="47"/>
      <c r="G66" s="47"/>
      <c r="H66" s="47"/>
      <c r="I66" s="50"/>
    </row>
    <row r="67" spans="1:19" s="6" customFormat="1" ht="15.75" thickBot="1">
      <c r="A67" s="123"/>
      <c r="B67" s="64"/>
      <c r="C67" s="65"/>
      <c r="D67" s="61" t="str">
        <f t="shared" si="11"/>
        <v/>
      </c>
      <c r="E67" s="46"/>
      <c r="F67" s="47"/>
      <c r="G67" s="47"/>
      <c r="H67" s="47"/>
      <c r="I67" s="50"/>
    </row>
    <row r="68" spans="1:19" s="6" customFormat="1" ht="15.75">
      <c r="A68" s="123"/>
      <c r="B68" s="64"/>
      <c r="C68" s="65"/>
      <c r="D68" s="61" t="str">
        <f t="shared" si="11"/>
        <v/>
      </c>
      <c r="E68" s="13"/>
      <c r="F68" s="14"/>
      <c r="G68" s="14"/>
      <c r="H68" s="15" t="s">
        <v>43</v>
      </c>
      <c r="I68" s="28">
        <f>AB57/10</f>
        <v>0</v>
      </c>
    </row>
    <row r="69" spans="1:19" s="6" customFormat="1" ht="15.75">
      <c r="A69" s="123"/>
      <c r="B69" s="64"/>
      <c r="C69" s="65"/>
      <c r="D69" s="61" t="str">
        <f t="shared" si="11"/>
        <v/>
      </c>
      <c r="E69" s="125" t="str">
        <f>IF(F65&lt;&gt;"","# Uren afgetikt aan het eind van de sprint:","")</f>
        <v/>
      </c>
      <c r="F69" s="126"/>
      <c r="G69" s="126"/>
      <c r="H69" s="126"/>
      <c r="I69" s="12" t="str">
        <f>IF(F65&lt;&gt;"",SUM(F56:F65),"")</f>
        <v/>
      </c>
    </row>
    <row r="70" spans="1:19" s="6" customFormat="1" ht="16.5" thickBot="1">
      <c r="A70" s="123"/>
      <c r="B70" s="64"/>
      <c r="C70" s="65"/>
      <c r="D70" s="61" t="str">
        <f t="shared" si="11"/>
        <v/>
      </c>
      <c r="E70" s="127" t="str">
        <f>IF(F65&lt;&gt;"","Dit moesten er zijn:","")</f>
        <v/>
      </c>
      <c r="F70" s="128"/>
      <c r="G70" s="128"/>
      <c r="H70" s="128"/>
      <c r="I70" s="16" t="str">
        <f>IF(F65&lt;&gt;"",AB57,"")</f>
        <v/>
      </c>
    </row>
    <row r="71" spans="1:19" s="6" customFormat="1">
      <c r="A71" s="123"/>
      <c r="B71" s="64"/>
      <c r="C71" s="65"/>
      <c r="D71" s="61" t="str">
        <f t="shared" si="11"/>
        <v/>
      </c>
      <c r="E71" s="46"/>
      <c r="F71" s="47"/>
      <c r="G71" s="47"/>
      <c r="H71" s="47"/>
      <c r="I71" s="51" t="str">
        <f>IF(F65="","",IF(I69&lt;I70,"Dus te weinig.","Keurig"))</f>
        <v/>
      </c>
    </row>
    <row r="72" spans="1:19" s="6" customFormat="1">
      <c r="A72" s="123"/>
      <c r="B72" s="64"/>
      <c r="C72" s="65"/>
      <c r="D72" s="61" t="str">
        <f t="shared" si="11"/>
        <v/>
      </c>
      <c r="E72" s="46"/>
      <c r="F72" s="47"/>
      <c r="G72" s="47"/>
      <c r="H72" s="47"/>
      <c r="I72" s="50"/>
    </row>
    <row r="73" spans="1:19" s="6" customFormat="1">
      <c r="A73" s="123"/>
      <c r="B73" s="64"/>
      <c r="C73" s="65"/>
      <c r="D73" s="61" t="str">
        <f t="shared" si="11"/>
        <v/>
      </c>
      <c r="E73" s="46"/>
      <c r="F73" s="47"/>
      <c r="G73" s="47"/>
      <c r="H73" s="47"/>
      <c r="I73" s="50"/>
    </row>
    <row r="74" spans="1:19" s="6" customFormat="1" ht="15.75" thickBot="1">
      <c r="A74" s="123"/>
      <c r="B74" s="64"/>
      <c r="C74" s="65"/>
      <c r="D74" s="61" t="str">
        <f t="shared" si="11"/>
        <v/>
      </c>
      <c r="E74" s="46"/>
      <c r="F74" s="47"/>
      <c r="G74" s="47"/>
      <c r="H74" s="47"/>
      <c r="I74" s="50"/>
    </row>
    <row r="75" spans="1:19" s="2" customFormat="1" ht="15.75" thickBot="1">
      <c r="A75" s="124"/>
      <c r="B75" s="66"/>
      <c r="C75" s="67"/>
      <c r="D75" s="62" t="str">
        <f t="shared" si="11"/>
        <v/>
      </c>
      <c r="E75" s="24" t="s">
        <v>53</v>
      </c>
      <c r="F75" s="25"/>
      <c r="G75" s="25"/>
      <c r="H75" s="26" t="str">
        <f>I69</f>
        <v/>
      </c>
      <c r="I75" s="27"/>
    </row>
    <row r="76" spans="1:19">
      <c r="A76" s="43"/>
      <c r="B76" s="119" t="str">
        <f>B1</f>
        <v>Gino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44"/>
      <c r="N76" s="44"/>
      <c r="O76" s="44"/>
      <c r="P76" s="44"/>
      <c r="Q76" s="44"/>
      <c r="R76" s="44"/>
      <c r="S76" s="44"/>
    </row>
    <row r="77" spans="1:19" ht="15.75" thickBot="1">
      <c r="A77" s="43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4"/>
      <c r="G78" s="120" t="s">
        <v>20</v>
      </c>
      <c r="H78" s="121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49.15" customHeight="1" thickBot="1">
      <c r="A79" s="43"/>
      <c r="B79" s="44"/>
      <c r="C79" s="44"/>
      <c r="D79" s="44"/>
      <c r="E79" s="44"/>
      <c r="F79" s="44"/>
      <c r="G79" s="114"/>
      <c r="H79" s="115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43.9" customHeight="1" thickBot="1">
      <c r="A80" s="43"/>
      <c r="B80" s="54" t="s">
        <v>0</v>
      </c>
      <c r="C80" s="55" t="s">
        <v>30</v>
      </c>
      <c r="D80" s="37" t="s">
        <v>19</v>
      </c>
      <c r="E80" s="38"/>
      <c r="F80" s="54" t="s">
        <v>31</v>
      </c>
      <c r="G80" s="97" t="s">
        <v>16</v>
      </c>
      <c r="H80" s="98" t="s">
        <v>32</v>
      </c>
      <c r="I80" s="74" t="s">
        <v>21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28" ht="14.45" customHeight="1">
      <c r="A81" s="122" t="s">
        <v>25</v>
      </c>
      <c r="B81" s="33"/>
      <c r="C81" s="63"/>
      <c r="D81" s="60" t="str">
        <f>IF(C81&lt;&gt;"",IF(AND(C81&lt;&gt;1,C81&lt;&gt;2,C81&lt;&gt;3,C81&lt;&gt;5,C81&lt;&gt;8,C81&lt;&gt;13,C81&lt;&gt;20,C81&lt;&gt;40,C81&lt;&gt;100),"Fout",""),"")</f>
        <v/>
      </c>
      <c r="E81" s="99" t="s">
        <v>4</v>
      </c>
      <c r="F81" s="78"/>
      <c r="G81" s="17">
        <f>AB82-(AB$82/10)</f>
        <v>0</v>
      </c>
      <c r="H81" s="20">
        <f>AB82-F81</f>
        <v>0</v>
      </c>
      <c r="I81" s="21">
        <f>G81-H81</f>
        <v>0</v>
      </c>
    </row>
    <row r="82" spans="1:28">
      <c r="A82" s="123"/>
      <c r="B82" s="64"/>
      <c r="C82" s="65"/>
      <c r="D82" s="61" t="str">
        <f t="shared" ref="D82:D100" si="16">IF(C82&lt;&gt;"",IF(AND(C82&lt;&gt;1,C82&lt;&gt;2,C82&lt;&gt;3,C82&lt;&gt;5,C82&lt;&gt;8,C82&lt;&gt;13,C82&lt;&gt;20,C82&lt;&gt;40,C82&lt;&gt;100),"Fout",""),"")</f>
        <v/>
      </c>
      <c r="E82" s="100" t="s">
        <v>5</v>
      </c>
      <c r="F82" s="79"/>
      <c r="G82" s="18">
        <f>G81-(AB$82/10)</f>
        <v>0</v>
      </c>
      <c r="H82" s="112" t="e">
        <f>IF(F82="",NA(),H81-F82)</f>
        <v>#N/A</v>
      </c>
      <c r="I82" s="22" t="str">
        <f t="shared" ref="I82:I84" si="17">IF(F82="","",G82-H82)</f>
        <v/>
      </c>
      <c r="AA82" t="s">
        <v>3</v>
      </c>
      <c r="AB82">
        <f>SUM(C81:C100)</f>
        <v>0</v>
      </c>
    </row>
    <row r="83" spans="1:28">
      <c r="A83" s="123"/>
      <c r="B83" s="64"/>
      <c r="C83" s="65"/>
      <c r="D83" s="61" t="str">
        <f t="shared" si="16"/>
        <v/>
      </c>
      <c r="E83" s="100" t="s">
        <v>6</v>
      </c>
      <c r="F83" s="79"/>
      <c r="G83" s="18">
        <f t="shared" ref="G83:G90" si="18">G82-(AB$82/10)</f>
        <v>0</v>
      </c>
      <c r="H83" s="112" t="e">
        <f t="shared" ref="H83:H90" si="19">IF(F83="",NA(),H82-F83)</f>
        <v>#N/A</v>
      </c>
      <c r="I83" s="22" t="str">
        <f t="shared" si="17"/>
        <v/>
      </c>
    </row>
    <row r="84" spans="1:28">
      <c r="A84" s="123"/>
      <c r="B84" s="64"/>
      <c r="C84" s="65"/>
      <c r="D84" s="61" t="str">
        <f t="shared" si="16"/>
        <v/>
      </c>
      <c r="E84" s="100" t="s">
        <v>7</v>
      </c>
      <c r="F84" s="79"/>
      <c r="G84" s="18">
        <f t="shared" si="18"/>
        <v>0</v>
      </c>
      <c r="H84" s="112" t="e">
        <f t="shared" si="19"/>
        <v>#N/A</v>
      </c>
      <c r="I84" s="22" t="str">
        <f t="shared" si="17"/>
        <v/>
      </c>
    </row>
    <row r="85" spans="1:28">
      <c r="A85" s="123"/>
      <c r="B85" s="64"/>
      <c r="C85" s="65"/>
      <c r="D85" s="61" t="str">
        <f t="shared" si="16"/>
        <v/>
      </c>
      <c r="E85" s="100" t="s">
        <v>8</v>
      </c>
      <c r="F85" s="79"/>
      <c r="G85" s="18">
        <f t="shared" si="18"/>
        <v>0</v>
      </c>
      <c r="H85" s="112" t="e">
        <f t="shared" si="19"/>
        <v>#N/A</v>
      </c>
      <c r="I85" s="22" t="str">
        <f>IF(F85="","",G85-H85)</f>
        <v/>
      </c>
    </row>
    <row r="86" spans="1:28">
      <c r="A86" s="123"/>
      <c r="B86" s="64"/>
      <c r="C86" s="65"/>
      <c r="D86" s="61" t="str">
        <f t="shared" si="16"/>
        <v/>
      </c>
      <c r="E86" s="100" t="s">
        <v>9</v>
      </c>
      <c r="F86" s="79"/>
      <c r="G86" s="18">
        <f t="shared" si="18"/>
        <v>0</v>
      </c>
      <c r="H86" s="112" t="e">
        <f t="shared" si="19"/>
        <v>#N/A</v>
      </c>
      <c r="I86" s="22" t="str">
        <f t="shared" ref="I86:I90" si="20">IF(F86="","",G86-H86)</f>
        <v/>
      </c>
    </row>
    <row r="87" spans="1:28">
      <c r="A87" s="123"/>
      <c r="B87" s="64"/>
      <c r="C87" s="65"/>
      <c r="D87" s="61" t="str">
        <f t="shared" si="16"/>
        <v/>
      </c>
      <c r="E87" s="100" t="s">
        <v>10</v>
      </c>
      <c r="F87" s="79"/>
      <c r="G87" s="18">
        <f t="shared" si="18"/>
        <v>0</v>
      </c>
      <c r="H87" s="112" t="e">
        <f t="shared" si="19"/>
        <v>#N/A</v>
      </c>
      <c r="I87" s="22" t="str">
        <f t="shared" si="20"/>
        <v/>
      </c>
    </row>
    <row r="88" spans="1:28">
      <c r="A88" s="123"/>
      <c r="B88" s="64"/>
      <c r="C88" s="65"/>
      <c r="D88" s="61" t="str">
        <f t="shared" si="16"/>
        <v/>
      </c>
      <c r="E88" s="100" t="s">
        <v>11</v>
      </c>
      <c r="F88" s="79"/>
      <c r="G88" s="18">
        <f t="shared" si="18"/>
        <v>0</v>
      </c>
      <c r="H88" s="112" t="e">
        <f t="shared" si="19"/>
        <v>#N/A</v>
      </c>
      <c r="I88" s="22" t="str">
        <f t="shared" si="20"/>
        <v/>
      </c>
    </row>
    <row r="89" spans="1:28">
      <c r="A89" s="123"/>
      <c r="B89" s="64"/>
      <c r="C89" s="65"/>
      <c r="D89" s="61" t="str">
        <f t="shared" si="16"/>
        <v/>
      </c>
      <c r="E89" s="100" t="s">
        <v>12</v>
      </c>
      <c r="F89" s="79"/>
      <c r="G89" s="18">
        <f t="shared" si="18"/>
        <v>0</v>
      </c>
      <c r="H89" s="112" t="e">
        <f t="shared" si="19"/>
        <v>#N/A</v>
      </c>
      <c r="I89" s="22" t="str">
        <f t="shared" si="20"/>
        <v/>
      </c>
    </row>
    <row r="90" spans="1:28" s="6" customFormat="1" ht="15.75" thickBot="1">
      <c r="A90" s="123"/>
      <c r="B90" s="64"/>
      <c r="C90" s="65"/>
      <c r="D90" s="61" t="str">
        <f t="shared" si="16"/>
        <v/>
      </c>
      <c r="E90" s="101"/>
      <c r="F90" s="80"/>
      <c r="G90" s="19">
        <f t="shared" si="18"/>
        <v>0</v>
      </c>
      <c r="H90" s="113" t="e">
        <f t="shared" si="19"/>
        <v>#N/A</v>
      </c>
      <c r="I90" s="82" t="str">
        <f t="shared" si="20"/>
        <v/>
      </c>
    </row>
    <row r="91" spans="1:28" s="6" customFormat="1">
      <c r="A91" s="123"/>
      <c r="B91" s="64"/>
      <c r="C91" s="65"/>
      <c r="D91" s="61" t="str">
        <f t="shared" si="16"/>
        <v/>
      </c>
      <c r="E91" s="46"/>
      <c r="F91" s="47"/>
      <c r="G91" s="47"/>
      <c r="H91" s="47"/>
      <c r="I91" s="50"/>
    </row>
    <row r="92" spans="1:28" s="6" customFormat="1" ht="15.75" thickBot="1">
      <c r="A92" s="123"/>
      <c r="B92" s="64"/>
      <c r="C92" s="65"/>
      <c r="D92" s="61" t="str">
        <f t="shared" si="16"/>
        <v/>
      </c>
      <c r="E92" s="46"/>
      <c r="F92" s="47"/>
      <c r="G92" s="47"/>
      <c r="H92" s="47"/>
      <c r="I92" s="50"/>
    </row>
    <row r="93" spans="1:28" s="6" customFormat="1" ht="15.75">
      <c r="A93" s="123"/>
      <c r="B93" s="64"/>
      <c r="C93" s="65"/>
      <c r="D93" s="61" t="str">
        <f t="shared" si="16"/>
        <v/>
      </c>
      <c r="E93" s="13"/>
      <c r="F93" s="14"/>
      <c r="G93" s="14"/>
      <c r="H93" s="15" t="s">
        <v>43</v>
      </c>
      <c r="I93" s="28">
        <f>AB82/10</f>
        <v>0</v>
      </c>
    </row>
    <row r="94" spans="1:28" s="6" customFormat="1" ht="15.75">
      <c r="A94" s="123"/>
      <c r="B94" s="64"/>
      <c r="C94" s="65"/>
      <c r="D94" s="61" t="str">
        <f t="shared" si="16"/>
        <v/>
      </c>
      <c r="E94" s="125" t="str">
        <f>IF(F90&lt;&gt;"","# Uren afgetikt aan het eind van de sprint:","")</f>
        <v/>
      </c>
      <c r="F94" s="126"/>
      <c r="G94" s="126"/>
      <c r="H94" s="126"/>
      <c r="I94" s="12" t="str">
        <f>IF(F90&lt;&gt;"",SUM(F81:F90),"")</f>
        <v/>
      </c>
    </row>
    <row r="95" spans="1:28" s="6" customFormat="1" ht="16.5" thickBot="1">
      <c r="A95" s="123"/>
      <c r="B95" s="64"/>
      <c r="C95" s="65"/>
      <c r="D95" s="61" t="str">
        <f t="shared" si="16"/>
        <v/>
      </c>
      <c r="E95" s="127" t="str">
        <f>IF(F90&lt;&gt;"","Dit moesten er zijn:","")</f>
        <v/>
      </c>
      <c r="F95" s="128"/>
      <c r="G95" s="128"/>
      <c r="H95" s="128"/>
      <c r="I95" s="16" t="str">
        <f>IF(F90&lt;&gt;"",AB82,"")</f>
        <v/>
      </c>
    </row>
    <row r="96" spans="1:28" s="6" customFormat="1">
      <c r="A96" s="123"/>
      <c r="B96" s="64"/>
      <c r="C96" s="65"/>
      <c r="D96" s="61" t="str">
        <f t="shared" si="16"/>
        <v/>
      </c>
      <c r="E96" s="46"/>
      <c r="F96" s="47"/>
      <c r="G96" s="47"/>
      <c r="H96" s="47"/>
      <c r="I96" s="51" t="str">
        <f>IF(F90="","",IF(I94&lt;I95,"Dus te weinig.","Keurig"))</f>
        <v/>
      </c>
    </row>
    <row r="97" spans="1:28" s="6" customFormat="1">
      <c r="A97" s="123"/>
      <c r="B97" s="64"/>
      <c r="C97" s="65"/>
      <c r="D97" s="61" t="str">
        <f t="shared" si="16"/>
        <v/>
      </c>
      <c r="E97" s="46"/>
      <c r="F97" s="47"/>
      <c r="G97" s="47"/>
      <c r="H97" s="47"/>
      <c r="I97" s="50"/>
    </row>
    <row r="98" spans="1:28" s="6" customFormat="1">
      <c r="A98" s="123"/>
      <c r="B98" s="64"/>
      <c r="C98" s="65"/>
      <c r="D98" s="61" t="str">
        <f t="shared" si="16"/>
        <v/>
      </c>
      <c r="E98" s="46"/>
      <c r="F98" s="47"/>
      <c r="G98" s="47"/>
      <c r="H98" s="47"/>
      <c r="I98" s="50"/>
    </row>
    <row r="99" spans="1:28" s="6" customFormat="1" ht="15.75" thickBot="1">
      <c r="A99" s="123"/>
      <c r="B99" s="64"/>
      <c r="C99" s="65"/>
      <c r="D99" s="61" t="str">
        <f t="shared" si="16"/>
        <v/>
      </c>
      <c r="E99" s="46"/>
      <c r="F99" s="47"/>
      <c r="G99" s="47"/>
      <c r="H99" s="47"/>
      <c r="I99" s="50"/>
    </row>
    <row r="100" spans="1:28" s="2" customFormat="1" ht="15.75" thickBot="1">
      <c r="A100" s="124"/>
      <c r="B100" s="66"/>
      <c r="C100" s="67"/>
      <c r="D100" s="62" t="str">
        <f t="shared" si="16"/>
        <v/>
      </c>
      <c r="E100" s="24" t="s">
        <v>53</v>
      </c>
      <c r="F100" s="25"/>
      <c r="G100" s="25"/>
      <c r="H100" s="26" t="str">
        <f>I94</f>
        <v/>
      </c>
      <c r="I100" s="27"/>
    </row>
    <row r="101" spans="1:28" hidden="1">
      <c r="A101" s="43"/>
      <c r="B101" s="119" t="s">
        <v>22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44"/>
      <c r="N101" s="44"/>
      <c r="O101" s="44"/>
      <c r="P101" s="44"/>
      <c r="Q101" s="44"/>
      <c r="R101" s="44"/>
      <c r="S101" s="44"/>
    </row>
    <row r="102" spans="1:28" hidden="1">
      <c r="A102" s="43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44"/>
      <c r="N102" s="44"/>
      <c r="O102" s="44"/>
      <c r="P102" s="44"/>
      <c r="Q102" s="44"/>
      <c r="R102" s="44"/>
      <c r="S102" s="44"/>
    </row>
    <row r="103" spans="1:28" hidden="1">
      <c r="A103" s="43"/>
      <c r="B103" s="44"/>
      <c r="C103" s="44"/>
      <c r="D103" s="44"/>
      <c r="E103" s="44"/>
      <c r="F103" s="44"/>
      <c r="G103" s="120" t="s">
        <v>20</v>
      </c>
      <c r="H103" s="121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28" ht="49.15" hidden="1" customHeight="1" thickBot="1">
      <c r="A104" s="43"/>
      <c r="B104" s="44"/>
      <c r="C104" s="44"/>
      <c r="D104" s="44"/>
      <c r="E104" s="44"/>
      <c r="F104" s="44"/>
      <c r="G104" s="52"/>
      <c r="H104" s="53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28" ht="43.9" hidden="1" customHeight="1" thickBot="1">
      <c r="A105" s="43"/>
      <c r="B105" s="54" t="s">
        <v>0</v>
      </c>
      <c r="C105" s="55" t="s">
        <v>18</v>
      </c>
      <c r="D105" s="37" t="s">
        <v>19</v>
      </c>
      <c r="E105" s="38"/>
      <c r="F105" s="39" t="s">
        <v>13</v>
      </c>
      <c r="G105" s="40" t="s">
        <v>16</v>
      </c>
      <c r="H105" s="41" t="s">
        <v>17</v>
      </c>
      <c r="I105" s="42" t="s">
        <v>21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28" ht="14.45" hidden="1" customHeight="1">
      <c r="A106" s="122" t="s">
        <v>26</v>
      </c>
      <c r="B106" s="56"/>
      <c r="C106" s="32"/>
      <c r="D106" s="9" t="str">
        <f>IF(C106&lt;&gt;"",IF(AND(C106&lt;&gt;1,C106&lt;&gt;2,C106&lt;&gt;3,C106&lt;&gt;5,C106&lt;&gt;8,C106&lt;&gt;13,C106&lt;&gt;20,C106&lt;&gt;40,C106&lt;&gt;100),"Fout",""),"")</f>
        <v/>
      </c>
      <c r="E106" s="7" t="s">
        <v>4</v>
      </c>
      <c r="F106" s="31"/>
      <c r="G106" s="17">
        <f>AB107-(AB$7/10)</f>
        <v>0</v>
      </c>
      <c r="H106" s="20">
        <f>AB107-F106</f>
        <v>0</v>
      </c>
      <c r="I106" s="21">
        <f>G106-H106</f>
        <v>0</v>
      </c>
      <c r="AA106" t="s">
        <v>2</v>
      </c>
    </row>
    <row r="107" spans="1:28" hidden="1">
      <c r="A107" s="123"/>
      <c r="B107" s="56"/>
      <c r="C107" s="32"/>
      <c r="D107" s="10" t="str">
        <f t="shared" ref="D107:D125" si="21">IF(C107&lt;&gt;"",IF(AND(C107&lt;&gt;1,C107&lt;&gt;2,C107&lt;&gt;3,C107&lt;&gt;5,C107&lt;&gt;8,C107&lt;&gt;13,C107&lt;&gt;20,C107&lt;&gt;40,C107&lt;&gt;100),"Fout",""),"")</f>
        <v/>
      </c>
      <c r="E107" s="8" t="s">
        <v>5</v>
      </c>
      <c r="F107" s="32"/>
      <c r="G107" s="18">
        <f>(G106-(AB$7/10))</f>
        <v>0</v>
      </c>
      <c r="H107" s="23">
        <f>H106-F107</f>
        <v>0</v>
      </c>
      <c r="I107" s="22" t="str">
        <f t="shared" ref="I107:I109" si="22">IF(F107="","",G107-H107)</f>
        <v/>
      </c>
      <c r="AA107" t="s">
        <v>3</v>
      </c>
      <c r="AB107">
        <f>SUM(C106:C125)</f>
        <v>0</v>
      </c>
    </row>
    <row r="108" spans="1:28" hidden="1">
      <c r="A108" s="123"/>
      <c r="B108" s="56"/>
      <c r="C108" s="32"/>
      <c r="D108" s="10" t="str">
        <f t="shared" si="21"/>
        <v/>
      </c>
      <c r="E108" s="8" t="s">
        <v>6</v>
      </c>
      <c r="F108" s="32"/>
      <c r="G108" s="18">
        <f t="shared" ref="G108:G115" si="23">(G107-(AB$7/10))</f>
        <v>0</v>
      </c>
      <c r="H108" s="29"/>
      <c r="I108" s="22" t="str">
        <f t="shared" si="22"/>
        <v/>
      </c>
    </row>
    <row r="109" spans="1:28" hidden="1">
      <c r="A109" s="123"/>
      <c r="B109" s="56"/>
      <c r="C109" s="32"/>
      <c r="D109" s="10" t="str">
        <f t="shared" si="21"/>
        <v/>
      </c>
      <c r="E109" s="8" t="s">
        <v>7</v>
      </c>
      <c r="F109" s="32"/>
      <c r="G109" s="18">
        <f t="shared" si="23"/>
        <v>0</v>
      </c>
      <c r="H109" s="29"/>
      <c r="I109" s="22" t="str">
        <f t="shared" si="22"/>
        <v/>
      </c>
    </row>
    <row r="110" spans="1:28" hidden="1">
      <c r="A110" s="123"/>
      <c r="B110" s="56"/>
      <c r="C110" s="32"/>
      <c r="D110" s="10" t="str">
        <f t="shared" si="21"/>
        <v/>
      </c>
      <c r="E110" s="8" t="s">
        <v>8</v>
      </c>
      <c r="F110" s="32"/>
      <c r="G110" s="18">
        <f t="shared" si="23"/>
        <v>0</v>
      </c>
      <c r="H110" s="29"/>
      <c r="I110" s="22" t="str">
        <f>IF(F110="","",G110-H110)</f>
        <v/>
      </c>
    </row>
    <row r="111" spans="1:28" hidden="1">
      <c r="A111" s="123"/>
      <c r="B111" s="56"/>
      <c r="C111" s="32"/>
      <c r="D111" s="10" t="str">
        <f t="shared" si="21"/>
        <v/>
      </c>
      <c r="E111" s="8" t="s">
        <v>9</v>
      </c>
      <c r="F111" s="32"/>
      <c r="G111" s="18">
        <f t="shared" si="23"/>
        <v>0</v>
      </c>
      <c r="H111" s="29"/>
      <c r="I111" s="22" t="str">
        <f t="shared" ref="I111:I115" si="24">IF(F111="","",G111-H111)</f>
        <v/>
      </c>
    </row>
    <row r="112" spans="1:28" hidden="1">
      <c r="A112" s="123"/>
      <c r="B112" s="56"/>
      <c r="C112" s="32"/>
      <c r="D112" s="10" t="str">
        <f t="shared" si="21"/>
        <v/>
      </c>
      <c r="E112" s="8" t="s">
        <v>10</v>
      </c>
      <c r="F112" s="32"/>
      <c r="G112" s="18">
        <f t="shared" si="23"/>
        <v>0</v>
      </c>
      <c r="H112" s="29"/>
      <c r="I112" s="22" t="str">
        <f t="shared" si="24"/>
        <v/>
      </c>
    </row>
    <row r="113" spans="1:19" hidden="1">
      <c r="A113" s="123"/>
      <c r="B113" s="56"/>
      <c r="C113" s="32"/>
      <c r="D113" s="10" t="str">
        <f t="shared" si="21"/>
        <v/>
      </c>
      <c r="E113" s="8" t="s">
        <v>11</v>
      </c>
      <c r="F113" s="32"/>
      <c r="G113" s="18">
        <f t="shared" si="23"/>
        <v>0</v>
      </c>
      <c r="H113" s="29"/>
      <c r="I113" s="22" t="str">
        <f t="shared" si="24"/>
        <v/>
      </c>
    </row>
    <row r="114" spans="1:19" hidden="1">
      <c r="A114" s="123"/>
      <c r="B114" s="56"/>
      <c r="C114" s="32"/>
      <c r="D114" s="10" t="str">
        <f t="shared" si="21"/>
        <v/>
      </c>
      <c r="E114" s="8" t="s">
        <v>12</v>
      </c>
      <c r="F114" s="32"/>
      <c r="G114" s="18">
        <f t="shared" si="23"/>
        <v>0</v>
      </c>
      <c r="H114" s="29"/>
      <c r="I114" s="22" t="str">
        <f t="shared" si="24"/>
        <v/>
      </c>
    </row>
    <row r="115" spans="1:19" s="6" customFormat="1" ht="15.75" hidden="1" thickBot="1">
      <c r="A115" s="123"/>
      <c r="B115" s="56"/>
      <c r="C115" s="32"/>
      <c r="D115" s="10" t="str">
        <f t="shared" si="21"/>
        <v/>
      </c>
      <c r="E115" s="30"/>
      <c r="F115" s="32"/>
      <c r="G115" s="19">
        <f t="shared" si="23"/>
        <v>0</v>
      </c>
      <c r="H115" s="29"/>
      <c r="I115" s="22" t="str">
        <f t="shared" si="24"/>
        <v/>
      </c>
    </row>
    <row r="116" spans="1:19" s="6" customFormat="1" hidden="1">
      <c r="A116" s="123"/>
      <c r="B116" s="56"/>
      <c r="C116" s="32"/>
      <c r="D116" s="10" t="str">
        <f t="shared" si="21"/>
        <v/>
      </c>
      <c r="E116" s="48"/>
      <c r="F116" s="14"/>
      <c r="G116" s="14"/>
      <c r="H116" s="14"/>
      <c r="I116" s="49"/>
    </row>
    <row r="117" spans="1:19" s="6" customFormat="1" hidden="1">
      <c r="A117" s="123"/>
      <c r="B117" s="56"/>
      <c r="C117" s="32"/>
      <c r="D117" s="10" t="str">
        <f t="shared" si="21"/>
        <v/>
      </c>
      <c r="E117" s="46"/>
      <c r="F117" s="47"/>
      <c r="G117" s="47"/>
      <c r="H117" s="47"/>
      <c r="I117" s="50"/>
    </row>
    <row r="118" spans="1:19" s="6" customFormat="1" ht="15.75" hidden="1">
      <c r="A118" s="123"/>
      <c r="B118" s="56"/>
      <c r="C118" s="32"/>
      <c r="D118" s="10" t="str">
        <f t="shared" si="21"/>
        <v/>
      </c>
      <c r="E118" s="13"/>
      <c r="F118" s="14"/>
      <c r="G118" s="14"/>
      <c r="H118" s="15" t="s">
        <v>14</v>
      </c>
      <c r="I118" s="28">
        <f>AB107/9</f>
        <v>0</v>
      </c>
    </row>
    <row r="119" spans="1:19" s="6" customFormat="1" ht="15.75" hidden="1">
      <c r="A119" s="123"/>
      <c r="B119" s="56"/>
      <c r="C119" s="32"/>
      <c r="D119" s="10" t="str">
        <f t="shared" si="21"/>
        <v/>
      </c>
      <c r="E119" s="125" t="str">
        <f>IF(F115&lt;&gt;"","# Points afgetikt aan het eind van de sprint:","")</f>
        <v/>
      </c>
      <c r="F119" s="126"/>
      <c r="G119" s="126"/>
      <c r="H119" s="126"/>
      <c r="I119" s="12" t="str">
        <f>IF(F115&lt;&gt;"",SUM(F106:F115),"")</f>
        <v/>
      </c>
    </row>
    <row r="120" spans="1:19" s="6" customFormat="1" ht="16.5" hidden="1" thickBot="1">
      <c r="A120" s="123"/>
      <c r="B120" s="56"/>
      <c r="C120" s="32"/>
      <c r="D120" s="10" t="str">
        <f t="shared" si="21"/>
        <v/>
      </c>
      <c r="E120" s="127" t="str">
        <f>IF(F115&lt;&gt;"","Dit moesten er zijn:","")</f>
        <v/>
      </c>
      <c r="F120" s="128"/>
      <c r="G120" s="128"/>
      <c r="H120" s="128"/>
      <c r="I120" s="16" t="str">
        <f>IF(F115&lt;&gt;"",AB107,"")</f>
        <v/>
      </c>
    </row>
    <row r="121" spans="1:19" s="6" customFormat="1" hidden="1">
      <c r="A121" s="123"/>
      <c r="B121" s="34"/>
      <c r="C121" s="58"/>
      <c r="D121" s="10" t="str">
        <f t="shared" si="21"/>
        <v/>
      </c>
      <c r="E121" s="46"/>
      <c r="F121" s="47"/>
      <c r="G121" s="47"/>
      <c r="H121" s="47"/>
      <c r="I121" s="51" t="str">
        <f>IF(F115="","",IF(I119&lt;I120,"Dus te weinig.","Keurig"))</f>
        <v/>
      </c>
    </row>
    <row r="122" spans="1:19" s="6" customFormat="1" hidden="1">
      <c r="A122" s="123"/>
      <c r="B122" s="34"/>
      <c r="C122" s="32"/>
      <c r="D122" s="10" t="str">
        <f t="shared" si="21"/>
        <v/>
      </c>
      <c r="E122" s="46"/>
      <c r="F122" s="47"/>
      <c r="G122" s="47"/>
      <c r="H122" s="47"/>
      <c r="I122" s="50"/>
    </row>
    <row r="123" spans="1:19" s="6" customFormat="1" hidden="1">
      <c r="A123" s="123"/>
      <c r="B123" s="34"/>
      <c r="C123" s="32"/>
      <c r="D123" s="10" t="str">
        <f t="shared" si="21"/>
        <v/>
      </c>
      <c r="E123" s="46"/>
      <c r="F123" s="47"/>
      <c r="G123" s="47"/>
      <c r="H123" s="47"/>
      <c r="I123" s="50"/>
    </row>
    <row r="124" spans="1:19" s="6" customFormat="1" hidden="1">
      <c r="A124" s="123"/>
      <c r="B124" s="34"/>
      <c r="C124" s="32"/>
      <c r="D124" s="10" t="str">
        <f t="shared" si="21"/>
        <v/>
      </c>
      <c r="E124" s="46"/>
      <c r="F124" s="47"/>
      <c r="G124" s="47"/>
      <c r="H124" s="47"/>
      <c r="I124" s="50"/>
    </row>
    <row r="125" spans="1:19" s="2" customFormat="1" ht="15.75" hidden="1" thickBot="1">
      <c r="A125" s="124"/>
      <c r="B125" s="34"/>
      <c r="C125" s="32"/>
      <c r="D125" s="11" t="str">
        <f t="shared" si="21"/>
        <v/>
      </c>
      <c r="E125" s="24" t="s">
        <v>15</v>
      </c>
      <c r="F125" s="25"/>
      <c r="G125" s="25"/>
      <c r="H125" s="26">
        <f>AB107</f>
        <v>0</v>
      </c>
      <c r="I125" s="27"/>
    </row>
    <row r="126" spans="1:19" hidden="1">
      <c r="A126" s="43"/>
      <c r="B126" s="119" t="s">
        <v>22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44"/>
      <c r="N126" s="44"/>
      <c r="O126" s="44"/>
      <c r="P126" s="44"/>
      <c r="Q126" s="44"/>
      <c r="R126" s="44"/>
      <c r="S126" s="44"/>
    </row>
    <row r="127" spans="1:19" hidden="1">
      <c r="A127" s="43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44"/>
      <c r="N127" s="44"/>
      <c r="O127" s="44"/>
      <c r="P127" s="44"/>
      <c r="Q127" s="44"/>
      <c r="R127" s="44"/>
      <c r="S127" s="44"/>
    </row>
    <row r="128" spans="1:19" hidden="1">
      <c r="A128" s="43"/>
      <c r="B128" s="44"/>
      <c r="C128" s="44"/>
      <c r="D128" s="44"/>
      <c r="E128" s="44"/>
      <c r="F128" s="44"/>
      <c r="G128" s="120" t="s">
        <v>20</v>
      </c>
      <c r="H128" s="121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28" ht="49.15" hidden="1" customHeight="1" thickBot="1">
      <c r="A129" s="43"/>
      <c r="B129" s="44"/>
      <c r="C129" s="44"/>
      <c r="D129" s="44"/>
      <c r="E129" s="44"/>
      <c r="F129" s="44"/>
      <c r="G129" s="52"/>
      <c r="H129" s="53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28" ht="43.9" hidden="1" customHeight="1" thickBot="1">
      <c r="A130" s="43"/>
      <c r="B130" s="35" t="s">
        <v>0</v>
      </c>
      <c r="C130" s="36" t="s">
        <v>18</v>
      </c>
      <c r="D130" s="37" t="s">
        <v>19</v>
      </c>
      <c r="E130" s="38"/>
      <c r="F130" s="39" t="s">
        <v>13</v>
      </c>
      <c r="G130" s="40" t="s">
        <v>16</v>
      </c>
      <c r="H130" s="41" t="s">
        <v>17</v>
      </c>
      <c r="I130" s="42" t="s">
        <v>21</v>
      </c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28" ht="14.45" hidden="1" customHeight="1">
      <c r="A131" s="122" t="s">
        <v>27</v>
      </c>
      <c r="B131" s="57"/>
      <c r="C131" s="59"/>
      <c r="D131" s="9" t="str">
        <f>IF(C131&lt;&gt;"",IF(AND(C131&lt;&gt;1,C131&lt;&gt;2,C131&lt;&gt;3,C131&lt;&gt;5,C131&lt;&gt;8,C131&lt;&gt;13,C131&lt;&gt;20,C131&lt;&gt;40,C131&lt;&gt;100),"Fout",""),"")</f>
        <v/>
      </c>
      <c r="E131" s="7" t="s">
        <v>4</v>
      </c>
      <c r="F131" s="31"/>
      <c r="G131" s="17">
        <f>AB132-(AB$7/10)</f>
        <v>0</v>
      </c>
      <c r="H131" s="20">
        <f>AB132-F131</f>
        <v>0</v>
      </c>
      <c r="I131" s="21">
        <f>G131-H131</f>
        <v>0</v>
      </c>
      <c r="AA131" t="s">
        <v>2</v>
      </c>
    </row>
    <row r="132" spans="1:28" hidden="1">
      <c r="A132" s="123"/>
      <c r="B132" s="56"/>
      <c r="C132" s="32"/>
      <c r="D132" s="10" t="str">
        <f t="shared" ref="D132:D150" si="25">IF(C132&lt;&gt;"",IF(AND(C132&lt;&gt;1,C132&lt;&gt;2,C132&lt;&gt;3,C132&lt;&gt;5,C132&lt;&gt;8,C132&lt;&gt;13,C132&lt;&gt;20,C132&lt;&gt;40,C132&lt;&gt;100),"Fout",""),"")</f>
        <v/>
      </c>
      <c r="E132" s="8" t="s">
        <v>5</v>
      </c>
      <c r="F132" s="32"/>
      <c r="G132" s="18">
        <f>(G131-(AB$7/10))</f>
        <v>0</v>
      </c>
      <c r="H132" s="23">
        <f>H131-F132</f>
        <v>0</v>
      </c>
      <c r="I132" s="22" t="str">
        <f t="shared" ref="I132:I134" si="26">IF(F132="","",G132-H132)</f>
        <v/>
      </c>
      <c r="AA132" t="s">
        <v>3</v>
      </c>
      <c r="AB132">
        <f>SUM(C131:C150)</f>
        <v>0</v>
      </c>
    </row>
    <row r="133" spans="1:28" hidden="1">
      <c r="A133" s="123"/>
      <c r="B133" s="56"/>
      <c r="C133" s="32"/>
      <c r="D133" s="10" t="str">
        <f t="shared" si="25"/>
        <v/>
      </c>
      <c r="E133" s="8" t="s">
        <v>6</v>
      </c>
      <c r="F133" s="32"/>
      <c r="G133" s="18">
        <f t="shared" ref="G133:G140" si="27">(G132-(AB$7/10))</f>
        <v>0</v>
      </c>
      <c r="H133" s="29"/>
      <c r="I133" s="22" t="str">
        <f t="shared" si="26"/>
        <v/>
      </c>
    </row>
    <row r="134" spans="1:28" hidden="1">
      <c r="A134" s="123"/>
      <c r="B134" s="56"/>
      <c r="C134" s="32"/>
      <c r="D134" s="10" t="str">
        <f t="shared" si="25"/>
        <v/>
      </c>
      <c r="E134" s="8" t="s">
        <v>7</v>
      </c>
      <c r="F134" s="32"/>
      <c r="G134" s="18">
        <f t="shared" si="27"/>
        <v>0</v>
      </c>
      <c r="H134" s="29"/>
      <c r="I134" s="22" t="str">
        <f t="shared" si="26"/>
        <v/>
      </c>
    </row>
    <row r="135" spans="1:28" hidden="1">
      <c r="A135" s="123"/>
      <c r="B135" s="56"/>
      <c r="C135" s="32"/>
      <c r="D135" s="10" t="str">
        <f t="shared" si="25"/>
        <v/>
      </c>
      <c r="E135" s="8" t="s">
        <v>8</v>
      </c>
      <c r="F135" s="32"/>
      <c r="G135" s="18">
        <f t="shared" si="27"/>
        <v>0</v>
      </c>
      <c r="H135" s="29"/>
      <c r="I135" s="22" t="str">
        <f>IF(F135="","",G135-H135)</f>
        <v/>
      </c>
    </row>
    <row r="136" spans="1:28" hidden="1">
      <c r="A136" s="123"/>
      <c r="B136" s="56"/>
      <c r="C136" s="32"/>
      <c r="D136" s="10" t="str">
        <f t="shared" si="25"/>
        <v/>
      </c>
      <c r="E136" s="8" t="s">
        <v>9</v>
      </c>
      <c r="F136" s="32"/>
      <c r="G136" s="18">
        <f t="shared" si="27"/>
        <v>0</v>
      </c>
      <c r="H136" s="29"/>
      <c r="I136" s="22" t="str">
        <f t="shared" ref="I136:I140" si="28">IF(F136="","",G136-H136)</f>
        <v/>
      </c>
    </row>
    <row r="137" spans="1:28" hidden="1">
      <c r="A137" s="123"/>
      <c r="B137" s="56"/>
      <c r="C137" s="32"/>
      <c r="D137" s="10" t="str">
        <f t="shared" si="25"/>
        <v/>
      </c>
      <c r="E137" s="8" t="s">
        <v>10</v>
      </c>
      <c r="F137" s="32"/>
      <c r="G137" s="18">
        <f t="shared" si="27"/>
        <v>0</v>
      </c>
      <c r="H137" s="29"/>
      <c r="I137" s="22" t="str">
        <f t="shared" si="28"/>
        <v/>
      </c>
    </row>
    <row r="138" spans="1:28" hidden="1">
      <c r="A138" s="123"/>
      <c r="B138" s="56"/>
      <c r="C138" s="32"/>
      <c r="D138" s="10" t="str">
        <f t="shared" si="25"/>
        <v/>
      </c>
      <c r="E138" s="8" t="s">
        <v>11</v>
      </c>
      <c r="F138" s="32"/>
      <c r="G138" s="18">
        <f t="shared" si="27"/>
        <v>0</v>
      </c>
      <c r="H138" s="29"/>
      <c r="I138" s="22" t="str">
        <f t="shared" si="28"/>
        <v/>
      </c>
    </row>
    <row r="139" spans="1:28" hidden="1">
      <c r="A139" s="123"/>
      <c r="B139" s="56"/>
      <c r="C139" s="32"/>
      <c r="D139" s="10" t="str">
        <f t="shared" si="25"/>
        <v/>
      </c>
      <c r="E139" s="8" t="s">
        <v>12</v>
      </c>
      <c r="F139" s="32"/>
      <c r="G139" s="18">
        <f t="shared" si="27"/>
        <v>0</v>
      </c>
      <c r="H139" s="29"/>
      <c r="I139" s="22" t="str">
        <f t="shared" si="28"/>
        <v/>
      </c>
    </row>
    <row r="140" spans="1:28" s="6" customFormat="1" ht="15.75" hidden="1" thickBot="1">
      <c r="A140" s="123"/>
      <c r="B140" s="56"/>
      <c r="C140" s="32"/>
      <c r="D140" s="10" t="str">
        <f t="shared" si="25"/>
        <v/>
      </c>
      <c r="E140" s="30"/>
      <c r="F140" s="32"/>
      <c r="G140" s="19">
        <f t="shared" si="27"/>
        <v>0</v>
      </c>
      <c r="H140" s="29"/>
      <c r="I140" s="22" t="str">
        <f t="shared" si="28"/>
        <v/>
      </c>
    </row>
    <row r="141" spans="1:28" s="6" customFormat="1" hidden="1">
      <c r="A141" s="123"/>
      <c r="B141" s="56"/>
      <c r="C141" s="32"/>
      <c r="D141" s="10" t="str">
        <f t="shared" si="25"/>
        <v/>
      </c>
      <c r="E141" s="48"/>
      <c r="F141" s="14"/>
      <c r="G141" s="14"/>
      <c r="H141" s="14"/>
      <c r="I141" s="49"/>
    </row>
    <row r="142" spans="1:28" s="6" customFormat="1" hidden="1">
      <c r="A142" s="123"/>
      <c r="B142" s="56"/>
      <c r="C142" s="32"/>
      <c r="D142" s="10" t="str">
        <f t="shared" si="25"/>
        <v/>
      </c>
      <c r="E142" s="46"/>
      <c r="F142" s="47"/>
      <c r="G142" s="47"/>
      <c r="H142" s="47"/>
      <c r="I142" s="50"/>
    </row>
    <row r="143" spans="1:28" s="6" customFormat="1" ht="15.75" hidden="1">
      <c r="A143" s="123"/>
      <c r="B143" s="56"/>
      <c r="C143" s="32"/>
      <c r="D143" s="10" t="str">
        <f t="shared" si="25"/>
        <v/>
      </c>
      <c r="E143" s="13"/>
      <c r="F143" s="14"/>
      <c r="G143" s="14"/>
      <c r="H143" s="15" t="s">
        <v>14</v>
      </c>
      <c r="I143" s="28">
        <f>AB132/9</f>
        <v>0</v>
      </c>
    </row>
    <row r="144" spans="1:28" s="6" customFormat="1" ht="15.75" hidden="1">
      <c r="A144" s="123"/>
      <c r="B144" s="56"/>
      <c r="C144" s="32"/>
      <c r="D144" s="10" t="str">
        <f t="shared" si="25"/>
        <v/>
      </c>
      <c r="E144" s="125" t="str">
        <f>IF(F140&lt;&gt;"","# Points afgetikt aan het eind van de sprint:","")</f>
        <v/>
      </c>
      <c r="F144" s="126"/>
      <c r="G144" s="126"/>
      <c r="H144" s="126"/>
      <c r="I144" s="12" t="str">
        <f>IF(F140&lt;&gt;"",SUM(F131:F140),"")</f>
        <v/>
      </c>
    </row>
    <row r="145" spans="1:28" s="6" customFormat="1" ht="16.5" hidden="1" thickBot="1">
      <c r="A145" s="123"/>
      <c r="B145" s="56"/>
      <c r="C145" s="32"/>
      <c r="D145" s="10" t="str">
        <f t="shared" si="25"/>
        <v/>
      </c>
      <c r="E145" s="127" t="str">
        <f>IF(F140&lt;&gt;"","Dit moesten er zijn:","")</f>
        <v/>
      </c>
      <c r="F145" s="128"/>
      <c r="G145" s="128"/>
      <c r="H145" s="128"/>
      <c r="I145" s="16" t="str">
        <f>IF(F140&lt;&gt;"",AB132,"")</f>
        <v/>
      </c>
    </row>
    <row r="146" spans="1:28" s="6" customFormat="1" hidden="1">
      <c r="A146" s="123"/>
      <c r="B146" s="56"/>
      <c r="C146" s="32"/>
      <c r="D146" s="10" t="str">
        <f t="shared" si="25"/>
        <v/>
      </c>
      <c r="E146" s="46"/>
      <c r="F146" s="47"/>
      <c r="G146" s="47"/>
      <c r="H146" s="47"/>
      <c r="I146" s="51" t="str">
        <f>IF(F140="","",IF(I144&lt;I145,"Dus te weinig.","Keurig"))</f>
        <v/>
      </c>
    </row>
    <row r="147" spans="1:28" s="6" customFormat="1" hidden="1">
      <c r="A147" s="123"/>
      <c r="B147" s="34"/>
      <c r="C147" s="32"/>
      <c r="D147" s="10" t="str">
        <f t="shared" si="25"/>
        <v/>
      </c>
      <c r="E147" s="46"/>
      <c r="F147" s="47"/>
      <c r="G147" s="47"/>
      <c r="H147" s="47"/>
      <c r="I147" s="50"/>
    </row>
    <row r="148" spans="1:28" s="6" customFormat="1" hidden="1">
      <c r="A148" s="123"/>
      <c r="B148" s="34"/>
      <c r="C148" s="32"/>
      <c r="D148" s="10" t="str">
        <f t="shared" si="25"/>
        <v/>
      </c>
      <c r="E148" s="46"/>
      <c r="F148" s="47"/>
      <c r="G148" s="47"/>
      <c r="H148" s="47"/>
      <c r="I148" s="50"/>
    </row>
    <row r="149" spans="1:28" s="6" customFormat="1" hidden="1">
      <c r="A149" s="123"/>
      <c r="B149" s="34"/>
      <c r="C149" s="32"/>
      <c r="D149" s="10" t="str">
        <f t="shared" si="25"/>
        <v/>
      </c>
      <c r="E149" s="46"/>
      <c r="F149" s="47"/>
      <c r="G149" s="47"/>
      <c r="H149" s="47"/>
      <c r="I149" s="50"/>
    </row>
    <row r="150" spans="1:28" s="2" customFormat="1" ht="15.75" hidden="1" thickBot="1">
      <c r="A150" s="124"/>
      <c r="B150" s="34"/>
      <c r="C150" s="32"/>
      <c r="D150" s="11" t="str">
        <f t="shared" si="25"/>
        <v/>
      </c>
      <c r="E150" s="24" t="s">
        <v>15</v>
      </c>
      <c r="F150" s="25"/>
      <c r="G150" s="25"/>
      <c r="H150" s="26">
        <f>AB132</f>
        <v>0</v>
      </c>
      <c r="I150" s="27"/>
    </row>
    <row r="151" spans="1:28" hidden="1">
      <c r="A151" s="43"/>
      <c r="B151" s="119" t="s">
        <v>22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44"/>
      <c r="N151" s="44"/>
      <c r="O151" s="44"/>
      <c r="P151" s="44"/>
      <c r="Q151" s="44"/>
      <c r="R151" s="44"/>
      <c r="S151" s="44"/>
    </row>
    <row r="152" spans="1:28" hidden="1">
      <c r="A152" s="43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44"/>
      <c r="N152" s="44"/>
      <c r="O152" s="44"/>
      <c r="P152" s="44"/>
      <c r="Q152" s="44"/>
      <c r="R152" s="44"/>
      <c r="S152" s="44"/>
    </row>
    <row r="153" spans="1:28" hidden="1">
      <c r="A153" s="43"/>
      <c r="B153" s="44"/>
      <c r="C153" s="44"/>
      <c r="D153" s="44"/>
      <c r="E153" s="44"/>
      <c r="F153" s="44"/>
      <c r="G153" s="120" t="s">
        <v>20</v>
      </c>
      <c r="H153" s="121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28" ht="49.15" hidden="1" customHeight="1" thickBot="1">
      <c r="A154" s="43"/>
      <c r="B154" s="44"/>
      <c r="C154" s="44"/>
      <c r="D154" s="44"/>
      <c r="E154" s="44"/>
      <c r="F154" s="44"/>
      <c r="G154" s="52"/>
      <c r="H154" s="53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28" ht="43.9" hidden="1" customHeight="1" thickBot="1">
      <c r="A155" s="43"/>
      <c r="B155" s="54" t="s">
        <v>0</v>
      </c>
      <c r="C155" s="55" t="s">
        <v>18</v>
      </c>
      <c r="D155" s="37" t="s">
        <v>19</v>
      </c>
      <c r="E155" s="38"/>
      <c r="F155" s="39" t="s">
        <v>13</v>
      </c>
      <c r="G155" s="40" t="s">
        <v>16</v>
      </c>
      <c r="H155" s="41" t="s">
        <v>17</v>
      </c>
      <c r="I155" s="42" t="s">
        <v>21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28" ht="14.45" hidden="1" customHeight="1">
      <c r="A156" s="122" t="s">
        <v>28</v>
      </c>
      <c r="B156" s="56"/>
      <c r="C156" s="32"/>
      <c r="D156" s="9" t="str">
        <f>IF(C156&lt;&gt;"",IF(AND(C156&lt;&gt;1,C156&lt;&gt;2,C156&lt;&gt;3,C156&lt;&gt;5,C156&lt;&gt;8,C156&lt;&gt;13,C156&lt;&gt;20,C156&lt;&gt;40,C156&lt;&gt;100),"Fout",""),"")</f>
        <v/>
      </c>
      <c r="E156" s="7" t="s">
        <v>4</v>
      </c>
      <c r="F156" s="31"/>
      <c r="G156" s="17">
        <f>AB157-(AB$7/10)</f>
        <v>0</v>
      </c>
      <c r="H156" s="20">
        <f>AB157-F156</f>
        <v>0</v>
      </c>
      <c r="I156" s="21">
        <f>G156-H156</f>
        <v>0</v>
      </c>
      <c r="AA156" t="s">
        <v>2</v>
      </c>
    </row>
    <row r="157" spans="1:28" hidden="1">
      <c r="A157" s="123"/>
      <c r="B157" s="56"/>
      <c r="C157" s="32"/>
      <c r="D157" s="10" t="str">
        <f t="shared" ref="D157:D175" si="29">IF(C157&lt;&gt;"",IF(AND(C157&lt;&gt;1,C157&lt;&gt;2,C157&lt;&gt;3,C157&lt;&gt;5,C157&lt;&gt;8,C157&lt;&gt;13,C157&lt;&gt;20,C157&lt;&gt;40,C157&lt;&gt;100),"Fout",""),"")</f>
        <v/>
      </c>
      <c r="E157" s="8" t="s">
        <v>5</v>
      </c>
      <c r="F157" s="32"/>
      <c r="G157" s="18">
        <f>(G156-(AB$7/10))</f>
        <v>0</v>
      </c>
      <c r="H157" s="23">
        <f>H156-F157</f>
        <v>0</v>
      </c>
      <c r="I157" s="22" t="str">
        <f t="shared" ref="I157:I159" si="30">IF(F157="","",G157-H157)</f>
        <v/>
      </c>
      <c r="AA157" t="s">
        <v>3</v>
      </c>
      <c r="AB157">
        <f>SUM(C156:C175)</f>
        <v>0</v>
      </c>
    </row>
    <row r="158" spans="1:28" hidden="1">
      <c r="A158" s="123"/>
      <c r="B158" s="56"/>
      <c r="C158" s="32"/>
      <c r="D158" s="10" t="str">
        <f t="shared" si="29"/>
        <v/>
      </c>
      <c r="E158" s="8" t="s">
        <v>6</v>
      </c>
      <c r="F158" s="32"/>
      <c r="G158" s="18">
        <f t="shared" ref="G158:G165" si="31">(G157-(AB$7/10))</f>
        <v>0</v>
      </c>
      <c r="H158" s="29"/>
      <c r="I158" s="22" t="str">
        <f t="shared" si="30"/>
        <v/>
      </c>
    </row>
    <row r="159" spans="1:28" hidden="1">
      <c r="A159" s="123"/>
      <c r="B159" s="56"/>
      <c r="C159" s="32"/>
      <c r="D159" s="10" t="str">
        <f t="shared" si="29"/>
        <v/>
      </c>
      <c r="E159" s="8" t="s">
        <v>7</v>
      </c>
      <c r="F159" s="32"/>
      <c r="G159" s="18">
        <f t="shared" si="31"/>
        <v>0</v>
      </c>
      <c r="H159" s="29"/>
      <c r="I159" s="22" t="str">
        <f t="shared" si="30"/>
        <v/>
      </c>
    </row>
    <row r="160" spans="1:28" hidden="1">
      <c r="A160" s="123"/>
      <c r="B160" s="56"/>
      <c r="C160" s="32"/>
      <c r="D160" s="10" t="str">
        <f t="shared" si="29"/>
        <v/>
      </c>
      <c r="E160" s="8" t="s">
        <v>8</v>
      </c>
      <c r="F160" s="32"/>
      <c r="G160" s="18">
        <f t="shared" si="31"/>
        <v>0</v>
      </c>
      <c r="H160" s="29"/>
      <c r="I160" s="22" t="str">
        <f>IF(F160="","",G160-H160)</f>
        <v/>
      </c>
    </row>
    <row r="161" spans="1:19" hidden="1">
      <c r="A161" s="123"/>
      <c r="B161" s="56"/>
      <c r="C161" s="32"/>
      <c r="D161" s="10" t="str">
        <f t="shared" si="29"/>
        <v/>
      </c>
      <c r="E161" s="8" t="s">
        <v>9</v>
      </c>
      <c r="F161" s="32"/>
      <c r="G161" s="18">
        <f t="shared" si="31"/>
        <v>0</v>
      </c>
      <c r="H161" s="29"/>
      <c r="I161" s="22" t="str">
        <f t="shared" ref="I161:I165" si="32">IF(F161="","",G161-H161)</f>
        <v/>
      </c>
    </row>
    <row r="162" spans="1:19" hidden="1">
      <c r="A162" s="123"/>
      <c r="B162" s="56"/>
      <c r="C162" s="32"/>
      <c r="D162" s="10" t="str">
        <f t="shared" si="29"/>
        <v/>
      </c>
      <c r="E162" s="8" t="s">
        <v>10</v>
      </c>
      <c r="F162" s="32"/>
      <c r="G162" s="18">
        <f t="shared" si="31"/>
        <v>0</v>
      </c>
      <c r="H162" s="29"/>
      <c r="I162" s="22" t="str">
        <f t="shared" si="32"/>
        <v/>
      </c>
    </row>
    <row r="163" spans="1:19" hidden="1">
      <c r="A163" s="123"/>
      <c r="B163" s="56"/>
      <c r="C163" s="32"/>
      <c r="D163" s="10" t="str">
        <f t="shared" si="29"/>
        <v/>
      </c>
      <c r="E163" s="8" t="s">
        <v>11</v>
      </c>
      <c r="F163" s="32"/>
      <c r="G163" s="18">
        <f t="shared" si="31"/>
        <v>0</v>
      </c>
      <c r="H163" s="29"/>
      <c r="I163" s="22" t="str">
        <f t="shared" si="32"/>
        <v/>
      </c>
    </row>
    <row r="164" spans="1:19" hidden="1">
      <c r="A164" s="123"/>
      <c r="B164" s="56"/>
      <c r="C164" s="32"/>
      <c r="D164" s="10" t="str">
        <f t="shared" si="29"/>
        <v/>
      </c>
      <c r="E164" s="8" t="s">
        <v>12</v>
      </c>
      <c r="F164" s="32"/>
      <c r="G164" s="18">
        <f t="shared" si="31"/>
        <v>0</v>
      </c>
      <c r="H164" s="29"/>
      <c r="I164" s="22" t="str">
        <f t="shared" si="32"/>
        <v/>
      </c>
    </row>
    <row r="165" spans="1:19" s="6" customFormat="1" ht="15.75" hidden="1" thickBot="1">
      <c r="A165" s="123"/>
      <c r="B165" s="56"/>
      <c r="C165" s="32"/>
      <c r="D165" s="10" t="str">
        <f t="shared" si="29"/>
        <v/>
      </c>
      <c r="E165" s="30"/>
      <c r="F165" s="32"/>
      <c r="G165" s="19">
        <f t="shared" si="31"/>
        <v>0</v>
      </c>
      <c r="H165" s="29"/>
      <c r="I165" s="22" t="str">
        <f t="shared" si="32"/>
        <v/>
      </c>
    </row>
    <row r="166" spans="1:19" s="6" customFormat="1" hidden="1">
      <c r="A166" s="123"/>
      <c r="B166" s="56"/>
      <c r="C166" s="32"/>
      <c r="D166" s="10" t="str">
        <f t="shared" si="29"/>
        <v/>
      </c>
      <c r="E166" s="48"/>
      <c r="F166" s="14"/>
      <c r="G166" s="14"/>
      <c r="H166" s="14"/>
      <c r="I166" s="49"/>
    </row>
    <row r="167" spans="1:19" s="6" customFormat="1" hidden="1">
      <c r="A167" s="123"/>
      <c r="B167" s="56"/>
      <c r="C167" s="32"/>
      <c r="D167" s="10" t="str">
        <f t="shared" si="29"/>
        <v/>
      </c>
      <c r="E167" s="46"/>
      <c r="F167" s="47"/>
      <c r="G167" s="47"/>
      <c r="H167" s="47"/>
      <c r="I167" s="50"/>
    </row>
    <row r="168" spans="1:19" s="6" customFormat="1" ht="15.75" hidden="1">
      <c r="A168" s="123"/>
      <c r="B168" s="56"/>
      <c r="C168" s="32"/>
      <c r="D168" s="10" t="str">
        <f t="shared" si="29"/>
        <v/>
      </c>
      <c r="E168" s="13"/>
      <c r="F168" s="14"/>
      <c r="G168" s="14"/>
      <c r="H168" s="15" t="s">
        <v>14</v>
      </c>
      <c r="I168" s="28">
        <f>AB157/9</f>
        <v>0</v>
      </c>
    </row>
    <row r="169" spans="1:19" s="6" customFormat="1" ht="15.75" hidden="1">
      <c r="A169" s="123"/>
      <c r="B169" s="56"/>
      <c r="C169" s="32"/>
      <c r="D169" s="10" t="str">
        <f t="shared" si="29"/>
        <v/>
      </c>
      <c r="E169" s="125" t="str">
        <f>IF(F165&lt;&gt;"","# Points afgetikt aan het eind van de sprint:","")</f>
        <v/>
      </c>
      <c r="F169" s="126"/>
      <c r="G169" s="126"/>
      <c r="H169" s="126"/>
      <c r="I169" s="12" t="str">
        <f>IF(F165&lt;&gt;"",SUM(F156:F165),"")</f>
        <v/>
      </c>
    </row>
    <row r="170" spans="1:19" s="6" customFormat="1" ht="16.5" hidden="1" thickBot="1">
      <c r="A170" s="123"/>
      <c r="B170" s="56"/>
      <c r="C170" s="32"/>
      <c r="D170" s="10" t="str">
        <f t="shared" si="29"/>
        <v/>
      </c>
      <c r="E170" s="127" t="str">
        <f>IF(F165&lt;&gt;"","Dit moesten er zijn:","")</f>
        <v/>
      </c>
      <c r="F170" s="128"/>
      <c r="G170" s="128"/>
      <c r="H170" s="128"/>
      <c r="I170" s="16" t="str">
        <f>IF(F165&lt;&gt;"",AB157,"")</f>
        <v/>
      </c>
    </row>
    <row r="171" spans="1:19" s="6" customFormat="1" hidden="1">
      <c r="A171" s="123"/>
      <c r="B171" s="34"/>
      <c r="C171" s="58"/>
      <c r="D171" s="10" t="str">
        <f t="shared" si="29"/>
        <v/>
      </c>
      <c r="E171" s="46"/>
      <c r="F171" s="47"/>
      <c r="G171" s="47"/>
      <c r="H171" s="47"/>
      <c r="I171" s="51" t="str">
        <f>IF(F165="","",IF(I169&lt;I170,"Dus te weinig.","Keurig"))</f>
        <v/>
      </c>
    </row>
    <row r="172" spans="1:19" s="6" customFormat="1" hidden="1">
      <c r="A172" s="123"/>
      <c r="B172" s="34"/>
      <c r="C172" s="32"/>
      <c r="D172" s="10" t="str">
        <f t="shared" si="29"/>
        <v/>
      </c>
      <c r="E172" s="46"/>
      <c r="F172" s="47"/>
      <c r="G172" s="47"/>
      <c r="H172" s="47"/>
      <c r="I172" s="50"/>
    </row>
    <row r="173" spans="1:19" s="6" customFormat="1" hidden="1">
      <c r="A173" s="123"/>
      <c r="B173" s="34"/>
      <c r="C173" s="32"/>
      <c r="D173" s="10" t="str">
        <f t="shared" si="29"/>
        <v/>
      </c>
      <c r="E173" s="46"/>
      <c r="F173" s="47"/>
      <c r="G173" s="47"/>
      <c r="H173" s="47"/>
      <c r="I173" s="50"/>
    </row>
    <row r="174" spans="1:19" s="6" customFormat="1" hidden="1">
      <c r="A174" s="123"/>
      <c r="B174" s="34"/>
      <c r="C174" s="32"/>
      <c r="D174" s="10" t="str">
        <f t="shared" si="29"/>
        <v/>
      </c>
      <c r="E174" s="46"/>
      <c r="F174" s="47"/>
      <c r="G174" s="47"/>
      <c r="H174" s="47"/>
      <c r="I174" s="50"/>
    </row>
    <row r="175" spans="1:19" s="2" customFormat="1" ht="15.75" hidden="1" thickBot="1">
      <c r="A175" s="124"/>
      <c r="B175" s="34"/>
      <c r="C175" s="32"/>
      <c r="D175" s="11" t="str">
        <f t="shared" si="29"/>
        <v/>
      </c>
      <c r="E175" s="24" t="s">
        <v>15</v>
      </c>
      <c r="F175" s="25"/>
      <c r="G175" s="25"/>
      <c r="H175" s="26">
        <f>AB157</f>
        <v>0</v>
      </c>
      <c r="I175" s="27"/>
    </row>
    <row r="176" spans="1:19" hidden="1">
      <c r="A176" s="43"/>
      <c r="B176" s="119" t="s">
        <v>22</v>
      </c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44"/>
      <c r="N176" s="44"/>
      <c r="O176" s="44"/>
      <c r="P176" s="44"/>
      <c r="Q176" s="44"/>
      <c r="R176" s="44"/>
      <c r="S176" s="44"/>
    </row>
    <row r="177" spans="1:28" hidden="1">
      <c r="A177" s="43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44"/>
      <c r="N177" s="44"/>
      <c r="O177" s="44"/>
      <c r="P177" s="44"/>
      <c r="Q177" s="44"/>
      <c r="R177" s="44"/>
      <c r="S177" s="44"/>
    </row>
    <row r="178" spans="1:28" hidden="1">
      <c r="A178" s="43"/>
      <c r="B178" s="44"/>
      <c r="C178" s="44"/>
      <c r="D178" s="44"/>
      <c r="E178" s="44"/>
      <c r="F178" s="44"/>
      <c r="G178" s="120" t="s">
        <v>20</v>
      </c>
      <c r="H178" s="121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28" ht="49.15" hidden="1" customHeight="1" thickBot="1">
      <c r="A179" s="43"/>
      <c r="B179" s="44"/>
      <c r="C179" s="44"/>
      <c r="D179" s="44"/>
      <c r="E179" s="44"/>
      <c r="F179" s="44"/>
      <c r="G179" s="52"/>
      <c r="H179" s="53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28" ht="43.9" hidden="1" customHeight="1" thickBot="1">
      <c r="A180" s="43"/>
      <c r="B180" s="54" t="s">
        <v>0</v>
      </c>
      <c r="C180" s="55" t="s">
        <v>18</v>
      </c>
      <c r="D180" s="37" t="s">
        <v>19</v>
      </c>
      <c r="E180" s="38"/>
      <c r="F180" s="39" t="s">
        <v>13</v>
      </c>
      <c r="G180" s="40" t="s">
        <v>16</v>
      </c>
      <c r="H180" s="41" t="s">
        <v>17</v>
      </c>
      <c r="I180" s="42" t="s">
        <v>21</v>
      </c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28" ht="14.45" hidden="1" customHeight="1">
      <c r="A181" s="122" t="s">
        <v>29</v>
      </c>
      <c r="B181" s="56"/>
      <c r="C181" s="32"/>
      <c r="D181" s="9" t="str">
        <f>IF(C181&lt;&gt;"",IF(AND(C181&lt;&gt;1,C181&lt;&gt;2,C181&lt;&gt;3,C181&lt;&gt;5,C181&lt;&gt;8,C181&lt;&gt;13,C181&lt;&gt;20,C181&lt;&gt;40,C181&lt;&gt;100),"Fout",""),"")</f>
        <v/>
      </c>
      <c r="E181" s="7" t="s">
        <v>4</v>
      </c>
      <c r="F181" s="31"/>
      <c r="G181" s="17">
        <f>AB182-(AB$7/10)</f>
        <v>0</v>
      </c>
      <c r="H181" s="20">
        <f>AB182-F181</f>
        <v>0</v>
      </c>
      <c r="I181" s="21">
        <f>G181-H181</f>
        <v>0</v>
      </c>
      <c r="AA181" t="s">
        <v>2</v>
      </c>
    </row>
    <row r="182" spans="1:28" hidden="1">
      <c r="A182" s="123"/>
      <c r="B182" s="56"/>
      <c r="C182" s="32"/>
      <c r="D182" s="10" t="str">
        <f t="shared" ref="D182:D200" si="33">IF(C182&lt;&gt;"",IF(AND(C182&lt;&gt;1,C182&lt;&gt;2,C182&lt;&gt;3,C182&lt;&gt;5,C182&lt;&gt;8,C182&lt;&gt;13,C182&lt;&gt;20,C182&lt;&gt;40,C182&lt;&gt;100),"Fout",""),"")</f>
        <v/>
      </c>
      <c r="E182" s="8" t="s">
        <v>5</v>
      </c>
      <c r="F182" s="32"/>
      <c r="G182" s="18">
        <f>(G181-(AB$7/10))</f>
        <v>0</v>
      </c>
      <c r="H182" s="23">
        <f>H181-F182</f>
        <v>0</v>
      </c>
      <c r="I182" s="22" t="str">
        <f t="shared" ref="I182:I184" si="34">IF(F182="","",G182-H182)</f>
        <v/>
      </c>
      <c r="AA182" t="s">
        <v>3</v>
      </c>
      <c r="AB182">
        <f>SUM(C181:C200)</f>
        <v>0</v>
      </c>
    </row>
    <row r="183" spans="1:28" hidden="1">
      <c r="A183" s="123"/>
      <c r="B183" s="56"/>
      <c r="C183" s="32"/>
      <c r="D183" s="10" t="str">
        <f t="shared" si="33"/>
        <v/>
      </c>
      <c r="E183" s="8" t="s">
        <v>6</v>
      </c>
      <c r="F183" s="32"/>
      <c r="G183" s="18">
        <f t="shared" ref="G183:G190" si="35">(G182-(AB$7/10))</f>
        <v>0</v>
      </c>
      <c r="H183" s="29"/>
      <c r="I183" s="22" t="str">
        <f t="shared" si="34"/>
        <v/>
      </c>
    </row>
    <row r="184" spans="1:28" hidden="1">
      <c r="A184" s="123"/>
      <c r="B184" s="56"/>
      <c r="C184" s="32"/>
      <c r="D184" s="10" t="str">
        <f t="shared" si="33"/>
        <v/>
      </c>
      <c r="E184" s="8" t="s">
        <v>7</v>
      </c>
      <c r="F184" s="32"/>
      <c r="G184" s="18">
        <f t="shared" si="35"/>
        <v>0</v>
      </c>
      <c r="H184" s="29"/>
      <c r="I184" s="22" t="str">
        <f t="shared" si="34"/>
        <v/>
      </c>
    </row>
    <row r="185" spans="1:28" hidden="1">
      <c r="A185" s="123"/>
      <c r="B185" s="56"/>
      <c r="C185" s="32"/>
      <c r="D185" s="10" t="str">
        <f t="shared" si="33"/>
        <v/>
      </c>
      <c r="E185" s="8" t="s">
        <v>8</v>
      </c>
      <c r="F185" s="32"/>
      <c r="G185" s="18">
        <f t="shared" si="35"/>
        <v>0</v>
      </c>
      <c r="H185" s="29"/>
      <c r="I185" s="22" t="str">
        <f>IF(F185="","",G185-H185)</f>
        <v/>
      </c>
    </row>
    <row r="186" spans="1:28" hidden="1">
      <c r="A186" s="123"/>
      <c r="B186" s="56"/>
      <c r="C186" s="32"/>
      <c r="D186" s="10" t="str">
        <f t="shared" si="33"/>
        <v/>
      </c>
      <c r="E186" s="8" t="s">
        <v>9</v>
      </c>
      <c r="F186" s="32"/>
      <c r="G186" s="18">
        <f t="shared" si="35"/>
        <v>0</v>
      </c>
      <c r="H186" s="29"/>
      <c r="I186" s="22" t="str">
        <f t="shared" ref="I186:I190" si="36">IF(F186="","",G186-H186)</f>
        <v/>
      </c>
    </row>
    <row r="187" spans="1:28" hidden="1">
      <c r="A187" s="123"/>
      <c r="B187" s="56"/>
      <c r="C187" s="32"/>
      <c r="D187" s="10" t="str">
        <f t="shared" si="33"/>
        <v/>
      </c>
      <c r="E187" s="8" t="s">
        <v>10</v>
      </c>
      <c r="F187" s="32"/>
      <c r="G187" s="18">
        <f t="shared" si="35"/>
        <v>0</v>
      </c>
      <c r="H187" s="29"/>
      <c r="I187" s="22" t="str">
        <f t="shared" si="36"/>
        <v/>
      </c>
    </row>
    <row r="188" spans="1:28" hidden="1">
      <c r="A188" s="123"/>
      <c r="B188" s="56"/>
      <c r="C188" s="32"/>
      <c r="D188" s="10" t="str">
        <f t="shared" si="33"/>
        <v/>
      </c>
      <c r="E188" s="8" t="s">
        <v>11</v>
      </c>
      <c r="F188" s="32"/>
      <c r="G188" s="18">
        <f t="shared" si="35"/>
        <v>0</v>
      </c>
      <c r="H188" s="29"/>
      <c r="I188" s="22" t="str">
        <f t="shared" si="36"/>
        <v/>
      </c>
    </row>
    <row r="189" spans="1:28" hidden="1">
      <c r="A189" s="123"/>
      <c r="B189" s="56"/>
      <c r="C189" s="32"/>
      <c r="D189" s="10" t="str">
        <f t="shared" si="33"/>
        <v/>
      </c>
      <c r="E189" s="8" t="s">
        <v>12</v>
      </c>
      <c r="F189" s="32"/>
      <c r="G189" s="18">
        <f t="shared" si="35"/>
        <v>0</v>
      </c>
      <c r="H189" s="29"/>
      <c r="I189" s="22" t="str">
        <f t="shared" si="36"/>
        <v/>
      </c>
    </row>
    <row r="190" spans="1:28" s="6" customFormat="1" ht="15.75" hidden="1" thickBot="1">
      <c r="A190" s="123"/>
      <c r="B190" s="56"/>
      <c r="C190" s="32"/>
      <c r="D190" s="10" t="str">
        <f t="shared" si="33"/>
        <v/>
      </c>
      <c r="E190" s="30"/>
      <c r="F190" s="32"/>
      <c r="G190" s="19">
        <f t="shared" si="35"/>
        <v>0</v>
      </c>
      <c r="H190" s="29"/>
      <c r="I190" s="22" t="str">
        <f t="shared" si="36"/>
        <v/>
      </c>
    </row>
    <row r="191" spans="1:28" s="6" customFormat="1" hidden="1">
      <c r="A191" s="123"/>
      <c r="B191" s="56"/>
      <c r="C191" s="32"/>
      <c r="D191" s="10" t="str">
        <f t="shared" si="33"/>
        <v/>
      </c>
      <c r="E191" s="48"/>
      <c r="F191" s="14"/>
      <c r="G191" s="14"/>
      <c r="H191" s="14"/>
      <c r="I191" s="49"/>
    </row>
    <row r="192" spans="1:28" s="6" customFormat="1" hidden="1">
      <c r="A192" s="123"/>
      <c r="B192" s="56"/>
      <c r="C192" s="32"/>
      <c r="D192" s="10" t="str">
        <f t="shared" si="33"/>
        <v/>
      </c>
      <c r="E192" s="46"/>
      <c r="F192" s="47"/>
      <c r="G192" s="47"/>
      <c r="H192" s="47"/>
      <c r="I192" s="50"/>
    </row>
    <row r="193" spans="1:9" s="6" customFormat="1" ht="15.75" hidden="1">
      <c r="A193" s="123"/>
      <c r="B193" s="56"/>
      <c r="C193" s="32"/>
      <c r="D193" s="10" t="str">
        <f t="shared" si="33"/>
        <v/>
      </c>
      <c r="E193" s="13"/>
      <c r="F193" s="14"/>
      <c r="G193" s="14"/>
      <c r="H193" s="15" t="s">
        <v>14</v>
      </c>
      <c r="I193" s="28">
        <f>AB182/9</f>
        <v>0</v>
      </c>
    </row>
    <row r="194" spans="1:9" s="6" customFormat="1" ht="15.75" hidden="1">
      <c r="A194" s="123"/>
      <c r="B194" s="56"/>
      <c r="C194" s="32"/>
      <c r="D194" s="10" t="str">
        <f t="shared" si="33"/>
        <v/>
      </c>
      <c r="E194" s="125" t="str">
        <f>IF(F190&lt;&gt;"","# Points afgetikt aan het eind van de sprint:","")</f>
        <v/>
      </c>
      <c r="F194" s="126"/>
      <c r="G194" s="126"/>
      <c r="H194" s="126"/>
      <c r="I194" s="12" t="str">
        <f>IF(F190&lt;&gt;"",SUM(F181:F190),"")</f>
        <v/>
      </c>
    </row>
    <row r="195" spans="1:9" s="6" customFormat="1" ht="16.5" hidden="1" thickBot="1">
      <c r="A195" s="123"/>
      <c r="B195" s="56"/>
      <c r="C195" s="32"/>
      <c r="D195" s="10" t="str">
        <f t="shared" si="33"/>
        <v/>
      </c>
      <c r="E195" s="127" t="str">
        <f>IF(F190&lt;&gt;"","Dit moesten er zijn:","")</f>
        <v/>
      </c>
      <c r="F195" s="128"/>
      <c r="G195" s="128"/>
      <c r="H195" s="128"/>
      <c r="I195" s="16" t="str">
        <f>IF(F190&lt;&gt;"",AB182,"")</f>
        <v/>
      </c>
    </row>
    <row r="196" spans="1:9" s="6" customFormat="1" hidden="1">
      <c r="A196" s="123"/>
      <c r="B196" s="56"/>
      <c r="C196" s="32"/>
      <c r="D196" s="10" t="str">
        <f t="shared" si="33"/>
        <v/>
      </c>
      <c r="E196" s="46"/>
      <c r="F196" s="47"/>
      <c r="G196" s="47"/>
      <c r="H196" s="47"/>
      <c r="I196" s="51" t="str">
        <f>IF(F190="","",IF(I194&lt;I195,"Dus te weinig.","Keurig"))</f>
        <v/>
      </c>
    </row>
    <row r="197" spans="1:9" s="6" customFormat="1" hidden="1">
      <c r="A197" s="123"/>
      <c r="B197" s="34"/>
      <c r="C197" s="32"/>
      <c r="D197" s="10" t="str">
        <f t="shared" si="33"/>
        <v/>
      </c>
      <c r="E197" s="46"/>
      <c r="F197" s="47"/>
      <c r="G197" s="47"/>
      <c r="H197" s="47"/>
      <c r="I197" s="50"/>
    </row>
    <row r="198" spans="1:9" s="6" customFormat="1" hidden="1">
      <c r="A198" s="123"/>
      <c r="B198" s="34"/>
      <c r="C198" s="32"/>
      <c r="D198" s="10" t="str">
        <f t="shared" si="33"/>
        <v/>
      </c>
      <c r="E198" s="46"/>
      <c r="F198" s="47"/>
      <c r="G198" s="47"/>
      <c r="H198" s="47"/>
      <c r="I198" s="50"/>
    </row>
    <row r="199" spans="1:9" s="6" customFormat="1" hidden="1">
      <c r="A199" s="123"/>
      <c r="B199" s="34"/>
      <c r="C199" s="32"/>
      <c r="D199" s="10" t="str">
        <f t="shared" si="33"/>
        <v/>
      </c>
      <c r="E199" s="46"/>
      <c r="F199" s="47"/>
      <c r="G199" s="47"/>
      <c r="H199" s="47"/>
      <c r="I199" s="50"/>
    </row>
    <row r="200" spans="1:9" s="2" customFormat="1" ht="15.75" hidden="1" thickBot="1">
      <c r="A200" s="124"/>
      <c r="B200" s="34"/>
      <c r="C200" s="32"/>
      <c r="D200" s="11" t="str">
        <f t="shared" si="33"/>
        <v/>
      </c>
      <c r="E200" s="24" t="s">
        <v>15</v>
      </c>
      <c r="F200" s="25"/>
      <c r="G200" s="25"/>
      <c r="H200" s="26">
        <f>AB182</f>
        <v>0</v>
      </c>
      <c r="I200" s="27"/>
    </row>
  </sheetData>
  <sheetProtection password="CF19" sheet="1" objects="1" scenarios="1"/>
  <mergeCells count="40">
    <mergeCell ref="A181:A200"/>
    <mergeCell ref="E194:H194"/>
    <mergeCell ref="E195:H195"/>
    <mergeCell ref="G128:H128"/>
    <mergeCell ref="A131:A150"/>
    <mergeCell ref="E144:H144"/>
    <mergeCell ref="E145:H145"/>
    <mergeCell ref="B151:L152"/>
    <mergeCell ref="G153:H153"/>
    <mergeCell ref="A156:A175"/>
    <mergeCell ref="E169:H169"/>
    <mergeCell ref="E170:H170"/>
    <mergeCell ref="B176:L177"/>
    <mergeCell ref="G178:H178"/>
    <mergeCell ref="B126:L127"/>
    <mergeCell ref="A56:A75"/>
    <mergeCell ref="E69:H69"/>
    <mergeCell ref="E70:H70"/>
    <mergeCell ref="B76:L77"/>
    <mergeCell ref="G78:H78"/>
    <mergeCell ref="A81:A100"/>
    <mergeCell ref="E94:H94"/>
    <mergeCell ref="E95:H95"/>
    <mergeCell ref="B101:L102"/>
    <mergeCell ref="G103:H103"/>
    <mergeCell ref="A106:A125"/>
    <mergeCell ref="E119:H119"/>
    <mergeCell ref="E120:H120"/>
    <mergeCell ref="G53:H53"/>
    <mergeCell ref="B1:L2"/>
    <mergeCell ref="G3:H3"/>
    <mergeCell ref="A6:A25"/>
    <mergeCell ref="E19:H19"/>
    <mergeCell ref="E20:H20"/>
    <mergeCell ref="B26:L27"/>
    <mergeCell ref="G28:H28"/>
    <mergeCell ref="A31:A50"/>
    <mergeCell ref="E44:H44"/>
    <mergeCell ref="E45:H45"/>
    <mergeCell ref="B51:L52"/>
  </mergeCells>
  <conditionalFormatting sqref="I201:I1048576 I3:I5">
    <cfRule type="cellIs" dxfId="61" priority="27" operator="lessThan">
      <formula>0</formula>
    </cfRule>
  </conditionalFormatting>
  <conditionalFormatting sqref="E19:H20">
    <cfRule type="cellIs" dxfId="60" priority="26" operator="notEqual">
      <formula>""""""</formula>
    </cfRule>
  </conditionalFormatting>
  <conditionalFormatting sqref="I28:I30">
    <cfRule type="cellIs" dxfId="59" priority="25" operator="lessThan">
      <formula>0</formula>
    </cfRule>
  </conditionalFormatting>
  <conditionalFormatting sqref="E44:H45">
    <cfRule type="cellIs" dxfId="58" priority="24" operator="notEqual">
      <formula>""""""</formula>
    </cfRule>
  </conditionalFormatting>
  <conditionalFormatting sqref="I53:I65">
    <cfRule type="cellIs" dxfId="57" priority="23" operator="lessThan">
      <formula>0</formula>
    </cfRule>
  </conditionalFormatting>
  <conditionalFormatting sqref="E69:H70">
    <cfRule type="cellIs" dxfId="56" priority="22" operator="notEqual">
      <formula>""""""</formula>
    </cfRule>
  </conditionalFormatting>
  <conditionalFormatting sqref="I78:I90">
    <cfRule type="cellIs" dxfId="55" priority="21" operator="lessThan">
      <formula>0</formula>
    </cfRule>
  </conditionalFormatting>
  <conditionalFormatting sqref="E94:H95">
    <cfRule type="cellIs" dxfId="54" priority="20" operator="notEqual">
      <formula>""""""</formula>
    </cfRule>
  </conditionalFormatting>
  <conditionalFormatting sqref="I103:I115">
    <cfRule type="cellIs" dxfId="53" priority="19" operator="lessThan">
      <formula>0</formula>
    </cfRule>
  </conditionalFormatting>
  <conditionalFormatting sqref="E119:H120">
    <cfRule type="cellIs" dxfId="52" priority="18" operator="notEqual">
      <formula>""""""</formula>
    </cfRule>
  </conditionalFormatting>
  <conditionalFormatting sqref="I128:I140">
    <cfRule type="cellIs" dxfId="51" priority="17" operator="lessThan">
      <formula>0</formula>
    </cfRule>
  </conditionalFormatting>
  <conditionalFormatting sqref="E144:H145">
    <cfRule type="cellIs" dxfId="50" priority="16" operator="notEqual">
      <formula>""""""</formula>
    </cfRule>
  </conditionalFormatting>
  <conditionalFormatting sqref="I153:I165">
    <cfRule type="cellIs" dxfId="49" priority="15" operator="lessThan">
      <formula>0</formula>
    </cfRule>
  </conditionalFormatting>
  <conditionalFormatting sqref="E169:H170">
    <cfRule type="cellIs" dxfId="48" priority="14" operator="notEqual">
      <formula>""""""</formula>
    </cfRule>
  </conditionalFormatting>
  <conditionalFormatting sqref="I178:I190">
    <cfRule type="cellIs" dxfId="47" priority="13" operator="lessThan">
      <formula>0</formula>
    </cfRule>
  </conditionalFormatting>
  <conditionalFormatting sqref="E194:H195">
    <cfRule type="cellIs" dxfId="46" priority="12" operator="notEqual">
      <formula>""""""</formula>
    </cfRule>
  </conditionalFormatting>
  <conditionalFormatting sqref="H57:H65">
    <cfRule type="containsErrors" dxfId="45" priority="8">
      <formula>ISERROR(H57)</formula>
    </cfRule>
  </conditionalFormatting>
  <conditionalFormatting sqref="H82:H90">
    <cfRule type="containsErrors" dxfId="44" priority="7">
      <formula>ISERROR(H82)</formula>
    </cfRule>
  </conditionalFormatting>
  <conditionalFormatting sqref="H32:H40">
    <cfRule type="containsErrors" dxfId="43" priority="4">
      <formula>ISERROR(H32)</formula>
    </cfRule>
  </conditionalFormatting>
  <conditionalFormatting sqref="I31:I40">
    <cfRule type="cellIs" dxfId="42" priority="3" operator="lessThan">
      <formula>0</formula>
    </cfRule>
  </conditionalFormatting>
  <conditionalFormatting sqref="H7:H15">
    <cfRule type="containsErrors" dxfId="41" priority="2">
      <formula>ISERROR(H7)</formula>
    </cfRule>
  </conditionalFormatting>
  <conditionalFormatting sqref="I6:I15">
    <cfRule type="cellIs" dxfId="4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11</vt:i4>
      </vt:variant>
    </vt:vector>
  </HeadingPairs>
  <TitlesOfParts>
    <vt:vector size="22" baseType="lpstr">
      <vt:lpstr>Leerling TestKees</vt:lpstr>
      <vt:lpstr>Thom</vt:lpstr>
      <vt:lpstr>Floris</vt:lpstr>
      <vt:lpstr>Patrick</vt:lpstr>
      <vt:lpstr>Tarik</vt:lpstr>
      <vt:lpstr>Rudyard</vt:lpstr>
      <vt:lpstr>Tim</vt:lpstr>
      <vt:lpstr>Yannick</vt:lpstr>
      <vt:lpstr>Kees</vt:lpstr>
      <vt:lpstr>Steven</vt:lpstr>
      <vt:lpstr>Thijmen</vt:lpstr>
      <vt:lpstr>Floris!Afdrukbereik</vt:lpstr>
      <vt:lpstr>Kees!Afdrukbereik</vt:lpstr>
      <vt:lpstr>'Leerling TestKees'!Afdrukbereik</vt:lpstr>
      <vt:lpstr>Patrick!Afdrukbereik</vt:lpstr>
      <vt:lpstr>Rudyard!Afdrukbereik</vt:lpstr>
      <vt:lpstr>Steven!Afdrukbereik</vt:lpstr>
      <vt:lpstr>Tarik!Afdrukbereik</vt:lpstr>
      <vt:lpstr>Thijmen!Afdrukbereik</vt:lpstr>
      <vt:lpstr>Thom!Afdrukbereik</vt:lpstr>
      <vt:lpstr>Tim!Afdrukbereik</vt:lpstr>
      <vt:lpstr>Yannick!Afdrukbereik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timmie</cp:lastModifiedBy>
  <cp:lastPrinted>2013-11-13T09:01:47Z</cp:lastPrinted>
  <dcterms:created xsi:type="dcterms:W3CDTF">2013-10-29T12:23:00Z</dcterms:created>
  <dcterms:modified xsi:type="dcterms:W3CDTF">2015-11-25T08:41:22Z</dcterms:modified>
</cp:coreProperties>
</file>