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3" i="1" l="1"/>
  <c r="K3" i="1"/>
  <c r="L3" i="1" l="1"/>
  <c r="P3" i="1" l="1"/>
  <c r="M3" i="1"/>
  <c r="R3" i="1" l="1"/>
  <c r="S3" i="1" s="1"/>
  <c r="T3" i="1" s="1"/>
  <c r="V3" i="1" s="1"/>
</calcChain>
</file>

<file path=xl/comments1.xml><?xml version="1.0" encoding="utf-8"?>
<comments xmlns="http://schemas.openxmlformats.org/spreadsheetml/2006/main">
  <authors>
    <author>作者</author>
  </authors>
  <commentLis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2015.4.7入职，本月出勤12天。扣除未出勤9.75天工资</t>
        </r>
      </text>
    </comment>
  </commentList>
</comments>
</file>

<file path=xl/sharedStrings.xml><?xml version="1.0" encoding="utf-8"?>
<sst xmlns="http://schemas.openxmlformats.org/spreadsheetml/2006/main" count="24" uniqueCount="24">
  <si>
    <t>2015年4月份蓝光驱动公司工资发放明细表</t>
    <phoneticPr fontId="3" type="noConversion"/>
  </si>
  <si>
    <t>序号</t>
  </si>
  <si>
    <t>姓名</t>
  </si>
  <si>
    <t>本薪</t>
  </si>
  <si>
    <t>职务/岗位津贴</t>
  </si>
  <si>
    <t>工龄工资</t>
  </si>
  <si>
    <t>奖金</t>
  </si>
  <si>
    <t>加班</t>
    <phoneticPr fontId="3" type="noConversion"/>
  </si>
  <si>
    <t>扣款</t>
    <phoneticPr fontId="3" type="noConversion"/>
  </si>
  <si>
    <t>福利</t>
    <phoneticPr fontId="3" type="noConversion"/>
  </si>
  <si>
    <t>年终奖</t>
    <phoneticPr fontId="3" type="noConversion"/>
  </si>
  <si>
    <t>应发工资</t>
    <phoneticPr fontId="3" type="noConversion"/>
  </si>
  <si>
    <r>
      <t>2014</t>
    </r>
    <r>
      <rPr>
        <sz val="12"/>
        <color indexed="8"/>
        <rFont val="宋体"/>
        <family val="3"/>
        <charset val="134"/>
      </rPr>
      <t>年新基数</t>
    </r>
    <phoneticPr fontId="3" type="noConversion"/>
  </si>
  <si>
    <t>本月养老</t>
    <phoneticPr fontId="3" type="noConversion"/>
  </si>
  <si>
    <t>2014年医保基数</t>
    <phoneticPr fontId="3" type="noConversion"/>
  </si>
  <si>
    <t>本月医保</t>
    <phoneticPr fontId="3" type="noConversion"/>
  </si>
  <si>
    <t>失业</t>
    <phoneticPr fontId="3" type="noConversion"/>
  </si>
  <si>
    <t>公积金</t>
    <phoneticPr fontId="3" type="noConversion"/>
  </si>
  <si>
    <t>A</t>
  </si>
  <si>
    <t>计税工资</t>
  </si>
  <si>
    <t>扣税</t>
  </si>
  <si>
    <t>还借款</t>
  </si>
  <si>
    <t>实发工资</t>
  </si>
  <si>
    <t>XXX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</si>
</sst>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#,##0.00_);[Red]\(#,##0.00\)"/>
    <numFmt numFmtId="178" formatCode="0.00_);[Red]\(0.00\)"/>
    <numFmt numFmtId="179" formatCode="0.00_ "/>
    <numFmt numFmtId="180" formatCode="0.00;[Red]0.00"/>
  </numFmts>
  <fonts count="12">
    <font>
      <sz val="11"/>
      <color theme="1"/>
      <name val="宋体"/>
      <family val="2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43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_111驱动公司2013年6月份工资表" xfId="1"/>
  </cellStyles>
  <dxfs count="20">
    <dxf>
      <font>
        <color indexed="17"/>
      </font>
      <fill>
        <patternFill>
          <bgColor indexed="42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I11" sqref="I11"/>
    </sheetView>
  </sheetViews>
  <sheetFormatPr defaultRowHeight="13.5"/>
  <sheetData>
    <row r="1" spans="1:22" ht="25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28.5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7" t="s">
        <v>20</v>
      </c>
      <c r="U2" s="7" t="s">
        <v>21</v>
      </c>
      <c r="V2" s="4" t="s">
        <v>22</v>
      </c>
    </row>
    <row r="3" spans="1:22" ht="15.75">
      <c r="A3" s="8">
        <v>37</v>
      </c>
      <c r="B3" s="9" t="s">
        <v>23</v>
      </c>
      <c r="C3" s="10">
        <v>6400</v>
      </c>
      <c r="D3" s="11">
        <v>1600</v>
      </c>
      <c r="E3" s="10">
        <v>0</v>
      </c>
      <c r="F3" s="10"/>
      <c r="G3" s="10"/>
      <c r="H3" s="12">
        <v>3586</v>
      </c>
      <c r="I3" s="10">
        <v>63</v>
      </c>
      <c r="J3" s="10"/>
      <c r="K3" s="13">
        <f>C3+D3+E3+F3+G3-H3+I3+J3</f>
        <v>4477</v>
      </c>
      <c r="L3" s="13">
        <f>ROUND(IF(K3&lt;0,0,IF(K3&lt;2624,2624,IF(K3&lt;13115,K3,IF(K3&lt;13115,K3,IF(K3&gt;13115,13115))))),2)</f>
        <v>4477</v>
      </c>
      <c r="M3" s="14">
        <f>ROUND(L3*0.08,2)</f>
        <v>358.16</v>
      </c>
      <c r="N3" s="10">
        <v>8000</v>
      </c>
      <c r="O3" s="15">
        <f>ROUND(N3*0.02,2)</f>
        <v>160</v>
      </c>
      <c r="P3" s="15">
        <f>ROUND(L3*0.01,2)</f>
        <v>44.77</v>
      </c>
      <c r="Q3" s="13">
        <v>960</v>
      </c>
      <c r="R3" s="16">
        <f>ROUND(K3-M3-O3-P3-Q3-J3,2)</f>
        <v>2954.07</v>
      </c>
      <c r="S3" s="14">
        <f>ROUND(IF(R3-3500&gt;0,R3-3500,0),2)</f>
        <v>0</v>
      </c>
      <c r="T3" s="17">
        <f>ROUND(IF(S3&lt;0,0,IF(S3&lt;1500,S3*0.03,IF(S3&lt;4500,S3*0.1-105,IF(S3&lt;9000,S3*0.2-555,IF(S3&lt;35000,S3*0.25-1005,IF(S3&lt;55000,S3*0.3-2755,IF(S3&lt;80000,S3*0.35-5505,S3*0.45-13505))))))),2)</f>
        <v>0</v>
      </c>
      <c r="U3" s="18"/>
      <c r="V3" s="14">
        <f>K3-M3-O3-P3-Q3-T3-U3</f>
        <v>2954.07</v>
      </c>
    </row>
  </sheetData>
  <mergeCells count="1">
    <mergeCell ref="A1:S1"/>
  </mergeCells>
  <phoneticPr fontId="2" type="noConversion"/>
  <conditionalFormatting sqref="B1">
    <cfRule type="expression" dxfId="19" priority="1" stopIfTrue="1">
      <formula>AND(COUNTIF($B$27:$B$65536, B1)+COUNTIF(#REF!, B1)+COUNTIF(#REF!, B1)+COUNTIF(#REF!, B1)+COUNTIF(#REF!, B1)+COUNTIF($B$4:$B$4, B1)+COUNTIF(#REF!, B1)+COUNTIF(#REF!, B1)+COUNTIF(#REF!, B1)+COUNTIF(#REF!, B1)+COUNTIF($B$1:$B$1, B1)&gt;1,NOT(ISBLANK(B1)))</formula>
    </cfRule>
  </conditionalFormatting>
  <conditionalFormatting sqref="B1">
    <cfRule type="expression" dxfId="17" priority="2" stopIfTrue="1">
      <formula>AND(COUNTIF(#REF!, B1)+COUNTIF(#REF!, B1)+COUNTIF(#REF!, B1)+COUNTIF(#REF!, B1)+COUNTIF($B$4:$B$4, B1)+COUNTIF(#REF!, B1)+COUNTIF(#REF!, B1)+COUNTIF(#REF!, B1)+COUNTIF($B$5:$B$65536, B1)+COUNTIF($B$1:$B$1, B1)&gt;1,NOT(ISBLANK(B1)))</formula>
    </cfRule>
  </conditionalFormatting>
  <conditionalFormatting sqref="B1">
    <cfRule type="expression" dxfId="15" priority="3" stopIfTrue="1">
      <formula>AND(COUNTIF(#REF!, B1)+COUNTIF(#REF!, B1)+COUNTIF(#REF!, B1)+COUNTIF(#REF!, B1)+COUNTIF($B$4:$B$4, B1)+COUNTIF(#REF!, B1)+COUNTIF(#REF!, B1)+COUNTIF(#REF!, B1)+COUNTIF($B$5:$B$65536, B1)+COUNTIF($B$1:$B$1, B1)&gt;1,NOT(ISBLANK(B1)))</formula>
    </cfRule>
  </conditionalFormatting>
  <conditionalFormatting sqref="B1">
    <cfRule type="expression" dxfId="13" priority="4" stopIfTrue="1">
      <formula>AND(COUNTIF(#REF!, B1)+COUNTIF(#REF!, B1)+COUNTIF(#REF!, B1)+COUNTIF(#REF!, B1)+COUNTIF($B$4:$B$4, B1)+COUNTIF(#REF!, B1)+COUNTIF(#REF!, B1)+COUNTIF(#REF!, B1)+COUNTIF($B$5:$B$65536, B1)+COUNTIF($B$1:$B$1, B1)&gt;1,NOT(ISBLANK(B1)))</formula>
    </cfRule>
  </conditionalFormatting>
  <conditionalFormatting sqref="B1">
    <cfRule type="expression" dxfId="11" priority="5" stopIfTrue="1">
      <formula>AND(COUNTIF(#REF!, B1)+COUNTIF(#REF!, B1)+COUNTIF(#REF!, B1)+COUNTIF(#REF!, B1)+COUNTIF(#REF!, B1)+COUNTIF(#REF!, B1)+COUNTIF(#REF!, B1)+COUNTIF($B$4:$B$65536, B1)+COUNTIF($B$1:$B$1, B1)&gt;1,NOT(ISBLANK(B1)))</formula>
    </cfRule>
  </conditionalFormatting>
  <conditionalFormatting sqref="B1">
    <cfRule type="expression" dxfId="9" priority="6" stopIfTrue="1">
      <formula>AND(COUNTIF(#REF!, B1)+COUNTIF(#REF!, B1)+COUNTIF(#REF!, B1)+COUNTIF(#REF!, B1)+COUNTIF(#REF!, B1)+COUNTIF(#REF!, B1)+COUNTIF(#REF!, B1)+COUNTIF($B$4:$B$65536, B1)+COUNTIF($B$1:$B$1, B1)&gt;1,NOT(ISBLANK(B1)))</formula>
    </cfRule>
  </conditionalFormatting>
  <conditionalFormatting sqref="B1:B3">
    <cfRule type="expression" dxfId="7" priority="7" stopIfTrue="1">
      <formula>AND(COUNTIF($B:$B, B1)+COUNTIF(#REF!, B1)&gt;1,NOT(ISBLANK(B1)))</formula>
    </cfRule>
  </conditionalFormatting>
  <conditionalFormatting sqref="B2:B3">
    <cfRule type="expression" dxfId="5" priority="8" stopIfTrue="1">
      <formula>AND(COUNTIF($B$2:$B$2, B2)&gt;1,NOT(ISBLANK(B2)))</formula>
    </cfRule>
  </conditionalFormatting>
  <conditionalFormatting sqref="B2:B3">
    <cfRule type="expression" dxfId="3" priority="9" stopIfTrue="1">
      <formula>AND(COUNTIF($B$2:$B$2, B2)&gt;1,NOT(ISBLANK(B2)))</formula>
    </cfRule>
  </conditionalFormatting>
  <conditionalFormatting sqref="B2:B3">
    <cfRule type="expression" dxfId="1" priority="10" stopIfTrue="1">
      <formula>AND(COUNTIF($B$2:$B$2, B2)&gt;1,NOT(ISBLANK(B2)))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2015-06-02T09:19:35Z</dcterms:modified>
</cp:coreProperties>
</file>