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1360" windowHeight="10335" activeTab="2"/>
  </bookViews>
  <sheets>
    <sheet name="上月回款完成情况" sheetId="4" r:id="rId1"/>
    <sheet name="保理合同汇总表" sheetId="5" r:id="rId2"/>
    <sheet name="逾期账龄及应收结构" sheetId="7" r:id="rId3"/>
  </sheets>
  <calcPr calcId="124519"/>
</workbook>
</file>

<file path=xl/calcChain.xml><?xml version="1.0" encoding="utf-8"?>
<calcChain xmlns="http://schemas.openxmlformats.org/spreadsheetml/2006/main">
  <c r="J13" i="7"/>
  <c r="J14"/>
  <c r="J15"/>
  <c r="J16"/>
  <c r="J17"/>
  <c r="J18"/>
  <c r="J19"/>
  <c r="J20"/>
  <c r="J21"/>
  <c r="J22"/>
  <c r="J23"/>
  <c r="J24"/>
  <c r="J25"/>
  <c r="J12"/>
  <c r="L26"/>
  <c r="D26"/>
  <c r="D13"/>
  <c r="D14"/>
  <c r="D15"/>
  <c r="D16"/>
  <c r="D17"/>
  <c r="D18"/>
  <c r="D19"/>
  <c r="D20"/>
  <c r="D21"/>
  <c r="D22"/>
  <c r="D23"/>
  <c r="D24"/>
  <c r="D25"/>
  <c r="D12"/>
  <c r="C6" l="1"/>
  <c r="D6"/>
  <c r="E6"/>
  <c r="F6"/>
  <c r="G6"/>
  <c r="B6"/>
  <c r="G5"/>
  <c r="D40" i="4"/>
  <c r="E40" s="1"/>
  <c r="C40"/>
  <c r="E38"/>
  <c r="E37"/>
  <c r="E36"/>
  <c r="E35"/>
  <c r="E34"/>
  <c r="F26" i="7" l="1"/>
  <c r="G4"/>
  <c r="D27" i="4" l="1"/>
  <c r="E27" s="1"/>
  <c r="C27"/>
  <c r="E23"/>
  <c r="E22"/>
  <c r="E21"/>
  <c r="E20"/>
  <c r="E19"/>
  <c r="E18"/>
  <c r="D10"/>
  <c r="D11" l="1"/>
  <c r="E11" s="1"/>
  <c r="C11"/>
  <c r="E7"/>
  <c r="E6"/>
  <c r="E5"/>
  <c r="E4"/>
  <c r="E3"/>
  <c r="E2"/>
  <c r="C26" i="7" l="1"/>
  <c r="K26" l="1"/>
  <c r="I26"/>
  <c r="H26"/>
  <c r="G26"/>
  <c r="E26"/>
  <c r="G3"/>
  <c r="J26" l="1"/>
</calcChain>
</file>

<file path=xl/sharedStrings.xml><?xml version="1.0" encoding="utf-8"?>
<sst xmlns="http://schemas.openxmlformats.org/spreadsheetml/2006/main" count="144" uniqueCount="101">
  <si>
    <t>未到期应收账款</t>
  </si>
  <si>
    <t>滚动付款</t>
  </si>
  <si>
    <t>合同因素</t>
  </si>
  <si>
    <t>未到期质保金</t>
  </si>
  <si>
    <t>内部因素</t>
  </si>
  <si>
    <t>五大发电</t>
  </si>
  <si>
    <t>出口合同</t>
  </si>
  <si>
    <t>国网、南网</t>
  </si>
  <si>
    <t>手续办理</t>
  </si>
  <si>
    <t>合计</t>
  </si>
  <si>
    <t>按款项状态分</t>
  </si>
  <si>
    <t>款项性质</t>
  </si>
  <si>
    <t>计划完成率</t>
  </si>
  <si>
    <t>逾期款应收账款</t>
  </si>
  <si>
    <t>逾期款</t>
  </si>
  <si>
    <t>按清收性质分</t>
  </si>
  <si>
    <t>确保可回款</t>
  </si>
  <si>
    <t>争取可回款</t>
  </si>
  <si>
    <t>小计</t>
  </si>
  <si>
    <t>现款现货回款</t>
  </si>
  <si>
    <t>计划外回款</t>
  </si>
  <si>
    <t xml:space="preserve">                                 保理合同到期情况汇总表                                   单位：万元</t>
    <phoneticPr fontId="4" type="noConversion"/>
  </si>
  <si>
    <t xml:space="preserve">                                             投标保证金情况                                                            单位：万元</t>
    <phoneticPr fontId="4" type="noConversion"/>
  </si>
  <si>
    <t>月份</t>
    <phoneticPr fontId="4" type="noConversion"/>
  </si>
  <si>
    <t>1月</t>
    <phoneticPr fontId="4" type="noConversion"/>
  </si>
  <si>
    <t>2月</t>
    <phoneticPr fontId="4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</si>
  <si>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</si>
  <si>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</si>
  <si>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</si>
  <si>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</si>
  <si>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</si>
  <si>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</si>
  <si>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</si>
  <si>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</si>
  <si>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</si>
  <si>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</si>
  <si>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余额</t>
    <phoneticPr fontId="4" type="noConversion"/>
  </si>
  <si>
    <r>
      <t xml:space="preserve">                     逾期款趋势变化表                                                                                                    </t>
    </r>
    <r>
      <rPr>
        <b/>
        <sz val="12"/>
        <rFont val="宋体"/>
        <family val="3"/>
        <charset val="134"/>
      </rPr>
      <t>单位：万元</t>
    </r>
    <phoneticPr fontId="4" type="noConversion"/>
  </si>
  <si>
    <t>月份</t>
    <phoneticPr fontId="4" type="noConversion"/>
  </si>
  <si>
    <r>
      <t>逾期</t>
    </r>
    <r>
      <rPr>
        <b/>
        <sz val="10"/>
        <rFont val="Times New Roman"/>
        <family val="1"/>
      </rPr>
      <t>1</t>
    </r>
    <r>
      <rPr>
        <b/>
        <sz val="10"/>
        <rFont val="宋体"/>
        <family val="3"/>
        <charset val="134"/>
      </rPr>
      <t>个月以内</t>
    </r>
  </si>
  <si>
    <r>
      <t>逾期</t>
    </r>
    <r>
      <rPr>
        <b/>
        <sz val="10"/>
        <rFont val="Times New Roman"/>
        <family val="1"/>
      </rPr>
      <t>1-3</t>
    </r>
    <r>
      <rPr>
        <b/>
        <sz val="10"/>
        <rFont val="宋体"/>
        <family val="3"/>
        <charset val="134"/>
      </rPr>
      <t>月</t>
    </r>
  </si>
  <si>
    <r>
      <t>逾期</t>
    </r>
    <r>
      <rPr>
        <b/>
        <sz val="10"/>
        <rFont val="Times New Roman"/>
        <family val="1"/>
      </rPr>
      <t>3-6</t>
    </r>
    <r>
      <rPr>
        <b/>
        <sz val="10"/>
        <rFont val="宋体"/>
        <family val="3"/>
        <charset val="134"/>
      </rPr>
      <t>月</t>
    </r>
  </si>
  <si>
    <r>
      <t>逾期</t>
    </r>
    <r>
      <rPr>
        <b/>
        <sz val="10"/>
        <rFont val="Times New Roman"/>
        <family val="1"/>
      </rPr>
      <t>6-12</t>
    </r>
    <r>
      <rPr>
        <b/>
        <sz val="10"/>
        <rFont val="宋体"/>
        <family val="3"/>
        <charset val="134"/>
      </rPr>
      <t>月</t>
    </r>
  </si>
  <si>
    <r>
      <t>逾期</t>
    </r>
    <r>
      <rPr>
        <b/>
        <sz val="10"/>
        <rFont val="Times New Roman"/>
        <family val="1"/>
      </rPr>
      <t>1</t>
    </r>
    <r>
      <rPr>
        <b/>
        <sz val="10"/>
        <rFont val="宋体"/>
        <family val="3"/>
        <charset val="134"/>
      </rPr>
      <t>年以上</t>
    </r>
  </si>
  <si>
    <t>合计逾期款</t>
    <phoneticPr fontId="4" type="noConversion"/>
  </si>
  <si>
    <t>1月份</t>
    <phoneticPr fontId="4" type="noConversion"/>
  </si>
  <si>
    <t>合   计</t>
  </si>
  <si>
    <t>注：包括到期质保金</t>
    <phoneticPr fontId="4" type="noConversion"/>
  </si>
  <si>
    <r>
      <t xml:space="preserve">                                     应收账款结构情况表                  </t>
    </r>
    <r>
      <rPr>
        <b/>
        <sz val="12"/>
        <rFont val="宋体"/>
        <family val="3"/>
        <charset val="134"/>
      </rPr>
      <t>单位：万元</t>
    </r>
    <phoneticPr fontId="4" type="noConversion"/>
  </si>
  <si>
    <t>客户所属行业</t>
  </si>
  <si>
    <t>应收账款情况</t>
  </si>
  <si>
    <t>欠款构成</t>
  </si>
  <si>
    <t>金额</t>
  </si>
  <si>
    <t>占全部比例</t>
  </si>
  <si>
    <r>
      <t>应收未收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包括到期质保金）</t>
    </r>
  </si>
  <si>
    <t>未到期款</t>
  </si>
  <si>
    <t>应收账款合计</t>
    <phoneticPr fontId="4" type="noConversion"/>
  </si>
  <si>
    <t>电力及配套</t>
  </si>
  <si>
    <t>省、市电力系统</t>
  </si>
  <si>
    <t>制造行业</t>
  </si>
  <si>
    <t>其它</t>
  </si>
  <si>
    <r>
      <t>合</t>
    </r>
    <r>
      <rPr>
        <sz val="9"/>
        <rFont val="Times New Roman"/>
        <family val="1"/>
      </rPr>
      <t xml:space="preserve">   </t>
    </r>
    <r>
      <rPr>
        <sz val="9"/>
        <rFont val="宋体"/>
        <family val="3"/>
        <charset val="134"/>
      </rPr>
      <t>计</t>
    </r>
  </si>
  <si>
    <r>
      <t xml:space="preserve">逾期应收因素分析  </t>
    </r>
    <r>
      <rPr>
        <b/>
        <sz val="12"/>
        <rFont val="宋体"/>
        <family val="3"/>
        <charset val="134"/>
      </rPr>
      <t xml:space="preserve">                                                                    单位：万元</t>
    </r>
    <phoneticPr fontId="4" type="noConversion"/>
  </si>
  <si>
    <t>因素分类</t>
  </si>
  <si>
    <t>客户资信</t>
  </si>
  <si>
    <t>项目变化</t>
  </si>
  <si>
    <t>总数量</t>
  </si>
  <si>
    <t>户数</t>
  </si>
  <si>
    <t>其中：法律手段清收</t>
  </si>
  <si>
    <t>化工</t>
    <phoneticPr fontId="4" type="noConversion"/>
  </si>
  <si>
    <t>石油石化</t>
    <phoneticPr fontId="4" type="noConversion"/>
  </si>
  <si>
    <t>铁路（轨道交通）</t>
    <phoneticPr fontId="4" type="noConversion"/>
  </si>
  <si>
    <t>煤炭工程业</t>
    <phoneticPr fontId="4" type="noConversion"/>
  </si>
  <si>
    <t>内部单位</t>
    <phoneticPr fontId="4" type="noConversion"/>
  </si>
  <si>
    <t>水泥行业</t>
    <phoneticPr fontId="4" type="noConversion"/>
  </si>
  <si>
    <t>有色金属</t>
    <phoneticPr fontId="4" type="noConversion"/>
  </si>
  <si>
    <t>能源行业</t>
    <phoneticPr fontId="4" type="noConversion"/>
  </si>
  <si>
    <t>计划回款</t>
  </si>
  <si>
    <t>1月实际回款</t>
    <phoneticPr fontId="20" type="noConversion"/>
  </si>
  <si>
    <t>到期应收款</t>
    <phoneticPr fontId="20" type="noConversion"/>
  </si>
  <si>
    <t>无兜底合同逾期款额9660.43万元</t>
    <phoneticPr fontId="3" type="noConversion"/>
  </si>
  <si>
    <t>2月实际回款</t>
    <phoneticPr fontId="23" type="noConversion"/>
  </si>
  <si>
    <t>计划完成率</t>
    <phoneticPr fontId="23" type="noConversion"/>
  </si>
  <si>
    <t>到期应收款</t>
    <phoneticPr fontId="23" type="noConversion"/>
  </si>
  <si>
    <t>2月份</t>
    <phoneticPr fontId="3" type="noConversion"/>
  </si>
  <si>
    <t>计划外回款</t>
    <phoneticPr fontId="25" type="noConversion"/>
  </si>
  <si>
    <t>3月实际回款</t>
    <phoneticPr fontId="3" type="noConversion"/>
  </si>
  <si>
    <t>3月份</t>
    <phoneticPr fontId="3" type="noConversion"/>
  </si>
  <si>
    <t>无兜底合同逾期款额  17105.17    万元</t>
    <phoneticPr fontId="3" type="noConversion"/>
  </si>
  <si>
    <t>无兜底合同逾期款额12501.22万元</t>
    <phoneticPr fontId="3" type="noConversion"/>
  </si>
  <si>
    <t>保理到期月份</t>
    <phoneticPr fontId="4" type="noConversion"/>
  </si>
  <si>
    <t>2014年3月末保理余额</t>
    <phoneticPr fontId="4" type="noConversion"/>
  </si>
  <si>
    <t>2014年8月及以后</t>
    <phoneticPr fontId="4" type="noConversion"/>
  </si>
  <si>
    <t>非客户付息式保理余额</t>
    <phoneticPr fontId="4" type="noConversion"/>
  </si>
  <si>
    <t>客户付息式保理余额</t>
    <phoneticPr fontId="4" type="noConversion"/>
  </si>
  <si>
    <t>到期保理金额</t>
    <phoneticPr fontId="4" type="noConversion"/>
  </si>
  <si>
    <t>到期保理中已回款金额</t>
    <phoneticPr fontId="4" type="noConversion"/>
  </si>
  <si>
    <t>保理合同到期情况</t>
    <phoneticPr fontId="4" type="noConversion"/>
  </si>
  <si>
    <t>金额</t>
    <phoneticPr fontId="4" type="noConversion"/>
  </si>
  <si>
    <t>份数</t>
    <phoneticPr fontId="4" type="noConversion"/>
  </si>
  <si>
    <t>已正常执行完毕额度</t>
    <phoneticPr fontId="4" type="noConversion"/>
  </si>
</sst>
</file>

<file path=xl/styles.xml><?xml version="1.0" encoding="utf-8"?>
<styleSheet xmlns="http://schemas.openxmlformats.org/spreadsheetml/2006/main">
  <numFmts count="4">
    <numFmt numFmtId="177" formatCode="0.00_);[Red]\(0.00\)"/>
    <numFmt numFmtId="178" formatCode="#,##0.00_ "/>
    <numFmt numFmtId="179" formatCode="0.00_ "/>
    <numFmt numFmtId="181" formatCode="0_);[Red]\(0\)"/>
  </numFmts>
  <fonts count="2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Times New Roman"/>
      <family val="1"/>
    </font>
    <font>
      <sz val="12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b/>
      <sz val="16"/>
      <name val="宋体"/>
      <family val="3"/>
      <charset val="134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.5"/>
      <color theme="1"/>
      <name val="宋体"/>
      <family val="3"/>
      <charset val="134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0.5"/>
      <color theme="1"/>
      <name val="宋体"/>
      <family val="3"/>
      <charset val="134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7" fillId="0" borderId="0"/>
    <xf numFmtId="0" fontId="7" fillId="0" borderId="0" applyProtection="0"/>
    <xf numFmtId="0" fontId="8" fillId="0" borderId="0">
      <protection locked="0"/>
    </xf>
    <xf numFmtId="0" fontId="7" fillId="0" borderId="0"/>
    <xf numFmtId="0" fontId="7" fillId="0" borderId="0"/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7" fillId="0" borderId="0" xfId="0" applyFont="1" applyAlignment="1">
      <alignment vertical="center"/>
    </xf>
    <xf numFmtId="0" fontId="10" fillId="0" borderId="2" xfId="0" applyFont="1" applyBorder="1" applyAlignment="1">
      <alignment horizontal="center" vertical="center" wrapText="1"/>
    </xf>
    <xf numFmtId="0" fontId="7" fillId="0" borderId="0" xfId="0" applyFont="1" applyAlignment="1" applyProtection="1">
      <alignment vertical="center"/>
    </xf>
    <xf numFmtId="0" fontId="2" fillId="0" borderId="2" xfId="4" applyFont="1" applyBorder="1" applyAlignment="1">
      <alignment horizontal="center" vertical="center" wrapText="1"/>
    </xf>
    <xf numFmtId="181" fontId="8" fillId="0" borderId="2" xfId="0" applyNumberFormat="1" applyFont="1" applyBorder="1" applyAlignment="1">
      <alignment horizontal="center" vertical="center" wrapText="1"/>
    </xf>
    <xf numFmtId="181" fontId="8" fillId="0" borderId="2" xfId="4" applyNumberFormat="1" applyFont="1" applyBorder="1" applyAlignment="1">
      <alignment horizontal="center" vertical="center" wrapText="1"/>
    </xf>
    <xf numFmtId="179" fontId="2" fillId="0" borderId="2" xfId="4" applyNumberFormat="1" applyFont="1" applyBorder="1" applyAlignment="1">
      <alignment horizontal="center" vertical="center" wrapText="1"/>
    </xf>
    <xf numFmtId="0" fontId="8" fillId="0" borderId="2" xfId="4" applyFont="1" applyBorder="1" applyAlignment="1">
      <alignment horizontal="center" vertical="center" wrapText="1"/>
    </xf>
    <xf numFmtId="178" fontId="8" fillId="0" borderId="2" xfId="4" applyNumberFormat="1" applyFont="1" applyBorder="1" applyAlignment="1">
      <alignment horizontal="center" vertical="center" wrapText="1"/>
    </xf>
    <xf numFmtId="0" fontId="7" fillId="0" borderId="2" xfId="0" applyFont="1" applyBorder="1" applyAlignment="1" applyProtection="1">
      <alignment vertical="center" wrapText="1"/>
    </xf>
    <xf numFmtId="0" fontId="12" fillId="0" borderId="16" xfId="1" applyFont="1" applyBorder="1" applyAlignment="1">
      <alignment vertical="center" wrapText="1"/>
    </xf>
    <xf numFmtId="0" fontId="12" fillId="0" borderId="14" xfId="1" applyFont="1" applyBorder="1" applyAlignment="1">
      <alignment vertical="center" wrapText="1"/>
    </xf>
    <xf numFmtId="0" fontId="12" fillId="0" borderId="0" xfId="1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wrapText="1"/>
    </xf>
    <xf numFmtId="0" fontId="7" fillId="0" borderId="0" xfId="0" applyFont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8" fillId="0" borderId="0" xfId="1" applyFont="1" applyAlignment="1">
      <alignment vertical="center" wrapText="1"/>
    </xf>
    <xf numFmtId="0" fontId="4" fillId="0" borderId="2" xfId="0" applyFont="1" applyBorder="1" applyAlignment="1">
      <alignment horizontal="justify" vertical="center" wrapText="1"/>
    </xf>
    <xf numFmtId="0" fontId="14" fillId="0" borderId="2" xfId="0" applyFont="1" applyBorder="1" applyAlignment="1">
      <alignment horizontal="center" wrapText="1"/>
    </xf>
    <xf numFmtId="10" fontId="14" fillId="0" borderId="2" xfId="0" applyNumberFormat="1" applyFont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 wrapText="1"/>
    </xf>
    <xf numFmtId="177" fontId="7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8" fillId="0" borderId="0" xfId="1" applyFont="1"/>
    <xf numFmtId="0" fontId="9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77" fontId="7" fillId="0" borderId="0" xfId="0" applyNumberFormat="1" applyFont="1" applyAlignment="1">
      <alignment vertical="center" wrapText="1"/>
    </xf>
    <xf numFmtId="0" fontId="13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 wrapText="1"/>
    </xf>
    <xf numFmtId="0" fontId="18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9" fillId="0" borderId="0" xfId="0" applyFont="1" applyBorder="1" applyAlignment="1">
      <alignment vertical="center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10" fontId="21" fillId="0" borderId="11" xfId="6" applyNumberFormat="1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10" fontId="24" fillId="0" borderId="11" xfId="6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9" fontId="9" fillId="0" borderId="2" xfId="0" applyNumberFormat="1" applyFont="1" applyFill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0" fontId="12" fillId="0" borderId="1" xfId="4" applyFont="1" applyBorder="1" applyAlignment="1">
      <alignment horizontal="center" vertical="center" wrapText="1"/>
    </xf>
    <xf numFmtId="0" fontId="2" fillId="0" borderId="6" xfId="4" applyFont="1" applyBorder="1" applyAlignment="1">
      <alignment horizontal="center" vertical="center" wrapText="1"/>
    </xf>
    <xf numFmtId="0" fontId="2" fillId="0" borderId="14" xfId="4" applyFont="1" applyBorder="1" applyAlignment="1">
      <alignment horizontal="center" vertical="center" wrapText="1"/>
    </xf>
    <xf numFmtId="0" fontId="2" fillId="0" borderId="7" xfId="4" applyFont="1" applyBorder="1" applyAlignment="1">
      <alignment horizontal="center" vertical="center" wrapText="1"/>
    </xf>
    <xf numFmtId="0" fontId="2" fillId="0" borderId="8" xfId="4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57" fontId="2" fillId="0" borderId="4" xfId="4" applyNumberFormat="1" applyFont="1" applyBorder="1" applyAlignment="1">
      <alignment horizontal="center" vertical="center" wrapText="1"/>
    </xf>
    <xf numFmtId="57" fontId="2" fillId="0" borderId="3" xfId="4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left" vertical="center" wrapText="1"/>
    </xf>
    <xf numFmtId="0" fontId="12" fillId="0" borderId="1" xfId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</cellXfs>
  <cellStyles count="7">
    <cellStyle name="??" xfId="3"/>
    <cellStyle name="?? 2" xfId="5"/>
    <cellStyle name="0,0_x000d_&#10;NA_x000d_&#10;" xfId="4"/>
    <cellStyle name="0,0_x005f_x000d_&#10;NA_x005f_x000d_&#10;" xfId="2"/>
    <cellStyle name="百分比" xfId="6" builtinId="5"/>
    <cellStyle name="常规" xfId="0" builtinId="0"/>
    <cellStyle name="常规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activeCell="I37" sqref="I37"/>
    </sheetView>
  </sheetViews>
  <sheetFormatPr defaultRowHeight="13.5"/>
  <cols>
    <col min="3" max="4" width="10.5" bestFit="1" customWidth="1"/>
    <col min="5" max="5" width="8.5" bestFit="1" customWidth="1"/>
  </cols>
  <sheetData>
    <row r="1" spans="1:5" ht="26.25" thickBot="1">
      <c r="A1" s="61" t="s">
        <v>10</v>
      </c>
      <c r="B1" s="42" t="s">
        <v>11</v>
      </c>
      <c r="C1" s="42" t="s">
        <v>77</v>
      </c>
      <c r="D1" s="42" t="s">
        <v>78</v>
      </c>
      <c r="E1" s="42" t="s">
        <v>12</v>
      </c>
    </row>
    <row r="2" spans="1:5" ht="26.25" thickBot="1">
      <c r="A2" s="62"/>
      <c r="B2" s="43" t="s">
        <v>0</v>
      </c>
      <c r="C2" s="44">
        <v>11085.21</v>
      </c>
      <c r="D2" s="44">
        <v>5042.26</v>
      </c>
      <c r="E2" s="45">
        <f>D2/C2</f>
        <v>0.4548637328476412</v>
      </c>
    </row>
    <row r="3" spans="1:5" ht="26.25" thickBot="1">
      <c r="A3" s="62"/>
      <c r="B3" s="43" t="s">
        <v>13</v>
      </c>
      <c r="C3" s="44">
        <v>24774.46</v>
      </c>
      <c r="D3" s="44">
        <v>6173.97</v>
      </c>
      <c r="E3" s="45">
        <f t="shared" ref="E3:E11" si="0">D3/C3</f>
        <v>0.24920704628879906</v>
      </c>
    </row>
    <row r="4" spans="1:5" ht="26.25" thickBot="1">
      <c r="A4" s="62"/>
      <c r="B4" s="43" t="s">
        <v>79</v>
      </c>
      <c r="C4" s="44">
        <v>3286.77</v>
      </c>
      <c r="D4" s="44">
        <v>733.86</v>
      </c>
      <c r="E4" s="45">
        <f t="shared" si="0"/>
        <v>0.22327695579550744</v>
      </c>
    </row>
    <row r="5" spans="1:5" ht="14.25" thickBot="1">
      <c r="A5" s="63"/>
      <c r="B5" s="43" t="s">
        <v>14</v>
      </c>
      <c r="C5" s="44">
        <v>1082.77</v>
      </c>
      <c r="D5" s="44">
        <v>144.77000000000001</v>
      </c>
      <c r="E5" s="45">
        <f t="shared" si="0"/>
        <v>0.13370337190723794</v>
      </c>
    </row>
    <row r="6" spans="1:5" ht="26.25" thickBot="1">
      <c r="A6" s="61" t="s">
        <v>15</v>
      </c>
      <c r="B6" s="43" t="s">
        <v>16</v>
      </c>
      <c r="C6" s="44">
        <v>26070.1</v>
      </c>
      <c r="D6" s="44">
        <v>9803.61</v>
      </c>
      <c r="E6" s="45">
        <f t="shared" si="0"/>
        <v>0.3760480397083249</v>
      </c>
    </row>
    <row r="7" spans="1:5" ht="26.25" thickBot="1">
      <c r="A7" s="63"/>
      <c r="B7" s="43" t="s">
        <v>17</v>
      </c>
      <c r="C7" s="44">
        <v>14159.11</v>
      </c>
      <c r="D7" s="44">
        <v>2291.2600000000002</v>
      </c>
      <c r="E7" s="45">
        <f t="shared" si="0"/>
        <v>0.16182231792817486</v>
      </c>
    </row>
    <row r="8" spans="1:5" ht="14.25" thickBot="1">
      <c r="A8" s="59" t="s">
        <v>18</v>
      </c>
      <c r="B8" s="60"/>
      <c r="C8" s="44"/>
      <c r="D8" s="44"/>
      <c r="E8" s="45"/>
    </row>
    <row r="9" spans="1:5" ht="14.25" customHeight="1" thickBot="1">
      <c r="A9" s="59" t="s">
        <v>19</v>
      </c>
      <c r="B9" s="60"/>
      <c r="C9" s="44"/>
      <c r="D9" s="44"/>
      <c r="E9" s="45"/>
    </row>
    <row r="10" spans="1:5" ht="14.25" customHeight="1" thickBot="1">
      <c r="A10" s="59" t="s">
        <v>20</v>
      </c>
      <c r="B10" s="60"/>
      <c r="C10" s="44"/>
      <c r="D10" s="44">
        <f>16.4+4596.35</f>
        <v>4612.75</v>
      </c>
      <c r="E10" s="45"/>
    </row>
    <row r="11" spans="1:5" ht="14.25" thickBot="1">
      <c r="A11" s="59" t="s">
        <v>9</v>
      </c>
      <c r="B11" s="60"/>
      <c r="C11" s="44">
        <f>SUM(C6:C10)</f>
        <v>40229.21</v>
      </c>
      <c r="D11" s="44">
        <f>SUM(D6:D10)</f>
        <v>16707.620000000003</v>
      </c>
      <c r="E11" s="45">
        <f t="shared" si="0"/>
        <v>0.41531066605583361</v>
      </c>
    </row>
    <row r="16" spans="1:5" ht="14.25" thickBot="1"/>
    <row r="17" spans="1:5" ht="26.25" thickBot="1">
      <c r="A17" s="66" t="s">
        <v>10</v>
      </c>
      <c r="B17" s="47" t="s">
        <v>11</v>
      </c>
      <c r="C17" s="47" t="s">
        <v>77</v>
      </c>
      <c r="D17" s="47" t="s">
        <v>81</v>
      </c>
      <c r="E17" s="47" t="s">
        <v>82</v>
      </c>
    </row>
    <row r="18" spans="1:5" ht="26.25" thickBot="1">
      <c r="A18" s="67"/>
      <c r="B18" s="48" t="s">
        <v>0</v>
      </c>
      <c r="C18" s="49">
        <v>9360.3700000000008</v>
      </c>
      <c r="D18" s="49">
        <v>4021.51</v>
      </c>
      <c r="E18" s="50">
        <f t="shared" ref="E18:E23" si="1">D18/C18</f>
        <v>0.42963152097620072</v>
      </c>
    </row>
    <row r="19" spans="1:5" ht="26.25" thickBot="1">
      <c r="A19" s="67"/>
      <c r="B19" s="48" t="s">
        <v>13</v>
      </c>
      <c r="C19" s="49">
        <v>22887.75</v>
      </c>
      <c r="D19" s="49">
        <v>2726.72</v>
      </c>
      <c r="E19" s="50">
        <f t="shared" si="1"/>
        <v>0.11913447149676136</v>
      </c>
    </row>
    <row r="20" spans="1:5" ht="26.25" thickBot="1">
      <c r="A20" s="67"/>
      <c r="B20" s="48" t="s">
        <v>83</v>
      </c>
      <c r="C20" s="49">
        <v>3017.58</v>
      </c>
      <c r="D20" s="49">
        <v>1819.33</v>
      </c>
      <c r="E20" s="50">
        <f t="shared" si="1"/>
        <v>0.60291027909782013</v>
      </c>
    </row>
    <row r="21" spans="1:5" ht="14.25" thickBot="1">
      <c r="A21" s="68"/>
      <c r="B21" s="48" t="s">
        <v>14</v>
      </c>
      <c r="C21" s="49">
        <v>2280.9299999999998</v>
      </c>
      <c r="D21" s="49">
        <v>280.85000000000002</v>
      </c>
      <c r="E21" s="50">
        <f t="shared" si="1"/>
        <v>0.12312960064535082</v>
      </c>
    </row>
    <row r="22" spans="1:5" ht="26.25" thickBot="1">
      <c r="A22" s="66" t="s">
        <v>15</v>
      </c>
      <c r="B22" s="48" t="s">
        <v>16</v>
      </c>
      <c r="C22" s="49">
        <v>21174.58</v>
      </c>
      <c r="D22" s="49">
        <v>5761.41</v>
      </c>
      <c r="E22" s="50">
        <f t="shared" si="1"/>
        <v>0.27209087500200707</v>
      </c>
    </row>
    <row r="23" spans="1:5" ht="26.25" thickBot="1">
      <c r="A23" s="68"/>
      <c r="B23" s="48" t="s">
        <v>17</v>
      </c>
      <c r="C23" s="49">
        <v>16372.05</v>
      </c>
      <c r="D23" s="49">
        <v>3087</v>
      </c>
      <c r="E23" s="50">
        <f t="shared" si="1"/>
        <v>0.18855305230560621</v>
      </c>
    </row>
    <row r="24" spans="1:5" ht="14.25" thickBot="1">
      <c r="A24" s="64" t="s">
        <v>18</v>
      </c>
      <c r="B24" s="65"/>
      <c r="C24" s="49"/>
      <c r="D24" s="49"/>
      <c r="E24" s="50"/>
    </row>
    <row r="25" spans="1:5" ht="14.25" thickBot="1">
      <c r="A25" s="64" t="s">
        <v>19</v>
      </c>
      <c r="B25" s="65"/>
      <c r="C25" s="49"/>
      <c r="D25" s="49"/>
      <c r="E25" s="50"/>
    </row>
    <row r="26" spans="1:5" ht="14.25" thickBot="1">
      <c r="A26" s="64" t="s">
        <v>20</v>
      </c>
      <c r="B26" s="65"/>
      <c r="C26" s="49"/>
      <c r="D26" s="49">
        <v>3998.99</v>
      </c>
      <c r="E26" s="50"/>
    </row>
    <row r="27" spans="1:5" ht="14.25" thickBot="1">
      <c r="A27" s="64" t="s">
        <v>9</v>
      </c>
      <c r="B27" s="65"/>
      <c r="C27" s="49">
        <f>SUM(C22:C26)</f>
        <v>37546.630000000005</v>
      </c>
      <c r="D27" s="49">
        <f>SUM(D22:D26)</f>
        <v>12847.4</v>
      </c>
      <c r="E27" s="50">
        <f>D27/C27</f>
        <v>0.34217185403856482</v>
      </c>
    </row>
    <row r="33" spans="1:5" ht="24">
      <c r="A33" s="58" t="s">
        <v>10</v>
      </c>
      <c r="B33" s="53" t="s">
        <v>11</v>
      </c>
      <c r="C33" s="53" t="s">
        <v>77</v>
      </c>
      <c r="D33" s="53" t="s">
        <v>86</v>
      </c>
      <c r="E33" s="53" t="s">
        <v>12</v>
      </c>
    </row>
    <row r="34" spans="1:5" ht="24">
      <c r="A34" s="58"/>
      <c r="B34" s="53" t="s">
        <v>0</v>
      </c>
      <c r="C34" s="54">
        <v>11281</v>
      </c>
      <c r="D34" s="54">
        <v>3881</v>
      </c>
      <c r="E34" s="55">
        <f>D34/C34</f>
        <v>0.34402978459356442</v>
      </c>
    </row>
    <row r="35" spans="1:5" ht="24">
      <c r="A35" s="58"/>
      <c r="B35" s="53" t="s">
        <v>13</v>
      </c>
      <c r="C35" s="54">
        <v>23770</v>
      </c>
      <c r="D35" s="54">
        <v>4797</v>
      </c>
      <c r="E35" s="55">
        <f t="shared" ref="E35:E40" si="2">D35/C35</f>
        <v>0.20180900294488852</v>
      </c>
    </row>
    <row r="36" spans="1:5">
      <c r="A36" s="58"/>
      <c r="B36" s="53" t="s">
        <v>14</v>
      </c>
      <c r="C36" s="54">
        <v>7961</v>
      </c>
      <c r="D36" s="54">
        <v>4690</v>
      </c>
      <c r="E36" s="55">
        <f t="shared" si="2"/>
        <v>0.58912196960180885</v>
      </c>
    </row>
    <row r="37" spans="1:5" ht="24">
      <c r="A37" s="58" t="s">
        <v>15</v>
      </c>
      <c r="B37" s="53" t="s">
        <v>16</v>
      </c>
      <c r="C37" s="54">
        <v>25289</v>
      </c>
      <c r="D37" s="54">
        <v>8565</v>
      </c>
      <c r="E37" s="55">
        <f t="shared" si="2"/>
        <v>0.33868480366957965</v>
      </c>
    </row>
    <row r="38" spans="1:5" ht="24">
      <c r="A38" s="58"/>
      <c r="B38" s="53" t="s">
        <v>17</v>
      </c>
      <c r="C38" s="54">
        <v>17726</v>
      </c>
      <c r="D38" s="54">
        <v>4803</v>
      </c>
      <c r="E38" s="55">
        <f t="shared" si="2"/>
        <v>0.27095791492722554</v>
      </c>
    </row>
    <row r="39" spans="1:5" ht="24">
      <c r="A39" s="53"/>
      <c r="B39" s="53" t="s">
        <v>85</v>
      </c>
      <c r="C39" s="54"/>
      <c r="D39" s="54">
        <v>8575</v>
      </c>
      <c r="E39" s="55"/>
    </row>
    <row r="40" spans="1:5">
      <c r="A40" s="58" t="s">
        <v>9</v>
      </c>
      <c r="B40" s="58"/>
      <c r="C40" s="54">
        <f>SUM(C37:C38)</f>
        <v>43015</v>
      </c>
      <c r="D40" s="54">
        <f>SUM(D37:D39)</f>
        <v>21943</v>
      </c>
      <c r="E40" s="55">
        <f t="shared" si="2"/>
        <v>0.51012437521794718</v>
      </c>
    </row>
  </sheetData>
  <mergeCells count="15">
    <mergeCell ref="A33:A36"/>
    <mergeCell ref="A37:A38"/>
    <mergeCell ref="A40:B40"/>
    <mergeCell ref="A11:B11"/>
    <mergeCell ref="A1:A5"/>
    <mergeCell ref="A6:A7"/>
    <mergeCell ref="A8:B8"/>
    <mergeCell ref="A9:B9"/>
    <mergeCell ref="A10:B10"/>
    <mergeCell ref="A27:B27"/>
    <mergeCell ref="A17:A21"/>
    <mergeCell ref="A22:A23"/>
    <mergeCell ref="A24:B24"/>
    <mergeCell ref="A25:B25"/>
    <mergeCell ref="A26:B2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4"/>
  <sheetViews>
    <sheetView workbookViewId="0">
      <selection activeCell="H23" sqref="H23"/>
    </sheetView>
  </sheetViews>
  <sheetFormatPr defaultRowHeight="15.75"/>
  <cols>
    <col min="1" max="1" width="9" style="3"/>
    <col min="2" max="2" width="10.75" style="3" bestFit="1" customWidth="1"/>
    <col min="3" max="3" width="9.625" style="3" bestFit="1" customWidth="1"/>
    <col min="4" max="7" width="9" style="3"/>
    <col min="8" max="8" width="10.5" style="3" bestFit="1" customWidth="1"/>
    <col min="9" max="16384" width="9" style="3"/>
  </cols>
  <sheetData>
    <row r="2" spans="1:14" ht="20.25">
      <c r="A2" s="71" t="s">
        <v>21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1:14" ht="33.75" customHeight="1">
      <c r="A3" s="72" t="s">
        <v>90</v>
      </c>
      <c r="B3" s="73"/>
      <c r="C3" s="76" t="s">
        <v>91</v>
      </c>
      <c r="D3" s="76"/>
      <c r="E3" s="77">
        <v>41730</v>
      </c>
      <c r="F3" s="78"/>
      <c r="G3" s="77">
        <v>41760</v>
      </c>
      <c r="H3" s="78"/>
      <c r="I3" s="77">
        <v>41791</v>
      </c>
      <c r="J3" s="78"/>
      <c r="K3" s="77">
        <v>41821</v>
      </c>
      <c r="L3" s="78"/>
      <c r="M3" s="77" t="s">
        <v>92</v>
      </c>
      <c r="N3" s="78"/>
    </row>
    <row r="4" spans="1:14" ht="57">
      <c r="A4" s="74"/>
      <c r="B4" s="75"/>
      <c r="C4" s="57" t="s">
        <v>93</v>
      </c>
      <c r="D4" s="57" t="s">
        <v>94</v>
      </c>
      <c r="E4" s="57" t="s">
        <v>95</v>
      </c>
      <c r="F4" s="57" t="s">
        <v>96</v>
      </c>
      <c r="G4" s="57" t="s">
        <v>95</v>
      </c>
      <c r="H4" s="57" t="s">
        <v>96</v>
      </c>
      <c r="I4" s="57" t="s">
        <v>95</v>
      </c>
      <c r="J4" s="57" t="s">
        <v>96</v>
      </c>
      <c r="K4" s="57" t="s">
        <v>95</v>
      </c>
      <c r="L4" s="57" t="s">
        <v>96</v>
      </c>
      <c r="M4" s="57" t="s">
        <v>95</v>
      </c>
      <c r="N4" s="57" t="s">
        <v>96</v>
      </c>
    </row>
    <row r="5" spans="1:14">
      <c r="A5" s="69" t="s">
        <v>97</v>
      </c>
      <c r="B5" s="56" t="s">
        <v>98</v>
      </c>
      <c r="C5" s="5">
        <v>0</v>
      </c>
      <c r="D5" s="5"/>
      <c r="E5" s="6"/>
      <c r="F5" s="5"/>
      <c r="G5" s="6"/>
      <c r="H5" s="5"/>
      <c r="I5" s="6"/>
      <c r="J5" s="5"/>
      <c r="K5" s="6"/>
      <c r="L5" s="5"/>
      <c r="M5" s="6"/>
      <c r="N5" s="5"/>
    </row>
    <row r="6" spans="1:14">
      <c r="A6" s="69"/>
      <c r="B6" s="56" t="s">
        <v>99</v>
      </c>
      <c r="C6" s="5">
        <v>0</v>
      </c>
      <c r="D6" s="5"/>
      <c r="E6" s="6"/>
      <c r="F6" s="5"/>
      <c r="G6" s="6"/>
      <c r="H6" s="5"/>
      <c r="I6" s="6"/>
      <c r="J6" s="5"/>
      <c r="K6" s="6"/>
      <c r="L6" s="5"/>
      <c r="M6" s="6"/>
      <c r="N6" s="5"/>
    </row>
    <row r="7" spans="1:14">
      <c r="A7" s="69" t="s">
        <v>100</v>
      </c>
      <c r="B7" s="56" t="s">
        <v>98</v>
      </c>
      <c r="C7" s="5"/>
      <c r="D7" s="5"/>
      <c r="E7" s="6"/>
      <c r="F7" s="5"/>
      <c r="G7" s="6"/>
      <c r="H7" s="5"/>
      <c r="I7" s="6"/>
      <c r="J7" s="5"/>
      <c r="K7" s="6"/>
      <c r="L7" s="5"/>
      <c r="M7" s="6"/>
      <c r="N7" s="5"/>
    </row>
    <row r="8" spans="1:14">
      <c r="A8" s="69"/>
      <c r="B8" s="56" t="s">
        <v>99</v>
      </c>
      <c r="C8" s="5"/>
      <c r="D8" s="5"/>
      <c r="E8" s="6"/>
      <c r="F8" s="5"/>
      <c r="G8" s="6"/>
      <c r="H8" s="5"/>
      <c r="I8" s="6"/>
      <c r="J8" s="5"/>
      <c r="K8" s="6"/>
      <c r="L8" s="5"/>
      <c r="M8" s="6"/>
      <c r="N8" s="5"/>
    </row>
    <row r="9" spans="1:1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70" t="s">
        <v>22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</row>
    <row r="11" spans="1:14">
      <c r="A11" s="4" t="s">
        <v>23</v>
      </c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  <c r="G11" s="4" t="s">
        <v>29</v>
      </c>
      <c r="H11" s="4" t="s">
        <v>30</v>
      </c>
      <c r="I11" s="4" t="s">
        <v>31</v>
      </c>
      <c r="J11" s="4" t="s">
        <v>32</v>
      </c>
      <c r="K11" s="4" t="s">
        <v>33</v>
      </c>
      <c r="L11" s="4" t="s">
        <v>34</v>
      </c>
      <c r="M11" s="4" t="s">
        <v>35</v>
      </c>
    </row>
    <row r="12" spans="1:14">
      <c r="A12" s="4" t="s">
        <v>36</v>
      </c>
      <c r="B12" s="7">
        <v>2373.5500000000002</v>
      </c>
      <c r="C12" s="46">
        <v>3262.05</v>
      </c>
      <c r="D12" s="8">
        <v>3126.57</v>
      </c>
      <c r="E12" s="8"/>
      <c r="F12" s="8"/>
      <c r="G12" s="8"/>
      <c r="H12" s="9"/>
      <c r="I12" s="10"/>
      <c r="J12" s="10"/>
      <c r="K12" s="10"/>
      <c r="L12" s="10"/>
      <c r="M12" s="10"/>
    </row>
    <row r="14" spans="1:14">
      <c r="C14" s="3">
        <v>1381.45</v>
      </c>
      <c r="D14" s="3">
        <v>733</v>
      </c>
    </row>
  </sheetData>
  <mergeCells count="11">
    <mergeCell ref="A5:A6"/>
    <mergeCell ref="A7:A8"/>
    <mergeCell ref="A10:M10"/>
    <mergeCell ref="A2:N2"/>
    <mergeCell ref="A3:B4"/>
    <mergeCell ref="C3:D3"/>
    <mergeCell ref="E3:F3"/>
    <mergeCell ref="G3:H3"/>
    <mergeCell ref="I3:J3"/>
    <mergeCell ref="K3:L3"/>
    <mergeCell ref="M3:N3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3"/>
  <sheetViews>
    <sheetView tabSelected="1" workbookViewId="0">
      <pane ySplit="2" topLeftCell="A3" activePane="bottomLeft" state="frozen"/>
      <selection pane="bottomLeft" activeCell="K39" sqref="K39"/>
    </sheetView>
  </sheetViews>
  <sheetFormatPr defaultRowHeight="15.75"/>
  <cols>
    <col min="1" max="1" width="10" style="1" bestFit="1" customWidth="1"/>
    <col min="2" max="16384" width="9" style="1"/>
  </cols>
  <sheetData>
    <row r="1" spans="1:15" ht="20.25">
      <c r="A1" s="80" t="s">
        <v>37</v>
      </c>
      <c r="B1" s="81"/>
      <c r="C1" s="81"/>
      <c r="D1" s="81"/>
      <c r="E1" s="81"/>
      <c r="F1" s="81"/>
      <c r="G1" s="11"/>
      <c r="H1" s="11"/>
      <c r="I1" s="12"/>
      <c r="J1" s="13"/>
    </row>
    <row r="2" spans="1:15" ht="24.75">
      <c r="A2" s="2" t="s">
        <v>38</v>
      </c>
      <c r="B2" s="2" t="s">
        <v>39</v>
      </c>
      <c r="C2" s="2" t="s">
        <v>40</v>
      </c>
      <c r="D2" s="2" t="s">
        <v>41</v>
      </c>
      <c r="E2" s="2" t="s">
        <v>42</v>
      </c>
      <c r="F2" s="14" t="s">
        <v>43</v>
      </c>
      <c r="G2" s="2" t="s">
        <v>44</v>
      </c>
      <c r="H2" s="15"/>
      <c r="I2" s="15"/>
    </row>
    <row r="3" spans="1:15">
      <c r="A3" s="16" t="s">
        <v>45</v>
      </c>
      <c r="B3" s="17">
        <v>4146.33</v>
      </c>
      <c r="C3" s="17">
        <v>4910.8500000000004</v>
      </c>
      <c r="D3" s="17">
        <v>3579.29</v>
      </c>
      <c r="E3" s="17">
        <v>2516.73</v>
      </c>
      <c r="F3" s="2">
        <v>1855.68</v>
      </c>
      <c r="G3" s="2">
        <f>B3+C3+D3+E3+F3</f>
        <v>17008.88</v>
      </c>
      <c r="H3" s="41" t="s">
        <v>80</v>
      </c>
      <c r="I3" s="18"/>
      <c r="K3" s="15"/>
      <c r="L3" s="15"/>
    </row>
    <row r="4" spans="1:15">
      <c r="A4" s="19" t="s">
        <v>84</v>
      </c>
      <c r="B4" s="51">
        <v>5291.92</v>
      </c>
      <c r="C4" s="51">
        <v>9198.86</v>
      </c>
      <c r="D4" s="51">
        <v>3460.11</v>
      </c>
      <c r="E4" s="51">
        <v>2171.71</v>
      </c>
      <c r="F4" s="52">
        <v>1965.1</v>
      </c>
      <c r="G4" s="52">
        <f>SUM(B4:F4)</f>
        <v>22087.699999999997</v>
      </c>
      <c r="H4" s="41" t="s">
        <v>89</v>
      </c>
      <c r="I4" s="18"/>
      <c r="K4" s="15"/>
      <c r="L4" s="15"/>
    </row>
    <row r="5" spans="1:15">
      <c r="A5" s="19" t="s">
        <v>87</v>
      </c>
      <c r="B5" s="51">
        <v>4038.69</v>
      </c>
      <c r="C5" s="51">
        <v>7770.66</v>
      </c>
      <c r="D5" s="51">
        <v>8019.37</v>
      </c>
      <c r="E5" s="51">
        <v>3457.41</v>
      </c>
      <c r="F5" s="52">
        <v>2189.81</v>
      </c>
      <c r="G5" s="52">
        <f>SUM(B5:F5)</f>
        <v>25475.940000000002</v>
      </c>
      <c r="H5" s="41" t="s">
        <v>88</v>
      </c>
      <c r="I5" s="18"/>
      <c r="K5" s="15"/>
      <c r="L5" s="15"/>
    </row>
    <row r="6" spans="1:15">
      <c r="A6" s="19" t="s">
        <v>46</v>
      </c>
      <c r="B6" s="19">
        <f>SUM(B3:B5)</f>
        <v>13476.94</v>
      </c>
      <c r="C6" s="19">
        <f t="shared" ref="C6:G6" si="0">SUM(C3:C5)</f>
        <v>21880.370000000003</v>
      </c>
      <c r="D6" s="19">
        <f t="shared" si="0"/>
        <v>15058.77</v>
      </c>
      <c r="E6" s="19">
        <f t="shared" si="0"/>
        <v>8145.85</v>
      </c>
      <c r="F6" s="19">
        <f t="shared" si="0"/>
        <v>6010.59</v>
      </c>
      <c r="G6" s="19">
        <f t="shared" si="0"/>
        <v>64572.520000000004</v>
      </c>
      <c r="H6" s="18"/>
      <c r="I6" s="18"/>
    </row>
    <row r="7" spans="1:15">
      <c r="A7" s="82" t="s">
        <v>47</v>
      </c>
      <c r="B7" s="83"/>
      <c r="C7" s="83"/>
      <c r="D7" s="83"/>
      <c r="E7" s="83"/>
      <c r="F7" s="83"/>
    </row>
    <row r="8" spans="1:15" ht="20.25">
      <c r="A8" s="84" t="s">
        <v>48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20"/>
      <c r="N8" s="20"/>
      <c r="O8" s="20"/>
    </row>
    <row r="9" spans="1:15">
      <c r="A9" s="85" t="s">
        <v>49</v>
      </c>
      <c r="B9" s="85"/>
      <c r="C9" s="85" t="s">
        <v>50</v>
      </c>
      <c r="D9" s="85"/>
      <c r="E9" s="85" t="s">
        <v>51</v>
      </c>
      <c r="F9" s="85"/>
      <c r="G9" s="85"/>
      <c r="H9" s="85"/>
      <c r="I9" s="85"/>
      <c r="J9" s="85"/>
      <c r="K9" s="85"/>
      <c r="L9" s="85"/>
    </row>
    <row r="10" spans="1:15">
      <c r="A10" s="85"/>
      <c r="B10" s="85"/>
      <c r="C10" s="86" t="s">
        <v>52</v>
      </c>
      <c r="D10" s="86" t="s">
        <v>53</v>
      </c>
      <c r="E10" s="86" t="s">
        <v>54</v>
      </c>
      <c r="F10" s="86"/>
      <c r="G10" s="86"/>
      <c r="H10" s="86"/>
      <c r="I10" s="86"/>
      <c r="J10" s="86" t="s">
        <v>55</v>
      </c>
      <c r="K10" s="86" t="s">
        <v>3</v>
      </c>
      <c r="L10" s="86" t="s">
        <v>56</v>
      </c>
    </row>
    <row r="11" spans="1:15" ht="24.75">
      <c r="A11" s="85"/>
      <c r="B11" s="85"/>
      <c r="C11" s="86"/>
      <c r="D11" s="86"/>
      <c r="E11" s="2" t="s">
        <v>39</v>
      </c>
      <c r="F11" s="2" t="s">
        <v>40</v>
      </c>
      <c r="G11" s="2" t="s">
        <v>41</v>
      </c>
      <c r="H11" s="2" t="s">
        <v>42</v>
      </c>
      <c r="I11" s="2" t="s">
        <v>43</v>
      </c>
      <c r="J11" s="86"/>
      <c r="K11" s="86"/>
      <c r="L11" s="86"/>
    </row>
    <row r="12" spans="1:15">
      <c r="A12" s="79" t="s">
        <v>57</v>
      </c>
      <c r="B12" s="21" t="s">
        <v>7</v>
      </c>
      <c r="C12" s="22">
        <v>13957.15</v>
      </c>
      <c r="D12" s="23">
        <f>C12/87523.87</f>
        <v>0.15946678317583535</v>
      </c>
      <c r="E12" s="24">
        <v>145.99</v>
      </c>
      <c r="F12" s="24">
        <v>1164.08</v>
      </c>
      <c r="G12" s="24">
        <v>148.32</v>
      </c>
      <c r="H12" s="24">
        <v>77.55</v>
      </c>
      <c r="I12" s="24"/>
      <c r="J12" s="37">
        <f>L12-E12-F12-G12-H12-I12-K12</f>
        <v>6862.0600000000013</v>
      </c>
      <c r="K12" s="25">
        <v>5559.15</v>
      </c>
      <c r="L12" s="22">
        <v>13957.15</v>
      </c>
    </row>
    <row r="13" spans="1:15" ht="22.5">
      <c r="A13" s="79"/>
      <c r="B13" s="21" t="s">
        <v>58</v>
      </c>
      <c r="C13" s="22">
        <v>35911.300000000003</v>
      </c>
      <c r="D13" s="23">
        <f t="shared" ref="D13:D25" si="1">C13/87523.87</f>
        <v>0.41030292650450678</v>
      </c>
      <c r="E13" s="25">
        <v>1126.56</v>
      </c>
      <c r="F13" s="25">
        <v>3359.51</v>
      </c>
      <c r="G13" s="25">
        <v>2853.06</v>
      </c>
      <c r="H13" s="25">
        <v>1391.62</v>
      </c>
      <c r="I13" s="24">
        <v>353.79</v>
      </c>
      <c r="J13" s="37">
        <f t="shared" ref="J13:J26" si="2">L13-E13-F13-G13-H13-I13-K13</f>
        <v>18457.82</v>
      </c>
      <c r="K13" s="25">
        <v>8368.94</v>
      </c>
      <c r="L13" s="22">
        <v>35911.300000000003</v>
      </c>
    </row>
    <row r="14" spans="1:15">
      <c r="A14" s="79"/>
      <c r="B14" s="21" t="s">
        <v>5</v>
      </c>
      <c r="C14" s="22">
        <v>1483.4</v>
      </c>
      <c r="D14" s="23">
        <f t="shared" si="1"/>
        <v>1.6948519301077526E-2</v>
      </c>
      <c r="E14" s="24"/>
      <c r="F14" s="24">
        <v>166.69</v>
      </c>
      <c r="G14" s="25"/>
      <c r="H14" s="24">
        <v>43.2</v>
      </c>
      <c r="I14" s="25"/>
      <c r="J14" s="37">
        <f t="shared" si="2"/>
        <v>602.46</v>
      </c>
      <c r="K14" s="25">
        <v>671.05</v>
      </c>
      <c r="L14" s="22">
        <v>1483.4</v>
      </c>
    </row>
    <row r="15" spans="1:15">
      <c r="A15" s="79"/>
      <c r="B15" s="21" t="s">
        <v>69</v>
      </c>
      <c r="C15" s="22">
        <v>4801.22</v>
      </c>
      <c r="D15" s="23">
        <f t="shared" si="1"/>
        <v>5.485612096448661E-2</v>
      </c>
      <c r="E15" s="25">
        <v>158.13</v>
      </c>
      <c r="F15" s="25">
        <v>671.57</v>
      </c>
      <c r="G15" s="24">
        <v>380.11</v>
      </c>
      <c r="H15" s="25">
        <v>4.26</v>
      </c>
      <c r="I15" s="24">
        <v>693.85</v>
      </c>
      <c r="J15" s="37">
        <f t="shared" si="2"/>
        <v>2199.5499999999997</v>
      </c>
      <c r="K15" s="25">
        <v>693.75</v>
      </c>
      <c r="L15" s="22">
        <v>4801.22</v>
      </c>
    </row>
    <row r="16" spans="1:15">
      <c r="A16" s="79" t="s">
        <v>70</v>
      </c>
      <c r="B16" s="79"/>
      <c r="C16" s="22">
        <v>359.94</v>
      </c>
      <c r="D16" s="23">
        <f t="shared" si="1"/>
        <v>4.1124781159699638E-3</v>
      </c>
      <c r="E16" s="25"/>
      <c r="F16" s="25">
        <v>265.32</v>
      </c>
      <c r="G16" s="25">
        <v>6.57</v>
      </c>
      <c r="H16" s="24"/>
      <c r="I16" s="24"/>
      <c r="J16" s="37">
        <f t="shared" si="2"/>
        <v>45.290000000000013</v>
      </c>
      <c r="K16" s="25">
        <v>42.76</v>
      </c>
      <c r="L16" s="22">
        <v>359.94</v>
      </c>
    </row>
    <row r="17" spans="1:13">
      <c r="A17" s="79" t="s">
        <v>59</v>
      </c>
      <c r="B17" s="79"/>
      <c r="C17" s="22">
        <v>2084.1</v>
      </c>
      <c r="D17" s="23">
        <f t="shared" si="1"/>
        <v>2.3811789858012449E-2</v>
      </c>
      <c r="E17" s="25">
        <v>91.87</v>
      </c>
      <c r="F17" s="25">
        <v>140.25</v>
      </c>
      <c r="G17" s="25">
        <v>956.26</v>
      </c>
      <c r="H17" s="25">
        <v>38.69</v>
      </c>
      <c r="I17" s="24"/>
      <c r="J17" s="37">
        <f t="shared" si="2"/>
        <v>163.42999999999995</v>
      </c>
      <c r="K17" s="25">
        <v>693.6</v>
      </c>
      <c r="L17" s="22">
        <v>2084.1</v>
      </c>
    </row>
    <row r="18" spans="1:13">
      <c r="A18" s="79" t="s">
        <v>71</v>
      </c>
      <c r="B18" s="79"/>
      <c r="C18" s="22">
        <v>898.63</v>
      </c>
      <c r="D18" s="23">
        <f t="shared" si="1"/>
        <v>1.0267256235356138E-2</v>
      </c>
      <c r="E18" s="24">
        <v>467.65</v>
      </c>
      <c r="F18" s="24"/>
      <c r="G18" s="25"/>
      <c r="H18" s="24"/>
      <c r="I18" s="25"/>
      <c r="J18" s="37">
        <f t="shared" si="2"/>
        <v>243.13000000000002</v>
      </c>
      <c r="K18" s="25">
        <v>187.85</v>
      </c>
      <c r="L18" s="22">
        <v>898.63</v>
      </c>
    </row>
    <row r="19" spans="1:13">
      <c r="A19" s="79" t="s">
        <v>6</v>
      </c>
      <c r="B19" s="79"/>
      <c r="C19" s="22">
        <v>7227.49</v>
      </c>
      <c r="D19" s="23">
        <f t="shared" si="1"/>
        <v>8.2577358610856674E-2</v>
      </c>
      <c r="E19" s="25">
        <v>76.12</v>
      </c>
      <c r="F19" s="25">
        <v>321.89</v>
      </c>
      <c r="G19" s="24">
        <v>299.48</v>
      </c>
      <c r="H19" s="25"/>
      <c r="I19" s="24">
        <v>81.849999999999994</v>
      </c>
      <c r="J19" s="37">
        <f t="shared" si="2"/>
        <v>6028.57</v>
      </c>
      <c r="K19" s="25">
        <v>419.58</v>
      </c>
      <c r="L19" s="22">
        <v>7227.49</v>
      </c>
    </row>
    <row r="20" spans="1:13">
      <c r="A20" s="87" t="s">
        <v>72</v>
      </c>
      <c r="B20" s="88"/>
      <c r="C20" s="22">
        <v>401.91</v>
      </c>
      <c r="D20" s="23">
        <f t="shared" si="1"/>
        <v>4.5920044440448081E-3</v>
      </c>
      <c r="E20" s="25"/>
      <c r="F20" s="25">
        <v>69.73</v>
      </c>
      <c r="G20" s="24">
        <v>0.04</v>
      </c>
      <c r="H20" s="25">
        <v>63.68</v>
      </c>
      <c r="I20" s="24">
        <v>6.3</v>
      </c>
      <c r="J20" s="37">
        <f t="shared" si="2"/>
        <v>212.48999999999995</v>
      </c>
      <c r="K20" s="25">
        <v>49.67</v>
      </c>
      <c r="L20" s="22">
        <v>401.91</v>
      </c>
    </row>
    <row r="21" spans="1:13">
      <c r="A21" s="87" t="s">
        <v>73</v>
      </c>
      <c r="B21" s="88"/>
      <c r="C21" s="22">
        <v>755.03</v>
      </c>
      <c r="D21" s="23">
        <f t="shared" si="1"/>
        <v>8.626560959884429E-3</v>
      </c>
      <c r="E21" s="25">
        <v>28.92</v>
      </c>
      <c r="F21" s="25">
        <v>21.85</v>
      </c>
      <c r="G21" s="24">
        <v>24.85</v>
      </c>
      <c r="H21" s="25">
        <v>0.18</v>
      </c>
      <c r="I21" s="24">
        <v>110.88</v>
      </c>
      <c r="J21" s="37">
        <f t="shared" si="2"/>
        <v>568.35</v>
      </c>
      <c r="K21" s="25"/>
      <c r="L21" s="22">
        <v>755.03</v>
      </c>
    </row>
    <row r="22" spans="1:13">
      <c r="A22" s="87" t="s">
        <v>74</v>
      </c>
      <c r="B22" s="88"/>
      <c r="C22" s="22">
        <v>69.680000000000007</v>
      </c>
      <c r="D22" s="23">
        <f t="shared" si="1"/>
        <v>7.9612567405897396E-4</v>
      </c>
      <c r="E22" s="25"/>
      <c r="F22" s="25"/>
      <c r="G22" s="24">
        <v>25.72</v>
      </c>
      <c r="H22" s="25"/>
      <c r="I22" s="24"/>
      <c r="J22" s="37">
        <f t="shared" si="2"/>
        <v>0</v>
      </c>
      <c r="K22" s="25">
        <v>43.96</v>
      </c>
      <c r="L22" s="22">
        <v>69.680000000000007</v>
      </c>
    </row>
    <row r="23" spans="1:13">
      <c r="A23" s="87" t="s">
        <v>75</v>
      </c>
      <c r="B23" s="88"/>
      <c r="C23" s="22">
        <v>4865.4799999999996</v>
      </c>
      <c r="D23" s="23">
        <f t="shared" si="1"/>
        <v>5.5590320674805627E-2</v>
      </c>
      <c r="E23" s="25">
        <v>81.84</v>
      </c>
      <c r="F23" s="25">
        <v>528.86</v>
      </c>
      <c r="G23" s="24">
        <v>625.38</v>
      </c>
      <c r="H23" s="25">
        <v>1327.39</v>
      </c>
      <c r="I23" s="24">
        <v>55.22</v>
      </c>
      <c r="J23" s="37">
        <f t="shared" si="2"/>
        <v>1265.4399999999996</v>
      </c>
      <c r="K23" s="25">
        <v>981.35</v>
      </c>
      <c r="L23" s="22">
        <v>4865.4799999999996</v>
      </c>
    </row>
    <row r="24" spans="1:13">
      <c r="A24" s="87" t="s">
        <v>76</v>
      </c>
      <c r="B24" s="88"/>
      <c r="C24" s="22">
        <v>879.54</v>
      </c>
      <c r="D24" s="23">
        <f t="shared" si="1"/>
        <v>1.0049144307718569E-2</v>
      </c>
      <c r="E24" s="25">
        <v>375.37</v>
      </c>
      <c r="F24" s="25">
        <v>70.290000000000006</v>
      </c>
      <c r="G24" s="24"/>
      <c r="H24" s="25"/>
      <c r="I24" s="24"/>
      <c r="J24" s="37">
        <f t="shared" si="2"/>
        <v>264.62999999999994</v>
      </c>
      <c r="K24" s="25">
        <v>169.25</v>
      </c>
      <c r="L24" s="22">
        <v>879.54</v>
      </c>
    </row>
    <row r="25" spans="1:13">
      <c r="A25" s="79" t="s">
        <v>60</v>
      </c>
      <c r="B25" s="79"/>
      <c r="C25" s="22">
        <v>13829</v>
      </c>
      <c r="D25" s="23">
        <f t="shared" si="1"/>
        <v>0.15800261117338618</v>
      </c>
      <c r="E25" s="25">
        <v>1486.24</v>
      </c>
      <c r="F25" s="25">
        <v>990.62</v>
      </c>
      <c r="G25" s="25">
        <v>2699.57</v>
      </c>
      <c r="H25" s="25">
        <v>510.84</v>
      </c>
      <c r="I25" s="24">
        <v>887.92</v>
      </c>
      <c r="J25" s="37">
        <f t="shared" si="2"/>
        <v>3881.3399999999997</v>
      </c>
      <c r="K25" s="25">
        <v>3372.47</v>
      </c>
      <c r="L25" s="22">
        <v>13829</v>
      </c>
    </row>
    <row r="26" spans="1:13">
      <c r="A26" s="79" t="s">
        <v>61</v>
      </c>
      <c r="B26" s="79"/>
      <c r="C26" s="26">
        <f>SUM(C12:C25)</f>
        <v>87523.87</v>
      </c>
      <c r="D26" s="23">
        <f>C26/87523.87</f>
        <v>1</v>
      </c>
      <c r="E26" s="26">
        <f>SUM(E12:E25)</f>
        <v>4038.6899999999996</v>
      </c>
      <c r="F26" s="26">
        <f>SUM(F12:F25)</f>
        <v>7770.6599999999989</v>
      </c>
      <c r="G26" s="26">
        <f>SUM(G12:G25)</f>
        <v>8019.3600000000024</v>
      </c>
      <c r="H26" s="26">
        <f>SUM(H12:H25)</f>
        <v>3457.4100000000003</v>
      </c>
      <c r="I26" s="26">
        <f>SUM(I12:I25)</f>
        <v>2189.81</v>
      </c>
      <c r="J26" s="37">
        <f t="shared" si="2"/>
        <v>40794.55999999999</v>
      </c>
      <c r="K26" s="26">
        <f>SUM(K12:K25)</f>
        <v>21253.379999999997</v>
      </c>
      <c r="L26" s="26">
        <f>SUM(L12:L25)</f>
        <v>87523.87</v>
      </c>
      <c r="M26" s="27"/>
    </row>
    <row r="27" spans="1:13">
      <c r="A27" s="28"/>
      <c r="B27" s="28"/>
      <c r="C27" s="29"/>
      <c r="D27" s="30"/>
      <c r="E27" s="29"/>
      <c r="F27" s="29"/>
      <c r="G27" s="29"/>
      <c r="H27" s="29"/>
      <c r="I27" s="29"/>
      <c r="J27" s="29"/>
      <c r="K27" s="29"/>
      <c r="L27" s="31"/>
      <c r="M27" s="27"/>
    </row>
    <row r="28" spans="1:13">
      <c r="A28" s="89" t="s">
        <v>62</v>
      </c>
      <c r="B28" s="90"/>
      <c r="C28" s="90"/>
      <c r="D28" s="90"/>
      <c r="E28" s="90"/>
      <c r="F28" s="90"/>
      <c r="G28" s="90"/>
      <c r="H28" s="90"/>
      <c r="I28" s="90"/>
      <c r="K28" s="32"/>
      <c r="M28" s="27"/>
    </row>
    <row r="29" spans="1:13">
      <c r="A29" s="91" t="s">
        <v>63</v>
      </c>
      <c r="B29" s="91"/>
      <c r="C29" s="33" t="s">
        <v>4</v>
      </c>
      <c r="D29" s="33" t="s">
        <v>64</v>
      </c>
      <c r="E29" s="33" t="s">
        <v>1</v>
      </c>
      <c r="F29" s="33" t="s">
        <v>65</v>
      </c>
      <c r="G29" s="33" t="s">
        <v>2</v>
      </c>
      <c r="H29" s="33" t="s">
        <v>8</v>
      </c>
      <c r="I29" s="33" t="s">
        <v>60</v>
      </c>
      <c r="K29" s="32"/>
      <c r="M29" s="27"/>
    </row>
    <row r="30" spans="1:13" s="35" customFormat="1">
      <c r="A30" s="79" t="s">
        <v>66</v>
      </c>
      <c r="B30" s="34" t="s">
        <v>67</v>
      </c>
      <c r="C30" s="38">
        <v>11</v>
      </c>
      <c r="D30" s="38">
        <v>48</v>
      </c>
      <c r="E30" s="38">
        <v>3</v>
      </c>
      <c r="F30" s="38"/>
      <c r="G30" s="38">
        <v>169</v>
      </c>
      <c r="H30" s="38">
        <v>51</v>
      </c>
      <c r="I30" s="39"/>
      <c r="K30" s="20"/>
    </row>
    <row r="31" spans="1:13" s="35" customFormat="1">
      <c r="A31" s="79"/>
      <c r="B31" s="34" t="s">
        <v>52</v>
      </c>
      <c r="C31" s="38">
        <v>720.3</v>
      </c>
      <c r="D31" s="38">
        <v>4591.9799999999996</v>
      </c>
      <c r="E31" s="38">
        <v>330.96</v>
      </c>
      <c r="F31" s="38"/>
      <c r="G31" s="38">
        <v>18380.759999999998</v>
      </c>
      <c r="H31" s="38">
        <v>1379.87</v>
      </c>
      <c r="I31" s="39"/>
      <c r="K31" s="20"/>
      <c r="M31" s="36"/>
    </row>
    <row r="32" spans="1:13" s="35" customFormat="1">
      <c r="A32" s="79" t="s">
        <v>68</v>
      </c>
      <c r="B32" s="34" t="s">
        <v>67</v>
      </c>
      <c r="C32" s="38">
        <v>2</v>
      </c>
      <c r="D32" s="40"/>
      <c r="E32" s="40"/>
      <c r="F32" s="40"/>
      <c r="G32" s="40"/>
      <c r="H32" s="40"/>
      <c r="I32" s="40"/>
      <c r="K32" s="20"/>
    </row>
    <row r="33" spans="1:11" s="35" customFormat="1">
      <c r="A33" s="79"/>
      <c r="B33" s="34" t="s">
        <v>52</v>
      </c>
      <c r="C33" s="38">
        <v>72.08</v>
      </c>
      <c r="D33" s="40"/>
      <c r="E33" s="40"/>
      <c r="F33" s="40"/>
      <c r="G33" s="40"/>
      <c r="H33" s="40"/>
      <c r="I33" s="40"/>
      <c r="K33" s="20"/>
    </row>
    <row r="34" spans="1:11">
      <c r="K34" s="32"/>
    </row>
    <row r="35" spans="1:11">
      <c r="K35" s="32"/>
    </row>
    <row r="36" spans="1:11">
      <c r="K36" s="32"/>
    </row>
    <row r="37" spans="1:11">
      <c r="K37" s="32"/>
    </row>
    <row r="38" spans="1:11">
      <c r="K38" s="32"/>
    </row>
    <row r="39" spans="1:11">
      <c r="K39" s="32"/>
    </row>
    <row r="40" spans="1:11">
      <c r="K40" s="32"/>
    </row>
    <row r="41" spans="1:11">
      <c r="K41" s="32"/>
    </row>
    <row r="42" spans="1:11">
      <c r="K42" s="32"/>
    </row>
    <row r="43" spans="1:11">
      <c r="K43" s="32"/>
    </row>
    <row r="44" spans="1:11">
      <c r="K44" s="32"/>
    </row>
    <row r="45" spans="1:11">
      <c r="K45" s="32"/>
    </row>
    <row r="46" spans="1:11">
      <c r="K46" s="32"/>
    </row>
    <row r="47" spans="1:11">
      <c r="K47" s="32"/>
    </row>
    <row r="48" spans="1:11">
      <c r="K48" s="32"/>
    </row>
    <row r="49" spans="11:11">
      <c r="K49" s="32"/>
    </row>
    <row r="50" spans="11:11">
      <c r="K50" s="32"/>
    </row>
    <row r="51" spans="11:11">
      <c r="K51" s="32"/>
    </row>
    <row r="52" spans="11:11">
      <c r="K52" s="32"/>
    </row>
    <row r="53" spans="11:11">
      <c r="K53" s="32"/>
    </row>
  </sheetData>
  <mergeCells count="28">
    <mergeCell ref="A32:A33"/>
    <mergeCell ref="A19:B19"/>
    <mergeCell ref="A20:B20"/>
    <mergeCell ref="A21:B21"/>
    <mergeCell ref="A22:B22"/>
    <mergeCell ref="A23:B23"/>
    <mergeCell ref="A24:B24"/>
    <mergeCell ref="A25:B25"/>
    <mergeCell ref="A26:B26"/>
    <mergeCell ref="A28:I28"/>
    <mergeCell ref="A29:B29"/>
    <mergeCell ref="A30:A31"/>
    <mergeCell ref="A18:B18"/>
    <mergeCell ref="A1:F1"/>
    <mergeCell ref="A7:F7"/>
    <mergeCell ref="A8:L8"/>
    <mergeCell ref="A9:B11"/>
    <mergeCell ref="C9:D9"/>
    <mergeCell ref="E9:L9"/>
    <mergeCell ref="C10:C11"/>
    <mergeCell ref="D10:D11"/>
    <mergeCell ref="E10:I10"/>
    <mergeCell ref="J10:J11"/>
    <mergeCell ref="K10:K11"/>
    <mergeCell ref="L10:L11"/>
    <mergeCell ref="A12:A15"/>
    <mergeCell ref="A16:B16"/>
    <mergeCell ref="A17:B17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上月回款完成情况</vt:lpstr>
      <vt:lpstr>保理合同汇总表</vt:lpstr>
      <vt:lpstr>逾期账龄及应收结构</vt:lpstr>
    </vt:vector>
  </TitlesOfParts>
  <Company>微软用户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马志坚</cp:lastModifiedBy>
  <cp:lastPrinted>2013-11-02T04:33:03Z</cp:lastPrinted>
  <dcterms:created xsi:type="dcterms:W3CDTF">2013-10-24T01:48:07Z</dcterms:created>
  <dcterms:modified xsi:type="dcterms:W3CDTF">2014-11-11T02:47:38Z</dcterms:modified>
</cp:coreProperties>
</file>