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hidePivotFieldList="1"/>
  <mc:AlternateContent xmlns:mc="http://schemas.openxmlformats.org/markup-compatibility/2006">
    <mc:Choice Requires="x15">
      <x15ac:absPath xmlns:x15ac="http://schemas.microsoft.com/office/spreadsheetml/2010/11/ac" url="D:\Refocus\submission home assigment 2.3.9 and 2.3.10\"/>
    </mc:Choice>
  </mc:AlternateContent>
  <xr:revisionPtr revIDLastSave="0" documentId="13_ncr:1_{FA101922-CEED-4F0B-892E-34A5F50B14B5}" xr6:coauthVersionLast="47" xr6:coauthVersionMax="47" xr10:uidLastSave="{00000000-0000-0000-0000-000000000000}"/>
  <bookViews>
    <workbookView minimized="1" xWindow="4440" yWindow="936" windowWidth="9252" windowHeight="11748" activeTab="2" xr2:uid="{00000000-000D-0000-FFFF-FFFF00000000}"/>
  </bookViews>
  <sheets>
    <sheet name="Data" sheetId="1" r:id="rId1"/>
    <sheet name="Pivot Tables" sheetId="2" r:id="rId2"/>
    <sheet name="Summary" sheetId="7" r:id="rId3"/>
  </sheets>
  <definedNames>
    <definedName name="_xlnm._FilterDatabase" localSheetId="0" hidden="1">Data!$A$1:$X$204</definedName>
    <definedName name="NativeTimeline_Returned_Date">#N/A</definedName>
    <definedName name="Slicer_Action">#N/A</definedName>
    <definedName name="Slicer_Issue">#N/A</definedName>
  </definedNames>
  <calcPr calcId="191029"/>
  <pivotCaches>
    <pivotCache cacheId="4"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7"/>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99" i="1" l="1"/>
  <c r="M198" i="1"/>
  <c r="M197" i="1"/>
  <c r="M190" i="1"/>
  <c r="M189" i="1"/>
  <c r="M182" i="1"/>
  <c r="M181" i="1"/>
  <c r="M174" i="1"/>
  <c r="M173" i="1"/>
  <c r="M166" i="1"/>
  <c r="M165" i="1"/>
  <c r="M158" i="1"/>
  <c r="M157" i="1"/>
  <c r="M150" i="1"/>
  <c r="M149" i="1"/>
  <c r="M142" i="1"/>
  <c r="M141" i="1"/>
  <c r="M134" i="1"/>
  <c r="M133" i="1"/>
  <c r="M126" i="1"/>
  <c r="M125" i="1"/>
  <c r="M118" i="1"/>
  <c r="M117" i="1"/>
  <c r="M110" i="1"/>
  <c r="M109" i="1"/>
  <c r="M102" i="1"/>
  <c r="M101" i="1"/>
  <c r="M94" i="1"/>
  <c r="M93" i="1"/>
  <c r="M86" i="1"/>
  <c r="M85" i="1"/>
  <c r="M78" i="1"/>
  <c r="M77" i="1"/>
  <c r="M70" i="1"/>
  <c r="M69" i="1"/>
  <c r="M62" i="1"/>
  <c r="M61" i="1"/>
  <c r="M54" i="1"/>
  <c r="M53" i="1"/>
  <c r="M46" i="1"/>
  <c r="M45" i="1"/>
  <c r="M38" i="1"/>
  <c r="M37" i="1"/>
  <c r="M30" i="1"/>
  <c r="M29" i="1"/>
  <c r="M22" i="1"/>
  <c r="M21" i="1"/>
  <c r="M14" i="1"/>
  <c r="M13" i="1"/>
  <c r="M6" i="1"/>
  <c r="M5" i="1"/>
  <c r="M2" i="1"/>
  <c r="M204" i="1"/>
  <c r="M203" i="1"/>
  <c r="M202" i="1"/>
  <c r="M201" i="1"/>
  <c r="M200" i="1"/>
  <c r="M196" i="1"/>
  <c r="M195" i="1"/>
  <c r="M194" i="1"/>
  <c r="M193" i="1"/>
  <c r="M192" i="1"/>
  <c r="M191" i="1"/>
  <c r="M188" i="1"/>
  <c r="M187" i="1"/>
  <c r="M186" i="1"/>
  <c r="M185" i="1"/>
  <c r="M184" i="1"/>
  <c r="M183" i="1"/>
  <c r="M180" i="1"/>
  <c r="M179" i="1"/>
  <c r="M178" i="1"/>
  <c r="M177" i="1"/>
  <c r="M176" i="1"/>
  <c r="M175" i="1"/>
  <c r="M172" i="1"/>
  <c r="M171" i="1"/>
  <c r="M170" i="1"/>
  <c r="M169" i="1"/>
  <c r="M168" i="1"/>
  <c r="M167" i="1"/>
  <c r="M164" i="1"/>
  <c r="M163" i="1"/>
  <c r="M162" i="1"/>
  <c r="M161" i="1"/>
  <c r="M160" i="1"/>
  <c r="M159" i="1"/>
  <c r="M156" i="1"/>
  <c r="M155" i="1"/>
  <c r="M154" i="1"/>
  <c r="M153" i="1"/>
  <c r="M152" i="1"/>
  <c r="M151" i="1"/>
  <c r="M148" i="1"/>
  <c r="M147" i="1"/>
  <c r="M146" i="1"/>
  <c r="M145" i="1"/>
  <c r="M144" i="1"/>
  <c r="M143" i="1"/>
  <c r="M140" i="1"/>
  <c r="M139" i="1"/>
  <c r="M138" i="1"/>
  <c r="M137" i="1"/>
  <c r="M136" i="1"/>
  <c r="M135" i="1"/>
  <c r="M132" i="1"/>
  <c r="M131" i="1"/>
  <c r="M130" i="1"/>
  <c r="M129" i="1"/>
  <c r="M128" i="1"/>
  <c r="M127" i="1"/>
  <c r="M124" i="1"/>
  <c r="M123" i="1"/>
  <c r="M122" i="1"/>
  <c r="M121" i="1"/>
  <c r="M120" i="1"/>
  <c r="M119" i="1"/>
  <c r="M116" i="1"/>
  <c r="M115" i="1"/>
  <c r="M114" i="1"/>
  <c r="M113" i="1"/>
  <c r="M112" i="1"/>
  <c r="M111" i="1"/>
  <c r="M108" i="1"/>
  <c r="M107" i="1"/>
  <c r="M106" i="1"/>
  <c r="M105" i="1"/>
  <c r="M104" i="1"/>
  <c r="M103" i="1"/>
  <c r="M100" i="1"/>
  <c r="M99" i="1"/>
  <c r="M98" i="1"/>
  <c r="M97" i="1"/>
  <c r="M96" i="1"/>
  <c r="M95" i="1"/>
  <c r="M92" i="1"/>
  <c r="M91" i="1"/>
  <c r="M90" i="1"/>
  <c r="M89" i="1"/>
  <c r="M88" i="1"/>
  <c r="M87" i="1"/>
  <c r="M84" i="1"/>
  <c r="M83" i="1"/>
  <c r="M82" i="1"/>
  <c r="M81" i="1"/>
  <c r="M80" i="1"/>
  <c r="M79" i="1"/>
  <c r="M76" i="1"/>
  <c r="M75" i="1"/>
  <c r="M74" i="1"/>
  <c r="M73" i="1"/>
  <c r="M72" i="1"/>
  <c r="M71" i="1"/>
  <c r="M68" i="1"/>
  <c r="M67" i="1"/>
  <c r="M66" i="1"/>
  <c r="M65" i="1"/>
  <c r="M64" i="1"/>
  <c r="M63" i="1"/>
  <c r="M60" i="1"/>
  <c r="M59" i="1"/>
  <c r="M58" i="1"/>
  <c r="M57" i="1"/>
  <c r="M56" i="1"/>
  <c r="M55" i="1"/>
  <c r="M52" i="1"/>
  <c r="M51" i="1"/>
  <c r="M50" i="1"/>
  <c r="M49" i="1"/>
  <c r="M48" i="1"/>
  <c r="M47" i="1"/>
  <c r="M44" i="1"/>
  <c r="M43" i="1"/>
  <c r="M42" i="1"/>
  <c r="M41" i="1"/>
  <c r="M40" i="1"/>
  <c r="M39" i="1"/>
  <c r="M36" i="1"/>
  <c r="M35" i="1"/>
  <c r="M34" i="1"/>
  <c r="M33" i="1"/>
  <c r="M32" i="1"/>
  <c r="M31" i="1"/>
  <c r="M28" i="1"/>
  <c r="M27" i="1"/>
  <c r="M26" i="1"/>
  <c r="M25" i="1"/>
  <c r="M24" i="1"/>
  <c r="M23" i="1"/>
  <c r="M20" i="1"/>
  <c r="M19" i="1"/>
  <c r="M18" i="1"/>
  <c r="M17" i="1"/>
  <c r="M16" i="1"/>
  <c r="M15" i="1"/>
  <c r="M12" i="1"/>
  <c r="M11" i="1"/>
  <c r="M10" i="1"/>
  <c r="M9" i="1"/>
  <c r="M8" i="1"/>
  <c r="M7" i="1"/>
  <c r="M4" i="1"/>
  <c r="M3" i="1"/>
  <c r="R2" i="1" a="1"/>
  <c r="R2" i="1" s="1"/>
  <c r="S2" i="1" s="1" a="1"/>
  <c r="S2" i="1" s="1"/>
  <c r="F2" i="1" a="1"/>
  <c r="F2" i="1" s="1"/>
  <c r="B36" i="2"/>
  <c r="B38" i="2"/>
  <c r="B37" i="2"/>
  <c r="E19" i="2"/>
  <c r="E21" i="2"/>
  <c r="E20" i="2"/>
  <c r="E18" i="2"/>
  <c r="B39" i="2"/>
  <c r="W2" i="1" l="1" a="1"/>
  <c r="W2" i="1" s="1"/>
  <c r="V2" i="1" a="1"/>
  <c r="V2" i="1" s="1"/>
  <c r="R208" i="1"/>
  <c r="R207" i="1"/>
  <c r="R206" i="1"/>
  <c r="X2" i="1" a="1"/>
  <c r="X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<sst xmlns="http://schemas.openxmlformats.org/spreadsheetml/2006/main" count="683" uniqueCount="241">
  <si>
    <t>Customer ID</t>
  </si>
  <si>
    <t>Returned Date</t>
  </si>
  <si>
    <t>Issue</t>
  </si>
  <si>
    <t>Action</t>
  </si>
  <si>
    <t>IDPK4437</t>
  </si>
  <si>
    <t>Wrong Item</t>
  </si>
  <si>
    <t>Changed Item</t>
  </si>
  <si>
    <t>IDPK3559</t>
  </si>
  <si>
    <t>Broken Item</t>
  </si>
  <si>
    <t>Refunded</t>
  </si>
  <si>
    <t>IDPK2703</t>
  </si>
  <si>
    <t>Undelivered</t>
  </si>
  <si>
    <t>IDPK4391</t>
  </si>
  <si>
    <t>IDPK2680</t>
  </si>
  <si>
    <t>Repaired</t>
  </si>
  <si>
    <t>IDPK4014</t>
  </si>
  <si>
    <t>IDPK4396</t>
  </si>
  <si>
    <t>IDPK3376</t>
  </si>
  <si>
    <t>IDPK3311</t>
  </si>
  <si>
    <t>IDPK3512</t>
  </si>
  <si>
    <t>IDPK4252</t>
  </si>
  <si>
    <t>IDPK2729</t>
  </si>
  <si>
    <t>IDPK3104</t>
  </si>
  <si>
    <t>IDPK4408</t>
  </si>
  <si>
    <t>IDPK2947</t>
  </si>
  <si>
    <t>IDPK2965</t>
  </si>
  <si>
    <t>IDPK2966</t>
  </si>
  <si>
    <t>IDPK4750</t>
  </si>
  <si>
    <t>IDPK3468</t>
  </si>
  <si>
    <t>IDPK3101</t>
  </si>
  <si>
    <t>IDPK2931</t>
  </si>
  <si>
    <t>IDPK2749</t>
  </si>
  <si>
    <t>IDPK3237</t>
  </si>
  <si>
    <t>IDPK3258</t>
  </si>
  <si>
    <t>IDPK4529</t>
  </si>
  <si>
    <t>IDPK2688</t>
  </si>
  <si>
    <t>IDPK3589</t>
  </si>
  <si>
    <t>IDPK3081</t>
  </si>
  <si>
    <t>IDPK4254</t>
  </si>
  <si>
    <t>IDPK4339</t>
  </si>
  <si>
    <t>IDPK2656</t>
  </si>
  <si>
    <t>IDPK3916</t>
  </si>
  <si>
    <t>IDPK4652</t>
  </si>
  <si>
    <t>IDPK4173</t>
  </si>
  <si>
    <t>IDPK4785</t>
  </si>
  <si>
    <t>IDPK3888</t>
  </si>
  <si>
    <t>IDPK3257</t>
  </si>
  <si>
    <t>IDPK3283</t>
  </si>
  <si>
    <t>IDPK3291</t>
  </si>
  <si>
    <t>IDPK2723</t>
  </si>
  <si>
    <t>IDPK4115</t>
  </si>
  <si>
    <t>IDPK3066</t>
  </si>
  <si>
    <t>IDPK3527</t>
  </si>
  <si>
    <t>IDPK2793</t>
  </si>
  <si>
    <t>IDPK3378</t>
  </si>
  <si>
    <t>IDPK4702</t>
  </si>
  <si>
    <t>IDPK4321</t>
  </si>
  <si>
    <t>IDPK3900</t>
  </si>
  <si>
    <t>IDPK3334</t>
  </si>
  <si>
    <t>IDPK4235</t>
  </si>
  <si>
    <t>IDPK2726</t>
  </si>
  <si>
    <t>IDPK4756</t>
  </si>
  <si>
    <t>IDPK3053</t>
  </si>
  <si>
    <t>IDPK3032</t>
  </si>
  <si>
    <t>IDPK4552</t>
  </si>
  <si>
    <t>IDPK3411</t>
  </si>
  <si>
    <t>IDPK2976</t>
  </si>
  <si>
    <t>IDPK3251</t>
  </si>
  <si>
    <t>IDPK3370</t>
  </si>
  <si>
    <t>IDPK4711</t>
  </si>
  <si>
    <t>IDPK3057</t>
  </si>
  <si>
    <t>IDPK3536</t>
  </si>
  <si>
    <t>IDPK3098</t>
  </si>
  <si>
    <t>IDPK2808</t>
  </si>
  <si>
    <t>IDPK3471</t>
  </si>
  <si>
    <t>IDPK4255</t>
  </si>
  <si>
    <t>IDPK3728</t>
  </si>
  <si>
    <t>IDPK3486</t>
  </si>
  <si>
    <t>IDPK2644</t>
  </si>
  <si>
    <t>IDPK4234</t>
  </si>
  <si>
    <t>IDPK3941</t>
  </si>
  <si>
    <t>IDPK4101</t>
  </si>
  <si>
    <t>IDPK4686</t>
  </si>
  <si>
    <t>IDPK3566</t>
  </si>
  <si>
    <t>IDPK3680</t>
  </si>
  <si>
    <t>IDPK4312</t>
  </si>
  <si>
    <t>IDPK2603</t>
  </si>
  <si>
    <t>IDPK4397</t>
  </si>
  <si>
    <t>IDPK3259</t>
  </si>
  <si>
    <t>IDPK3895</t>
  </si>
  <si>
    <t>IDPK3813</t>
  </si>
  <si>
    <t>IDPK2963</t>
  </si>
  <si>
    <t>IDPK4117</t>
  </si>
  <si>
    <t>IDPK4567</t>
  </si>
  <si>
    <t>IDPK2900</t>
  </si>
  <si>
    <t>IDPK2776</t>
  </si>
  <si>
    <t>IDPK2755</t>
  </si>
  <si>
    <t>IDPK3054</t>
  </si>
  <si>
    <t>IDPK3617</t>
  </si>
  <si>
    <t>IDPK3176</t>
  </si>
  <si>
    <t>IDPK4094</t>
  </si>
  <si>
    <t>IDPK3908</t>
  </si>
  <si>
    <t>IDPK3119</t>
  </si>
  <si>
    <t>IDPK3991</t>
  </si>
  <si>
    <t>IDPK2783</t>
  </si>
  <si>
    <t>IDPK4111</t>
  </si>
  <si>
    <t>IDPK3086</t>
  </si>
  <si>
    <t>IDPK3202</t>
  </si>
  <si>
    <t>IDPK4284</t>
  </si>
  <si>
    <t>IDPK2787</t>
  </si>
  <si>
    <t>IDPK3127</t>
  </si>
  <si>
    <t>IDPK4423</t>
  </si>
  <si>
    <t>IDPK4618</t>
  </si>
  <si>
    <t>IDPK3084</t>
  </si>
  <si>
    <t>IDPK3889</t>
  </si>
  <si>
    <t>IDPK3744</t>
  </si>
  <si>
    <t>IDPK3284</t>
  </si>
  <si>
    <t>IDPK4358</t>
  </si>
  <si>
    <t>IDPK3102</t>
  </si>
  <si>
    <t>IDPK3883</t>
  </si>
  <si>
    <t>IDPK2710</t>
  </si>
  <si>
    <t>IDPK3962</t>
  </si>
  <si>
    <t>IDPK4218</t>
  </si>
  <si>
    <t>IDPK2610</t>
  </si>
  <si>
    <t>IDPK3248</t>
  </si>
  <si>
    <t>IDPK3933</t>
  </si>
  <si>
    <t>IDPK4643</t>
  </si>
  <si>
    <t>IDPK4774</t>
  </si>
  <si>
    <t>IDPK3498</t>
  </si>
  <si>
    <t>IDPK3949</t>
  </si>
  <si>
    <t>IDPK2702</t>
  </si>
  <si>
    <t>IDPK3463</t>
  </si>
  <si>
    <t>IDPK4433</t>
  </si>
  <si>
    <t>IDPK2659</t>
  </si>
  <si>
    <t>IDPK3543</t>
  </si>
  <si>
    <t>IDPK3762</t>
  </si>
  <si>
    <t>IDPK4304</t>
  </si>
  <si>
    <t>IDPK3634</t>
  </si>
  <si>
    <t>IDPK3256</t>
  </si>
  <si>
    <t>IDPK3558</t>
  </si>
  <si>
    <t>IDPK4633</t>
  </si>
  <si>
    <t>IDPK4097</t>
  </si>
  <si>
    <t>IDPK4379</t>
  </si>
  <si>
    <t>IDPK3401</t>
  </si>
  <si>
    <t>IDPK3414</t>
  </si>
  <si>
    <t>IDPK2773</t>
  </si>
  <si>
    <t>IDPK3288</t>
  </si>
  <si>
    <t>IDPK2782</t>
  </si>
  <si>
    <t>IDPK4595</t>
  </si>
  <si>
    <t>IDPK4265</t>
  </si>
  <si>
    <t>IDPK4751</t>
  </si>
  <si>
    <t>IDPK2752</t>
  </si>
  <si>
    <t>IDPK3683</t>
  </si>
  <si>
    <t>IDPK3387</t>
  </si>
  <si>
    <t>IDPK4041</t>
  </si>
  <si>
    <t>IDPK3249</t>
  </si>
  <si>
    <t>IDPK2942</t>
  </si>
  <si>
    <t>IDPK2956</t>
  </si>
  <si>
    <t>IDPK4217</t>
  </si>
  <si>
    <t>IDPK2863</t>
  </si>
  <si>
    <t>IDPK4025</t>
  </si>
  <si>
    <t>IDPK3480</t>
  </si>
  <si>
    <t>IDPK3126</t>
  </si>
  <si>
    <t>IDPK2668</t>
  </si>
  <si>
    <t>IDPK3220</t>
  </si>
  <si>
    <t>IDPK3616</t>
  </si>
  <si>
    <t>IDPK2678</t>
  </si>
  <si>
    <t>IDPK3755</t>
  </si>
  <si>
    <t>IDPK3971</t>
  </si>
  <si>
    <t>IDPK3144</t>
  </si>
  <si>
    <t>IDPK3879</t>
  </si>
  <si>
    <t>IDPK4409</t>
  </si>
  <si>
    <t>IDPK3549</t>
  </si>
  <si>
    <t>IDPK3003</t>
  </si>
  <si>
    <t>IDPK4520</t>
  </si>
  <si>
    <t>IDPK4703</t>
  </si>
  <si>
    <t>IDPK3093</t>
  </si>
  <si>
    <t>IDPK3443</t>
  </si>
  <si>
    <t>IDPK3519</t>
  </si>
  <si>
    <t>IDPK3264</t>
  </si>
  <si>
    <t>IDPK4202</t>
  </si>
  <si>
    <t>IDPK2818</t>
  </si>
  <si>
    <t>IDPK4535</t>
  </si>
  <si>
    <t>IDPK3454</t>
  </si>
  <si>
    <t>IDPK3725</t>
  </si>
  <si>
    <t>IDPK4064</t>
  </si>
  <si>
    <t>IDPK4537</t>
  </si>
  <si>
    <t>IDPK3591</t>
  </si>
  <si>
    <t>IDPK3937</t>
  </si>
  <si>
    <t>IDPK4028</t>
  </si>
  <si>
    <t>IDPK3115</t>
  </si>
  <si>
    <t>IDPK3416</t>
  </si>
  <si>
    <t>IDPK4766</t>
  </si>
  <si>
    <t>IDPK4603</t>
  </si>
  <si>
    <t>IDPK4661</t>
  </si>
  <si>
    <t>IDPK2648</t>
  </si>
  <si>
    <t>IDPK3140</t>
  </si>
  <si>
    <t>IDPK2757</t>
  </si>
  <si>
    <t>IDPK4273</t>
  </si>
  <si>
    <t>IDPK3546</t>
  </si>
  <si>
    <t>IDPK3083</t>
  </si>
  <si>
    <t>IDPK3842</t>
  </si>
  <si>
    <t>IDPK3351</t>
  </si>
  <si>
    <t>Row Labels</t>
  </si>
  <si>
    <t>Jan</t>
  </si>
  <si>
    <t>Feb</t>
  </si>
  <si>
    <t>Mar</t>
  </si>
  <si>
    <t>Apr</t>
  </si>
  <si>
    <t>May</t>
  </si>
  <si>
    <t>Jun</t>
  </si>
  <si>
    <t>Jul</t>
  </si>
  <si>
    <t>Aug</t>
  </si>
  <si>
    <t>Sep</t>
  </si>
  <si>
    <t>Oct</t>
  </si>
  <si>
    <t>Nov</t>
  </si>
  <si>
    <t>Dec</t>
  </si>
  <si>
    <t>Count of Issue</t>
  </si>
  <si>
    <t>Turnaround</t>
  </si>
  <si>
    <t>turnarround Average per issue</t>
  </si>
  <si>
    <t>Average</t>
  </si>
  <si>
    <t>Max</t>
  </si>
  <si>
    <t>Min</t>
  </si>
  <si>
    <t>average</t>
  </si>
  <si>
    <t>Action Date</t>
  </si>
  <si>
    <t>Total of issue</t>
  </si>
  <si>
    <t>Total and Trend</t>
  </si>
  <si>
    <t>B</t>
  </si>
  <si>
    <t>U</t>
  </si>
  <si>
    <t>W</t>
  </si>
  <si>
    <t>Broken item</t>
  </si>
  <si>
    <t>Undilevered Item</t>
  </si>
  <si>
    <t>Count of Action</t>
  </si>
  <si>
    <t>R</t>
  </si>
  <si>
    <t>C</t>
  </si>
  <si>
    <t>Max of Turnaround</t>
  </si>
  <si>
    <t>Average of Turnaround</t>
  </si>
  <si>
    <t>Min of Turnaround</t>
  </si>
  <si>
    <t>Grand Total</t>
  </si>
  <si>
    <t>Undilevered</t>
  </si>
  <si>
    <t>Wrong item</t>
  </si>
  <si>
    <t>Sum of Turnaround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</si>
</sst>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9"/>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6" fillId="0" borderId="0" applyFont="0" applyFill="0" applyBorder="0" applyAlignment="0" applyProtection="0"/>
  </cellStyleXfs>
  <cellXfs count="20">
    <xf numFmtId="0" fontId="0" fillId="0" borderId="0" xfId="0"/>
    <xf numFmtId="0" fontId="6" fillId="0" borderId="0" xfId="0" applyFont="1"/>
    <xf numFmtId="14" fontId="7" fillId="0" borderId="0" xfId="0" applyNumberFormat="1" applyFont="1"/>
    <xf numFmtId="0" fontId="0" fillId="0" borderId="0" xfId="0" pivotButton="1"/>
    <xf numFmtId="0" fontId="0" fillId="0" borderId="0" xfId="0" applyAlignment="1">
      <alignment horizontal="left"/>
    </xf>
    <xf numFmtId="1" fontId="0" fillId="0" borderId="0" xfId="0" applyNumberFormat="1"/>
    <xf numFmtId="1" fontId="7" fillId="0" borderId="0" xfId="0" applyNumberFormat="1" applyFont="1"/>
    <xf numFmtId="0" fontId="7" fillId="0" borderId="0" xfId="0" applyFont="1"/>
    <xf numFmtId="0" fontId="7" fillId="0" borderId="0" xfId="1" applyNumberFormat="1" applyFont="1"/>
    <xf numFmtId="0" fontId="0" fillId="0" borderId="0" xfId="1" applyNumberFormat="1" applyFont="1"/>
    <xf numFmtId="0" fontId="5" fillId="0" borderId="0" xfId="0" applyFont="1"/>
    <xf numFmtId="1" fontId="4" fillId="0" borderId="0" xfId="0" applyNumberFormat="1" applyFont="1"/>
    <xf numFmtId="0" fontId="4" fillId="0" borderId="0" xfId="0" applyFont="1" applyAlignment="1">
      <alignment horizontal="left"/>
    </xf>
    <xf numFmtId="0" fontId="8" fillId="0" borderId="0" xfId="0" applyFont="1"/>
    <xf numFmtId="0" fontId="3" fillId="0" borderId="0" xfId="1" applyNumberFormat="1" applyFont="1" applyAlignment="1">
      <alignment horizontal="left"/>
    </xf>
    <xf numFmtId="0" fontId="3" fillId="0" borderId="0" xfId="0" applyFont="1" applyAlignment="1">
      <alignment horizontal="left"/>
    </xf>
    <xf numFmtId="0" fontId="2" fillId="0" borderId="0" xfId="0" applyFont="1"/>
    <xf numFmtId="2" fontId="0" fillId="0" borderId="0" xfId="0" applyNumberFormat="1"/>
    <xf numFmtId="0" fontId="1" fillId="0" borderId="0" xfId="0" applyFont="1"/>
    <xf numFmtId="0" fontId="0" fillId="0" borderId="0" xfId="0" applyNumberFormat="1"/>
  </cellXfs>
  <cellStyles count="2">
    <cellStyle name="Comma" xfId="1" builtinId="3"/>
    <cellStyle name="Normal" xfId="0" builtinId="0"/>
  </cellStyles>
  <dxfs count="25">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ont>
        <sz val="14"/>
        <color auto="1"/>
        <name val="Amasis MT Pro Black"/>
        <scheme val="none"/>
      </font>
      <border>
        <left style="thin">
          <color auto="1"/>
        </left>
        <right style="thin">
          <color auto="1"/>
        </right>
        <top style="thin">
          <color auto="1"/>
        </top>
        <bottom style="thin">
          <color auto="1"/>
        </bottom>
      </border>
    </dxf>
    <dxf>
      <font>
        <sz val="10"/>
        <color auto="1"/>
        <name val="Amasis MT Pro Black"/>
      </font>
      <fill>
        <patternFill patternType="solid">
          <fgColor auto="1"/>
          <bgColor rgb="FFDDEBE6"/>
        </patternFill>
      </fill>
      <border diagonalUp="0" diagonalDown="0">
        <left/>
        <right/>
        <top/>
        <bottom/>
        <vertical/>
        <horizontal/>
      </border>
    </dxf>
    <dxf>
      <font>
        <b/>
        <color theme="1"/>
      </font>
      <fill>
        <gradientFill degree="90">
          <stop position="0">
            <color rgb="FFE8C382"/>
          </stop>
          <stop position="1">
            <color rgb="FFB39D69"/>
          </stop>
        </gradientFill>
      </fill>
      <border>
        <top/>
        <bottom style="thin">
          <color auto="1"/>
        </bottom>
        <vertical/>
        <horizontal/>
      </border>
    </dxf>
    <dxf>
      <font>
        <color theme="1"/>
        <name val="Calibri"/>
        <family val="2"/>
        <scheme val="minor"/>
      </font>
      <fill>
        <patternFill patternType="solid">
          <fgColor auto="1"/>
          <bgColor theme="9" tint="0.79998168889431442"/>
        </patternFill>
      </fill>
      <border>
        <left style="thin">
          <color auto="1"/>
        </left>
        <right style="thin">
          <color auto="1"/>
        </right>
        <top style="thin">
          <color auto="1"/>
        </top>
        <bottom style="thin">
          <color auto="1"/>
        </bottom>
        <vertical/>
        <horizontal/>
      </border>
    </dxf>
    <dxf>
      <font>
        <b/>
        <sz val="11"/>
        <color theme="1"/>
      </font>
      <border diagonalUp="0" diagonalDown="0">
        <left/>
        <right/>
        <top/>
        <bottom/>
        <vertical/>
        <horizontal/>
      </border>
    </dxf>
    <dxf>
      <font>
        <color theme="1"/>
        <name val="Calibri"/>
        <family val="2"/>
        <scheme val="minor"/>
      </font>
      <fill>
        <patternFill patternType="solid">
          <fgColor auto="1"/>
          <bgColor theme="9" tint="0.79998168889431442"/>
        </patternFill>
      </fill>
      <border diagonalUp="0" diagonalDown="0">
        <left style="thin">
          <color auto="1"/>
        </left>
        <right style="thin">
          <color auto="1"/>
        </right>
        <top style="thin">
          <color auto="1"/>
        </top>
        <bottom style="thin">
          <color auto="1"/>
        </bottom>
        <vertical/>
        <horizontal/>
      </border>
    </dxf>
    <dxf>
      <fill>
        <patternFill patternType="solid">
          <fgColor theme="4" tint="0.79998168889431442"/>
          <bgColor theme="4" tint="0.79998168889431442"/>
        </patternFill>
      </fill>
      <border>
        <bottom style="thin">
          <color theme="4" tint="0.39997558519241921"/>
        </bottom>
      </border>
    </dxf>
    <dxf>
      <fill>
        <patternFill patternType="solid">
          <fgColor theme="4" tint="0.79998168889431442"/>
          <bgColor theme="4" tint="0.79998168889431442"/>
        </patternFill>
      </fill>
      <border>
        <bottom style="thin">
          <color theme="4" tint="0.39997558519241921"/>
        </bottom>
      </border>
    </dxf>
    <dxf>
      <font>
        <b/>
        <color theme="1"/>
      </font>
    </dxf>
    <dxf>
      <font>
        <b/>
        <color theme="1"/>
      </font>
      <border>
        <bottom style="thin">
          <color theme="4" tint="0.39997558519241921"/>
        </bottom>
      </border>
    </dxf>
    <dxf>
      <font>
        <b/>
        <color theme="1"/>
      </font>
    </dxf>
    <dxf>
      <font>
        <b/>
        <color theme="1"/>
      </font>
      <border>
        <top style="thin">
          <color theme="4"/>
        </top>
        <bottom style="thin">
          <color theme="4"/>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4" tint="0.79998168889431442"/>
          <bgColor theme="4" tint="0.79998168889431442"/>
        </patternFill>
      </fill>
      <border>
        <top style="thin">
          <color theme="4" tint="0.39997558519241921"/>
        </top>
      </border>
    </dxf>
    <dxf>
      <font>
        <b/>
        <color theme="1"/>
      </font>
      <fill>
        <patternFill patternType="solid">
          <fgColor theme="4" tint="0.79998168889431442"/>
          <bgColor theme="4" tint="0.79998168889431442"/>
        </patternFill>
      </fill>
      <border>
        <bottom style="thin">
          <color theme="4" tint="0.39997558519241921"/>
        </bottom>
      </border>
    </dxf>
  </dxfs>
  <tableStyles count="4" defaultTableStyle="TableStyleMedium2" defaultPivotStyle="PivotStyleLight16">
    <tableStyle name="patrick" table="0" count="11" xr9:uid="{C52636C8-EA6A-4406-A2D5-FB29FCEC51CB}">
      <tableStyleElement type="headerRow" dxfId="24"/>
      <tableStyleElement type="totalRow" dxfId="23"/>
      <tableStyleElement type="firstRowStripe" dxfId="22"/>
      <tableStyleElement type="firstColumnStripe" dxfId="21"/>
      <tableStyleElement type="firstSubtotalColumn" dxfId="20"/>
      <tableStyleElement type="firstSubtotalRow" dxfId="19"/>
      <tableStyleElement type="secondSubtotalRow" dxfId="18"/>
      <tableStyleElement type="firstRowSubheading" dxfId="17"/>
      <tableStyleElement type="secondRowSubheading" dxfId="16"/>
      <tableStyleElement type="pageFieldLabels" dxfId="15"/>
      <tableStyleElement type="pageFieldValues" dxfId="14"/>
    </tableStyle>
    <tableStyle name="Patrick style" pivot="0" table="0" count="9" xr9:uid="{1749214D-BD09-4182-9CBE-E0760D6DBCD2}">
      <tableStyleElement type="wholeTable" dxfId="13"/>
      <tableStyleElement type="headerRow" dxfId="12"/>
    </tableStyle>
    <tableStyle name="Patrick style1 2" pivot="0" table="0" count="10" xr9:uid="{BDB8E726-A49D-4EA9-8D12-8E3F4C8B0ED7}">
      <tableStyleElement type="wholeTable" dxfId="11"/>
      <tableStyleElement type="headerRow" dxfId="10"/>
    </tableStyle>
    <tableStyle name="Timeline Style 1" pivot="0" table="0" count="9" xr9:uid="{E8445600-4208-47DA-ADB3-7BEA322ADCF7}">
      <tableStyleElement type="wholeTable" dxfId="9"/>
      <tableStyleElement type="headerRow" dxfId="8"/>
    </tableStyle>
  </tableStyles>
  <colors>
    <mruColors>
      <color rgb="FFB2EDF7"/>
      <color rgb="FFBCB2F7"/>
      <color rgb="FFF7DEB2"/>
      <color rgb="FFDBD5D9"/>
      <color rgb="FFB39D69"/>
      <color rgb="FFA86B4C"/>
      <color rgb="FFE8C382"/>
      <color rgb="FF8E5639"/>
      <color rgb="FF340A0B"/>
      <color rgb="FF7D1A0C"/>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auto="1"/>
              <bgColor theme="9" tint="0.59996337778862885"/>
            </patternFill>
          </fill>
          <border>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9" tint="0.79998168889431442"/>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Patrick style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14">
        <dxf>
          <fill>
            <patternFill>
              <bgColor theme="7"/>
            </patternFill>
          </fill>
        </dxf>
        <dxf>
          <fill>
            <patternFill patternType="solid">
              <fgColor theme="0" tint="-0.14996795556505021"/>
              <bgColor theme="7" tint="0.79998168889431442"/>
            </patternFill>
          </fill>
        </dxf>
        <dxf>
          <fill>
            <patternFill patternType="solid">
              <fgColor theme="0"/>
              <bgColor rgb="FF0070C0"/>
            </patternFill>
          </fill>
        </dxf>
        <dxf>
          <font>
            <sz val="9"/>
            <color theme="1"/>
            <name val="Calibri"/>
            <family val="2"/>
            <scheme val="minor"/>
          </font>
        </dxf>
        <dxf>
          <font>
            <sz val="9"/>
            <color auto="1"/>
            <name val="Calibri"/>
            <family val="2"/>
            <scheme val="minor"/>
          </font>
        </dxf>
        <dxf>
          <font>
            <sz val="9"/>
            <color auto="1"/>
            <name val="Calibri"/>
            <family val="2"/>
            <scheme val="minor"/>
          </font>
        </dxf>
        <dxf>
          <font>
            <sz val="10"/>
            <color auto="1"/>
            <name val="Amasis MT Pro Black"/>
            <scheme val="none"/>
          </font>
        </dxf>
        <dxf>
          <fill>
            <patternFill patternType="solid">
              <fgColor theme="4" tint="0.39991454817346722"/>
              <bgColor rgb="FFC00000"/>
            </patternFill>
          </fill>
          <border>
            <vertical/>
            <horizontal/>
          </border>
        </dxf>
        <dxf>
          <fill>
            <patternFill patternType="solid">
              <fgColor auto="1"/>
              <bgColor rgb="FF00B050"/>
            </patternFill>
          </fill>
          <border>
            <vertical/>
            <horizontal/>
          </border>
        </dxf>
        <dxf>
          <fill>
            <patternFill patternType="solid">
              <fgColor auto="1"/>
              <bgColor rgb="FF92D050"/>
            </patternFill>
          </fill>
          <border diagonalUp="0" diagonalDown="0">
            <left style="thin">
              <color auto="1"/>
            </left>
            <right style="thin">
              <color auto="1"/>
            </right>
            <top style="thin">
              <color auto="1"/>
            </top>
            <bottom style="thin">
              <color auto="1"/>
            </bottom>
            <vertical/>
            <horizontal/>
          </border>
        </dxf>
        <dxf>
          <font>
            <sz val="9"/>
            <color theme="1"/>
            <name val="Calibri"/>
            <family val="2"/>
            <scheme val="minor"/>
          </font>
          <border>
            <left/>
            <right/>
            <top/>
            <bottom/>
            <vertical/>
            <horizontal/>
          </border>
        </dxf>
        <dxf>
          <font>
            <sz val="9"/>
            <color theme="1"/>
            <name val="Calibri"/>
            <family val="2"/>
            <scheme val="minor"/>
          </font>
          <border>
            <left/>
            <right/>
            <top/>
            <bottom/>
            <vertical/>
            <horizontal/>
          </border>
        </dxf>
        <dxf>
          <font>
            <sz val="9"/>
            <color auto="1"/>
            <name val="Calibri"/>
            <family val="2"/>
            <scheme val="minor"/>
          </font>
          <border>
            <left/>
            <right/>
            <top/>
            <bottom/>
            <vertical/>
            <horizontal/>
          </border>
        </dxf>
        <dxf>
          <font>
            <sz val="10"/>
            <color theme="3"/>
            <name val="Calibri"/>
            <family val="2"/>
            <scheme val="minor"/>
          </font>
          <border>
            <left/>
            <right/>
            <top/>
            <bottom/>
            <vertical/>
            <horizontal/>
          </border>
        </dxf>
      </x15:dxfs>
    </ext>
    <ext xmlns:x15="http://schemas.microsoft.com/office/spreadsheetml/2010/11/main" uri="{9260A510-F301-46a8-8635-F512D64BE5F5}">
      <x15:timelineStyles defaultTimelineStyle="TimeSlicerStyleLight1">
        <x15:timelineStyle name="Patrick style">
          <x15:timelineStyleElements>
            <x15:timelineStyleElement type="selectionLabel" dxfId="13"/>
            <x15:timelineStyleElement type="timeLevel" dxfId="12"/>
            <x15:timelineStyleElement type="periodLabel1" dxfId="11"/>
            <x15:timelineStyleElement type="periodLabel2" dxfId="10"/>
            <x15:timelineStyleElement type="selectedTimeBlock" dxfId="9"/>
            <x15:timelineStyleElement type="unselectedTimeBlock" dxfId="8"/>
            <x15:timelineStyleElement type="selectedTimeBlockSpace" dxfId="7"/>
          </x15:timelineStyleElements>
        </x15:timelineStyle>
        <x15:timelineStyle name="Timeline Style 1">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18" Type="http://schemas.openxmlformats.org/officeDocument/2006/relationships/customXml" Target="../customXml/item6.xml"/><Relationship Id="rId26" Type="http://schemas.openxmlformats.org/officeDocument/2006/relationships/customXml" Target="../customXml/item14.xml"/><Relationship Id="rId3" Type="http://schemas.openxmlformats.org/officeDocument/2006/relationships/worksheet" Target="worksheets/sheet3.xml"/><Relationship Id="rId21" Type="http://schemas.openxmlformats.org/officeDocument/2006/relationships/customXml" Target="../customXml/item9.xml"/><Relationship Id="rId7" Type="http://schemas.microsoft.com/office/2011/relationships/timelineCache" Target="timelineCaches/timelineCache1.xml"/><Relationship Id="rId12" Type="http://schemas.openxmlformats.org/officeDocument/2006/relationships/calcChain" Target="calcChain.xml"/><Relationship Id="rId17" Type="http://schemas.openxmlformats.org/officeDocument/2006/relationships/customXml" Target="../customXml/item5.xml"/><Relationship Id="rId25" Type="http://schemas.openxmlformats.org/officeDocument/2006/relationships/customXml" Target="../customXml/item13.xml"/><Relationship Id="rId2" Type="http://schemas.openxmlformats.org/officeDocument/2006/relationships/worksheet" Target="worksheets/sheet2.xml"/><Relationship Id="rId16" Type="http://schemas.openxmlformats.org/officeDocument/2006/relationships/customXml" Target="../customXml/item4.xml"/><Relationship Id="rId20" Type="http://schemas.openxmlformats.org/officeDocument/2006/relationships/customXml" Target="../customXml/item8.xml"/><Relationship Id="rId29" Type="http://schemas.openxmlformats.org/officeDocument/2006/relationships/customXml" Target="../customXml/item17.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24" Type="http://schemas.openxmlformats.org/officeDocument/2006/relationships/customXml" Target="../customXml/item12.xml"/><Relationship Id="rId5" Type="http://schemas.microsoft.com/office/2007/relationships/slicerCache" Target="slicerCaches/slicerCache1.xml"/><Relationship Id="rId15" Type="http://schemas.openxmlformats.org/officeDocument/2006/relationships/customXml" Target="../customXml/item3.xml"/><Relationship Id="rId23" Type="http://schemas.openxmlformats.org/officeDocument/2006/relationships/customXml" Target="../customXml/item11.xml"/><Relationship Id="rId28" Type="http://schemas.openxmlformats.org/officeDocument/2006/relationships/customXml" Target="../customXml/item16.xml"/><Relationship Id="rId10" Type="http://schemas.openxmlformats.org/officeDocument/2006/relationships/sharedStrings" Target="sharedStrings.xml"/><Relationship Id="rId19" Type="http://schemas.openxmlformats.org/officeDocument/2006/relationships/customXml" Target="../customXml/item7.xml"/><Relationship Id="rId4" Type="http://schemas.openxmlformats.org/officeDocument/2006/relationships/pivotCacheDefinition" Target="pivotCache/pivotCacheDefinition1.xml"/><Relationship Id="rId9" Type="http://schemas.openxmlformats.org/officeDocument/2006/relationships/styles" Target="styles.xml"/><Relationship Id="rId14" Type="http://schemas.openxmlformats.org/officeDocument/2006/relationships/customXml" Target="../customXml/item2.xml"/><Relationship Id="rId22" Type="http://schemas.openxmlformats.org/officeDocument/2006/relationships/customXml" Target="../customXml/item10.xml"/><Relationship Id="rId27" Type="http://schemas.openxmlformats.org/officeDocument/2006/relationships/customXml" Target="../customXml/item15.xml"/><Relationship Id="rId30" Type="http://schemas.openxmlformats.org/officeDocument/2006/relationships/customXml" Target="../customXml/item1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[Lesson 3_Logistics Data Set M2L3.xlsx]Pivot Tables!PivotTable3</c:name>
    <c:fmtId val="4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Tables'!$B$24</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1CBB-40CA-927D-875D50ECF521}"/>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1CBB-40CA-927D-875D50ECF521}"/>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1CBB-40CA-927D-875D50ECF521}"/>
              </c:ext>
            </c:extLst>
          </c:dPt>
          <c:cat>
            <c:strRef>
              <c:f>'Pivot Tables'!$A$25:$A$27</c:f>
              <c:strCache>
                <c:ptCount val="3"/>
                <c:pt idx="0">
                  <c:v>Broken Item</c:v>
                </c:pt>
                <c:pt idx="1">
                  <c:v>Undelivered</c:v>
                </c:pt>
                <c:pt idx="2">
                  <c:v>Wrong Item</c:v>
                </c:pt>
              </c:strCache>
            </c:strRef>
          </c:cat>
          <c:val>
            <c:numRef>
              <c:f>'Pivot Tables'!$B$25:$B$27</c:f>
              <c:numCache>
                <c:formatCode>General</c:formatCode>
                <c:ptCount val="3"/>
                <c:pt idx="0">
                  <c:v>113</c:v>
                </c:pt>
                <c:pt idx="1">
                  <c:v>52</c:v>
                </c:pt>
                <c:pt idx="2">
                  <c:v>38</c:v>
                </c:pt>
              </c:numCache>
            </c:numRef>
          </c:val>
          <c:extLst>
            <c:ext xmlns:c16="http://schemas.microsoft.com/office/drawing/2014/chart" uri="{C3380CC4-5D6E-409C-BE32-E72D297353CC}">
              <c16:uniqueId val="{00000000-FC29-4413-AC01-8524C24106A7}"/>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[Lesson 3_Logistics Data Set M2L3.xlsx]Pivot Tables!PivotTable1</c:name>
    <c:fmtId val="6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3333333333333333E-2"/>
          <c:y val="0.3142107757363663"/>
          <c:w val="0.73224540682414696"/>
          <c:h val="0.68578922426363376"/>
        </c:manualLayout>
      </c:layout>
      <c:pie3DChart>
        <c:varyColors val="1"/>
        <c:ser>
          <c:idx val="0"/>
          <c:order val="0"/>
          <c:tx>
            <c:strRef>
              <c:f>'Pivot Tables'!$B$41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37C8-4397-AD1F-1E378EEAD3E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37C8-4397-AD1F-1E378EEAD3E3}"/>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0F85-4B6C-96C5-9C55C23040BB}"/>
              </c:ext>
            </c:extLst>
          </c:dPt>
          <c:cat>
            <c:strRef>
              <c:f>'Pivot Tables'!$A$42:$A$45</c:f>
              <c:strCache>
                <c:ptCount val="3"/>
                <c:pt idx="0">
                  <c:v>Refunded</c:v>
                </c:pt>
                <c:pt idx="1">
                  <c:v>Repaired</c:v>
                </c:pt>
                <c:pt idx="2">
                  <c:v>Changed Item</c:v>
                </c:pt>
              </c:strCache>
            </c:strRef>
          </c:cat>
          <c:val>
            <c:numRef>
              <c:f>'Pivot Tables'!$B$42:$B$45</c:f>
              <c:numCache>
                <c:formatCode>General</c:formatCode>
                <c:ptCount val="3"/>
                <c:pt idx="0">
                  <c:v>151</c:v>
                </c:pt>
                <c:pt idx="1">
                  <c:v>30</c:v>
                </c:pt>
                <c:pt idx="2">
                  <c:v>22</c:v>
                </c:pt>
              </c:numCache>
            </c:numRef>
          </c:val>
          <c:extLst>
            <c:ext xmlns:c16="http://schemas.microsoft.com/office/drawing/2014/chart" uri="{C3380CC4-5D6E-409C-BE32-E72D297353CC}">
              <c16:uniqueId val="{00000000-733E-4393-92A5-125945D09ABB}"/>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[Lesson 3_Logistics Data Set M2L3.xlsx]Pivot Tables!PivotTable2</c:name>
    <c:fmtId val="87"/>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'Pivot Tables'!$B$30</c:f>
              <c:strCache>
                <c:ptCount val="1"/>
                <c:pt idx="0">
                  <c:v>Refunded</c:v>
                </c:pt>
              </c:strCache>
            </c:strRef>
          </c:tx>
          <c:spPr>
            <a:solidFill>
              <a:schemeClr val="accent1"/>
            </a:solidFill>
            <a:ln>
              <a:noFill/>
            </a:ln>
            <a:effectLst/>
            <a:sp3d/>
          </c:spPr>
          <c:invertIfNegative val="0"/>
          <c:cat>
            <c:strRef>
              <c:f>'Pivot Tables'!$A$31:$A$34</c:f>
              <c:strCache>
                <c:ptCount val="3"/>
                <c:pt idx="0">
                  <c:v>Wrong Item</c:v>
                </c:pt>
                <c:pt idx="1">
                  <c:v>Undelivered</c:v>
                </c:pt>
                <c:pt idx="2">
                  <c:v>Broken Item</c:v>
                </c:pt>
              </c:strCache>
            </c:strRef>
          </c:cat>
          <c:val>
            <c:numRef>
              <c:f>'Pivot Tables'!$B$31:$B$34</c:f>
              <c:numCache>
                <c:formatCode>General</c:formatCode>
                <c:ptCount val="3"/>
                <c:pt idx="0">
                  <c:v>27</c:v>
                </c:pt>
                <c:pt idx="1">
                  <c:v>52</c:v>
                </c:pt>
                <c:pt idx="2">
                  <c:v>72</c:v>
                </c:pt>
              </c:numCache>
            </c:numRef>
          </c:val>
          <c:extLst>
            <c:ext xmlns:c16="http://schemas.microsoft.com/office/drawing/2014/chart" uri="{C3380CC4-5D6E-409C-BE32-E72D297353CC}">
              <c16:uniqueId val="{0000000E-FC70-45FE-BA65-BFA43130C694}"/>
            </c:ext>
          </c:extLst>
        </c:ser>
        <c:ser>
          <c:idx val="1"/>
          <c:order val="1"/>
          <c:tx>
            <c:strRef>
              <c:f>'Pivot Tables'!$C$30</c:f>
              <c:strCache>
                <c:ptCount val="1"/>
                <c:pt idx="0">
                  <c:v>Repaired</c:v>
                </c:pt>
              </c:strCache>
            </c:strRef>
          </c:tx>
          <c:spPr>
            <a:solidFill>
              <a:schemeClr val="accent2"/>
            </a:solidFill>
            <a:ln>
              <a:noFill/>
            </a:ln>
            <a:effectLst/>
            <a:sp3d/>
          </c:spPr>
          <c:invertIfNegative val="0"/>
          <c:cat>
            <c:strRef>
              <c:f>'Pivot Tables'!$A$31:$A$34</c:f>
              <c:strCache>
                <c:ptCount val="3"/>
                <c:pt idx="0">
                  <c:v>Wrong Item</c:v>
                </c:pt>
                <c:pt idx="1">
                  <c:v>Undelivered</c:v>
                </c:pt>
                <c:pt idx="2">
                  <c:v>Broken Item</c:v>
                </c:pt>
              </c:strCache>
            </c:strRef>
          </c:cat>
          <c:val>
            <c:numRef>
              <c:f>'Pivot Tables'!$C$31:$C$34</c:f>
              <c:numCache>
                <c:formatCode>General</c:formatCode>
                <c:ptCount val="3"/>
                <c:pt idx="2">
                  <c:v>30</c:v>
                </c:pt>
              </c:numCache>
            </c:numRef>
          </c:val>
          <c:extLst>
            <c:ext xmlns:c16="http://schemas.microsoft.com/office/drawing/2014/chart" uri="{C3380CC4-5D6E-409C-BE32-E72D297353CC}">
              <c16:uniqueId val="{0000000F-FC70-45FE-BA65-BFA43130C694}"/>
            </c:ext>
          </c:extLst>
        </c:ser>
        <c:ser>
          <c:idx val="2"/>
          <c:order val="2"/>
          <c:tx>
            <c:strRef>
              <c:f>'Pivot Tables'!$D$30</c:f>
              <c:strCache>
                <c:ptCount val="1"/>
                <c:pt idx="0">
                  <c:v>Changed Item</c:v>
                </c:pt>
              </c:strCache>
            </c:strRef>
          </c:tx>
          <c:spPr>
            <a:solidFill>
              <a:schemeClr val="accent3"/>
            </a:solidFill>
            <a:ln>
              <a:noFill/>
            </a:ln>
            <a:effectLst/>
            <a:sp3d/>
          </c:spPr>
          <c:invertIfNegative val="0"/>
          <c:cat>
            <c:strRef>
              <c:f>'Pivot Tables'!$A$31:$A$34</c:f>
              <c:strCache>
                <c:ptCount val="3"/>
                <c:pt idx="0">
                  <c:v>Wrong Item</c:v>
                </c:pt>
                <c:pt idx="1">
                  <c:v>Undelivered</c:v>
                </c:pt>
                <c:pt idx="2">
                  <c:v>Broken Item</c:v>
                </c:pt>
              </c:strCache>
            </c:strRef>
          </c:cat>
          <c:val>
            <c:numRef>
              <c:f>'Pivot Tables'!$D$31:$D$34</c:f>
              <c:numCache>
                <c:formatCode>General</c:formatCode>
                <c:ptCount val="3"/>
                <c:pt idx="0">
                  <c:v>11</c:v>
                </c:pt>
                <c:pt idx="2">
                  <c:v>11</c:v>
                </c:pt>
              </c:numCache>
            </c:numRef>
          </c:val>
          <c:extLst>
            <c:ext xmlns:c16="http://schemas.microsoft.com/office/drawing/2014/chart" uri="{C3380CC4-5D6E-409C-BE32-E72D297353CC}">
              <c16:uniqueId val="{00000011-FC70-45FE-BA65-BFA43130C694}"/>
            </c:ext>
          </c:extLst>
        </c:ser>
        <c:dLbls>
          <c:showLegendKey val="0"/>
          <c:showVal val="0"/>
          <c:showCatName val="0"/>
          <c:showSerName val="0"/>
          <c:showPercent val="0"/>
          <c:showBubbleSize val="0"/>
        </c:dLbls>
        <c:gapWidth val="150"/>
        <c:shape val="box"/>
        <c:axId val="941646591"/>
        <c:axId val="416525823"/>
        <c:axId val="0"/>
      </c:bar3DChart>
      <c:catAx>
        <c:axId val="9416465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525823"/>
        <c:crosses val="autoZero"/>
        <c:auto val="1"/>
        <c:lblAlgn val="ctr"/>
        <c:lblOffset val="100"/>
        <c:noMultiLvlLbl val="0"/>
      </c:catAx>
      <c:valAx>
        <c:axId val="4165258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1646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[Lesson 3_Logistics Data Set M2L3.xlsx]Pivot Tables!PivotTable9</c:name>
    <c:fmtId val="4"/>
  </c:pivotSource>
  <c:chart>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dLbl>
          <c:idx val="0"/>
          <c:showLegendKey val="1"/>
          <c:showVal val="1"/>
          <c:showCatName val="1"/>
          <c:showSerName val="1"/>
          <c:showPercent val="1"/>
          <c:showBubbleSize val="1"/>
          <c:extLst>
            <c:ext xmlns:c15="http://schemas.microsoft.com/office/drawing/2012/chart" uri="{CE6537A1-D6FC-4f65-9D91-7224C49458BB}"/>
          </c:extLst>
        </c:dLbl>
      </c:pivotFmt>
      <c:pivotFmt>
        <c:idx val="23"/>
      </c:pivotFmt>
      <c:pivotFmt>
        <c:idx val="24"/>
      </c:pivotFmt>
      <c:pivotFmt>
        <c:idx val="25"/>
      </c:pivotFmt>
      <c:pivotFmt>
        <c:idx val="26"/>
        <c:dLbl>
          <c:idx val="0"/>
          <c:showLegendKey val="1"/>
          <c:showVal val="1"/>
          <c:showCatName val="1"/>
          <c:showSerName val="1"/>
          <c:showPercent val="1"/>
          <c:showBubbleSize val="1"/>
          <c:extLst>
            <c:ext xmlns:c15="http://schemas.microsoft.com/office/drawing/2012/chart" uri="{CE6537A1-D6FC-4f65-9D91-7224C49458BB}"/>
          </c:extLst>
        </c:dLbl>
      </c:pivotFmt>
      <c:pivotFmt>
        <c:idx val="27"/>
      </c:pivotFmt>
      <c:pivotFmt>
        <c:idx val="28"/>
      </c:pivotFmt>
      <c:pivotFmt>
        <c:idx val="29"/>
      </c:pivotFmt>
      <c:pivotFmt>
        <c:idx val="30"/>
        <c:dLbl>
          <c:idx val="0"/>
          <c:showLegendKey val="1"/>
          <c:showVal val="1"/>
          <c:showCatName val="1"/>
          <c:showSerName val="1"/>
          <c:showPercent val="1"/>
          <c:showBubbleSize val="1"/>
          <c:extLst>
            <c:ext xmlns:c15="http://schemas.microsoft.com/office/drawing/2012/chart" uri="{CE6537A1-D6FC-4f65-9D91-7224C49458BB}"/>
          </c:extLst>
        </c:dLbl>
      </c:pivotFmt>
      <c:pivotFmt>
        <c:idx val="31"/>
        <c:dLbl>
          <c:idx val="0"/>
          <c:showLegendKey val="1"/>
          <c:showVal val="1"/>
          <c:showCatName val="1"/>
          <c:showSerName val="1"/>
          <c:showPercent val="1"/>
          <c:showBubbleSize val="1"/>
          <c:extLst>
            <c:ext xmlns:c15="http://schemas.microsoft.com/office/drawing/2012/chart" uri="{CE6537A1-D6FC-4f65-9D91-7224C49458BB}"/>
          </c:extLst>
        </c:dLbl>
      </c:pivotFmt>
      <c:pivotFmt>
        <c:idx val="32"/>
      </c:pivotFmt>
      <c:pivotFmt>
        <c:idx val="33"/>
      </c:pivotFmt>
      <c:pivotFmt>
        <c:idx val="34"/>
      </c:pivotFmt>
      <c:pivotFmt>
        <c:idx val="35"/>
        <c:dLbl>
          <c:idx val="0"/>
          <c:showLegendKey val="1"/>
          <c:showVal val="1"/>
          <c:showCatName val="1"/>
          <c:showSerName val="1"/>
          <c:showPercent val="1"/>
          <c:showBubbleSize val="1"/>
          <c:extLst>
            <c:ext xmlns:c15="http://schemas.microsoft.com/office/drawing/2012/chart" uri="{CE6537A1-D6FC-4f65-9D91-7224C49458BB}"/>
          </c:extLst>
        </c:dLbl>
      </c:pivotFmt>
      <c:pivotFmt>
        <c:idx val="36"/>
        <c:dLbl>
          <c:idx val="0"/>
          <c:showLegendKey val="1"/>
          <c:showVal val="1"/>
          <c:showCatName val="1"/>
          <c:showSerName val="1"/>
          <c:showPercent val="1"/>
          <c:showBubbleSize val="1"/>
          <c:extLst>
            <c:ext xmlns:c15="http://schemas.microsoft.com/office/drawing/2012/chart" uri="{CE6537A1-D6FC-4f65-9D91-7224C49458BB}"/>
          </c:extLst>
        </c:dLbl>
      </c:pivotFmt>
      <c:pivotFmt>
        <c:idx val="37"/>
      </c:pivotFmt>
      <c:pivotFmt>
        <c:idx val="38"/>
      </c:pivotFmt>
      <c:pivotFmt>
        <c:idx val="39"/>
      </c:pivotFmt>
      <c:pivotFmt>
        <c:idx val="40"/>
        <c:dLbl>
          <c:idx val="0"/>
          <c:showLegendKey val="1"/>
          <c:showVal val="1"/>
          <c:showCatName val="1"/>
          <c:showSerName val="1"/>
          <c:showPercent val="1"/>
          <c:showBubbleSize val="1"/>
          <c:extLst>
            <c:ext xmlns:c15="http://schemas.microsoft.com/office/drawing/2012/chart" uri="{CE6537A1-D6FC-4f65-9D91-7224C49458BB}"/>
          </c:extLst>
        </c:dLbl>
      </c:pivotFmt>
      <c:pivotFmt>
        <c:idx val="41"/>
        <c:dLbl>
          <c:idx val="0"/>
          <c:showLegendKey val="1"/>
          <c:showVal val="1"/>
          <c:showCatName val="1"/>
          <c:showSerName val="1"/>
          <c:showPercent val="1"/>
          <c:showBubbleSize val="1"/>
          <c:extLst>
            <c:ext xmlns:c15="http://schemas.microsoft.com/office/drawing/2012/chart" uri="{CE6537A1-D6FC-4f65-9D91-7224C49458BB}"/>
          </c:extLst>
        </c:dLbl>
      </c:pivotFmt>
      <c:pivotFmt>
        <c:idx val="42"/>
      </c:pivotFmt>
      <c:pivotFmt>
        <c:idx val="43"/>
      </c:pivotFmt>
      <c:pivotFmt>
        <c:idx val="44"/>
      </c:pivotFmt>
      <c:pivotFmt>
        <c:idx val="45"/>
        <c:dLbl>
          <c:idx val="0"/>
          <c:showLegendKey val="1"/>
          <c:showVal val="1"/>
          <c:showCatName val="1"/>
          <c:showSerName val="1"/>
          <c:showPercent val="1"/>
          <c:showBubbleSize val="1"/>
          <c:extLst>
            <c:ext xmlns:c15="http://schemas.microsoft.com/office/drawing/2012/chart" uri="{CE6537A1-D6FC-4f65-9D91-7224C49458BB}"/>
          </c:extLst>
        </c:dLbl>
      </c:pivotFmt>
      <c:pivotFmt>
        <c:idx val="46"/>
        <c:dLbl>
          <c:idx val="0"/>
          <c:showLegendKey val="1"/>
          <c:showVal val="1"/>
          <c:showCatName val="1"/>
          <c:showSerName val="1"/>
          <c:showPercent val="1"/>
          <c:showBubbleSize val="1"/>
          <c:extLst>
            <c:ext xmlns:c15="http://schemas.microsoft.com/office/drawing/2012/chart" uri="{CE6537A1-D6FC-4f65-9D91-7224C49458BB}"/>
          </c:extLst>
        </c:dLbl>
      </c:pivotFmt>
      <c:pivotFmt>
        <c:idx val="47"/>
      </c:pivotFmt>
      <c:pivotFmt>
        <c:idx val="48"/>
      </c:pivotFmt>
      <c:pivotFmt>
        <c:idx val="49"/>
      </c:pivotFmt>
      <c:pivotFmt>
        <c:idx val="50"/>
        <c:dLbl>
          <c:idx val="0"/>
          <c:showLegendKey val="1"/>
          <c:showVal val="1"/>
          <c:showCatName val="1"/>
          <c:showSerName val="1"/>
          <c:showPercent val="1"/>
          <c:showBubbleSize val="1"/>
          <c:extLst>
            <c:ext xmlns:c15="http://schemas.microsoft.com/office/drawing/2012/chart" uri="{CE6537A1-D6FC-4f65-9D91-7224C49458BB}"/>
          </c:extLst>
        </c:dLbl>
      </c:pivotFmt>
      <c:pivotFmt>
        <c:idx val="51"/>
        <c:dLbl>
          <c:idx val="0"/>
          <c:showLegendKey val="1"/>
          <c:showVal val="1"/>
          <c:showCatName val="1"/>
          <c:showSerName val="1"/>
          <c:showPercent val="1"/>
          <c:showBubbleSize val="1"/>
          <c:extLst>
            <c:ext xmlns:c15="http://schemas.microsoft.com/office/drawing/2012/chart" uri="{CE6537A1-D6FC-4f65-9D91-7224C49458BB}"/>
          </c:extLst>
        </c:dLbl>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5"/>
      </c:pivotFmt>
      <c:pivotFmt>
        <c:idx val="56"/>
      </c:pivotFmt>
      <c:pivotFmt>
        <c:idx val="57"/>
      </c:pivotFmt>
      <c:pivotFmt>
        <c:idx val="58"/>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9"/>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0"/>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1"/>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2"/>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3"/>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4"/>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5"/>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6"/>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7"/>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8"/>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9"/>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6452106108095709E-2"/>
          <c:y val="2.3236852337902212E-2"/>
          <c:w val="0.89923595937942313"/>
          <c:h val="0.80750960314510045"/>
        </c:manualLayout>
      </c:layout>
      <c:barChart>
        <c:barDir val="col"/>
        <c:grouping val="stacked"/>
        <c:varyColors val="0"/>
        <c:ser>
          <c:idx val="0"/>
          <c:order val="0"/>
          <c:tx>
            <c:strRef>
              <c:f>'Pivot Tables'!$B$1</c:f>
              <c:strCache>
                <c:ptCount val="1"/>
                <c:pt idx="0">
                  <c:v>Broken item</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Tables'!$A$2:$A$14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Tables'!$B$2:$B$14</c:f>
              <c:numCache>
                <c:formatCode>General</c:formatCode>
                <c:ptCount val="12"/>
                <c:pt idx="0">
                  <c:v>9</c:v>
                </c:pt>
                <c:pt idx="1">
                  <c:v>10</c:v>
                </c:pt>
                <c:pt idx="2">
                  <c:v>6</c:v>
                </c:pt>
                <c:pt idx="3">
                  <c:v>12</c:v>
                </c:pt>
                <c:pt idx="4">
                  <c:v>5</c:v>
                </c:pt>
                <c:pt idx="5">
                  <c:v>7</c:v>
                </c:pt>
                <c:pt idx="6">
                  <c:v>13</c:v>
                </c:pt>
                <c:pt idx="7">
                  <c:v>10</c:v>
                </c:pt>
                <c:pt idx="8">
                  <c:v>8</c:v>
                </c:pt>
                <c:pt idx="9">
                  <c:v>9</c:v>
                </c:pt>
                <c:pt idx="10">
                  <c:v>12</c:v>
                </c:pt>
                <c:pt idx="11">
                  <c:v>12</c:v>
                </c:pt>
              </c:numCache>
            </c:numRef>
          </c:val>
          <c:extLst>
            <c:ext xmlns:c16="http://schemas.microsoft.com/office/drawing/2014/chart" uri="{C3380CC4-5D6E-409C-BE32-E72D297353CC}">
              <c16:uniqueId val="{0000003F-EC71-4CA0-950D-C5B815E0C0B5}"/>
            </c:ext>
          </c:extLst>
        </c:ser>
        <c:ser>
          <c:idx val="1"/>
          <c:order val="1"/>
          <c:tx>
            <c:strRef>
              <c:f>'Pivot Tables'!$C$1</c:f>
              <c:strCache>
                <c:ptCount val="1"/>
                <c:pt idx="0">
                  <c:v>Undilevered Item</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Tables'!$A$2:$A$14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Tables'!$C$2:$C$14</c:f>
              <c:numCache>
                <c:formatCode>General</c:formatCode>
                <c:ptCount val="12"/>
                <c:pt idx="0">
                  <c:v>4</c:v>
                </c:pt>
                <c:pt idx="1">
                  <c:v>4</c:v>
                </c:pt>
                <c:pt idx="2">
                  <c:v>3</c:v>
                </c:pt>
                <c:pt idx="3">
                  <c:v>8</c:v>
                </c:pt>
                <c:pt idx="4">
                  <c:v>4</c:v>
                </c:pt>
                <c:pt idx="5">
                  <c:v>4</c:v>
                </c:pt>
                <c:pt idx="6">
                  <c:v>3</c:v>
                </c:pt>
                <c:pt idx="7">
                  <c:v>8</c:v>
                </c:pt>
                <c:pt idx="8">
                  <c:v>3</c:v>
                </c:pt>
                <c:pt idx="9">
                  <c:v>3</c:v>
                </c:pt>
                <c:pt idx="10">
                  <c:v>6</c:v>
                </c:pt>
                <c:pt idx="11">
                  <c:v>2</c:v>
                </c:pt>
              </c:numCache>
            </c:numRef>
          </c:val>
          <c:extLst>
            <c:ext xmlns:c16="http://schemas.microsoft.com/office/drawing/2014/chart" uri="{C3380CC4-5D6E-409C-BE32-E72D297353CC}">
              <c16:uniqueId val="{00000056-EC71-4CA0-950D-C5B815E0C0B5}"/>
            </c:ext>
          </c:extLst>
        </c:ser>
        <c:ser>
          <c:idx val="2"/>
          <c:order val="2"/>
          <c:tx>
            <c:strRef>
              <c:f>'Pivot Tables'!$D$1</c:f>
              <c:strCache>
                <c:ptCount val="1"/>
                <c:pt idx="0">
                  <c:v>Wrong Item</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Tables'!$A$2:$A$14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Tables'!$D$2:$D$14</c:f>
              <c:numCache>
                <c:formatCode>General</c:formatCode>
                <c:ptCount val="12"/>
                <c:pt idx="0">
                  <c:v>6</c:v>
                </c:pt>
                <c:pt idx="1">
                  <c:v>4</c:v>
                </c:pt>
                <c:pt idx="2">
                  <c:v>3</c:v>
                </c:pt>
                <c:pt idx="3">
                  <c:v>4</c:v>
                </c:pt>
                <c:pt idx="4">
                  <c:v>3</c:v>
                </c:pt>
                <c:pt idx="5">
                  <c:v>4</c:v>
                </c:pt>
                <c:pt idx="7">
                  <c:v>2</c:v>
                </c:pt>
                <c:pt idx="8">
                  <c:v>3</c:v>
                </c:pt>
                <c:pt idx="9">
                  <c:v>3</c:v>
                </c:pt>
                <c:pt idx="10">
                  <c:v>2</c:v>
                </c:pt>
                <c:pt idx="11">
                  <c:v>4</c:v>
                </c:pt>
              </c:numCache>
            </c:numRef>
          </c:val>
          <c:extLst>
            <c:ext xmlns:c16="http://schemas.microsoft.com/office/drawing/2014/chart" uri="{C3380CC4-5D6E-409C-BE32-E72D297353CC}">
              <c16:uniqueId val="{00000057-EC71-4CA0-950D-C5B815E0C0B5}"/>
            </c:ext>
          </c:extLst>
        </c:ser>
        <c:ser>
          <c:idx val="3"/>
          <c:order val="3"/>
          <c:tx>
            <c:strRef>
              <c:f>'Pivot Tables'!$E$1</c:f>
              <c:strCache>
                <c:ptCount val="1"/>
                <c:pt idx="0">
                  <c:v>Total and Trend</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Tables'!$A$2:$A$14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Tables'!$E$2:$E$14</c:f>
              <c:numCache>
                <c:formatCode>General</c:formatCode>
                <c:ptCount val="12"/>
                <c:pt idx="0">
                  <c:v>19</c:v>
                </c:pt>
                <c:pt idx="1">
                  <c:v>18</c:v>
                </c:pt>
                <c:pt idx="2">
                  <c:v>12</c:v>
                </c:pt>
                <c:pt idx="3">
                  <c:v>24</c:v>
                </c:pt>
                <c:pt idx="4">
                  <c:v>12</c:v>
                </c:pt>
                <c:pt idx="5">
                  <c:v>15</c:v>
                </c:pt>
                <c:pt idx="6">
                  <c:v>16</c:v>
                </c:pt>
                <c:pt idx="7">
                  <c:v>20</c:v>
                </c:pt>
                <c:pt idx="8">
                  <c:v>14</c:v>
                </c:pt>
                <c:pt idx="9">
                  <c:v>15</c:v>
                </c:pt>
                <c:pt idx="10">
                  <c:v>20</c:v>
                </c:pt>
                <c:pt idx="11">
                  <c:v>18</c:v>
                </c:pt>
              </c:numCache>
            </c:numRef>
          </c:val>
          <c:extLst>
            <c:ext xmlns:c16="http://schemas.microsoft.com/office/drawing/2014/chart" uri="{C3380CC4-5D6E-409C-BE32-E72D297353CC}">
              <c16:uniqueId val="{00000058-EC71-4CA0-950D-C5B815E0C0B5}"/>
            </c:ext>
          </c:extLst>
        </c:ser>
        <c:dLbls>
          <c:showLegendKey val="0"/>
          <c:showVal val="0"/>
          <c:showCatName val="0"/>
          <c:showSerName val="0"/>
          <c:showPercent val="0"/>
          <c:showBubbleSize val="0"/>
        </c:dLbls>
        <c:gapWidth val="150"/>
        <c:overlap val="100"/>
        <c:axId val="190427648"/>
        <c:axId val="190426816"/>
      </c:barChart>
      <c:catAx>
        <c:axId val="1904276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0426816"/>
        <c:crosses val="autoZero"/>
        <c:auto val="1"/>
        <c:lblAlgn val="ctr"/>
        <c:lblOffset val="100"/>
        <c:noMultiLvlLbl val="0"/>
      </c:catAx>
      <c:valAx>
        <c:axId val="190426816"/>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0427648"/>
        <c:crosses val="autoZero"/>
        <c:crossBetween val="between"/>
      </c:valAx>
      <c:spPr>
        <a:noFill/>
        <a:ln>
          <a:noFill/>
        </a:ln>
        <a:effectLst/>
      </c:spPr>
    </c:plotArea>
    <c:legend>
      <c:legendPos val="t"/>
      <c:layout>
        <c:manualLayout>
          <c:xMode val="edge"/>
          <c:yMode val="edge"/>
          <c:x val="1.9032537133975601E-3"/>
          <c:y val="0.10022570963351801"/>
          <c:w val="0.81498066931577684"/>
          <c:h val="6.510462233887431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[Lesson 3_Logistics Data Set M2L3.xlsx]Pivot Tables!PivotTable4</c:name>
    <c:fmtId val="85"/>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Tables'!$B$54</c:f>
              <c:strCache>
                <c:ptCount val="1"/>
                <c:pt idx="0">
                  <c:v>Max of Turnaround</c:v>
                </c:pt>
              </c:strCache>
            </c:strRef>
          </c:tx>
          <c:spPr>
            <a:solidFill>
              <a:schemeClr val="accent1"/>
            </a:solidFill>
            <a:ln>
              <a:noFill/>
            </a:ln>
            <a:effectLst/>
            <a:sp3d/>
          </c:spPr>
          <c:invertIfNegative val="0"/>
          <c:cat>
            <c:strRef>
              <c:f>'Pivot Tables'!$A$55:$A$57</c:f>
              <c:strCache>
                <c:ptCount val="3"/>
                <c:pt idx="0">
                  <c:v>Broken Item</c:v>
                </c:pt>
                <c:pt idx="1">
                  <c:v>Undelivered</c:v>
                </c:pt>
                <c:pt idx="2">
                  <c:v>Wrong Item</c:v>
                </c:pt>
              </c:strCache>
            </c:strRef>
          </c:cat>
          <c:val>
            <c:numRef>
              <c:f>'Pivot Tables'!$B$55:$B$57</c:f>
              <c:numCache>
                <c:formatCode>General</c:formatCode>
                <c:ptCount val="3"/>
                <c:pt idx="0">
                  <c:v>10</c:v>
                </c:pt>
                <c:pt idx="1">
                  <c:v>10</c:v>
                </c:pt>
                <c:pt idx="2">
                  <c:v>10</c:v>
                </c:pt>
              </c:numCache>
            </c:numRef>
          </c:val>
          <c:extLst>
            <c:ext xmlns:c16="http://schemas.microsoft.com/office/drawing/2014/chart" uri="{C3380CC4-5D6E-409C-BE32-E72D297353CC}">
              <c16:uniqueId val="{00000004-3A95-42B8-8400-08D659AE5A53}"/>
            </c:ext>
          </c:extLst>
        </c:ser>
        <c:ser>
          <c:idx val="1"/>
          <c:order val="1"/>
          <c:tx>
            <c:strRef>
              <c:f>'Pivot Tables'!$C$54</c:f>
              <c:strCache>
                <c:ptCount val="1"/>
                <c:pt idx="0">
                  <c:v>Average of Turnaround</c:v>
                </c:pt>
              </c:strCache>
            </c:strRef>
          </c:tx>
          <c:spPr>
            <a:solidFill>
              <a:schemeClr val="accent2"/>
            </a:solidFill>
            <a:ln>
              <a:noFill/>
            </a:ln>
            <a:effectLst/>
            <a:sp3d/>
          </c:spPr>
          <c:invertIfNegative val="0"/>
          <c:cat>
            <c:strRef>
              <c:f>'Pivot Tables'!$A$55:$A$57</c:f>
              <c:strCache>
                <c:ptCount val="3"/>
                <c:pt idx="0">
                  <c:v>Broken Item</c:v>
                </c:pt>
                <c:pt idx="1">
                  <c:v>Undelivered</c:v>
                </c:pt>
                <c:pt idx="2">
                  <c:v>Wrong Item</c:v>
                </c:pt>
              </c:strCache>
            </c:strRef>
          </c:cat>
          <c:val>
            <c:numRef>
              <c:f>'Pivot Tables'!$C$55:$C$57</c:f>
              <c:numCache>
                <c:formatCode>0.00</c:formatCode>
                <c:ptCount val="3"/>
                <c:pt idx="0">
                  <c:v>6.5663716814159292</c:v>
                </c:pt>
                <c:pt idx="1">
                  <c:v>6.7884615384615383</c:v>
                </c:pt>
                <c:pt idx="2">
                  <c:v>6.8157894736842106</c:v>
                </c:pt>
              </c:numCache>
            </c:numRef>
          </c:val>
          <c:extLst>
            <c:ext xmlns:c16="http://schemas.microsoft.com/office/drawing/2014/chart" uri="{C3380CC4-5D6E-409C-BE32-E72D297353CC}">
              <c16:uniqueId val="{00000005-3A95-42B8-8400-08D659AE5A53}"/>
            </c:ext>
          </c:extLst>
        </c:ser>
        <c:ser>
          <c:idx val="2"/>
          <c:order val="2"/>
          <c:tx>
            <c:strRef>
              <c:f>'Pivot Tables'!$D$54</c:f>
              <c:strCache>
                <c:ptCount val="1"/>
                <c:pt idx="0">
                  <c:v>Min of Turnaround</c:v>
                </c:pt>
              </c:strCache>
            </c:strRef>
          </c:tx>
          <c:spPr>
            <a:solidFill>
              <a:schemeClr val="accent3"/>
            </a:solidFill>
            <a:ln>
              <a:noFill/>
            </a:ln>
            <a:effectLst/>
            <a:sp3d/>
          </c:spPr>
          <c:invertIfNegative val="0"/>
          <c:cat>
            <c:strRef>
              <c:f>'Pivot Tables'!$A$55:$A$57</c:f>
              <c:strCache>
                <c:ptCount val="3"/>
                <c:pt idx="0">
                  <c:v>Broken Item</c:v>
                </c:pt>
                <c:pt idx="1">
                  <c:v>Undelivered</c:v>
                </c:pt>
                <c:pt idx="2">
                  <c:v>Wrong Item</c:v>
                </c:pt>
              </c:strCache>
            </c:strRef>
          </c:cat>
          <c:val>
            <c:numRef>
              <c:f>'Pivot Tables'!$D$55:$D$57</c:f>
              <c:numCache>
                <c:formatCode>General</c:formatCode>
                <c:ptCount val="3"/>
                <c:pt idx="0">
                  <c:v>3</c:v>
                </c:pt>
                <c:pt idx="1">
                  <c:v>3</c:v>
                </c:pt>
                <c:pt idx="2">
                  <c:v>3</c:v>
                </c:pt>
              </c:numCache>
            </c:numRef>
          </c:val>
          <c:extLst>
            <c:ext xmlns:c16="http://schemas.microsoft.com/office/drawing/2014/chart" uri="{C3380CC4-5D6E-409C-BE32-E72D297353CC}">
              <c16:uniqueId val="{00000006-3A95-42B8-8400-08D659AE5A53}"/>
            </c:ext>
          </c:extLst>
        </c:ser>
        <c:dLbls>
          <c:showLegendKey val="0"/>
          <c:showVal val="0"/>
          <c:showCatName val="0"/>
          <c:showSerName val="0"/>
          <c:showPercent val="0"/>
          <c:showBubbleSize val="0"/>
        </c:dLbls>
        <c:gapWidth val="150"/>
        <c:shape val="box"/>
        <c:axId val="126790079"/>
        <c:axId val="126779263"/>
        <c:axId val="0"/>
      </c:bar3DChart>
      <c:catAx>
        <c:axId val="12679007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779263"/>
        <c:crosses val="autoZero"/>
        <c:auto val="1"/>
        <c:lblAlgn val="ctr"/>
        <c:lblOffset val="100"/>
        <c:noMultiLvlLbl val="0"/>
      </c:catAx>
      <c:valAx>
        <c:axId val="126779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790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[Lesson 3_Logistics Data Set M2L3.xlsx]Pivot Tables!PivotTable9</c:name>
    <c:fmtId val="44"/>
  </c:pivotSource>
  <c:chart>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dLbl>
          <c:idx val="0"/>
          <c:showLegendKey val="1"/>
          <c:showVal val="1"/>
          <c:showCatName val="1"/>
          <c:showSerName val="1"/>
          <c:showPercent val="1"/>
          <c:showBubbleSize val="1"/>
          <c:extLst>
            <c:ext xmlns:c15="http://schemas.microsoft.com/office/drawing/2012/chart" uri="{CE6537A1-D6FC-4f65-9D91-7224C49458BB}"/>
          </c:extLst>
        </c:dLbl>
      </c:pivotFmt>
      <c:pivotFmt>
        <c:idx val="23"/>
      </c:pivotFmt>
      <c:pivotFmt>
        <c:idx val="24"/>
      </c:pivotFmt>
      <c:pivotFmt>
        <c:idx val="25"/>
      </c:pivotFmt>
      <c:pivotFmt>
        <c:idx val="26"/>
        <c:dLbl>
          <c:idx val="0"/>
          <c:showLegendKey val="1"/>
          <c:showVal val="1"/>
          <c:showCatName val="1"/>
          <c:showSerName val="1"/>
          <c:showPercent val="1"/>
          <c:showBubbleSize val="1"/>
          <c:extLst>
            <c:ext xmlns:c15="http://schemas.microsoft.com/office/drawing/2012/chart" uri="{CE6537A1-D6FC-4f65-9D91-7224C49458BB}"/>
          </c:extLst>
        </c:dLbl>
      </c:pivotFmt>
      <c:pivotFmt>
        <c:idx val="27"/>
      </c:pivotFmt>
      <c:pivotFmt>
        <c:idx val="28"/>
      </c:pivotFmt>
      <c:pivotFmt>
        <c:idx val="29"/>
      </c:pivotFmt>
      <c:pivotFmt>
        <c:idx val="30"/>
        <c:dLbl>
          <c:idx val="0"/>
          <c:showLegendKey val="1"/>
          <c:showVal val="1"/>
          <c:showCatName val="1"/>
          <c:showSerName val="1"/>
          <c:showPercent val="1"/>
          <c:showBubbleSize val="1"/>
          <c:extLst>
            <c:ext xmlns:c15="http://schemas.microsoft.com/office/drawing/2012/chart" uri="{CE6537A1-D6FC-4f65-9D91-7224C49458BB}"/>
          </c:extLst>
        </c:dLbl>
      </c:pivotFmt>
      <c:pivotFmt>
        <c:idx val="31"/>
        <c:dLbl>
          <c:idx val="0"/>
          <c:showLegendKey val="1"/>
          <c:showVal val="1"/>
          <c:showCatName val="1"/>
          <c:showSerName val="1"/>
          <c:showPercent val="1"/>
          <c:showBubbleSize val="1"/>
          <c:extLst>
            <c:ext xmlns:c15="http://schemas.microsoft.com/office/drawing/2012/chart" uri="{CE6537A1-D6FC-4f65-9D91-7224C49458BB}"/>
          </c:extLst>
        </c:dLbl>
      </c:pivotFmt>
      <c:pivotFmt>
        <c:idx val="32"/>
      </c:pivotFmt>
      <c:pivotFmt>
        <c:idx val="33"/>
      </c:pivotFmt>
      <c:pivotFmt>
        <c:idx val="34"/>
      </c:pivotFmt>
      <c:pivotFmt>
        <c:idx val="35"/>
        <c:dLbl>
          <c:idx val="0"/>
          <c:showLegendKey val="1"/>
          <c:showVal val="1"/>
          <c:showCatName val="1"/>
          <c:showSerName val="1"/>
          <c:showPercent val="1"/>
          <c:showBubbleSize val="1"/>
          <c:extLst>
            <c:ext xmlns:c15="http://schemas.microsoft.com/office/drawing/2012/chart" uri="{CE6537A1-D6FC-4f65-9D91-7224C49458BB}"/>
          </c:extLst>
        </c:dLbl>
      </c:pivotFmt>
      <c:pivotFmt>
        <c:idx val="36"/>
        <c:dLbl>
          <c:idx val="0"/>
          <c:showLegendKey val="1"/>
          <c:showVal val="1"/>
          <c:showCatName val="1"/>
          <c:showSerName val="1"/>
          <c:showPercent val="1"/>
          <c:showBubbleSize val="1"/>
          <c:extLst>
            <c:ext xmlns:c15="http://schemas.microsoft.com/office/drawing/2012/chart" uri="{CE6537A1-D6FC-4f65-9D91-7224C49458BB}"/>
          </c:extLst>
        </c:dLbl>
      </c:pivotFmt>
      <c:pivotFmt>
        <c:idx val="37"/>
      </c:pivotFmt>
      <c:pivotFmt>
        <c:idx val="38"/>
      </c:pivotFmt>
      <c:pivotFmt>
        <c:idx val="39"/>
      </c:pivotFmt>
      <c:pivotFmt>
        <c:idx val="40"/>
        <c:dLbl>
          <c:idx val="0"/>
          <c:showLegendKey val="1"/>
          <c:showVal val="1"/>
          <c:showCatName val="1"/>
          <c:showSerName val="1"/>
          <c:showPercent val="1"/>
          <c:showBubbleSize val="1"/>
          <c:extLst>
            <c:ext xmlns:c15="http://schemas.microsoft.com/office/drawing/2012/chart" uri="{CE6537A1-D6FC-4f65-9D91-7224C49458BB}"/>
          </c:extLst>
        </c:dLbl>
      </c:pivotFmt>
      <c:pivotFmt>
        <c:idx val="41"/>
        <c:dLbl>
          <c:idx val="0"/>
          <c:showLegendKey val="1"/>
          <c:showVal val="1"/>
          <c:showCatName val="1"/>
          <c:showSerName val="1"/>
          <c:showPercent val="1"/>
          <c:showBubbleSize val="1"/>
          <c:extLst>
            <c:ext xmlns:c15="http://schemas.microsoft.com/office/drawing/2012/chart" uri="{CE6537A1-D6FC-4f65-9D91-7224C49458BB}"/>
          </c:extLst>
        </c:dLbl>
      </c:pivotFmt>
      <c:pivotFmt>
        <c:idx val="42"/>
      </c:pivotFmt>
      <c:pivotFmt>
        <c:idx val="43"/>
      </c:pivotFmt>
      <c:pivotFmt>
        <c:idx val="44"/>
      </c:pivotFmt>
      <c:pivotFmt>
        <c:idx val="45"/>
        <c:dLbl>
          <c:idx val="0"/>
          <c:showLegendKey val="1"/>
          <c:showVal val="1"/>
          <c:showCatName val="1"/>
          <c:showSerName val="1"/>
          <c:showPercent val="1"/>
          <c:showBubbleSize val="1"/>
          <c:extLst>
            <c:ext xmlns:c15="http://schemas.microsoft.com/office/drawing/2012/chart" uri="{CE6537A1-D6FC-4f65-9D91-7224C49458BB}"/>
          </c:extLst>
        </c:dLbl>
      </c:pivotFmt>
      <c:pivotFmt>
        <c:idx val="46"/>
        <c:dLbl>
          <c:idx val="0"/>
          <c:showLegendKey val="1"/>
          <c:showVal val="1"/>
          <c:showCatName val="1"/>
          <c:showSerName val="1"/>
          <c:showPercent val="1"/>
          <c:showBubbleSize val="1"/>
          <c:extLst>
            <c:ext xmlns:c15="http://schemas.microsoft.com/office/drawing/2012/chart" uri="{CE6537A1-D6FC-4f65-9D91-7224C49458BB}"/>
          </c:extLst>
        </c:dLbl>
      </c:pivotFmt>
      <c:pivotFmt>
        <c:idx val="47"/>
      </c:pivotFmt>
      <c:pivotFmt>
        <c:idx val="48"/>
      </c:pivotFmt>
      <c:pivotFmt>
        <c:idx val="49"/>
      </c:pivotFmt>
      <c:pivotFmt>
        <c:idx val="50"/>
        <c:dLbl>
          <c:idx val="0"/>
          <c:showLegendKey val="1"/>
          <c:showVal val="1"/>
          <c:showCatName val="1"/>
          <c:showSerName val="1"/>
          <c:showPercent val="1"/>
          <c:showBubbleSize val="1"/>
          <c:extLst>
            <c:ext xmlns:c15="http://schemas.microsoft.com/office/drawing/2012/chart" uri="{CE6537A1-D6FC-4f65-9D91-7224C49458BB}"/>
          </c:extLst>
        </c:dLbl>
      </c:pivotFmt>
      <c:pivotFmt>
        <c:idx val="51"/>
        <c:dLbl>
          <c:idx val="0"/>
          <c:showLegendKey val="1"/>
          <c:showVal val="1"/>
          <c:showCatName val="1"/>
          <c:showSerName val="1"/>
          <c:showPercent val="1"/>
          <c:showBubbleSize val="1"/>
          <c:extLst>
            <c:ext xmlns:c15="http://schemas.microsoft.com/office/drawing/2012/chart" uri="{CE6537A1-D6FC-4f65-9D91-7224C49458BB}"/>
          </c:extLst>
        </c:dLbl>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7"/>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rgbClr val="E8C382"/>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4"/>
        <c:spPr>
          <a:solidFill>
            <a:srgbClr val="B39D69"/>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rgbClr val="A86B4C"/>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7"/>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3"/>
        <c:spPr>
          <a:solidFill>
            <a:srgbClr val="E8C38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4"/>
        <c:spPr>
          <a:solidFill>
            <a:srgbClr val="B39D69"/>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5"/>
        <c:spPr>
          <a:solidFill>
            <a:srgbClr val="A86B4C"/>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6"/>
        <c:spPr>
          <a:ln w="12700" cap="rnd">
            <a:solidFill>
              <a:srgbClr val="340A0B"/>
            </a:solidFill>
            <a:round/>
          </a:ln>
          <a:effectLst/>
        </c:spPr>
        <c:marker>
          <c:symbol val="circle"/>
          <c:size val="6"/>
          <c:spPr>
            <a:solidFill>
              <a:srgbClr val="340A0B"/>
            </a:solidFill>
            <a:ln w="1270" cap="sq">
              <a:solidFill>
                <a:srgbClr val="B39D69"/>
              </a:solidFill>
              <a:round/>
            </a:ln>
            <a:effectLst/>
          </c:spPr>
        </c:marker>
        <c:dLbl>
          <c:idx val="0"/>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27"/>
        <c:spPr>
          <a:ln w="12700" cap="rnd">
            <a:solidFill>
              <a:srgbClr val="340A0B"/>
            </a:solidFill>
            <a:round/>
          </a:ln>
          <a:effectLst/>
        </c:spPr>
        <c:marker>
          <c:symbol val="circle"/>
          <c:size val="6"/>
          <c:spPr>
            <a:solidFill>
              <a:srgbClr val="340A0B"/>
            </a:solidFill>
            <a:ln w="1270" cap="sq">
              <a:solidFill>
                <a:srgbClr val="B39D69"/>
              </a:solidFill>
              <a:round/>
            </a:ln>
            <a:effectLst/>
          </c:spPr>
        </c:marker>
        <c:dLbl>
          <c:idx val="0"/>
          <c:spPr>
            <a:noFill/>
            <a:ln>
              <a:noFill/>
            </a:ln>
            <a:effectLst/>
          </c:spPr>
          <c:txPr>
            <a:bodyPr rot="0" spcFirstLastPara="1" vertOverflow="clip" horzOverflow="clip" vert="horz" wrap="non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3.8403164025212523E-2"/>
                  <c:h val="6.7771684859566736E-2"/>
                </c:manualLayout>
              </c15:layout>
            </c:ext>
          </c:extLst>
        </c:dLbl>
      </c:pivotFmt>
      <c:pivotFmt>
        <c:idx val="128"/>
        <c:spPr>
          <a:ln w="12700" cap="rnd">
            <a:solidFill>
              <a:srgbClr val="340A0B"/>
            </a:solidFill>
            <a:round/>
          </a:ln>
          <a:effectLst/>
        </c:spPr>
        <c:marker>
          <c:symbol val="circle"/>
          <c:size val="6"/>
          <c:spPr>
            <a:solidFill>
              <a:srgbClr val="340A0B"/>
            </a:solidFill>
            <a:ln w="1270" cap="sq">
              <a:solidFill>
                <a:srgbClr val="B39D69"/>
              </a:solidFill>
              <a:round/>
            </a:ln>
            <a:effectLst/>
          </c:spPr>
        </c:marker>
        <c:dLbl>
          <c:idx val="0"/>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3.8403164025212523E-2"/>
                  <c:h val="6.7771684859566736E-2"/>
                </c:manualLayout>
              </c15:layout>
            </c:ext>
          </c:extLst>
        </c:dLbl>
      </c:pivotFmt>
      <c:pivotFmt>
        <c:idx val="129"/>
        <c:spPr>
          <a:ln w="12700" cap="rnd">
            <a:solidFill>
              <a:srgbClr val="340A0B"/>
            </a:solidFill>
            <a:round/>
          </a:ln>
          <a:effectLst/>
        </c:spPr>
        <c:marker>
          <c:symbol val="circle"/>
          <c:size val="6"/>
          <c:spPr>
            <a:solidFill>
              <a:srgbClr val="340A0B"/>
            </a:solidFill>
            <a:ln w="1270" cap="sq">
              <a:solidFill>
                <a:srgbClr val="B39D69"/>
              </a:solidFill>
              <a:round/>
            </a:ln>
            <a:effectLst/>
          </c:spPr>
        </c:marker>
        <c:dLbl>
          <c:idx val="0"/>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3.8403164025212523E-2"/>
                  <c:h val="6.7771684859566736E-2"/>
                </c:manualLayout>
              </c15:layout>
            </c:ext>
          </c:extLst>
        </c:dLbl>
      </c:pivotFmt>
      <c:pivotFmt>
        <c:idx val="130"/>
        <c:spPr>
          <a:ln w="12700" cap="rnd">
            <a:solidFill>
              <a:srgbClr val="340A0B"/>
            </a:solidFill>
            <a:round/>
          </a:ln>
          <a:effectLst/>
        </c:spPr>
        <c:marker>
          <c:symbol val="circle"/>
          <c:size val="6"/>
          <c:spPr>
            <a:solidFill>
              <a:srgbClr val="340A0B"/>
            </a:solidFill>
            <a:ln w="1270" cap="sq">
              <a:solidFill>
                <a:srgbClr val="B39D69"/>
              </a:solidFill>
              <a:round/>
            </a:ln>
            <a:effectLst/>
          </c:spPr>
        </c:marker>
        <c:dLbl>
          <c:idx val="0"/>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3.8403164025212523E-2"/>
                  <c:h val="6.7771684859566736E-2"/>
                </c:manualLayout>
              </c15:layout>
            </c:ext>
          </c:extLst>
        </c:dLbl>
      </c:pivotFmt>
      <c:pivotFmt>
        <c:idx val="131"/>
        <c:spPr>
          <a:ln w="12700" cap="rnd">
            <a:solidFill>
              <a:srgbClr val="340A0B"/>
            </a:solidFill>
            <a:round/>
          </a:ln>
          <a:effectLst/>
        </c:spPr>
        <c:marker>
          <c:symbol val="circle"/>
          <c:size val="6"/>
          <c:spPr>
            <a:solidFill>
              <a:srgbClr val="340A0B"/>
            </a:solidFill>
            <a:ln w="1270" cap="sq">
              <a:solidFill>
                <a:srgbClr val="B39D69"/>
              </a:solidFill>
              <a:round/>
            </a:ln>
            <a:effectLst/>
          </c:spPr>
        </c:marker>
        <c:dLbl>
          <c:idx val="0"/>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3.8403164025212523E-2"/>
                  <c:h val="6.7771684859566736E-2"/>
                </c:manualLayout>
              </c15:layout>
            </c:ext>
          </c:extLst>
        </c:dLbl>
      </c:pivotFmt>
      <c:pivotFmt>
        <c:idx val="132"/>
        <c:spPr>
          <a:ln w="12700" cap="rnd">
            <a:solidFill>
              <a:srgbClr val="340A0B"/>
            </a:solidFill>
            <a:round/>
          </a:ln>
          <a:effectLst/>
        </c:spPr>
        <c:marker>
          <c:symbol val="circle"/>
          <c:size val="6"/>
          <c:spPr>
            <a:solidFill>
              <a:srgbClr val="340A0B"/>
            </a:solidFill>
            <a:ln w="1270" cap="sq">
              <a:solidFill>
                <a:srgbClr val="B39D69"/>
              </a:solidFill>
              <a:round/>
            </a:ln>
            <a:effectLst/>
          </c:spPr>
        </c:marker>
        <c:dLbl>
          <c:idx val="0"/>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3.8403164025212523E-2"/>
                  <c:h val="6.7771684859566736E-2"/>
                </c:manualLayout>
              </c15:layout>
            </c:ext>
          </c:extLst>
        </c:dLbl>
      </c:pivotFmt>
      <c:pivotFmt>
        <c:idx val="133"/>
        <c:spPr>
          <a:ln w="12700" cap="rnd">
            <a:solidFill>
              <a:srgbClr val="340A0B"/>
            </a:solidFill>
            <a:round/>
          </a:ln>
          <a:effectLst/>
        </c:spPr>
        <c:marker>
          <c:symbol val="circle"/>
          <c:size val="6"/>
          <c:spPr>
            <a:solidFill>
              <a:srgbClr val="340A0B"/>
            </a:solidFill>
            <a:ln w="1270" cap="sq">
              <a:solidFill>
                <a:srgbClr val="B39D69"/>
              </a:solidFill>
              <a:round/>
            </a:ln>
            <a:effectLst/>
          </c:spPr>
        </c:marker>
        <c:dLbl>
          <c:idx val="0"/>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3.8403164025212523E-2"/>
                  <c:h val="6.7771684859566736E-2"/>
                </c:manualLayout>
              </c15:layout>
            </c:ext>
          </c:extLst>
        </c:dLbl>
      </c:pivotFmt>
      <c:pivotFmt>
        <c:idx val="134"/>
        <c:spPr>
          <a:ln w="12700" cap="rnd">
            <a:solidFill>
              <a:srgbClr val="340A0B"/>
            </a:solidFill>
            <a:round/>
          </a:ln>
          <a:effectLst/>
        </c:spPr>
        <c:marker>
          <c:symbol val="circle"/>
          <c:size val="6"/>
          <c:spPr>
            <a:solidFill>
              <a:srgbClr val="340A0B"/>
            </a:solidFill>
            <a:ln w="1270" cap="sq">
              <a:solidFill>
                <a:srgbClr val="B39D69"/>
              </a:solidFill>
              <a:round/>
            </a:ln>
            <a:effectLst/>
          </c:spPr>
        </c:marker>
        <c:dLbl>
          <c:idx val="0"/>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3.8403164025212523E-2"/>
                  <c:h val="6.7771684859566736E-2"/>
                </c:manualLayout>
              </c15:layout>
            </c:ext>
          </c:extLst>
        </c:dLbl>
      </c:pivotFmt>
      <c:pivotFmt>
        <c:idx val="135"/>
        <c:spPr>
          <a:ln w="12700" cap="rnd">
            <a:solidFill>
              <a:srgbClr val="340A0B"/>
            </a:solidFill>
            <a:round/>
          </a:ln>
          <a:effectLst/>
        </c:spPr>
        <c:marker>
          <c:symbol val="circle"/>
          <c:size val="6"/>
          <c:spPr>
            <a:solidFill>
              <a:srgbClr val="340A0B"/>
            </a:solidFill>
            <a:ln w="1270" cap="sq">
              <a:solidFill>
                <a:srgbClr val="B39D69"/>
              </a:solidFill>
              <a:round/>
            </a:ln>
            <a:effectLst/>
          </c:spPr>
        </c:marker>
        <c:dLbl>
          <c:idx val="0"/>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3.8403164025212523E-2"/>
                  <c:h val="6.7771684859566736E-2"/>
                </c:manualLayout>
              </c15:layout>
            </c:ext>
          </c:extLst>
        </c:dLbl>
      </c:pivotFmt>
      <c:pivotFmt>
        <c:idx val="136"/>
        <c:spPr>
          <a:ln w="12700" cap="rnd">
            <a:solidFill>
              <a:srgbClr val="340A0B"/>
            </a:solidFill>
            <a:round/>
          </a:ln>
          <a:effectLst/>
        </c:spPr>
        <c:marker>
          <c:symbol val="circle"/>
          <c:size val="6"/>
          <c:spPr>
            <a:solidFill>
              <a:srgbClr val="340A0B"/>
            </a:solidFill>
            <a:ln w="1270" cap="sq">
              <a:solidFill>
                <a:srgbClr val="B39D69"/>
              </a:solidFill>
              <a:round/>
            </a:ln>
            <a:effectLst/>
          </c:spPr>
        </c:marker>
        <c:dLbl>
          <c:idx val="0"/>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3.8403164025212523E-2"/>
                  <c:h val="6.7771684859566736E-2"/>
                </c:manualLayout>
              </c15:layout>
            </c:ext>
          </c:extLst>
        </c:dLbl>
      </c:pivotFmt>
      <c:pivotFmt>
        <c:idx val="137"/>
        <c:spPr>
          <a:ln w="12700" cap="rnd">
            <a:solidFill>
              <a:srgbClr val="340A0B"/>
            </a:solidFill>
            <a:round/>
          </a:ln>
          <a:effectLst/>
        </c:spPr>
        <c:marker>
          <c:symbol val="circle"/>
          <c:size val="6"/>
          <c:spPr>
            <a:solidFill>
              <a:srgbClr val="340A0B"/>
            </a:solidFill>
            <a:ln w="1270" cap="sq">
              <a:solidFill>
                <a:srgbClr val="B39D69"/>
              </a:solidFill>
              <a:round/>
            </a:ln>
            <a:effectLst/>
          </c:spPr>
        </c:marker>
        <c:dLbl>
          <c:idx val="0"/>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3.8403164025212523E-2"/>
                  <c:h val="6.7771684859566736E-2"/>
                </c:manualLayout>
              </c15:layout>
            </c:ext>
          </c:extLst>
        </c:dLbl>
      </c:pivotFmt>
      <c:pivotFmt>
        <c:idx val="138"/>
        <c:spPr>
          <a:ln w="12700" cap="rnd">
            <a:solidFill>
              <a:srgbClr val="340A0B"/>
            </a:solidFill>
            <a:round/>
          </a:ln>
          <a:effectLst/>
        </c:spPr>
        <c:marker>
          <c:symbol val="circle"/>
          <c:size val="6"/>
          <c:spPr>
            <a:solidFill>
              <a:srgbClr val="340A0B"/>
            </a:solidFill>
            <a:ln w="1270" cap="sq">
              <a:solidFill>
                <a:srgbClr val="B39D69"/>
              </a:solidFill>
              <a:round/>
            </a:ln>
            <a:effectLst/>
          </c:spPr>
        </c:marker>
        <c:dLbl>
          <c:idx val="0"/>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3.8403164025212523E-2"/>
                  <c:h val="6.7771684859566736E-2"/>
                </c:manualLayout>
              </c15:layout>
            </c:ext>
          </c:extLst>
        </c:dLbl>
      </c:pivotFmt>
      <c:pivotFmt>
        <c:idx val="139"/>
        <c:spPr>
          <a:solidFill>
            <a:srgbClr val="E8C38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40"/>
        <c:spPr>
          <a:solidFill>
            <a:srgbClr val="B39D69"/>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1"/>
        <c:spPr>
          <a:solidFill>
            <a:srgbClr val="A86B4C"/>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0048638722139914E-2"/>
          <c:y val="0.22410001606605892"/>
          <c:w val="0.80779978772904271"/>
          <c:h val="0.67844183686076798"/>
        </c:manualLayout>
      </c:layout>
      <c:barChart>
        <c:barDir val="col"/>
        <c:grouping val="stacked"/>
        <c:varyColors val="0"/>
        <c:ser>
          <c:idx val="0"/>
          <c:order val="0"/>
          <c:tx>
            <c:strRef>
              <c:f>'Pivot Tables'!$B$1</c:f>
              <c:strCache>
                <c:ptCount val="1"/>
                <c:pt idx="0">
                  <c:v>Broken item</c:v>
                </c:pt>
              </c:strCache>
            </c:strRef>
          </c:tx>
          <c:spPr>
            <a:solidFill>
              <a:srgbClr val="E8C382"/>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Tables'!$A$2:$A$14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Tables'!$B$2:$B$14</c:f>
              <c:numCache>
                <c:formatCode>General</c:formatCode>
                <c:ptCount val="12"/>
                <c:pt idx="0">
                  <c:v>9</c:v>
                </c:pt>
                <c:pt idx="1">
                  <c:v>10</c:v>
                </c:pt>
                <c:pt idx="2">
                  <c:v>6</c:v>
                </c:pt>
                <c:pt idx="3">
                  <c:v>12</c:v>
                </c:pt>
                <c:pt idx="4">
                  <c:v>5</c:v>
                </c:pt>
                <c:pt idx="5">
                  <c:v>7</c:v>
                </c:pt>
                <c:pt idx="6">
                  <c:v>13</c:v>
                </c:pt>
                <c:pt idx="7">
                  <c:v>10</c:v>
                </c:pt>
                <c:pt idx="8">
                  <c:v>8</c:v>
                </c:pt>
                <c:pt idx="9">
                  <c:v>9</c:v>
                </c:pt>
                <c:pt idx="10">
                  <c:v>12</c:v>
                </c:pt>
                <c:pt idx="11">
                  <c:v>12</c:v>
                </c:pt>
              </c:numCache>
            </c:numRef>
          </c:val>
          <c:extLst>
            <c:ext xmlns:c16="http://schemas.microsoft.com/office/drawing/2014/chart" uri="{C3380CC4-5D6E-409C-BE32-E72D297353CC}">
              <c16:uniqueId val="{0000002D-6825-4729-A863-96F6C6EEB78E}"/>
            </c:ext>
          </c:extLst>
        </c:ser>
        <c:ser>
          <c:idx val="1"/>
          <c:order val="1"/>
          <c:tx>
            <c:strRef>
              <c:f>'Pivot Tables'!$C$1</c:f>
              <c:strCache>
                <c:ptCount val="1"/>
                <c:pt idx="0">
                  <c:v>Undilevered Item</c:v>
                </c:pt>
              </c:strCache>
            </c:strRef>
          </c:tx>
          <c:spPr>
            <a:solidFill>
              <a:srgbClr val="B39D69"/>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Tables'!$A$2:$A$14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Tables'!$C$2:$C$14</c:f>
              <c:numCache>
                <c:formatCode>General</c:formatCode>
                <c:ptCount val="12"/>
                <c:pt idx="0">
                  <c:v>4</c:v>
                </c:pt>
                <c:pt idx="1">
                  <c:v>4</c:v>
                </c:pt>
                <c:pt idx="2">
                  <c:v>3</c:v>
                </c:pt>
                <c:pt idx="3">
                  <c:v>8</c:v>
                </c:pt>
                <c:pt idx="4">
                  <c:v>4</c:v>
                </c:pt>
                <c:pt idx="5">
                  <c:v>4</c:v>
                </c:pt>
                <c:pt idx="6">
                  <c:v>3</c:v>
                </c:pt>
                <c:pt idx="7">
                  <c:v>8</c:v>
                </c:pt>
                <c:pt idx="8">
                  <c:v>3</c:v>
                </c:pt>
                <c:pt idx="9">
                  <c:v>3</c:v>
                </c:pt>
                <c:pt idx="10">
                  <c:v>6</c:v>
                </c:pt>
                <c:pt idx="11">
                  <c:v>2</c:v>
                </c:pt>
              </c:numCache>
            </c:numRef>
          </c:val>
          <c:extLst>
            <c:ext xmlns:c16="http://schemas.microsoft.com/office/drawing/2014/chart" uri="{C3380CC4-5D6E-409C-BE32-E72D297353CC}">
              <c16:uniqueId val="{00000061-6825-4729-A863-96F6C6EEB78E}"/>
            </c:ext>
          </c:extLst>
        </c:ser>
        <c:ser>
          <c:idx val="2"/>
          <c:order val="2"/>
          <c:tx>
            <c:strRef>
              <c:f>'Pivot Tables'!$D$1</c:f>
              <c:strCache>
                <c:ptCount val="1"/>
                <c:pt idx="0">
                  <c:v>Wrong Item</c:v>
                </c:pt>
              </c:strCache>
            </c:strRef>
          </c:tx>
          <c:spPr>
            <a:solidFill>
              <a:srgbClr val="A86B4C"/>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Tables'!$A$2:$A$14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Tables'!$D$2:$D$14</c:f>
              <c:numCache>
                <c:formatCode>General</c:formatCode>
                <c:ptCount val="12"/>
                <c:pt idx="0">
                  <c:v>6</c:v>
                </c:pt>
                <c:pt idx="1">
                  <c:v>4</c:v>
                </c:pt>
                <c:pt idx="2">
                  <c:v>3</c:v>
                </c:pt>
                <c:pt idx="3">
                  <c:v>4</c:v>
                </c:pt>
                <c:pt idx="4">
                  <c:v>3</c:v>
                </c:pt>
                <c:pt idx="5">
                  <c:v>4</c:v>
                </c:pt>
                <c:pt idx="7">
                  <c:v>2</c:v>
                </c:pt>
                <c:pt idx="8">
                  <c:v>3</c:v>
                </c:pt>
                <c:pt idx="9">
                  <c:v>3</c:v>
                </c:pt>
                <c:pt idx="10">
                  <c:v>2</c:v>
                </c:pt>
                <c:pt idx="11">
                  <c:v>4</c:v>
                </c:pt>
              </c:numCache>
            </c:numRef>
          </c:val>
          <c:extLst>
            <c:ext xmlns:c16="http://schemas.microsoft.com/office/drawing/2014/chart" uri="{C3380CC4-5D6E-409C-BE32-E72D297353CC}">
              <c16:uniqueId val="{00000062-6825-4729-A863-96F6C6EEB78E}"/>
            </c:ext>
          </c:extLst>
        </c:ser>
        <c:dLbls>
          <c:dLblPos val="inBase"/>
          <c:showLegendKey val="0"/>
          <c:showVal val="1"/>
          <c:showCatName val="0"/>
          <c:showSerName val="0"/>
          <c:showPercent val="0"/>
          <c:showBubbleSize val="0"/>
        </c:dLbls>
        <c:gapWidth val="65"/>
        <c:overlap val="100"/>
        <c:axId val="190427648"/>
        <c:axId val="190426816"/>
      </c:barChart>
      <c:lineChart>
        <c:grouping val="standard"/>
        <c:varyColors val="0"/>
        <c:ser>
          <c:idx val="3"/>
          <c:order val="3"/>
          <c:tx>
            <c:strRef>
              <c:f>'Pivot Tables'!$E$1</c:f>
              <c:strCache>
                <c:ptCount val="1"/>
                <c:pt idx="0">
                  <c:v>Total and Trend</c:v>
                </c:pt>
              </c:strCache>
            </c:strRef>
          </c:tx>
          <c:spPr>
            <a:ln w="12700" cap="rnd">
              <a:solidFill>
                <a:srgbClr val="340A0B"/>
              </a:solidFill>
              <a:round/>
            </a:ln>
            <a:effectLst/>
          </c:spPr>
          <c:marker>
            <c:symbol val="circle"/>
            <c:size val="6"/>
            <c:spPr>
              <a:solidFill>
                <a:srgbClr val="340A0B"/>
              </a:solidFill>
              <a:ln w="1270" cap="sq">
                <a:solidFill>
                  <a:srgbClr val="B39D69"/>
                </a:solidFill>
                <a:round/>
              </a:ln>
              <a:effectLst/>
            </c:spPr>
          </c:marker>
          <c:dPt>
            <c:idx val="0"/>
            <c:marker>
              <c:symbol val="circle"/>
              <c:size val="6"/>
              <c:spPr>
                <a:solidFill>
                  <a:srgbClr val="340A0B"/>
                </a:solidFill>
                <a:ln w="1270" cap="sq">
                  <a:solidFill>
                    <a:srgbClr val="B39D69"/>
                  </a:solidFill>
                  <a:round/>
                </a:ln>
                <a:effectLst/>
              </c:spPr>
            </c:marker>
            <c:bubble3D val="0"/>
            <c:spPr>
              <a:ln w="12700" cap="rnd">
                <a:solidFill>
                  <a:srgbClr val="340A0B"/>
                </a:solidFill>
                <a:round/>
              </a:ln>
              <a:effectLst/>
            </c:spPr>
            <c:extLst>
              <c:ext xmlns:c16="http://schemas.microsoft.com/office/drawing/2014/chart" uri="{C3380CC4-5D6E-409C-BE32-E72D297353CC}">
                <c16:uniqueId val="{00000064-6825-4729-A863-96F6C6EEB78E}"/>
              </c:ext>
            </c:extLst>
          </c:dPt>
          <c:dPt>
            <c:idx val="1"/>
            <c:marker>
              <c:symbol val="circle"/>
              <c:size val="6"/>
              <c:spPr>
                <a:solidFill>
                  <a:srgbClr val="340A0B"/>
                </a:solidFill>
                <a:ln w="1270" cap="sq">
                  <a:solidFill>
                    <a:srgbClr val="B39D69"/>
                  </a:solidFill>
                  <a:round/>
                </a:ln>
                <a:effectLst/>
              </c:spPr>
            </c:marker>
            <c:bubble3D val="0"/>
            <c:spPr>
              <a:ln w="12700" cap="rnd">
                <a:solidFill>
                  <a:srgbClr val="340A0B"/>
                </a:solidFill>
                <a:round/>
              </a:ln>
              <a:effectLst/>
            </c:spPr>
            <c:extLst>
              <c:ext xmlns:c16="http://schemas.microsoft.com/office/drawing/2014/chart" uri="{C3380CC4-5D6E-409C-BE32-E72D297353CC}">
                <c16:uniqueId val="{00000065-6825-4729-A863-96F6C6EEB78E}"/>
              </c:ext>
            </c:extLst>
          </c:dPt>
          <c:dPt>
            <c:idx val="2"/>
            <c:marker>
              <c:symbol val="circle"/>
              <c:size val="6"/>
              <c:spPr>
                <a:solidFill>
                  <a:srgbClr val="340A0B"/>
                </a:solidFill>
                <a:ln w="1270" cap="sq">
                  <a:solidFill>
                    <a:srgbClr val="B39D69"/>
                  </a:solidFill>
                  <a:round/>
                </a:ln>
                <a:effectLst/>
              </c:spPr>
            </c:marker>
            <c:bubble3D val="0"/>
            <c:spPr>
              <a:ln w="12700" cap="rnd">
                <a:solidFill>
                  <a:srgbClr val="340A0B"/>
                </a:solidFill>
                <a:round/>
              </a:ln>
              <a:effectLst/>
            </c:spPr>
            <c:extLst>
              <c:ext xmlns:c16="http://schemas.microsoft.com/office/drawing/2014/chart" uri="{C3380CC4-5D6E-409C-BE32-E72D297353CC}">
                <c16:uniqueId val="{00000066-6825-4729-A863-96F6C6EEB78E}"/>
              </c:ext>
            </c:extLst>
          </c:dPt>
          <c:dPt>
            <c:idx val="3"/>
            <c:marker>
              <c:symbol val="circle"/>
              <c:size val="6"/>
              <c:spPr>
                <a:solidFill>
                  <a:srgbClr val="340A0B"/>
                </a:solidFill>
                <a:ln w="1270" cap="sq">
                  <a:solidFill>
                    <a:srgbClr val="B39D69"/>
                  </a:solidFill>
                  <a:round/>
                </a:ln>
                <a:effectLst/>
              </c:spPr>
            </c:marker>
            <c:bubble3D val="0"/>
            <c:spPr>
              <a:ln w="12700" cap="rnd">
                <a:solidFill>
                  <a:srgbClr val="340A0B"/>
                </a:solidFill>
                <a:round/>
              </a:ln>
              <a:effectLst/>
            </c:spPr>
            <c:extLst>
              <c:ext xmlns:c16="http://schemas.microsoft.com/office/drawing/2014/chart" uri="{C3380CC4-5D6E-409C-BE32-E72D297353CC}">
                <c16:uniqueId val="{00000067-6825-4729-A863-96F6C6EEB78E}"/>
              </c:ext>
            </c:extLst>
          </c:dPt>
          <c:dPt>
            <c:idx val="4"/>
            <c:marker>
              <c:symbol val="circle"/>
              <c:size val="6"/>
              <c:spPr>
                <a:solidFill>
                  <a:srgbClr val="340A0B"/>
                </a:solidFill>
                <a:ln w="1270" cap="sq">
                  <a:solidFill>
                    <a:srgbClr val="B39D69"/>
                  </a:solidFill>
                  <a:round/>
                </a:ln>
                <a:effectLst/>
              </c:spPr>
            </c:marker>
            <c:bubble3D val="0"/>
            <c:spPr>
              <a:ln w="12700" cap="rnd">
                <a:solidFill>
                  <a:srgbClr val="340A0B"/>
                </a:solidFill>
                <a:round/>
              </a:ln>
              <a:effectLst/>
            </c:spPr>
            <c:extLst>
              <c:ext xmlns:c16="http://schemas.microsoft.com/office/drawing/2014/chart" uri="{C3380CC4-5D6E-409C-BE32-E72D297353CC}">
                <c16:uniqueId val="{00000068-6825-4729-A863-96F6C6EEB78E}"/>
              </c:ext>
            </c:extLst>
          </c:dPt>
          <c:dPt>
            <c:idx val="5"/>
            <c:marker>
              <c:symbol val="circle"/>
              <c:size val="6"/>
              <c:spPr>
                <a:solidFill>
                  <a:srgbClr val="340A0B"/>
                </a:solidFill>
                <a:ln w="1270" cap="sq">
                  <a:solidFill>
                    <a:srgbClr val="B39D69"/>
                  </a:solidFill>
                  <a:round/>
                </a:ln>
                <a:effectLst/>
              </c:spPr>
            </c:marker>
            <c:bubble3D val="0"/>
            <c:spPr>
              <a:ln w="12700" cap="rnd">
                <a:solidFill>
                  <a:srgbClr val="340A0B"/>
                </a:solidFill>
                <a:round/>
              </a:ln>
              <a:effectLst/>
            </c:spPr>
            <c:extLst>
              <c:ext xmlns:c16="http://schemas.microsoft.com/office/drawing/2014/chart" uri="{C3380CC4-5D6E-409C-BE32-E72D297353CC}">
                <c16:uniqueId val="{00000069-6825-4729-A863-96F6C6EEB78E}"/>
              </c:ext>
            </c:extLst>
          </c:dPt>
          <c:dPt>
            <c:idx val="6"/>
            <c:marker>
              <c:symbol val="circle"/>
              <c:size val="6"/>
              <c:spPr>
                <a:solidFill>
                  <a:srgbClr val="340A0B"/>
                </a:solidFill>
                <a:ln w="1270" cap="sq">
                  <a:solidFill>
                    <a:srgbClr val="B39D69"/>
                  </a:solidFill>
                  <a:round/>
                </a:ln>
                <a:effectLst/>
              </c:spPr>
            </c:marker>
            <c:bubble3D val="0"/>
            <c:spPr>
              <a:ln w="12700" cap="rnd">
                <a:solidFill>
                  <a:srgbClr val="340A0B"/>
                </a:solidFill>
                <a:round/>
              </a:ln>
              <a:effectLst/>
            </c:spPr>
            <c:extLst>
              <c:ext xmlns:c16="http://schemas.microsoft.com/office/drawing/2014/chart" uri="{C3380CC4-5D6E-409C-BE32-E72D297353CC}">
                <c16:uniqueId val="{0000006A-6825-4729-A863-96F6C6EEB78E}"/>
              </c:ext>
            </c:extLst>
          </c:dPt>
          <c:dPt>
            <c:idx val="7"/>
            <c:marker>
              <c:symbol val="circle"/>
              <c:size val="6"/>
              <c:spPr>
                <a:solidFill>
                  <a:srgbClr val="340A0B"/>
                </a:solidFill>
                <a:ln w="1270" cap="sq">
                  <a:solidFill>
                    <a:srgbClr val="B39D69"/>
                  </a:solidFill>
                  <a:round/>
                </a:ln>
                <a:effectLst/>
              </c:spPr>
            </c:marker>
            <c:bubble3D val="0"/>
            <c:spPr>
              <a:ln w="12700" cap="rnd">
                <a:solidFill>
                  <a:srgbClr val="340A0B"/>
                </a:solidFill>
                <a:round/>
              </a:ln>
              <a:effectLst/>
            </c:spPr>
            <c:extLst>
              <c:ext xmlns:c16="http://schemas.microsoft.com/office/drawing/2014/chart" uri="{C3380CC4-5D6E-409C-BE32-E72D297353CC}">
                <c16:uniqueId val="{0000006B-6825-4729-A863-96F6C6EEB78E}"/>
              </c:ext>
            </c:extLst>
          </c:dPt>
          <c:dPt>
            <c:idx val="8"/>
            <c:marker>
              <c:symbol val="circle"/>
              <c:size val="6"/>
              <c:spPr>
                <a:solidFill>
                  <a:srgbClr val="340A0B"/>
                </a:solidFill>
                <a:ln w="1270" cap="sq">
                  <a:solidFill>
                    <a:srgbClr val="B39D69"/>
                  </a:solidFill>
                  <a:round/>
                </a:ln>
                <a:effectLst/>
              </c:spPr>
            </c:marker>
            <c:bubble3D val="0"/>
            <c:spPr>
              <a:ln w="12700" cap="rnd">
                <a:solidFill>
                  <a:srgbClr val="340A0B"/>
                </a:solidFill>
                <a:round/>
              </a:ln>
              <a:effectLst/>
            </c:spPr>
            <c:extLst>
              <c:ext xmlns:c16="http://schemas.microsoft.com/office/drawing/2014/chart" uri="{C3380CC4-5D6E-409C-BE32-E72D297353CC}">
                <c16:uniqueId val="{0000006C-6825-4729-A863-96F6C6EEB78E}"/>
              </c:ext>
            </c:extLst>
          </c:dPt>
          <c:dPt>
            <c:idx val="9"/>
            <c:marker>
              <c:symbol val="circle"/>
              <c:size val="6"/>
              <c:spPr>
                <a:solidFill>
                  <a:srgbClr val="340A0B"/>
                </a:solidFill>
                <a:ln w="1270" cap="sq">
                  <a:solidFill>
                    <a:srgbClr val="B39D69"/>
                  </a:solidFill>
                  <a:round/>
                </a:ln>
                <a:effectLst/>
              </c:spPr>
            </c:marker>
            <c:bubble3D val="0"/>
            <c:spPr>
              <a:ln w="12700" cap="rnd">
                <a:solidFill>
                  <a:srgbClr val="340A0B"/>
                </a:solidFill>
                <a:round/>
              </a:ln>
              <a:effectLst/>
            </c:spPr>
            <c:extLst>
              <c:ext xmlns:c16="http://schemas.microsoft.com/office/drawing/2014/chart" uri="{C3380CC4-5D6E-409C-BE32-E72D297353CC}">
                <c16:uniqueId val="{0000006D-6825-4729-A863-96F6C6EEB78E}"/>
              </c:ext>
            </c:extLst>
          </c:dPt>
          <c:dPt>
            <c:idx val="10"/>
            <c:marker>
              <c:symbol val="circle"/>
              <c:size val="6"/>
              <c:spPr>
                <a:solidFill>
                  <a:srgbClr val="340A0B"/>
                </a:solidFill>
                <a:ln w="1270" cap="sq">
                  <a:solidFill>
                    <a:srgbClr val="B39D69"/>
                  </a:solidFill>
                  <a:round/>
                </a:ln>
                <a:effectLst/>
              </c:spPr>
            </c:marker>
            <c:bubble3D val="0"/>
            <c:spPr>
              <a:ln w="12700" cap="rnd">
                <a:solidFill>
                  <a:srgbClr val="340A0B"/>
                </a:solidFill>
                <a:round/>
              </a:ln>
              <a:effectLst/>
            </c:spPr>
            <c:extLst>
              <c:ext xmlns:c16="http://schemas.microsoft.com/office/drawing/2014/chart" uri="{C3380CC4-5D6E-409C-BE32-E72D297353CC}">
                <c16:uniqueId val="{0000006E-6825-4729-A863-96F6C6EEB78E}"/>
              </c:ext>
            </c:extLst>
          </c:dPt>
          <c:dPt>
            <c:idx val="11"/>
            <c:marker>
              <c:symbol val="circle"/>
              <c:size val="6"/>
              <c:spPr>
                <a:solidFill>
                  <a:srgbClr val="340A0B"/>
                </a:solidFill>
                <a:ln w="1270" cap="sq">
                  <a:solidFill>
                    <a:srgbClr val="B39D69"/>
                  </a:solidFill>
                  <a:round/>
                </a:ln>
                <a:effectLst/>
              </c:spPr>
            </c:marker>
            <c:bubble3D val="0"/>
            <c:spPr>
              <a:ln w="12700" cap="rnd">
                <a:solidFill>
                  <a:srgbClr val="340A0B"/>
                </a:solidFill>
                <a:round/>
              </a:ln>
              <a:effectLst/>
            </c:spPr>
            <c:extLst>
              <c:ext xmlns:c16="http://schemas.microsoft.com/office/drawing/2014/chart" uri="{C3380CC4-5D6E-409C-BE32-E72D297353CC}">
                <c16:uniqueId val="{0000006F-6825-4729-A863-96F6C6EEB78E}"/>
              </c:ext>
            </c:extLst>
          </c:dPt>
          <c:dLbls>
            <c:dLbl>
              <c:idx val="0"/>
              <c:spPr>
                <a:noFill/>
                <a:ln>
                  <a:noFill/>
                </a:ln>
                <a:effectLst/>
              </c:spPr>
              <c:txPr>
                <a:bodyPr rot="0" spcFirstLastPara="1" vertOverflow="clip" horzOverflow="clip" vert="horz" wrap="non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3.8403164025212523E-2"/>
                      <c:h val="6.7771684859566736E-2"/>
                    </c:manualLayout>
                  </c15:layout>
                </c:ext>
                <c:ext xmlns:c16="http://schemas.microsoft.com/office/drawing/2014/chart" uri="{C3380CC4-5D6E-409C-BE32-E72D297353CC}">
                  <c16:uniqueId val="{00000064-6825-4729-A863-96F6C6EEB78E}"/>
                </c:ext>
              </c:extLst>
            </c:dLbl>
            <c:dLbl>
              <c:idx val="1"/>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3.8403164025212523E-2"/>
                      <c:h val="6.7771684859566736E-2"/>
                    </c:manualLayout>
                  </c15:layout>
                </c:ext>
                <c:ext xmlns:c16="http://schemas.microsoft.com/office/drawing/2014/chart" uri="{C3380CC4-5D6E-409C-BE32-E72D297353CC}">
                  <c16:uniqueId val="{00000065-6825-4729-A863-96F6C6EEB78E}"/>
                </c:ext>
              </c:extLst>
            </c:dLbl>
            <c:dLbl>
              <c:idx val="2"/>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3.8403164025212523E-2"/>
                      <c:h val="6.7771684859566736E-2"/>
                    </c:manualLayout>
                  </c15:layout>
                </c:ext>
                <c:ext xmlns:c16="http://schemas.microsoft.com/office/drawing/2014/chart" uri="{C3380CC4-5D6E-409C-BE32-E72D297353CC}">
                  <c16:uniqueId val="{00000066-6825-4729-A863-96F6C6EEB78E}"/>
                </c:ext>
              </c:extLst>
            </c:dLbl>
            <c:dLbl>
              <c:idx val="3"/>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3.8403164025212523E-2"/>
                      <c:h val="6.7771684859566736E-2"/>
                    </c:manualLayout>
                  </c15:layout>
                </c:ext>
                <c:ext xmlns:c16="http://schemas.microsoft.com/office/drawing/2014/chart" uri="{C3380CC4-5D6E-409C-BE32-E72D297353CC}">
                  <c16:uniqueId val="{00000067-6825-4729-A863-96F6C6EEB78E}"/>
                </c:ext>
              </c:extLst>
            </c:dLbl>
            <c:dLbl>
              <c:idx val="4"/>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3.8403164025212523E-2"/>
                      <c:h val="6.7771684859566736E-2"/>
                    </c:manualLayout>
                  </c15:layout>
                </c:ext>
                <c:ext xmlns:c16="http://schemas.microsoft.com/office/drawing/2014/chart" uri="{C3380CC4-5D6E-409C-BE32-E72D297353CC}">
                  <c16:uniqueId val="{00000068-6825-4729-A863-96F6C6EEB78E}"/>
                </c:ext>
              </c:extLst>
            </c:dLbl>
            <c:dLbl>
              <c:idx val="5"/>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3.8403164025212523E-2"/>
                      <c:h val="6.7771684859566736E-2"/>
                    </c:manualLayout>
                  </c15:layout>
                </c:ext>
                <c:ext xmlns:c16="http://schemas.microsoft.com/office/drawing/2014/chart" uri="{C3380CC4-5D6E-409C-BE32-E72D297353CC}">
                  <c16:uniqueId val="{00000069-6825-4729-A863-96F6C6EEB78E}"/>
                </c:ext>
              </c:extLst>
            </c:dLbl>
            <c:dLbl>
              <c:idx val="6"/>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3.8403164025212523E-2"/>
                      <c:h val="6.7771684859566736E-2"/>
                    </c:manualLayout>
                  </c15:layout>
                </c:ext>
                <c:ext xmlns:c16="http://schemas.microsoft.com/office/drawing/2014/chart" uri="{C3380CC4-5D6E-409C-BE32-E72D297353CC}">
                  <c16:uniqueId val="{0000006A-6825-4729-A863-96F6C6EEB78E}"/>
                </c:ext>
              </c:extLst>
            </c:dLbl>
            <c:dLbl>
              <c:idx val="7"/>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3.8403164025212523E-2"/>
                      <c:h val="6.7771684859566736E-2"/>
                    </c:manualLayout>
                  </c15:layout>
                </c:ext>
                <c:ext xmlns:c16="http://schemas.microsoft.com/office/drawing/2014/chart" uri="{C3380CC4-5D6E-409C-BE32-E72D297353CC}">
                  <c16:uniqueId val="{0000006B-6825-4729-A863-96F6C6EEB78E}"/>
                </c:ext>
              </c:extLst>
            </c:dLbl>
            <c:dLbl>
              <c:idx val="8"/>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3.8403164025212523E-2"/>
                      <c:h val="6.7771684859566736E-2"/>
                    </c:manualLayout>
                  </c15:layout>
                </c:ext>
                <c:ext xmlns:c16="http://schemas.microsoft.com/office/drawing/2014/chart" uri="{C3380CC4-5D6E-409C-BE32-E72D297353CC}">
                  <c16:uniqueId val="{0000006C-6825-4729-A863-96F6C6EEB78E}"/>
                </c:ext>
              </c:extLst>
            </c:dLbl>
            <c:dLbl>
              <c:idx val="9"/>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3.8403164025212523E-2"/>
                      <c:h val="6.7771684859566736E-2"/>
                    </c:manualLayout>
                  </c15:layout>
                </c:ext>
                <c:ext xmlns:c16="http://schemas.microsoft.com/office/drawing/2014/chart" uri="{C3380CC4-5D6E-409C-BE32-E72D297353CC}">
                  <c16:uniqueId val="{0000006D-6825-4729-A863-96F6C6EEB78E}"/>
                </c:ext>
              </c:extLst>
            </c:dLbl>
            <c:dLbl>
              <c:idx val="10"/>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3.8403164025212523E-2"/>
                      <c:h val="6.7771684859566736E-2"/>
                    </c:manualLayout>
                  </c15:layout>
                </c:ext>
                <c:ext xmlns:c16="http://schemas.microsoft.com/office/drawing/2014/chart" uri="{C3380CC4-5D6E-409C-BE32-E72D297353CC}">
                  <c16:uniqueId val="{0000006E-6825-4729-A863-96F6C6EEB78E}"/>
                </c:ext>
              </c:extLst>
            </c:dLbl>
            <c:dLbl>
              <c:idx val="11"/>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3.8403164025212523E-2"/>
                      <c:h val="6.7771684859566736E-2"/>
                    </c:manualLayout>
                  </c15:layout>
                </c:ext>
                <c:ext xmlns:c16="http://schemas.microsoft.com/office/drawing/2014/chart" uri="{C3380CC4-5D6E-409C-BE32-E72D297353CC}">
                  <c16:uniqueId val="{0000006F-6825-4729-A863-96F6C6EEB78E}"/>
                </c:ext>
              </c:extLst>
            </c:dLbl>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0"/>
              </c:ext>
            </c:extLst>
          </c:dLbls>
          <c:cat>
            <c:strRef>
              <c:f>'Pivot Tables'!$A$2:$A$14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Tables'!$E$2:$E$14</c:f>
              <c:numCache>
                <c:formatCode>General</c:formatCode>
                <c:ptCount val="12"/>
                <c:pt idx="0">
                  <c:v>19</c:v>
                </c:pt>
                <c:pt idx="1">
                  <c:v>18</c:v>
                </c:pt>
                <c:pt idx="2">
                  <c:v>12</c:v>
                </c:pt>
                <c:pt idx="3">
                  <c:v>24</c:v>
                </c:pt>
                <c:pt idx="4">
                  <c:v>12</c:v>
                </c:pt>
                <c:pt idx="5">
                  <c:v>15</c:v>
                </c:pt>
                <c:pt idx="6">
                  <c:v>16</c:v>
                </c:pt>
                <c:pt idx="7">
                  <c:v>20</c:v>
                </c:pt>
                <c:pt idx="8">
                  <c:v>14</c:v>
                </c:pt>
                <c:pt idx="9">
                  <c:v>15</c:v>
                </c:pt>
                <c:pt idx="10">
                  <c:v>20</c:v>
                </c:pt>
                <c:pt idx="11">
                  <c:v>18</c:v>
                </c:pt>
              </c:numCache>
            </c:numRef>
          </c:val>
          <c:smooth val="0"/>
          <c:extLst>
            <c:ext xmlns:c16="http://schemas.microsoft.com/office/drawing/2014/chart" uri="{C3380CC4-5D6E-409C-BE32-E72D297353CC}">
              <c16:uniqueId val="{00000063-6825-4729-A863-96F6C6EEB78E}"/>
            </c:ext>
          </c:extLst>
        </c:ser>
        <c:dLbls>
          <c:showLegendKey val="0"/>
          <c:showVal val="1"/>
          <c:showCatName val="0"/>
          <c:showSerName val="0"/>
          <c:showPercent val="0"/>
          <c:showBubbleSize val="0"/>
        </c:dLbls>
        <c:marker val="1"/>
        <c:smooth val="0"/>
        <c:axId val="190427648"/>
        <c:axId val="190426816"/>
      </c:lineChart>
      <c:catAx>
        <c:axId val="190427648"/>
        <c:scaling>
          <c:orientation val="minMax"/>
        </c:scaling>
        <c:delete val="0"/>
        <c:axPos val="b"/>
        <c:numFmt formatCode="General" sourceLinked="1"/>
        <c:majorTickMark val="none"/>
        <c:minorTickMark val="none"/>
        <c:tickLblPos val="nextTo"/>
        <c:spPr>
          <a:noFill/>
          <a:ln>
            <a:solidFill>
              <a:schemeClr val="tx1">
                <a:alpha val="10000"/>
              </a:schemeClr>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0426816"/>
        <c:crosses val="autoZero"/>
        <c:auto val="1"/>
        <c:lblAlgn val="ctr"/>
        <c:lblOffset val="100"/>
        <c:noMultiLvlLbl val="0"/>
      </c:catAx>
      <c:valAx>
        <c:axId val="190426816"/>
        <c:scaling>
          <c:orientation val="minMax"/>
          <c:max val="27"/>
          <c:min val="0"/>
        </c:scaling>
        <c:delete val="0"/>
        <c:axPos val="l"/>
        <c:majorGridlines>
          <c:spPr>
            <a:ln w="9525" cap="flat" cmpd="sng" algn="ctr">
              <a:solidFill>
                <a:schemeClr val="tx1">
                  <a:alpha val="10000"/>
                </a:schemeClr>
              </a:solidFill>
              <a:round/>
            </a:ln>
            <a:effectLst/>
          </c:spPr>
        </c:majorGridlines>
        <c:numFmt formatCode="General" sourceLinked="1"/>
        <c:majorTickMark val="none"/>
        <c:minorTickMark val="none"/>
        <c:tickLblPos val="nextTo"/>
        <c:spPr>
          <a:noFill/>
          <a:ln>
            <a:solidFill>
              <a:schemeClr val="tx1">
                <a:alpha val="10000"/>
              </a:schemeClr>
            </a:solidFill>
          </a:ln>
          <a:effectLst/>
        </c:spPr>
        <c:txPr>
          <a:bodyPr rot="-60000000" spcFirstLastPara="1" vertOverflow="ellipsis" vert="horz" wrap="square" anchor="ctr" anchorCtr="1"/>
          <a:lstStyle/>
          <a:p>
            <a:pPr algn="ctr">
              <a:defRPr lang="en-US" sz="900" b="0" i="0" u="none" strike="noStrike" kern="1200" baseline="0">
                <a:solidFill>
                  <a:schemeClr val="tx1"/>
                </a:solidFill>
                <a:latin typeface="+mn-lt"/>
                <a:ea typeface="+mn-ea"/>
                <a:cs typeface="+mn-cs"/>
              </a:defRPr>
            </a:pPr>
            <a:endParaRPr lang="en-US"/>
          </a:p>
        </c:txPr>
        <c:crossAx val="190427648"/>
        <c:crosses val="autoZero"/>
        <c:crossBetween val="between"/>
        <c:majorUnit val="3"/>
      </c:valAx>
      <c:spPr>
        <a:noFill/>
        <a:ln>
          <a:noFill/>
        </a:ln>
        <a:effectLst/>
      </c:spPr>
    </c:plotArea>
    <c:legend>
      <c:legendPos val="t"/>
      <c:legendEntry>
        <c:idx val="0"/>
        <c:txPr>
          <a:bodyPr rot="0" spcFirstLastPara="1" vertOverflow="ellipsis" vert="horz" wrap="square" anchor="ctr" anchorCtr="1"/>
          <a:lstStyle/>
          <a:p>
            <a:pPr algn="ctr">
              <a:defRPr lang="en-US" sz="900" b="0" i="0" u="none" strike="noStrike" kern="1200" baseline="0">
                <a:solidFill>
                  <a:schemeClr val="tx1"/>
                </a:solidFill>
                <a:latin typeface="+mn-lt"/>
                <a:ea typeface="+mn-ea"/>
                <a:cs typeface="+mn-cs"/>
              </a:defRPr>
            </a:pPr>
            <a:endParaRPr lang="en-US"/>
          </a:p>
        </c:txPr>
      </c:legendEntry>
      <c:layout>
        <c:manualLayout>
          <c:xMode val="edge"/>
          <c:yMode val="edge"/>
          <c:x val="0.19887554744562813"/>
          <c:y val="8.4305383660349204E-2"/>
          <c:w val="0.55472235354904065"/>
          <c:h val="8.177704447380883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[Lesson 3_Logistics Data Set M2L3.xlsx]Pivot Tables!PivotTable3</c:name>
    <c:fmtId val="67"/>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pivotFmt>
      <c:pivotFmt>
        <c:idx val="7"/>
      </c:pivotFmt>
      <c:pivotFmt>
        <c:idx val="8"/>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0"/>
        <c:spPr>
          <a:solidFill>
            <a:srgbClr val="E8C382"/>
          </a:solidFill>
          <a:ln>
            <a:noFill/>
          </a:ln>
          <a:effectLst>
            <a:outerShdw blurRad="57150" dist="19050" dir="5400000" algn="ctr" rotWithShape="0">
              <a:srgbClr val="000000">
                <a:alpha val="63000"/>
              </a:srgbClr>
            </a:outerShdw>
          </a:effectLst>
          <a:sp3d/>
        </c:spPr>
      </c:pivotFmt>
      <c:pivotFmt>
        <c:idx val="11"/>
        <c:spPr>
          <a:solidFill>
            <a:srgbClr val="B39D69"/>
          </a:solidFill>
          <a:ln>
            <a:noFill/>
          </a:ln>
          <a:effectLst>
            <a:outerShdw blurRad="57150" dist="19050" dir="5400000" algn="ctr" rotWithShape="0">
              <a:srgbClr val="000000">
                <a:alpha val="63000"/>
              </a:srgbClr>
            </a:outerShdw>
          </a:effectLst>
          <a:sp3d/>
        </c:spPr>
      </c:pivotFmt>
      <c:pivotFmt>
        <c:idx val="12"/>
        <c:spPr>
          <a:solidFill>
            <a:srgbClr val="A86B4C"/>
          </a:solidFill>
          <a:ln>
            <a:noFill/>
          </a:ln>
          <a:effectLst>
            <a:outerShdw blurRad="57150" dist="19050" dir="5400000" algn="ctr" rotWithShape="0">
              <a:srgbClr val="000000">
                <a:alpha val="63000"/>
              </a:srgbClr>
            </a:outerShdw>
          </a:effectLst>
          <a:sp3d/>
        </c:spPr>
      </c:pivotFmt>
      <c:pivotFmt>
        <c:idx val="13"/>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288516756519013"/>
          <c:y val="0.31408111696524932"/>
          <c:w val="0.60972904167709829"/>
          <c:h val="0.59291488538997761"/>
        </c:manualLayout>
      </c:layout>
      <c:pie3DChart>
        <c:varyColors val="1"/>
        <c:ser>
          <c:idx val="0"/>
          <c:order val="0"/>
          <c:tx>
            <c:strRef>
              <c:f>'Pivot Tables'!$B$24</c:f>
              <c:strCache>
                <c:ptCount val="1"/>
                <c:pt idx="0">
                  <c:v>Total</c:v>
                </c:pt>
              </c:strCache>
            </c:strRef>
          </c:tx>
          <c:dPt>
            <c:idx val="0"/>
            <c:bubble3D val="0"/>
            <c:spPr>
              <a:solidFill>
                <a:srgbClr val="E8C382"/>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2-32CC-421B-B27A-6C942A0A0C29}"/>
              </c:ext>
            </c:extLst>
          </c:dPt>
          <c:dPt>
            <c:idx val="1"/>
            <c:bubble3D val="0"/>
            <c:spPr>
              <a:solidFill>
                <a:srgbClr val="B39D69"/>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32CC-421B-B27A-6C942A0A0C29}"/>
              </c:ext>
            </c:extLst>
          </c:dPt>
          <c:dPt>
            <c:idx val="2"/>
            <c:bubble3D val="0"/>
            <c:spPr>
              <a:solidFill>
                <a:srgbClr val="A86B4C"/>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4-32CC-421B-B27A-6C942A0A0C29}"/>
              </c:ext>
            </c:extLst>
          </c:dPt>
          <c:dLbls>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1"/>
            <c:showBubbleSize val="0"/>
            <c:showLeaderLines val="0"/>
            <c:extLst>
              <c:ext xmlns:c15="http://schemas.microsoft.com/office/drawing/2012/chart" uri="{CE6537A1-D6FC-4f65-9D91-7224C49458BB}"/>
            </c:extLst>
          </c:dLbls>
          <c:cat>
            <c:strRef>
              <c:f>'Pivot Tables'!$A$25:$A$27</c:f>
              <c:strCache>
                <c:ptCount val="3"/>
                <c:pt idx="0">
                  <c:v>Broken Item</c:v>
                </c:pt>
                <c:pt idx="1">
                  <c:v>Undelivered</c:v>
                </c:pt>
                <c:pt idx="2">
                  <c:v>Wrong Item</c:v>
                </c:pt>
              </c:strCache>
            </c:strRef>
          </c:cat>
          <c:val>
            <c:numRef>
              <c:f>'Pivot Tables'!$B$25:$B$27</c:f>
              <c:numCache>
                <c:formatCode>General</c:formatCode>
                <c:ptCount val="3"/>
                <c:pt idx="0">
                  <c:v>113</c:v>
                </c:pt>
                <c:pt idx="1">
                  <c:v>52</c:v>
                </c:pt>
                <c:pt idx="2">
                  <c:v>38</c:v>
                </c:pt>
              </c:numCache>
            </c:numRef>
          </c:val>
          <c:extLst>
            <c:ext xmlns:c16="http://schemas.microsoft.com/office/drawing/2014/chart" uri="{C3380CC4-5D6E-409C-BE32-E72D297353CC}">
              <c16:uniqueId val="{00000000-32CC-421B-B27A-6C942A0A0C29}"/>
            </c:ext>
          </c:extLst>
        </c:ser>
        <c:dLbls>
          <c:showLegendKey val="0"/>
          <c:showVal val="0"/>
          <c:showCatName val="0"/>
          <c:showSerName val="0"/>
          <c:showPercent val="0"/>
          <c:showBubbleSize val="0"/>
          <c:showLeaderLines val="0"/>
        </c:dLbls>
      </c:pie3DChart>
      <c:spPr>
        <a:noFill/>
        <a:ln>
          <a:noFill/>
        </a:ln>
        <a:effectLst/>
      </c:spPr>
    </c:plotArea>
    <c:legend>
      <c:legendPos val="r"/>
      <c:layout>
        <c:manualLayout>
          <c:xMode val="edge"/>
          <c:yMode val="edge"/>
          <c:x val="0.74207285318408012"/>
          <c:y val="0.38678669128833737"/>
          <c:w val="0.20990630882135228"/>
          <c:h val="0.34727041356453653"/>
        </c:manualLayout>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[Lesson 3_Logistics Data Set M2L3.xlsx]Pivot Tables!PivotTable1</c:name>
    <c:fmtId val="7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9"/>
        <c:spPr>
          <a:solidFill>
            <a:srgbClr val="F7DEB2"/>
          </a:solidFill>
          <a:ln>
            <a:noFill/>
          </a:ln>
          <a:effectLst>
            <a:outerShdw blurRad="57150" dist="19050" dir="5400000" algn="ctr" rotWithShape="0">
              <a:srgbClr val="000000">
                <a:alpha val="63000"/>
              </a:srgbClr>
            </a:outerShdw>
          </a:effectLst>
          <a:sp3d/>
        </c:spPr>
      </c:pivotFmt>
      <c:pivotFmt>
        <c:idx val="10"/>
        <c:spPr>
          <a:solidFill>
            <a:srgbClr val="B2EDF7"/>
          </a:solidFill>
          <a:ln>
            <a:noFill/>
          </a:ln>
          <a:effectLst>
            <a:outerShdw blurRad="57150" dist="19050" dir="5400000" algn="ctr" rotWithShape="0">
              <a:srgbClr val="000000">
                <a:alpha val="63000"/>
              </a:srgbClr>
            </a:outerShdw>
          </a:effectLst>
          <a:sp3d/>
        </c:spPr>
      </c:pivotFmt>
      <c:pivotFmt>
        <c:idx val="11"/>
        <c:spPr>
          <a:solidFill>
            <a:srgbClr val="BCB2F7"/>
          </a:solidFill>
          <a:ln>
            <a:noFill/>
          </a:ln>
          <a:effectLst>
            <a:outerShdw blurRad="57150" dist="19050" dir="5400000" algn="ctr" rotWithShape="0">
              <a:srgbClr val="000000">
                <a:alpha val="63000"/>
              </a:srgbClr>
            </a:outerShdw>
          </a:effectLst>
          <a:sp3d/>
        </c:spPr>
        <c:dLbl>
          <c:idx val="0"/>
          <c:layout>
            <c:manualLayout>
              <c:x val="8.7195970071043002E-2"/>
              <c:y val="9.8369971836086978E-2"/>
            </c:manualLayout>
          </c:layout>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2"/>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
          <c:y val="0.29066255973265104"/>
          <c:w val="0.69651606836957181"/>
          <c:h val="0.65622847488853986"/>
        </c:manualLayout>
      </c:layout>
      <c:pie3DChart>
        <c:varyColors val="1"/>
        <c:ser>
          <c:idx val="0"/>
          <c:order val="0"/>
          <c:tx>
            <c:strRef>
              <c:f>'Pivot Tables'!$B$41</c:f>
              <c:strCache>
                <c:ptCount val="1"/>
                <c:pt idx="0">
                  <c:v>Total</c:v>
                </c:pt>
              </c:strCache>
            </c:strRef>
          </c:tx>
          <c:dPt>
            <c:idx val="0"/>
            <c:bubble3D val="0"/>
            <c:spPr>
              <a:solidFill>
                <a:srgbClr val="F7DEB2"/>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2-2295-49E6-9887-FD98FEBCA301}"/>
              </c:ext>
            </c:extLst>
          </c:dPt>
          <c:dPt>
            <c:idx val="1"/>
            <c:bubble3D val="0"/>
            <c:spPr>
              <a:solidFill>
                <a:srgbClr val="B2EDF7"/>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2295-49E6-9887-FD98FEBCA301}"/>
              </c:ext>
            </c:extLst>
          </c:dPt>
          <c:dPt>
            <c:idx val="2"/>
            <c:bubble3D val="0"/>
            <c:spPr>
              <a:solidFill>
                <a:srgbClr val="BCB2F7"/>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4-49ED-498D-99E2-341EB53777B8}"/>
              </c:ext>
            </c:extLst>
          </c:dPt>
          <c:dLbls>
            <c:dLbl>
              <c:idx val="2"/>
              <c:layout>
                <c:manualLayout>
                  <c:x val="8.7195970071043002E-2"/>
                  <c:y val="9.8369971836086978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4-49ED-498D-99E2-341EB53777B8}"/>
                </c:ext>
              </c:extLst>
            </c:dLbl>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Tables'!$A$42:$A$45</c:f>
              <c:strCache>
                <c:ptCount val="3"/>
                <c:pt idx="0">
                  <c:v>Refunded</c:v>
                </c:pt>
                <c:pt idx="1">
                  <c:v>Repaired</c:v>
                </c:pt>
                <c:pt idx="2">
                  <c:v>Changed Item</c:v>
                </c:pt>
              </c:strCache>
            </c:strRef>
          </c:cat>
          <c:val>
            <c:numRef>
              <c:f>'Pivot Tables'!$B$42:$B$45</c:f>
              <c:numCache>
                <c:formatCode>General</c:formatCode>
                <c:ptCount val="3"/>
                <c:pt idx="0">
                  <c:v>151</c:v>
                </c:pt>
                <c:pt idx="1">
                  <c:v>30</c:v>
                </c:pt>
                <c:pt idx="2">
                  <c:v>22</c:v>
                </c:pt>
              </c:numCache>
            </c:numRef>
          </c:val>
          <c:extLst>
            <c:ext xmlns:c16="http://schemas.microsoft.com/office/drawing/2014/chart" uri="{C3380CC4-5D6E-409C-BE32-E72D297353CC}">
              <c16:uniqueId val="{00000000-2295-49E6-9887-FD98FEBCA301}"/>
            </c:ext>
          </c:extLst>
        </c:ser>
        <c:dLbls>
          <c:showLegendKey val="0"/>
          <c:showVal val="0"/>
          <c:showCatName val="0"/>
          <c:showSerName val="0"/>
          <c:showPercent val="0"/>
          <c:showBubbleSize val="0"/>
          <c:showLeaderLines val="1"/>
        </c:dLbls>
      </c:pie3DChart>
      <c:spPr>
        <a:noFill/>
        <a:ln>
          <a:noFill/>
        </a:ln>
        <a:effectLst/>
      </c:spPr>
    </c:plotArea>
    <c:legend>
      <c:legendPos val="r"/>
      <c:layout>
        <c:manualLayout>
          <c:xMode val="edge"/>
          <c:yMode val="edge"/>
          <c:x val="0.72866575736205952"/>
          <c:y val="0.39899648548882649"/>
          <c:w val="0.23818120493574896"/>
          <c:h val="0.25532660131622215"/>
        </c:manualLayout>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[Lesson 3_Logistics Data Set M2L3.xlsx]Pivot Tables!PivotTable2</c:name>
    <c:fmtId val="9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lumMod val="60000"/>
              <a:lumOff val="40000"/>
            </a:schemeClr>
          </a:soli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75000"/>
            </a:schemeClr>
          </a:soli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lumMod val="50000"/>
            </a:schemeClr>
          </a:soli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
        <c:dLbl>
          <c:idx val="0"/>
          <c:showLegendKey val="0"/>
          <c:showVal val="1"/>
          <c:showCatName val="0"/>
          <c:showSerName val="0"/>
          <c:showPercent val="0"/>
          <c:showBubbleSize val="0"/>
          <c:extLst>
            <c:ext xmlns:c15="http://schemas.microsoft.com/office/drawing/2012/chart" uri="{CE6537A1-D6FC-4f65-9D91-7224C49458BB}"/>
          </c:extLst>
        </c:dLbl>
      </c:pivotFmt>
      <c:pivotFmt>
        <c:idx val="11"/>
        <c:dLbl>
          <c:idx val="0"/>
          <c:showLegendKey val="0"/>
          <c:showVal val="1"/>
          <c:showCatName val="0"/>
          <c:showSerName val="0"/>
          <c:showPercent val="0"/>
          <c:showBubbleSize val="0"/>
          <c:extLst>
            <c:ext xmlns:c15="http://schemas.microsoft.com/office/drawing/2012/chart" uri="{CE6537A1-D6FC-4f65-9D91-7224C49458BB}"/>
          </c:extLst>
        </c:dLbl>
      </c:pivotFmt>
      <c:pivotFmt>
        <c:idx val="12"/>
        <c:dLbl>
          <c:idx val="0"/>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pivotFmt>
      <c:pivotFmt>
        <c:idx val="15"/>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rgbClr val="F7DEB2"/>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rgbClr val="BCB2F7"/>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B2EDF7"/>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9716774683016544"/>
          <c:y val="0.12540094001334562"/>
          <c:w val="0.52859483432863319"/>
          <c:h val="0.68848909796552171"/>
        </c:manualLayout>
      </c:layout>
      <c:bar3DChart>
        <c:barDir val="bar"/>
        <c:grouping val="stacked"/>
        <c:varyColors val="0"/>
        <c:ser>
          <c:idx val="0"/>
          <c:order val="0"/>
          <c:tx>
            <c:strRef>
              <c:f>'Pivot Tables'!$B$30</c:f>
              <c:strCache>
                <c:ptCount val="1"/>
                <c:pt idx="0">
                  <c:v>Refunded</c:v>
                </c:pt>
              </c:strCache>
            </c:strRef>
          </c:tx>
          <c:spPr>
            <a:solidFill>
              <a:srgbClr val="F7DEB2"/>
            </a:soli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Tables'!$A$31:$A$34</c:f>
              <c:strCache>
                <c:ptCount val="3"/>
                <c:pt idx="0">
                  <c:v>Wrong Item</c:v>
                </c:pt>
                <c:pt idx="1">
                  <c:v>Undelivered</c:v>
                </c:pt>
                <c:pt idx="2">
                  <c:v>Broken Item</c:v>
                </c:pt>
              </c:strCache>
            </c:strRef>
          </c:cat>
          <c:val>
            <c:numRef>
              <c:f>'Pivot Tables'!$B$31:$B$34</c:f>
              <c:numCache>
                <c:formatCode>General</c:formatCode>
                <c:ptCount val="3"/>
                <c:pt idx="0">
                  <c:v>27</c:v>
                </c:pt>
                <c:pt idx="1">
                  <c:v>52</c:v>
                </c:pt>
                <c:pt idx="2">
                  <c:v>72</c:v>
                </c:pt>
              </c:numCache>
            </c:numRef>
          </c:val>
          <c:extLst>
            <c:ext xmlns:c16="http://schemas.microsoft.com/office/drawing/2014/chart" uri="{C3380CC4-5D6E-409C-BE32-E72D297353CC}">
              <c16:uniqueId val="{00000016-1A74-48C5-A001-2959CCE46E08}"/>
            </c:ext>
          </c:extLst>
        </c:ser>
        <c:ser>
          <c:idx val="1"/>
          <c:order val="1"/>
          <c:tx>
            <c:strRef>
              <c:f>'Pivot Tables'!$C$30</c:f>
              <c:strCache>
                <c:ptCount val="1"/>
                <c:pt idx="0">
                  <c:v>Repaired</c:v>
                </c:pt>
              </c:strCache>
            </c:strRef>
          </c:tx>
          <c:spPr>
            <a:solidFill>
              <a:srgbClr val="B2EDF7"/>
            </a:soli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Tables'!$A$31:$A$34</c:f>
              <c:strCache>
                <c:ptCount val="3"/>
                <c:pt idx="0">
                  <c:v>Wrong Item</c:v>
                </c:pt>
                <c:pt idx="1">
                  <c:v>Undelivered</c:v>
                </c:pt>
                <c:pt idx="2">
                  <c:v>Broken Item</c:v>
                </c:pt>
              </c:strCache>
            </c:strRef>
          </c:cat>
          <c:val>
            <c:numRef>
              <c:f>'Pivot Tables'!$C$31:$C$34</c:f>
              <c:numCache>
                <c:formatCode>General</c:formatCode>
                <c:ptCount val="3"/>
                <c:pt idx="2">
                  <c:v>30</c:v>
                </c:pt>
              </c:numCache>
            </c:numRef>
          </c:val>
          <c:extLst>
            <c:ext xmlns:c16="http://schemas.microsoft.com/office/drawing/2014/chart" uri="{C3380CC4-5D6E-409C-BE32-E72D297353CC}">
              <c16:uniqueId val="{00000017-1A74-48C5-A001-2959CCE46E08}"/>
            </c:ext>
          </c:extLst>
        </c:ser>
        <c:ser>
          <c:idx val="2"/>
          <c:order val="2"/>
          <c:tx>
            <c:strRef>
              <c:f>'Pivot Tables'!$D$30</c:f>
              <c:strCache>
                <c:ptCount val="1"/>
                <c:pt idx="0">
                  <c:v>Changed Item</c:v>
                </c:pt>
              </c:strCache>
            </c:strRef>
          </c:tx>
          <c:spPr>
            <a:solidFill>
              <a:srgbClr val="BCB2F7"/>
            </a:soli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Tables'!$A$31:$A$34</c:f>
              <c:strCache>
                <c:ptCount val="3"/>
                <c:pt idx="0">
                  <c:v>Wrong Item</c:v>
                </c:pt>
                <c:pt idx="1">
                  <c:v>Undelivered</c:v>
                </c:pt>
                <c:pt idx="2">
                  <c:v>Broken Item</c:v>
                </c:pt>
              </c:strCache>
            </c:strRef>
          </c:cat>
          <c:val>
            <c:numRef>
              <c:f>'Pivot Tables'!$D$31:$D$34</c:f>
              <c:numCache>
                <c:formatCode>General</c:formatCode>
                <c:ptCount val="3"/>
                <c:pt idx="0">
                  <c:v>11</c:v>
                </c:pt>
                <c:pt idx="2">
                  <c:v>11</c:v>
                </c:pt>
              </c:numCache>
            </c:numRef>
          </c:val>
          <c:extLst>
            <c:ext xmlns:c16="http://schemas.microsoft.com/office/drawing/2014/chart" uri="{C3380CC4-5D6E-409C-BE32-E72D297353CC}">
              <c16:uniqueId val="{00000019-1A74-48C5-A001-2959CCE46E08}"/>
            </c:ext>
          </c:extLst>
        </c:ser>
        <c:dLbls>
          <c:showLegendKey val="0"/>
          <c:showVal val="1"/>
          <c:showCatName val="0"/>
          <c:showSerName val="0"/>
          <c:showPercent val="0"/>
          <c:showBubbleSize val="0"/>
        </c:dLbls>
        <c:gapWidth val="50"/>
        <c:gapDepth val="100"/>
        <c:shape val="box"/>
        <c:axId val="941646591"/>
        <c:axId val="416525823"/>
        <c:axId val="0"/>
      </c:bar3DChart>
      <c:catAx>
        <c:axId val="9416465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16525823"/>
        <c:crosses val="autoZero"/>
        <c:auto val="1"/>
        <c:lblAlgn val="ctr"/>
        <c:lblOffset val="100"/>
        <c:noMultiLvlLbl val="0"/>
      </c:catAx>
      <c:valAx>
        <c:axId val="416525823"/>
        <c:scaling>
          <c:orientation val="minMax"/>
        </c:scaling>
        <c:delete val="0"/>
        <c:axPos val="b"/>
        <c:majorGridlines>
          <c:spPr>
            <a:ln w="9525" cap="flat" cmpd="sng" algn="ctr">
              <a:solidFill>
                <a:schemeClr val="bg2">
                  <a:lumMod val="6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41646591"/>
        <c:crosses val="autoZero"/>
        <c:crossBetween val="between"/>
      </c:valAx>
      <c:spPr>
        <a:noFill/>
        <a:ln>
          <a:noFill/>
        </a:ln>
        <a:effectLst/>
      </c:spPr>
    </c:plotArea>
    <c:legend>
      <c:legendPos val="r"/>
      <c:layout>
        <c:manualLayout>
          <c:xMode val="edge"/>
          <c:yMode val="edge"/>
          <c:x val="0.76408321935359402"/>
          <c:y val="0.12142809801421688"/>
          <c:w val="0.21649753831796231"/>
          <c:h val="0.5720371511728337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solidFill>
            <a:schemeClr val="tx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[Lesson 3_Logistics Data Set M2L3.xlsx]Pivot Tables!PivotTable4</c:name>
    <c:fmtId val="89"/>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lumMod val="50000"/>
            </a:schemeClr>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overflow" horzOverflow="overflow" vert="horz" wrap="none" lIns="38100" tIns="19050" rIns="38100" bIns="19050" anchor="b" anchorCtr="0">
              <a:spAutoFit/>
            </a:bodyPr>
            <a:lstStyle/>
            <a:p>
              <a:pPr algn="ctr">
                <a:defRPr lang="en-US"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8"/>
        <c:spPr>
          <a:solidFill>
            <a:schemeClr val="accent6">
              <a:lumMod val="60000"/>
              <a:lumOff val="40000"/>
            </a:schemeClr>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75000"/>
            </a:schemeClr>
          </a:solidFill>
          <a:ln>
            <a:noFill/>
          </a:ln>
          <a:effectLst>
            <a:outerShdw blurRad="57150" dist="19050" dir="5400000" algn="ctr" rotWithShape="0">
              <a:srgbClr val="000000">
                <a:alpha val="63000"/>
              </a:srgbClr>
            </a:outerShdw>
          </a:effectLst>
          <a:sp3d/>
        </c:spPr>
        <c:dLbl>
          <c:idx val="0"/>
          <c:layout>
            <c:manualLayout>
              <c:x val="3.1800101059218773E-2"/>
              <c:y val="0"/>
            </c:manualLayout>
          </c:layout>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lumMod val="75000"/>
            </a:schemeClr>
          </a:solidFill>
          <a:ln>
            <a:noFill/>
          </a:ln>
          <a:effectLst>
            <a:outerShdw blurRad="57150" dist="19050" dir="5400000" algn="ctr" rotWithShape="0">
              <a:srgbClr val="000000">
                <a:alpha val="63000"/>
              </a:srgbClr>
            </a:outerShdw>
          </a:effectLst>
          <a:sp3d/>
        </c:spPr>
        <c:dLbl>
          <c:idx val="0"/>
          <c:layout>
            <c:manualLayout>
              <c:x val="3.498011116514068E-2"/>
              <c:y val="0"/>
            </c:manualLayout>
          </c:layout>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lumMod val="75000"/>
            </a:schemeClr>
          </a:solidFill>
          <a:ln>
            <a:noFill/>
          </a:ln>
          <a:effectLst>
            <a:outerShdw blurRad="57150" dist="19050" dir="5400000" algn="ctr" rotWithShape="0">
              <a:srgbClr val="000000">
                <a:alpha val="63000"/>
              </a:srgbClr>
            </a:outerShdw>
          </a:effectLst>
          <a:sp3d/>
        </c:spPr>
        <c:dLbl>
          <c:idx val="0"/>
          <c:layout>
            <c:manualLayout>
              <c:x val="4.4520141482906318E-2"/>
              <c:y val="5.3539216211168786E-3"/>
            </c:manualLayout>
          </c:layout>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lumMod val="60000"/>
              <a:lumOff val="40000"/>
            </a:schemeClr>
          </a:solidFill>
          <a:ln>
            <a:noFill/>
          </a:ln>
          <a:effectLst>
            <a:outerShdw blurRad="57150" dist="19050" dir="5400000" algn="ctr" rotWithShape="0">
              <a:srgbClr val="000000">
                <a:alpha val="63000"/>
              </a:srgbClr>
            </a:outerShdw>
          </a:effectLst>
          <a:sp3d/>
        </c:spPr>
        <c:dLbl>
          <c:idx val="0"/>
          <c:layout>
            <c:manualLayout>
              <c:x val="5.0989205106988782E-2"/>
              <c:y val="-5.353991987216737E-3"/>
            </c:manualLayout>
          </c:layout>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lumMod val="60000"/>
              <a:lumOff val="40000"/>
            </a:schemeClr>
          </a:solidFill>
          <a:ln>
            <a:noFill/>
          </a:ln>
          <a:effectLst>
            <a:outerShdw blurRad="57150" dist="19050" dir="5400000" algn="ctr" rotWithShape="0">
              <a:srgbClr val="000000">
                <a:alpha val="63000"/>
              </a:srgbClr>
            </a:outerShdw>
          </a:effectLst>
          <a:sp3d/>
        </c:spPr>
        <c:dLbl>
          <c:idx val="0"/>
          <c:layout>
            <c:manualLayout>
              <c:x val="3.8232792465995133E-2"/>
              <c:y val="0"/>
            </c:manualLayout>
          </c:layout>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lumMod val="60000"/>
              <a:lumOff val="40000"/>
            </a:schemeClr>
          </a:solidFill>
          <a:ln>
            <a:noFill/>
          </a:ln>
          <a:effectLst>
            <a:outerShdw blurRad="57150" dist="19050" dir="5400000" algn="ctr" rotWithShape="0">
              <a:srgbClr val="000000">
                <a:alpha val="63000"/>
              </a:srgbClr>
            </a:outerShdw>
          </a:effectLst>
          <a:sp3d/>
        </c:spPr>
        <c:dLbl>
          <c:idx val="0"/>
          <c:layout>
            <c:manualLayout>
              <c:x val="3.824485716899733E-2"/>
              <c:y val="0"/>
            </c:manualLayout>
          </c:layout>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8"/>
        <c:dLbl>
          <c:idx val="0"/>
          <c:layout>
            <c:manualLayout>
              <c:x val="3.8305432031987552E-2"/>
              <c:y val="-5.8986877566115794E-17"/>
            </c:manualLayout>
          </c:layout>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dLbl>
          <c:idx val="0"/>
          <c:layout>
            <c:manualLayout>
              <c:x val="3.8305432031987552E-2"/>
              <c:y val="-5.8986877566115794E-17"/>
            </c:manualLayout>
          </c:layout>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dLbl>
          <c:idx val="0"/>
          <c:layout>
            <c:manualLayout>
              <c:x val="2.872907402399066E-2"/>
              <c:y val="0"/>
            </c:manualLayout>
          </c:layout>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dLbl>
          <c:idx val="0"/>
          <c:layout>
            <c:manualLayout>
              <c:x val="2.872907402399066E-2"/>
              <c:y val="0"/>
            </c:manualLayout>
          </c:layout>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dLbl>
          <c:idx val="0"/>
          <c:layout>
            <c:manualLayout>
              <c:x val="2.553695468799164E-2"/>
              <c:y val="0"/>
            </c:manualLayout>
          </c:layout>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dLbl>
          <c:idx val="0"/>
          <c:layout>
            <c:manualLayout>
              <c:x val="2.5536954687991699E-2"/>
              <c:y val="0"/>
            </c:manualLayout>
          </c:layout>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lumMod val="75000"/>
            </a:schemeClr>
          </a:solidFill>
          <a:ln>
            <a:noFill/>
          </a:ln>
          <a:effectLst>
            <a:outerShdw blurRad="57150" dist="19050" dir="5400000" algn="ctr" rotWithShape="0">
              <a:srgbClr val="000000">
                <a:alpha val="63000"/>
              </a:srgbClr>
            </a:outerShdw>
          </a:effectLst>
          <a:sp3d/>
        </c:spPr>
        <c:dLbl>
          <c:idx val="0"/>
          <c:layout>
            <c:manualLayout>
              <c:x val="3.8305432031987517E-2"/>
              <c:y val="-5.8986877566115794E-17"/>
            </c:manualLayout>
          </c:layout>
          <c:spPr>
            <a:noFill/>
            <a:ln>
              <a:noFill/>
            </a:ln>
            <a:effectLst/>
          </c:spPr>
          <c:txPr>
            <a:bodyPr rot="0" spcFirstLastPara="1" vertOverflow="overflow" horzOverflow="overflow" vert="horz" wrap="none" lIns="38100" tIns="19050" rIns="38100" bIns="19050" anchor="b" anchorCtr="0">
              <a:spAutoFit/>
            </a:bodyPr>
            <a:lstStyle/>
            <a:p>
              <a:pPr algn="ctr">
                <a:defRPr lang="en-US"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5"/>
        <c:spPr>
          <a:solidFill>
            <a:schemeClr val="accent6">
              <a:lumMod val="75000"/>
            </a:schemeClr>
          </a:solidFill>
          <a:ln>
            <a:noFill/>
          </a:ln>
          <a:effectLst>
            <a:outerShdw blurRad="57150" dist="19050" dir="5400000" algn="ctr" rotWithShape="0">
              <a:srgbClr val="000000">
                <a:alpha val="63000"/>
              </a:srgbClr>
            </a:outerShdw>
          </a:effectLst>
          <a:sp3d/>
        </c:spPr>
        <c:dLbl>
          <c:idx val="0"/>
          <c:layout>
            <c:manualLayout>
              <c:x val="4.149755136798651E-2"/>
              <c:y val="0"/>
            </c:manualLayout>
          </c:layout>
          <c:spPr>
            <a:noFill/>
            <a:ln>
              <a:noFill/>
            </a:ln>
            <a:effectLst/>
          </c:spPr>
          <c:txPr>
            <a:bodyPr rot="0" spcFirstLastPara="1" vertOverflow="overflow" horzOverflow="overflow" vert="horz" wrap="none" lIns="38100" tIns="19050" rIns="38100" bIns="19050" anchor="b" anchorCtr="0">
              <a:spAutoFit/>
            </a:bodyPr>
            <a:lstStyle/>
            <a:p>
              <a:pPr algn="ctr">
                <a:defRPr lang="en-US"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6"/>
        <c:spPr>
          <a:solidFill>
            <a:schemeClr val="accent6">
              <a:lumMod val="75000"/>
            </a:schemeClr>
          </a:solidFill>
          <a:ln>
            <a:noFill/>
          </a:ln>
          <a:effectLst>
            <a:outerShdw blurRad="57150" dist="19050" dir="5400000" algn="ctr" rotWithShape="0">
              <a:srgbClr val="000000">
                <a:alpha val="63000"/>
              </a:srgbClr>
            </a:outerShdw>
          </a:effectLst>
          <a:sp3d/>
        </c:spPr>
        <c:dLbl>
          <c:idx val="0"/>
          <c:layout>
            <c:manualLayout>
              <c:x val="4.1497551367986392E-2"/>
              <c:y val="-5.8986877566115794E-17"/>
            </c:manualLayout>
          </c:layout>
          <c:spPr>
            <a:noFill/>
            <a:ln>
              <a:noFill/>
            </a:ln>
            <a:effectLst/>
          </c:spPr>
          <c:txPr>
            <a:bodyPr rot="0" spcFirstLastPara="1" vertOverflow="overflow" horzOverflow="overflow" vert="horz" wrap="none" lIns="38100" tIns="19050" rIns="38100" bIns="19050" anchor="b" anchorCtr="0">
              <a:spAutoFit/>
            </a:bodyPr>
            <a:lstStyle/>
            <a:p>
              <a:pPr algn="ctr">
                <a:defRPr lang="en-US"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7"/>
        <c:spPr>
          <a:solidFill>
            <a:schemeClr val="accent6">
              <a:lumMod val="60000"/>
              <a:lumOff val="40000"/>
            </a:schemeClr>
          </a:solidFill>
          <a:ln>
            <a:noFill/>
          </a:ln>
          <a:effectLst>
            <a:outerShdw blurRad="57150" dist="19050" dir="5400000" algn="ctr" rotWithShape="0">
              <a:srgbClr val="000000">
                <a:alpha val="63000"/>
              </a:srgbClr>
            </a:outerShdw>
          </a:effectLst>
          <a:sp3d/>
        </c:spPr>
        <c:dLbl>
          <c:idx val="0"/>
          <c:layout>
            <c:manualLayout>
              <c:x val="4.1497551367986454E-2"/>
              <c:y val="0"/>
            </c:manualLayout>
          </c:layout>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lumMod val="60000"/>
              <a:lumOff val="40000"/>
            </a:schemeClr>
          </a:solidFill>
          <a:ln>
            <a:noFill/>
          </a:ln>
          <a:effectLst>
            <a:outerShdw blurRad="57150" dist="19050" dir="5400000" algn="ctr" rotWithShape="0">
              <a:srgbClr val="000000">
                <a:alpha val="63000"/>
              </a:srgbClr>
            </a:outerShdw>
          </a:effectLst>
          <a:sp3d/>
        </c:spPr>
        <c:dLbl>
          <c:idx val="0"/>
          <c:layout>
            <c:manualLayout>
              <c:x val="4.4689670703985412E-2"/>
              <c:y val="0"/>
            </c:manualLayout>
          </c:layout>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lumMod val="60000"/>
              <a:lumOff val="40000"/>
            </a:schemeClr>
          </a:solidFill>
          <a:ln>
            <a:noFill/>
          </a:ln>
          <a:effectLst>
            <a:outerShdw blurRad="57150" dist="19050" dir="5400000" algn="ctr" rotWithShape="0">
              <a:srgbClr val="000000">
                <a:alpha val="63000"/>
              </a:srgbClr>
            </a:outerShdw>
          </a:effectLst>
          <a:sp3d/>
        </c:spPr>
        <c:dLbl>
          <c:idx val="0"/>
          <c:layout>
            <c:manualLayout>
              <c:x val="5.1073909375983398E-2"/>
              <c:y val="0"/>
            </c:manualLayout>
          </c:layout>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12227375414347"/>
          <c:y val="0.18301360978526329"/>
          <c:w val="0.5606642939617672"/>
          <c:h val="0.66116752297854664"/>
        </c:manualLayout>
      </c:layout>
      <c:bar3DChart>
        <c:barDir val="col"/>
        <c:grouping val="clustered"/>
        <c:varyColors val="0"/>
        <c:ser>
          <c:idx val="0"/>
          <c:order val="0"/>
          <c:tx>
            <c:strRef>
              <c:f>'Pivot Tables'!$B$54</c:f>
              <c:strCache>
                <c:ptCount val="1"/>
                <c:pt idx="0">
                  <c:v>Max of Turnaround</c:v>
                </c:pt>
              </c:strCache>
            </c:strRef>
          </c:tx>
          <c:spPr>
            <a:solidFill>
              <a:schemeClr val="accent6">
                <a:lumMod val="50000"/>
              </a:schemeClr>
            </a:soli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Tables'!$A$55:$A$57</c:f>
              <c:strCache>
                <c:ptCount val="3"/>
                <c:pt idx="0">
                  <c:v>Broken Item</c:v>
                </c:pt>
                <c:pt idx="1">
                  <c:v>Undelivered</c:v>
                </c:pt>
                <c:pt idx="2">
                  <c:v>Wrong Item</c:v>
                </c:pt>
              </c:strCache>
            </c:strRef>
          </c:cat>
          <c:val>
            <c:numRef>
              <c:f>'Pivot Tables'!$B$55:$B$57</c:f>
              <c:numCache>
                <c:formatCode>General</c:formatCode>
                <c:ptCount val="3"/>
                <c:pt idx="0">
                  <c:v>10</c:v>
                </c:pt>
                <c:pt idx="1">
                  <c:v>10</c:v>
                </c:pt>
                <c:pt idx="2">
                  <c:v>10</c:v>
                </c:pt>
              </c:numCache>
            </c:numRef>
          </c:val>
          <c:extLst>
            <c:ext xmlns:c16="http://schemas.microsoft.com/office/drawing/2014/chart" uri="{C3380CC4-5D6E-409C-BE32-E72D297353CC}">
              <c16:uniqueId val="{00000003-4F1D-411F-970D-CA5A4D9EB503}"/>
            </c:ext>
          </c:extLst>
        </c:ser>
        <c:ser>
          <c:idx val="1"/>
          <c:order val="1"/>
          <c:tx>
            <c:strRef>
              <c:f>'Pivot Tables'!$C$54</c:f>
              <c:strCache>
                <c:ptCount val="1"/>
                <c:pt idx="0">
                  <c:v>Average of Turnaround</c:v>
                </c:pt>
              </c:strCache>
            </c:strRef>
          </c:tx>
          <c:spPr>
            <a:solidFill>
              <a:schemeClr val="accent6">
                <a:lumMod val="75000"/>
              </a:schemeClr>
            </a:solidFill>
            <a:ln>
              <a:noFill/>
            </a:ln>
            <a:effectLst>
              <a:outerShdw blurRad="57150" dist="19050" dir="5400000" algn="ctr" rotWithShape="0">
                <a:srgbClr val="000000">
                  <a:alpha val="63000"/>
                </a:srgbClr>
              </a:outerShdw>
            </a:effectLst>
            <a:sp3d/>
          </c:spPr>
          <c:invertIfNegative val="0"/>
          <c:dPt>
            <c:idx val="0"/>
            <c:invertIfNegative val="0"/>
            <c:bubble3D val="0"/>
            <c:spPr>
              <a:solidFill>
                <a:schemeClr val="accent6">
                  <a:lumMod val="75000"/>
                </a:schemeClr>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4F1D-411F-970D-CA5A4D9EB503}"/>
              </c:ext>
            </c:extLst>
          </c:dPt>
          <c:dPt>
            <c:idx val="1"/>
            <c:invertIfNegative val="0"/>
            <c:bubble3D val="0"/>
            <c:spPr>
              <a:solidFill>
                <a:schemeClr val="accent6">
                  <a:lumMod val="75000"/>
                </a:schemeClr>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8-4F1D-411F-970D-CA5A4D9EB503}"/>
              </c:ext>
            </c:extLst>
          </c:dPt>
          <c:dPt>
            <c:idx val="2"/>
            <c:invertIfNegative val="0"/>
            <c:bubble3D val="0"/>
            <c:spPr>
              <a:solidFill>
                <a:schemeClr val="accent6">
                  <a:lumMod val="75000"/>
                </a:schemeClr>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4F1D-411F-970D-CA5A4D9EB503}"/>
              </c:ext>
            </c:extLst>
          </c:dPt>
          <c:dLbls>
            <c:dLbl>
              <c:idx val="0"/>
              <c:layout>
                <c:manualLayout>
                  <c:x val="3.8305432031987517E-2"/>
                  <c:y val="-5.8986877566115794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4F1D-411F-970D-CA5A4D9EB503}"/>
                </c:ext>
              </c:extLst>
            </c:dLbl>
            <c:dLbl>
              <c:idx val="1"/>
              <c:layout>
                <c:manualLayout>
                  <c:x val="4.149755136798651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4F1D-411F-970D-CA5A4D9EB503}"/>
                </c:ext>
              </c:extLst>
            </c:dLbl>
            <c:dLbl>
              <c:idx val="2"/>
              <c:layout>
                <c:manualLayout>
                  <c:x val="4.1497551367986392E-2"/>
                  <c:y val="-5.8986877566115794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4F1D-411F-970D-CA5A4D9EB503}"/>
                </c:ext>
              </c:extLst>
            </c:dLbl>
            <c:spPr>
              <a:noFill/>
              <a:ln>
                <a:noFill/>
              </a:ln>
              <a:effectLst/>
            </c:spPr>
            <c:txPr>
              <a:bodyPr rot="0" spcFirstLastPara="1" vertOverflow="overflow" horzOverflow="overflow" vert="horz" wrap="none" lIns="38100" tIns="19050" rIns="38100" bIns="19050" anchor="b" anchorCtr="0">
                <a:spAutoFit/>
              </a:bodyPr>
              <a:lstStyle/>
              <a:p>
                <a:pPr algn="ctr">
                  <a:defRPr lang="en-US"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0"/>
              </c:ext>
            </c:extLst>
          </c:dLbls>
          <c:cat>
            <c:strRef>
              <c:f>'Pivot Tables'!$A$55:$A$57</c:f>
              <c:strCache>
                <c:ptCount val="3"/>
                <c:pt idx="0">
                  <c:v>Broken Item</c:v>
                </c:pt>
                <c:pt idx="1">
                  <c:v>Undelivered</c:v>
                </c:pt>
                <c:pt idx="2">
                  <c:v>Wrong Item</c:v>
                </c:pt>
              </c:strCache>
            </c:strRef>
          </c:cat>
          <c:val>
            <c:numRef>
              <c:f>'Pivot Tables'!$C$55:$C$57</c:f>
              <c:numCache>
                <c:formatCode>0.00</c:formatCode>
                <c:ptCount val="3"/>
                <c:pt idx="0">
                  <c:v>6.5663716814159292</c:v>
                </c:pt>
                <c:pt idx="1">
                  <c:v>6.7884615384615383</c:v>
                </c:pt>
                <c:pt idx="2">
                  <c:v>6.8157894736842106</c:v>
                </c:pt>
              </c:numCache>
            </c:numRef>
          </c:val>
          <c:extLst>
            <c:ext xmlns:c16="http://schemas.microsoft.com/office/drawing/2014/chart" uri="{C3380CC4-5D6E-409C-BE32-E72D297353CC}">
              <c16:uniqueId val="{00000004-4F1D-411F-970D-CA5A4D9EB503}"/>
            </c:ext>
          </c:extLst>
        </c:ser>
        <c:ser>
          <c:idx val="2"/>
          <c:order val="2"/>
          <c:tx>
            <c:strRef>
              <c:f>'Pivot Tables'!$D$54</c:f>
              <c:strCache>
                <c:ptCount val="1"/>
                <c:pt idx="0">
                  <c:v>Min of Turnaround</c:v>
                </c:pt>
              </c:strCache>
            </c:strRef>
          </c:tx>
          <c:spPr>
            <a:solidFill>
              <a:schemeClr val="accent6">
                <a:lumMod val="60000"/>
                <a:lumOff val="40000"/>
              </a:schemeClr>
            </a:solidFill>
            <a:ln>
              <a:noFill/>
            </a:ln>
            <a:effectLst>
              <a:outerShdw blurRad="57150" dist="19050" dir="5400000" algn="ctr" rotWithShape="0">
                <a:srgbClr val="000000">
                  <a:alpha val="63000"/>
                </a:srgbClr>
              </a:outerShdw>
            </a:effectLst>
            <a:sp3d/>
          </c:spPr>
          <c:invertIfNegative val="0"/>
          <c:dPt>
            <c:idx val="0"/>
            <c:invertIfNegative val="0"/>
            <c:bubble3D val="0"/>
            <c:spPr>
              <a:solidFill>
                <a:schemeClr val="accent6">
                  <a:lumMod val="60000"/>
                  <a:lumOff val="40000"/>
                </a:schemeClr>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C-4F1D-411F-970D-CA5A4D9EB503}"/>
              </c:ext>
            </c:extLst>
          </c:dPt>
          <c:dPt>
            <c:idx val="1"/>
            <c:invertIfNegative val="0"/>
            <c:bubble3D val="0"/>
            <c:spPr>
              <a:solidFill>
                <a:schemeClr val="accent6">
                  <a:lumMod val="60000"/>
                  <a:lumOff val="40000"/>
                </a:schemeClr>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4F1D-411F-970D-CA5A4D9EB503}"/>
              </c:ext>
            </c:extLst>
          </c:dPt>
          <c:dPt>
            <c:idx val="2"/>
            <c:invertIfNegative val="0"/>
            <c:bubble3D val="0"/>
            <c:spPr>
              <a:solidFill>
                <a:schemeClr val="accent6">
                  <a:lumMod val="60000"/>
                  <a:lumOff val="40000"/>
                </a:schemeClr>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A-4F1D-411F-970D-CA5A4D9EB503}"/>
              </c:ext>
            </c:extLst>
          </c:dPt>
          <c:dLbls>
            <c:dLbl>
              <c:idx val="0"/>
              <c:layout>
                <c:manualLayout>
                  <c:x val="4.1497551367986454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4F1D-411F-970D-CA5A4D9EB503}"/>
                </c:ext>
              </c:extLst>
            </c:dLbl>
            <c:dLbl>
              <c:idx val="1"/>
              <c:layout>
                <c:manualLayout>
                  <c:x val="4.4689670703985412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4F1D-411F-970D-CA5A4D9EB503}"/>
                </c:ext>
              </c:extLst>
            </c:dLbl>
            <c:dLbl>
              <c:idx val="2"/>
              <c:layout>
                <c:manualLayout>
                  <c:x val="5.1073909375983398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4F1D-411F-970D-CA5A4D9EB503}"/>
                </c:ext>
              </c:extLst>
            </c:dLbl>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Tables'!$A$55:$A$57</c:f>
              <c:strCache>
                <c:ptCount val="3"/>
                <c:pt idx="0">
                  <c:v>Broken Item</c:v>
                </c:pt>
                <c:pt idx="1">
                  <c:v>Undelivered</c:v>
                </c:pt>
                <c:pt idx="2">
                  <c:v>Wrong Item</c:v>
                </c:pt>
              </c:strCache>
            </c:strRef>
          </c:cat>
          <c:val>
            <c:numRef>
              <c:f>'Pivot Tables'!$D$55:$D$57</c:f>
              <c:numCache>
                <c:formatCode>General</c:formatCode>
                <c:ptCount val="3"/>
                <c:pt idx="0">
                  <c:v>3</c:v>
                </c:pt>
                <c:pt idx="1">
                  <c:v>3</c:v>
                </c:pt>
                <c:pt idx="2">
                  <c:v>3</c:v>
                </c:pt>
              </c:numCache>
            </c:numRef>
          </c:val>
          <c:extLst>
            <c:ext xmlns:c16="http://schemas.microsoft.com/office/drawing/2014/chart" uri="{C3380CC4-5D6E-409C-BE32-E72D297353CC}">
              <c16:uniqueId val="{00000005-4F1D-411F-970D-CA5A4D9EB503}"/>
            </c:ext>
          </c:extLst>
        </c:ser>
        <c:dLbls>
          <c:showLegendKey val="0"/>
          <c:showVal val="1"/>
          <c:showCatName val="0"/>
          <c:showSerName val="0"/>
          <c:showPercent val="0"/>
          <c:showBubbleSize val="0"/>
        </c:dLbls>
        <c:gapWidth val="150"/>
        <c:shape val="box"/>
        <c:axId val="126790079"/>
        <c:axId val="126779263"/>
        <c:axId val="0"/>
      </c:bar3DChart>
      <c:catAx>
        <c:axId val="12679007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26779263"/>
        <c:crosses val="autoZero"/>
        <c:auto val="1"/>
        <c:lblAlgn val="ctr"/>
        <c:lblOffset val="100"/>
        <c:noMultiLvlLbl val="0"/>
      </c:catAx>
      <c:valAx>
        <c:axId val="126779263"/>
        <c:scaling>
          <c:orientation val="minMax"/>
          <c:max val="15"/>
          <c:min val="1"/>
        </c:scaling>
        <c:delete val="0"/>
        <c:axPos val="l"/>
        <c:majorGridlines>
          <c:spPr>
            <a:ln w="9525" cap="flat" cmpd="sng" algn="ctr">
              <a:solidFill>
                <a:schemeClr val="bg2">
                  <a:lumMod val="6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26790079"/>
        <c:crosses val="autoZero"/>
        <c:crossBetween val="between"/>
        <c:majorUnit val="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jpe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10.svg"/><Relationship Id="rId3" Type="http://schemas.openxmlformats.org/officeDocument/2006/relationships/image" Target="../media/image5.png"/><Relationship Id="rId7" Type="http://schemas.openxmlformats.org/officeDocument/2006/relationships/chart" Target="../charts/chart6.xml"/><Relationship Id="rId12" Type="http://schemas.openxmlformats.org/officeDocument/2006/relationships/image" Target="../media/image9.png"/><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8.svg"/><Relationship Id="rId11" Type="http://schemas.openxmlformats.org/officeDocument/2006/relationships/chart" Target="../charts/chart10.xml"/><Relationship Id="rId5" Type="http://schemas.openxmlformats.org/officeDocument/2006/relationships/image" Target="../media/image7.png"/><Relationship Id="rId15" Type="http://schemas.openxmlformats.org/officeDocument/2006/relationships/image" Target="../media/image12.svg"/><Relationship Id="rId10" Type="http://schemas.openxmlformats.org/officeDocument/2006/relationships/chart" Target="../charts/chart9.xml"/><Relationship Id="rId4" Type="http://schemas.openxmlformats.org/officeDocument/2006/relationships/image" Target="../media/image6.svg"/><Relationship Id="rId9" Type="http://schemas.openxmlformats.org/officeDocument/2006/relationships/chart" Target="../charts/chart8.xml"/><Relationship Id="rId1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5</xdr:col>
      <xdr:colOff>693420</xdr:colOff>
      <xdr:row>4</xdr:row>
      <xdr:rowOff>45720</xdr:rowOff>
    </xdr:from>
    <xdr:to>
      <xdr:col>10</xdr:col>
      <xdr:colOff>129540</xdr:colOff>
      <xdr:row>18</xdr:row>
      <xdr:rowOff>114300</xdr:rowOff>
    </xdr:to>
    <xdr:grpSp>
      <xdr:nvGrpSpPr>
        <xdr:cNvPr id="10" name="Group 9">
          <a:extLst>
            <a:ext uri="{FF2B5EF4-FFF2-40B4-BE49-F238E27FC236}">
              <a16:creationId xmlns:a16="http://schemas.microsoft.com/office/drawing/2014/main" id="{5CA1AB24-4E03-4714-AD0C-87A20925E504}"/>
            </a:ext>
          </a:extLst>
        </xdr:cNvPr>
        <xdr:cNvGrpSpPr/>
      </xdr:nvGrpSpPr>
      <xdr:grpSpPr>
        <a:xfrm>
          <a:off x="5486400" y="777240"/>
          <a:ext cx="3223260" cy="2628900"/>
          <a:chOff x="1880075" y="2912694"/>
          <a:chExt cx="4645601" cy="2477288"/>
        </a:xfrm>
      </xdr:grpSpPr>
      <xdr:pic>
        <xdr:nvPicPr>
          <xdr:cNvPr id="11" name="Picture 10">
            <a:extLst>
              <a:ext uri="{FF2B5EF4-FFF2-40B4-BE49-F238E27FC236}">
                <a16:creationId xmlns:a16="http://schemas.microsoft.com/office/drawing/2014/main" id="{3460E8C9-B67A-F206-86AF-BD4A063706E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80075" y="2912694"/>
            <a:ext cx="3945308" cy="2477288"/>
          </a:xfrm>
          <a:prstGeom prst="rect">
            <a:avLst/>
          </a:prstGeom>
        </xdr:spPr>
      </xdr:pic>
      <xdr:sp macro="" textlink="">
        <xdr:nvSpPr>
          <xdr:cNvPr id="12" name="TextBox 11">
            <a:extLst>
              <a:ext uri="{FF2B5EF4-FFF2-40B4-BE49-F238E27FC236}">
                <a16:creationId xmlns:a16="http://schemas.microsoft.com/office/drawing/2014/main" id="{DC0C7C49-F067-2CFA-BFC0-76B1F3657C5A}"/>
              </a:ext>
            </a:extLst>
          </xdr:cNvPr>
          <xdr:cNvSpPr txBox="1"/>
        </xdr:nvSpPr>
        <xdr:spPr>
          <a:xfrm>
            <a:off x="2015383" y="3396952"/>
            <a:ext cx="733514" cy="306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#E8C382</a:t>
            </a:r>
          </a:p>
        </xdr:txBody>
      </xdr:sp>
      <xdr:sp macro="" textlink="">
        <xdr:nvSpPr>
          <xdr:cNvPr id="13" name="TextBox 12">
            <a:extLst>
              <a:ext uri="{FF2B5EF4-FFF2-40B4-BE49-F238E27FC236}">
                <a16:creationId xmlns:a16="http://schemas.microsoft.com/office/drawing/2014/main" id="{ACA9BC34-24CC-C6A3-9242-8161F9353AFD}"/>
              </a:ext>
            </a:extLst>
          </xdr:cNvPr>
          <xdr:cNvSpPr txBox="1"/>
        </xdr:nvSpPr>
        <xdr:spPr>
          <a:xfrm>
            <a:off x="2727533" y="3724544"/>
            <a:ext cx="733514" cy="306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#B39D69</a:t>
            </a:r>
          </a:p>
        </xdr:txBody>
      </xdr:sp>
      <xdr:sp macro="" textlink="">
        <xdr:nvSpPr>
          <xdr:cNvPr id="14" name="TextBox 13">
            <a:extLst>
              <a:ext uri="{FF2B5EF4-FFF2-40B4-BE49-F238E27FC236}">
                <a16:creationId xmlns:a16="http://schemas.microsoft.com/office/drawing/2014/main" id="{BEBC9448-C947-A12E-4D5F-44973EF42086}"/>
              </a:ext>
            </a:extLst>
          </xdr:cNvPr>
          <xdr:cNvSpPr txBox="1"/>
        </xdr:nvSpPr>
        <xdr:spPr>
          <a:xfrm>
            <a:off x="3446804" y="4080618"/>
            <a:ext cx="733514" cy="306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#A86B4C</a:t>
            </a:r>
          </a:p>
        </xdr:txBody>
      </xdr:sp>
      <xdr:sp macro="" textlink="">
        <xdr:nvSpPr>
          <xdr:cNvPr id="15" name="TextBox 14">
            <a:extLst>
              <a:ext uri="{FF2B5EF4-FFF2-40B4-BE49-F238E27FC236}">
                <a16:creationId xmlns:a16="http://schemas.microsoft.com/office/drawing/2014/main" id="{1A9EB747-F5B1-F3E0-1235-26D22772A9BD}"/>
              </a:ext>
            </a:extLst>
          </xdr:cNvPr>
          <xdr:cNvSpPr txBox="1"/>
        </xdr:nvSpPr>
        <xdr:spPr>
          <a:xfrm>
            <a:off x="4230169" y="4422450"/>
            <a:ext cx="733514" cy="306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#7D1A0C</a:t>
            </a:r>
          </a:p>
        </xdr:txBody>
      </xdr:sp>
      <xdr:sp macro="" textlink="">
        <xdr:nvSpPr>
          <xdr:cNvPr id="16" name="TextBox 15">
            <a:extLst>
              <a:ext uri="{FF2B5EF4-FFF2-40B4-BE49-F238E27FC236}">
                <a16:creationId xmlns:a16="http://schemas.microsoft.com/office/drawing/2014/main" id="{012986D1-F40A-81D4-7F42-326884D2414D}"/>
              </a:ext>
            </a:extLst>
          </xdr:cNvPr>
          <xdr:cNvSpPr txBox="1"/>
        </xdr:nvSpPr>
        <xdr:spPr>
          <a:xfrm>
            <a:off x="4899590" y="4251532"/>
            <a:ext cx="1626086" cy="5286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1100" b="0" i="0" baseline="0">
                <a:solidFill>
                  <a:schemeClr val="bg2"/>
                </a:solidFill>
                <a:effectLst/>
                <a:latin typeface="+mn-lt"/>
                <a:ea typeface="+mn-ea"/>
                <a:cs typeface="+mn-cs"/>
              </a:rPr>
              <a:t>#340A0B</a:t>
            </a:r>
            <a:endParaRPr lang="en-US">
              <a:solidFill>
                <a:schemeClr val="bg2"/>
              </a:solidFill>
              <a:effectLst/>
            </a:endParaRPr>
          </a:p>
        </xdr:txBody>
      </xdr:sp>
    </xdr:grpSp>
    <xdr:clientData/>
  </xdr:twoCellAnchor>
  <xdr:twoCellAnchor editAs="oneCell">
    <xdr:from>
      <xdr:col>0</xdr:col>
      <xdr:colOff>144780</xdr:colOff>
      <xdr:row>14</xdr:row>
      <xdr:rowOff>68580</xdr:rowOff>
    </xdr:from>
    <xdr:to>
      <xdr:col>3</xdr:col>
      <xdr:colOff>426720</xdr:colOff>
      <xdr:row>21</xdr:row>
      <xdr:rowOff>160020</xdr:rowOff>
    </xdr:to>
    <mc:AlternateContent xmlns:mc="http://schemas.openxmlformats.org/markup-compatibility/2006" xmlns:tsle="http://schemas.microsoft.com/office/drawing/2012/timeslicer">
      <mc:Choice Requires="tsle">
        <xdr:graphicFrame macro="">
          <xdr:nvGraphicFramePr>
            <xdr:cNvPr id="31" name="Returned Date">
              <a:extLst>
                <a:ext uri="{FF2B5EF4-FFF2-40B4-BE49-F238E27FC236}">
                  <a16:creationId xmlns:a16="http://schemas.microsoft.com/office/drawing/2014/main" id="{779D35E8-1C49-61C1-602D-5418D3BC211F}"/>
                </a:ext>
              </a:extLst>
            </xdr:cNvPr>
            <xdr:cNvGraphicFramePr/>
          </xdr:nvGraphicFramePr>
          <xdr:xfrm>
            <a:off x="0" y="0"/>
            <a:ext cx="0" cy="0"/>
          </xdr:xfrm>
          <a:graphic>
            <a:graphicData uri="http://schemas.microsoft.com/office/drawing/2012/timeslicer">
              <tsle:timeslicer name="Returned Date"/>
            </a:graphicData>
          </a:graphic>
        </xdr:graphicFrame>
      </mc:Choice>
      <mc:Fallback xmlns="">
        <xdr:sp macro="" textlink="">
          <xdr:nvSpPr>
            <xdr:cNvPr id="0" name=""/>
            <xdr:cNvSpPr>
              <a:spLocks noTextEdit="1"/>
            </xdr:cNvSpPr>
          </xdr:nvSpPr>
          <xdr:spPr>
            <a:xfrm>
              <a:off x="144780" y="2628900"/>
              <a:ext cx="333756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5</xdr:col>
      <xdr:colOff>160020</xdr:colOff>
      <xdr:row>24</xdr:row>
      <xdr:rowOff>167640</xdr:rowOff>
    </xdr:from>
    <xdr:to>
      <xdr:col>10</xdr:col>
      <xdr:colOff>0</xdr:colOff>
      <xdr:row>37</xdr:row>
      <xdr:rowOff>167640</xdr:rowOff>
    </xdr:to>
    <xdr:graphicFrame macro="">
      <xdr:nvGraphicFramePr>
        <xdr:cNvPr id="2" name="Chart 1">
          <a:extLst>
            <a:ext uri="{FF2B5EF4-FFF2-40B4-BE49-F238E27FC236}">
              <a16:creationId xmlns:a16="http://schemas.microsoft.com/office/drawing/2014/main" id="{A908D99B-8724-B593-92C5-3C51965C62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906780</xdr:colOff>
      <xdr:row>14</xdr:row>
      <xdr:rowOff>7620</xdr:rowOff>
    </xdr:from>
    <xdr:to>
      <xdr:col>12</xdr:col>
      <xdr:colOff>144780</xdr:colOff>
      <xdr:row>27</xdr:row>
      <xdr:rowOff>97155</xdr:rowOff>
    </xdr:to>
    <mc:AlternateContent xmlns:mc="http://schemas.openxmlformats.org/markup-compatibility/2006" xmlns:a14="http://schemas.microsoft.com/office/drawing/2010/main">
      <mc:Choice Requires="a14">
        <xdr:graphicFrame macro="">
          <xdr:nvGraphicFramePr>
            <xdr:cNvPr id="3" name="Issue">
              <a:extLst>
                <a:ext uri="{FF2B5EF4-FFF2-40B4-BE49-F238E27FC236}">
                  <a16:creationId xmlns:a16="http://schemas.microsoft.com/office/drawing/2014/main" id="{D4ECE036-6718-C172-BC5F-60B2875B37E4}"/>
                </a:ext>
              </a:extLst>
            </xdr:cNvPr>
            <xdr:cNvGraphicFramePr/>
          </xdr:nvGraphicFramePr>
          <xdr:xfrm>
            <a:off x="0" y="0"/>
            <a:ext cx="0" cy="0"/>
          </xdr:xfrm>
          <a:graphic>
            <a:graphicData uri="http://schemas.microsoft.com/office/drawing/2010/slicer">
              <sle:slicer xmlns:sle="http://schemas.microsoft.com/office/drawing/2010/slicer" name="Issue"/>
            </a:graphicData>
          </a:graphic>
        </xdr:graphicFrame>
      </mc:Choice>
      <mc:Fallback xmlns="">
        <xdr:sp macro="" textlink="">
          <xdr:nvSpPr>
            <xdr:cNvPr id="0" name=""/>
            <xdr:cNvSpPr>
              <a:spLocks noTextEdit="1"/>
            </xdr:cNvSpPr>
          </xdr:nvSpPr>
          <xdr:spPr>
            <a:xfrm>
              <a:off x="10416540" y="25679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167640</xdr:colOff>
      <xdr:row>38</xdr:row>
      <xdr:rowOff>83820</xdr:rowOff>
    </xdr:from>
    <xdr:to>
      <xdr:col>8</xdr:col>
      <xdr:colOff>609600</xdr:colOff>
      <xdr:row>48</xdr:row>
      <xdr:rowOff>60960</xdr:rowOff>
    </xdr:to>
    <xdr:graphicFrame macro="">
      <xdr:nvGraphicFramePr>
        <xdr:cNvPr id="17" name="Chart 16">
          <a:extLst>
            <a:ext uri="{FF2B5EF4-FFF2-40B4-BE49-F238E27FC236}">
              <a16:creationId xmlns:a16="http://schemas.microsoft.com/office/drawing/2014/main" id="{96DCC1FC-736D-9E1A-0C2C-74078CB712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xdr:col>
      <xdr:colOff>251460</xdr:colOff>
      <xdr:row>36</xdr:row>
      <xdr:rowOff>167640</xdr:rowOff>
    </xdr:from>
    <xdr:to>
      <xdr:col>11</xdr:col>
      <xdr:colOff>304800</xdr:colOff>
      <xdr:row>50</xdr:row>
      <xdr:rowOff>74295</xdr:rowOff>
    </xdr:to>
    <mc:AlternateContent xmlns:mc="http://schemas.openxmlformats.org/markup-compatibility/2006" xmlns:a14="http://schemas.microsoft.com/office/drawing/2010/main">
      <mc:Choice Requires="a14">
        <xdr:graphicFrame macro="">
          <xdr:nvGraphicFramePr>
            <xdr:cNvPr id="18" name="Action">
              <a:extLst>
                <a:ext uri="{FF2B5EF4-FFF2-40B4-BE49-F238E27FC236}">
                  <a16:creationId xmlns:a16="http://schemas.microsoft.com/office/drawing/2014/main" id="{0090800E-1A2A-2921-6171-D121D7B78356}"/>
                </a:ext>
              </a:extLst>
            </xdr:cNvPr>
            <xdr:cNvGraphicFramePr/>
          </xdr:nvGraphicFramePr>
          <xdr:xfrm>
            <a:off x="0" y="0"/>
            <a:ext cx="0" cy="0"/>
          </xdr:xfrm>
          <a:graphic>
            <a:graphicData uri="http://schemas.microsoft.com/office/drawing/2010/slicer">
              <sle:slicer xmlns:sle="http://schemas.microsoft.com/office/drawing/2010/slicer" name="Action"/>
            </a:graphicData>
          </a:graphic>
        </xdr:graphicFrame>
      </mc:Choice>
      <mc:Fallback xmlns="">
        <xdr:sp macro="" textlink="">
          <xdr:nvSpPr>
            <xdr:cNvPr id="0" name=""/>
            <xdr:cNvSpPr>
              <a:spLocks noTextEdit="1"/>
            </xdr:cNvSpPr>
          </xdr:nvSpPr>
          <xdr:spPr>
            <a:xfrm>
              <a:off x="9022080" y="67589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396240</xdr:colOff>
      <xdr:row>25</xdr:row>
      <xdr:rowOff>68580</xdr:rowOff>
    </xdr:from>
    <xdr:to>
      <xdr:col>16</xdr:col>
      <xdr:colOff>381000</xdr:colOff>
      <xdr:row>40</xdr:row>
      <xdr:rowOff>60960</xdr:rowOff>
    </xdr:to>
    <xdr:graphicFrame macro="">
      <xdr:nvGraphicFramePr>
        <xdr:cNvPr id="23" name="Chart 22">
          <a:extLst>
            <a:ext uri="{FF2B5EF4-FFF2-40B4-BE49-F238E27FC236}">
              <a16:creationId xmlns:a16="http://schemas.microsoft.com/office/drawing/2014/main" id="{DAF4E72E-E432-886C-36F6-5A56581857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464820</xdr:colOff>
      <xdr:row>0</xdr:row>
      <xdr:rowOff>175260</xdr:rowOff>
    </xdr:from>
    <xdr:to>
      <xdr:col>10</xdr:col>
      <xdr:colOff>640080</xdr:colOff>
      <xdr:row>18</xdr:row>
      <xdr:rowOff>175260</xdr:rowOff>
    </xdr:to>
    <xdr:graphicFrame macro="">
      <xdr:nvGraphicFramePr>
        <xdr:cNvPr id="8" name="Chart 7">
          <a:extLst>
            <a:ext uri="{FF2B5EF4-FFF2-40B4-BE49-F238E27FC236}">
              <a16:creationId xmlns:a16="http://schemas.microsoft.com/office/drawing/2014/main" id="{91D2B32F-A3A1-2EF9-B274-C82AA6107C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320040</xdr:colOff>
      <xdr:row>50</xdr:row>
      <xdr:rowOff>121920</xdr:rowOff>
    </xdr:from>
    <xdr:to>
      <xdr:col>11</xdr:col>
      <xdr:colOff>815340</xdr:colOff>
      <xdr:row>65</xdr:row>
      <xdr:rowOff>121920</xdr:rowOff>
    </xdr:to>
    <xdr:graphicFrame macro="">
      <xdr:nvGraphicFramePr>
        <xdr:cNvPr id="24" name="Chart 23">
          <a:extLst>
            <a:ext uri="{FF2B5EF4-FFF2-40B4-BE49-F238E27FC236}">
              <a16:creationId xmlns:a16="http://schemas.microsoft.com/office/drawing/2014/main" id="{FF7099D9-39C2-0C4F-8F23-322F93AE4C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374603</xdr:colOff>
      <xdr:row>3</xdr:row>
      <xdr:rowOff>174210</xdr:rowOff>
    </xdr:from>
    <xdr:to>
      <xdr:col>15</xdr:col>
      <xdr:colOff>214583</xdr:colOff>
      <xdr:row>9</xdr:row>
      <xdr:rowOff>16967</xdr:rowOff>
    </xdr:to>
    <xdr:grpSp>
      <xdr:nvGrpSpPr>
        <xdr:cNvPr id="42" name="Group 41">
          <a:extLst>
            <a:ext uri="{FF2B5EF4-FFF2-40B4-BE49-F238E27FC236}">
              <a16:creationId xmlns:a16="http://schemas.microsoft.com/office/drawing/2014/main" id="{4FB7F52D-58E3-2785-886E-FE3C0D082D79}"/>
            </a:ext>
          </a:extLst>
        </xdr:cNvPr>
        <xdr:cNvGrpSpPr/>
      </xdr:nvGrpSpPr>
      <xdr:grpSpPr>
        <a:xfrm>
          <a:off x="5251403" y="722850"/>
          <a:ext cx="4145280" cy="940037"/>
          <a:chOff x="5936566" y="213085"/>
          <a:chExt cx="4157980" cy="937432"/>
        </a:xfrm>
      </xdr:grpSpPr>
      <xdr:sp macro="" textlink="">
        <xdr:nvSpPr>
          <xdr:cNvPr id="34" name="Rectangle: Rounded Corners 33">
            <a:extLst>
              <a:ext uri="{FF2B5EF4-FFF2-40B4-BE49-F238E27FC236}">
                <a16:creationId xmlns:a16="http://schemas.microsoft.com/office/drawing/2014/main" id="{248FD1B0-7DEF-4E47-9B36-63C3F3591DEF}"/>
              </a:ext>
            </a:extLst>
          </xdr:cNvPr>
          <xdr:cNvSpPr/>
        </xdr:nvSpPr>
        <xdr:spPr>
          <a:xfrm>
            <a:off x="5978038" y="213085"/>
            <a:ext cx="4026019" cy="937432"/>
          </a:xfrm>
          <a:prstGeom prst="roundRect">
            <a:avLst>
              <a:gd name="adj" fmla="val 5039"/>
            </a:avLst>
          </a:prstGeom>
          <a:solidFill>
            <a:srgbClr val="340A0B">
              <a:alpha val="1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TextBox 10">
            <a:extLst>
              <a:ext uri="{FF2B5EF4-FFF2-40B4-BE49-F238E27FC236}">
                <a16:creationId xmlns:a16="http://schemas.microsoft.com/office/drawing/2014/main" id="{994C625F-81F3-A551-2E00-94A7E08C8702}"/>
              </a:ext>
            </a:extLst>
          </xdr:cNvPr>
          <xdr:cNvSpPr txBox="1"/>
        </xdr:nvSpPr>
        <xdr:spPr>
          <a:xfrm>
            <a:off x="5936566" y="289039"/>
            <a:ext cx="4157980" cy="531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500" b="0" i="0" u="none" strike="noStrike" kern="1200" baseline="0">
                <a:solidFill>
                  <a:schemeClr val="tx1"/>
                </a:solidFill>
                <a:latin typeface="+mj-lt"/>
                <a:ea typeface="+mn-ea"/>
                <a:cs typeface="+mn-cs"/>
              </a:rPr>
              <a:t>Delivery</a:t>
            </a:r>
            <a:r>
              <a:rPr lang="en-US" sz="2500">
                <a:solidFill>
                  <a:schemeClr val="tx1"/>
                </a:solidFill>
                <a:effectLst>
                  <a:glow>
                    <a:schemeClr val="bg1"/>
                  </a:glow>
                </a:effectLst>
                <a:latin typeface="+mj-lt"/>
                <a:cs typeface="Arial" panose="020B0604020202020204" pitchFamily="34" charset="0"/>
              </a:rPr>
              <a:t> </a:t>
            </a:r>
            <a:r>
              <a:rPr lang="en-US" sz="2500" b="0" i="0" u="none" strike="noStrike" kern="1200" baseline="0">
                <a:solidFill>
                  <a:schemeClr val="tx1"/>
                </a:solidFill>
                <a:latin typeface="+mj-lt"/>
                <a:ea typeface="+mn-ea"/>
                <a:cs typeface="+mn-cs"/>
              </a:rPr>
              <a:t>Transactions</a:t>
            </a:r>
            <a:r>
              <a:rPr lang="en-US" sz="2500" baseline="0">
                <a:solidFill>
                  <a:schemeClr val="tx1"/>
                </a:solidFill>
                <a:effectLst>
                  <a:glow>
                    <a:schemeClr val="bg1"/>
                  </a:glow>
                </a:effectLst>
                <a:latin typeface="+mj-lt"/>
                <a:cs typeface="Arial" panose="020B0604020202020204" pitchFamily="34" charset="0"/>
              </a:rPr>
              <a:t> </a:t>
            </a:r>
            <a:r>
              <a:rPr lang="en-US" sz="2500" b="0" i="0" u="none" strike="noStrike" kern="1200" baseline="0">
                <a:solidFill>
                  <a:schemeClr val="tx1"/>
                </a:solidFill>
                <a:latin typeface="+mj-lt"/>
                <a:ea typeface="+mn-ea"/>
                <a:cs typeface="+mn-cs"/>
              </a:rPr>
              <a:t>in</a:t>
            </a:r>
            <a:r>
              <a:rPr lang="en-US" sz="2500" baseline="0">
                <a:solidFill>
                  <a:schemeClr val="tx1"/>
                </a:solidFill>
                <a:effectLst>
                  <a:glow>
                    <a:schemeClr val="bg1"/>
                  </a:glow>
                </a:effectLst>
                <a:latin typeface="+mj-lt"/>
                <a:cs typeface="Arial" panose="020B0604020202020204" pitchFamily="34" charset="0"/>
              </a:rPr>
              <a:t> </a:t>
            </a:r>
            <a:r>
              <a:rPr lang="en-US" sz="2500" b="0" i="0" u="none" strike="noStrike" kern="1200" baseline="0">
                <a:solidFill>
                  <a:schemeClr val="tx1"/>
                </a:solidFill>
                <a:latin typeface="+mj-lt"/>
                <a:ea typeface="+mn-ea"/>
                <a:cs typeface="+mn-cs"/>
              </a:rPr>
              <a:t>2021</a:t>
            </a:r>
          </a:p>
        </xdr:txBody>
      </xdr:sp>
      <xdr:cxnSp macro="">
        <xdr:nvCxnSpPr>
          <xdr:cNvPr id="13" name="Straight Connector 12">
            <a:extLst>
              <a:ext uri="{FF2B5EF4-FFF2-40B4-BE49-F238E27FC236}">
                <a16:creationId xmlns:a16="http://schemas.microsoft.com/office/drawing/2014/main" id="{3FB71825-2414-35C5-0008-D1EDA1FEC1A0}"/>
              </a:ext>
            </a:extLst>
          </xdr:cNvPr>
          <xdr:cNvCxnSpPr/>
        </xdr:nvCxnSpPr>
        <xdr:spPr>
          <a:xfrm>
            <a:off x="6129172" y="703750"/>
            <a:ext cx="3767254" cy="3347"/>
          </a:xfrm>
          <a:prstGeom prst="line">
            <a:avLst/>
          </a:prstGeom>
          <a:ln w="12700">
            <a:solidFill>
              <a:srgbClr val="A86B4C"/>
            </a:solidFill>
          </a:ln>
        </xdr:spPr>
        <xdr:style>
          <a:lnRef idx="1">
            <a:schemeClr val="accent1"/>
          </a:lnRef>
          <a:fillRef idx="0">
            <a:schemeClr val="accent1"/>
          </a:fillRef>
          <a:effectRef idx="0">
            <a:schemeClr val="accent1"/>
          </a:effectRef>
          <a:fontRef idx="minor">
            <a:schemeClr val="tx1"/>
          </a:fontRef>
        </xdr:style>
      </xdr:cxnSp>
      <xdr:sp macro="" textlink="">
        <xdr:nvSpPr>
          <xdr:cNvPr id="16" name="TextBox 15">
            <a:extLst>
              <a:ext uri="{FF2B5EF4-FFF2-40B4-BE49-F238E27FC236}">
                <a16:creationId xmlns:a16="http://schemas.microsoft.com/office/drawing/2014/main" id="{B1E02760-A54A-4D4D-8109-4E0284383FDC}"/>
              </a:ext>
            </a:extLst>
          </xdr:cNvPr>
          <xdr:cNvSpPr txBox="1"/>
        </xdr:nvSpPr>
        <xdr:spPr>
          <a:xfrm>
            <a:off x="6442091" y="707097"/>
            <a:ext cx="3085970" cy="334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500" b="0" i="0" u="none" strike="noStrike" kern="1200" baseline="0">
                <a:solidFill>
                  <a:schemeClr val="tx1"/>
                </a:solidFill>
                <a:latin typeface="+mj-lt"/>
                <a:ea typeface="+mn-ea"/>
                <a:cs typeface="+mn-cs"/>
              </a:rPr>
              <a:t>Examination of issue logged</a:t>
            </a:r>
          </a:p>
        </xdr:txBody>
      </xdr:sp>
    </xdr:grpSp>
    <xdr:clientData/>
  </xdr:twoCellAnchor>
  <xdr:twoCellAnchor>
    <xdr:from>
      <xdr:col>0</xdr:col>
      <xdr:colOff>76200</xdr:colOff>
      <xdr:row>12</xdr:row>
      <xdr:rowOff>53340</xdr:rowOff>
    </xdr:from>
    <xdr:to>
      <xdr:col>4</xdr:col>
      <xdr:colOff>160020</xdr:colOff>
      <xdr:row>14</xdr:row>
      <xdr:rowOff>99060</xdr:rowOff>
    </xdr:to>
    <xdr:grpSp>
      <xdr:nvGrpSpPr>
        <xdr:cNvPr id="50" name="Group 49">
          <a:extLst>
            <a:ext uri="{FF2B5EF4-FFF2-40B4-BE49-F238E27FC236}">
              <a16:creationId xmlns:a16="http://schemas.microsoft.com/office/drawing/2014/main" id="{20C7E32B-74AC-91FE-4D4C-2450330FE7AF}"/>
            </a:ext>
          </a:extLst>
        </xdr:cNvPr>
        <xdr:cNvGrpSpPr/>
      </xdr:nvGrpSpPr>
      <xdr:grpSpPr>
        <a:xfrm>
          <a:off x="76200" y="2247900"/>
          <a:ext cx="2522220" cy="411480"/>
          <a:chOff x="76200" y="2247900"/>
          <a:chExt cx="2522220" cy="411480"/>
        </a:xfrm>
      </xdr:grpSpPr>
      <xdr:sp macro="" textlink="">
        <xdr:nvSpPr>
          <xdr:cNvPr id="21" name="Rectangle: Rounded Corners 20">
            <a:extLst>
              <a:ext uri="{FF2B5EF4-FFF2-40B4-BE49-F238E27FC236}">
                <a16:creationId xmlns:a16="http://schemas.microsoft.com/office/drawing/2014/main" id="{CDD7784A-3D58-463D-8A3E-9C181CF4CE8F}"/>
              </a:ext>
            </a:extLst>
          </xdr:cNvPr>
          <xdr:cNvSpPr/>
        </xdr:nvSpPr>
        <xdr:spPr>
          <a:xfrm>
            <a:off x="76200" y="2247900"/>
            <a:ext cx="2522220" cy="411480"/>
          </a:xfrm>
          <a:prstGeom prst="roundRect">
            <a:avLst>
              <a:gd name="adj" fmla="val 50000"/>
            </a:avLst>
          </a:prstGeom>
          <a:solidFill>
            <a:srgbClr val="340A0B">
              <a:alpha val="1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2" name="TextBox 21">
            <a:extLst>
              <a:ext uri="{FF2B5EF4-FFF2-40B4-BE49-F238E27FC236}">
                <a16:creationId xmlns:a16="http://schemas.microsoft.com/office/drawing/2014/main" id="{778DF3F0-80DF-8EEB-58BD-74D24FFBA302}"/>
              </a:ext>
            </a:extLst>
          </xdr:cNvPr>
          <xdr:cNvSpPr txBox="1"/>
        </xdr:nvSpPr>
        <xdr:spPr>
          <a:xfrm>
            <a:off x="861060" y="2301240"/>
            <a:ext cx="86868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Comments</a:t>
            </a:r>
          </a:p>
        </xdr:txBody>
      </xdr:sp>
    </xdr:grpSp>
    <xdr:clientData/>
  </xdr:twoCellAnchor>
  <xdr:twoCellAnchor>
    <xdr:from>
      <xdr:col>0</xdr:col>
      <xdr:colOff>83820</xdr:colOff>
      <xdr:row>14</xdr:row>
      <xdr:rowOff>160020</xdr:rowOff>
    </xdr:from>
    <xdr:to>
      <xdr:col>4</xdr:col>
      <xdr:colOff>167640</xdr:colOff>
      <xdr:row>56</xdr:row>
      <xdr:rowOff>30480</xdr:rowOff>
    </xdr:to>
    <xdr:grpSp>
      <xdr:nvGrpSpPr>
        <xdr:cNvPr id="51" name="Group 50">
          <a:extLst>
            <a:ext uri="{FF2B5EF4-FFF2-40B4-BE49-F238E27FC236}">
              <a16:creationId xmlns:a16="http://schemas.microsoft.com/office/drawing/2014/main" id="{88FA12AE-C85E-EE08-3168-6656384BC5AF}"/>
            </a:ext>
          </a:extLst>
        </xdr:cNvPr>
        <xdr:cNvGrpSpPr/>
      </xdr:nvGrpSpPr>
      <xdr:grpSpPr>
        <a:xfrm>
          <a:off x="83820" y="2720340"/>
          <a:ext cx="2522220" cy="7551420"/>
          <a:chOff x="83820" y="2720340"/>
          <a:chExt cx="2522220" cy="7551420"/>
        </a:xfrm>
      </xdr:grpSpPr>
      <xdr:sp macro="" textlink="">
        <xdr:nvSpPr>
          <xdr:cNvPr id="23" name="Rectangle: Rounded Corners 22">
            <a:extLst>
              <a:ext uri="{FF2B5EF4-FFF2-40B4-BE49-F238E27FC236}">
                <a16:creationId xmlns:a16="http://schemas.microsoft.com/office/drawing/2014/main" id="{F1586CCC-FB49-4058-9F7A-C6D44708103D}"/>
              </a:ext>
            </a:extLst>
          </xdr:cNvPr>
          <xdr:cNvSpPr/>
        </xdr:nvSpPr>
        <xdr:spPr>
          <a:xfrm>
            <a:off x="83820" y="2720340"/>
            <a:ext cx="2522220" cy="7551420"/>
          </a:xfrm>
          <a:prstGeom prst="roundRect">
            <a:avLst>
              <a:gd name="adj" fmla="val 9693"/>
            </a:avLst>
          </a:prstGeom>
          <a:solidFill>
            <a:srgbClr val="340A0B">
              <a:alpha val="1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4" name="TextBox 23">
            <a:extLst>
              <a:ext uri="{FF2B5EF4-FFF2-40B4-BE49-F238E27FC236}">
                <a16:creationId xmlns:a16="http://schemas.microsoft.com/office/drawing/2014/main" id="{919AF22E-761C-BA3F-87C0-519D2E2ED5EB}"/>
              </a:ext>
            </a:extLst>
          </xdr:cNvPr>
          <xdr:cNvSpPr txBox="1"/>
        </xdr:nvSpPr>
        <xdr:spPr>
          <a:xfrm>
            <a:off x="160020" y="2781300"/>
            <a:ext cx="2308860" cy="6080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 As we can see on the chart that the highest Issue log is the month of April and if we will dig deeper it is consist of 12 Broken Item, 8 Undilevered and 4 Wrong Item in total of 24. and the actions for these issue are 8 for Undilevered, 6 refunded, 5 repaired and 1 Changed Item for Broken Item and 4 refunded for wrong Item. and the turnaround for issues are Max: 10, Average: 6, Min: 3 for Broken</a:t>
            </a:r>
          </a:p>
          <a:p>
            <a:r>
              <a:rPr lang="en-US" sz="1100"/>
              <a:t>Max: 10, Average: 6.88, Min 5 for Undilevered</a:t>
            </a:r>
          </a:p>
          <a:p>
            <a:r>
              <a:rPr lang="en-US" sz="1100"/>
              <a:t>Max: 9 Average: 7.75 Min: 6 for Wrong Item.</a:t>
            </a:r>
          </a:p>
          <a:p>
            <a:endParaRPr lang="en-US" sz="1100"/>
          </a:p>
          <a:p>
            <a:endParaRPr lang="en-US" sz="1100"/>
          </a:p>
          <a:p>
            <a:r>
              <a:rPr lang="en-US" sz="1100"/>
              <a:t>2.The Issue logs are Broken Item which is equal to 113 or 56%, Undilevered which is equal to 52 or 25% and Wrong Item which is equal to 38 or 19%.</a:t>
            </a:r>
          </a:p>
          <a:p>
            <a:endParaRPr lang="en-US" sz="1100"/>
          </a:p>
          <a:p>
            <a:endParaRPr lang="en-US" sz="1100"/>
          </a:p>
          <a:p>
            <a:r>
              <a:rPr lang="en-US" sz="1100"/>
              <a:t>3. The Actions are Refunded which is equal to 151 or 74%, repaired which is equal to 30 or 15% and changed item which is equal to 22 or 11%</a:t>
            </a:r>
          </a:p>
          <a:p>
            <a:endParaRPr lang="en-US" sz="1100"/>
          </a:p>
          <a:p>
            <a:r>
              <a:rPr lang="en-US" sz="1100"/>
              <a:t>4. The Turnaround for Max: 10 days for 3 issues, Average is 6.57 for Broken Item, 6.79 for Undelivered and 6.82 for Wrong Item and the Min is 3 for 3 issues.</a:t>
            </a:r>
          </a:p>
          <a:p>
            <a:endParaRPr lang="en-US" sz="1100"/>
          </a:p>
        </xdr:txBody>
      </xdr:sp>
    </xdr:grpSp>
    <xdr:clientData/>
  </xdr:twoCellAnchor>
  <xdr:twoCellAnchor>
    <xdr:from>
      <xdr:col>17</xdr:col>
      <xdr:colOff>358140</xdr:colOff>
      <xdr:row>11</xdr:row>
      <xdr:rowOff>167640</xdr:rowOff>
    </xdr:from>
    <xdr:to>
      <xdr:col>21</xdr:col>
      <xdr:colOff>449580</xdr:colOff>
      <xdr:row>14</xdr:row>
      <xdr:rowOff>7620</xdr:rowOff>
    </xdr:to>
    <xdr:grpSp>
      <xdr:nvGrpSpPr>
        <xdr:cNvPr id="48" name="Group 47">
          <a:extLst>
            <a:ext uri="{FF2B5EF4-FFF2-40B4-BE49-F238E27FC236}">
              <a16:creationId xmlns:a16="http://schemas.microsoft.com/office/drawing/2014/main" id="{43A76376-4D88-DAF1-D69B-5A5CBE9B8706}"/>
            </a:ext>
          </a:extLst>
        </xdr:cNvPr>
        <xdr:cNvGrpSpPr/>
      </xdr:nvGrpSpPr>
      <xdr:grpSpPr>
        <a:xfrm>
          <a:off x="10759440" y="2179320"/>
          <a:ext cx="2529840" cy="388620"/>
          <a:chOff x="10759440" y="2179320"/>
          <a:chExt cx="2529840" cy="388620"/>
        </a:xfrm>
      </xdr:grpSpPr>
      <xdr:sp macro="" textlink="">
        <xdr:nvSpPr>
          <xdr:cNvPr id="26" name="Rectangle: Rounded Corners 25">
            <a:extLst>
              <a:ext uri="{FF2B5EF4-FFF2-40B4-BE49-F238E27FC236}">
                <a16:creationId xmlns:a16="http://schemas.microsoft.com/office/drawing/2014/main" id="{74ED81CD-0B9C-4F30-B22E-948EC1F0FA4C}"/>
              </a:ext>
            </a:extLst>
          </xdr:cNvPr>
          <xdr:cNvSpPr/>
        </xdr:nvSpPr>
        <xdr:spPr>
          <a:xfrm>
            <a:off x="10759440" y="2179320"/>
            <a:ext cx="2529840" cy="388620"/>
          </a:xfrm>
          <a:prstGeom prst="roundRect">
            <a:avLst>
              <a:gd name="adj" fmla="val 50000"/>
            </a:avLst>
          </a:prstGeom>
          <a:solidFill>
            <a:srgbClr val="340A0B">
              <a:alpha val="1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5" name="TextBox 34">
            <a:extLst>
              <a:ext uri="{FF2B5EF4-FFF2-40B4-BE49-F238E27FC236}">
                <a16:creationId xmlns:a16="http://schemas.microsoft.com/office/drawing/2014/main" id="{ABDC677C-FD70-FB34-D1A9-3E5AAA5671CD}"/>
              </a:ext>
            </a:extLst>
          </xdr:cNvPr>
          <xdr:cNvSpPr txBox="1"/>
        </xdr:nvSpPr>
        <xdr:spPr>
          <a:xfrm>
            <a:off x="11330940" y="2217420"/>
            <a:ext cx="149352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My Recommendations</a:t>
            </a:r>
          </a:p>
        </xdr:txBody>
      </xdr:sp>
    </xdr:grpSp>
    <xdr:clientData/>
  </xdr:twoCellAnchor>
  <xdr:twoCellAnchor>
    <xdr:from>
      <xdr:col>17</xdr:col>
      <xdr:colOff>436366</xdr:colOff>
      <xdr:row>14</xdr:row>
      <xdr:rowOff>108705</xdr:rowOff>
    </xdr:from>
    <xdr:to>
      <xdr:col>21</xdr:col>
      <xdr:colOff>474466</xdr:colOff>
      <xdr:row>56</xdr:row>
      <xdr:rowOff>0</xdr:rowOff>
    </xdr:to>
    <xdr:grpSp>
      <xdr:nvGrpSpPr>
        <xdr:cNvPr id="49" name="Group 48">
          <a:extLst>
            <a:ext uri="{FF2B5EF4-FFF2-40B4-BE49-F238E27FC236}">
              <a16:creationId xmlns:a16="http://schemas.microsoft.com/office/drawing/2014/main" id="{F7ED4E95-F348-B214-11C0-60003CA14495}"/>
            </a:ext>
          </a:extLst>
        </xdr:cNvPr>
        <xdr:cNvGrpSpPr/>
      </xdr:nvGrpSpPr>
      <xdr:grpSpPr>
        <a:xfrm>
          <a:off x="10837666" y="2669025"/>
          <a:ext cx="2476500" cy="7572255"/>
          <a:chOff x="10828020" y="2659380"/>
          <a:chExt cx="2476500" cy="7572356"/>
        </a:xfrm>
      </xdr:grpSpPr>
      <xdr:sp macro="" textlink="">
        <xdr:nvSpPr>
          <xdr:cNvPr id="46" name="Rectangle: Rounded Corners 45">
            <a:extLst>
              <a:ext uri="{FF2B5EF4-FFF2-40B4-BE49-F238E27FC236}">
                <a16:creationId xmlns:a16="http://schemas.microsoft.com/office/drawing/2014/main" id="{C778B96F-573A-44FD-8014-44D7215104DD}"/>
              </a:ext>
            </a:extLst>
          </xdr:cNvPr>
          <xdr:cNvSpPr/>
        </xdr:nvSpPr>
        <xdr:spPr>
          <a:xfrm>
            <a:off x="10828020" y="2659380"/>
            <a:ext cx="2446020" cy="7572356"/>
          </a:xfrm>
          <a:prstGeom prst="roundRect">
            <a:avLst>
              <a:gd name="adj" fmla="val 8998"/>
            </a:avLst>
          </a:prstGeom>
          <a:solidFill>
            <a:srgbClr val="340A0B">
              <a:alpha val="1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7" name="TextBox 46">
            <a:extLst>
              <a:ext uri="{FF2B5EF4-FFF2-40B4-BE49-F238E27FC236}">
                <a16:creationId xmlns:a16="http://schemas.microsoft.com/office/drawing/2014/main" id="{60675936-A396-A3EA-CCB2-74CA89AD0AFF}"/>
              </a:ext>
            </a:extLst>
          </xdr:cNvPr>
          <xdr:cNvSpPr txBox="1"/>
        </xdr:nvSpPr>
        <xdr:spPr>
          <a:xfrm>
            <a:off x="10965180" y="2804160"/>
            <a:ext cx="2339340" cy="5943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For Broken Item issue if there's a quality analyst available in the company they must secure first if the item is in the good condition before to ship the item. If the item is broken while in the shipment it means that the packaging of the item is not quite enough.</a:t>
            </a:r>
          </a:p>
          <a:p>
            <a:endParaRPr lang="en-US" sz="1100"/>
          </a:p>
          <a:p>
            <a:r>
              <a:rPr lang="en-US" sz="1100"/>
              <a:t>For Undilevered and Wrong Item issue of we can re-assess the process of the shipment to avoid undilevered item and wrong item. Maybe it may best if we have a effective inventory system to monitor the items coming and coming out.</a:t>
            </a:r>
          </a:p>
          <a:p>
            <a:endParaRPr lang="en-US" sz="1100"/>
          </a:p>
          <a:p>
            <a:r>
              <a:rPr lang="en-US" sz="1100"/>
              <a:t>In Addition to that I observed that the average turnaround to solve the issue is around 6.57 - 6.82. We can re-assess the process with regard on attending the issue because 6-7 days waiting time for the customer is a very inconvenience for them.</a:t>
            </a:r>
          </a:p>
          <a:p>
            <a:endParaRPr lang="en-US" sz="1100"/>
          </a:p>
          <a:p>
            <a:r>
              <a:rPr lang="en-US" sz="1100"/>
              <a:t>Lastly, I found out that the most action taken is refunded for each issue? We train our customer service to convince the customer change the item or repairing the item instead of refunding though it is a expense of the company but I think changing and repairing item is quite less expensive than refunding the whole amount.</a:t>
            </a:r>
          </a:p>
        </xdr:txBody>
      </xdr:sp>
    </xdr:grpSp>
    <xdr:clientData/>
  </xdr:twoCellAnchor>
  <xdr:twoCellAnchor editAs="oneCell">
    <xdr:from>
      <xdr:col>4</xdr:col>
      <xdr:colOff>347241</xdr:colOff>
      <xdr:row>35</xdr:row>
      <xdr:rowOff>17362</xdr:rowOff>
    </xdr:from>
    <xdr:to>
      <xdr:col>5</xdr:col>
      <xdr:colOff>115748</xdr:colOff>
      <xdr:row>37</xdr:row>
      <xdr:rowOff>27008</xdr:rowOff>
    </xdr:to>
    <xdr:pic>
      <xdr:nvPicPr>
        <xdr:cNvPr id="57" name="Graphic 56" descr="Clapper board outline">
          <a:extLst>
            <a:ext uri="{FF2B5EF4-FFF2-40B4-BE49-F238E27FC236}">
              <a16:creationId xmlns:a16="http://schemas.microsoft.com/office/drawing/2014/main" id="{2B087146-92A7-3D56-5EB0-971118DD5BE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777925" y="6431666"/>
          <a:ext cx="376177" cy="376177"/>
        </a:xfrm>
        <a:prstGeom prst="rect">
          <a:avLst/>
        </a:prstGeom>
      </xdr:spPr>
    </xdr:pic>
    <xdr:clientData/>
  </xdr:twoCellAnchor>
  <xdr:twoCellAnchor>
    <xdr:from>
      <xdr:col>11</xdr:col>
      <xdr:colOff>310922</xdr:colOff>
      <xdr:row>34</xdr:row>
      <xdr:rowOff>108500</xdr:rowOff>
    </xdr:from>
    <xdr:to>
      <xdr:col>14</xdr:col>
      <xdr:colOff>335279</xdr:colOff>
      <xdr:row>37</xdr:row>
      <xdr:rowOff>93331</xdr:rowOff>
    </xdr:to>
    <xdr:sp macro="" textlink="">
      <xdr:nvSpPr>
        <xdr:cNvPr id="58" name="TextBox 57">
          <a:extLst>
            <a:ext uri="{FF2B5EF4-FFF2-40B4-BE49-F238E27FC236}">
              <a16:creationId xmlns:a16="http://schemas.microsoft.com/office/drawing/2014/main" id="{985383D6-B656-4C5C-AC6E-482FDD4D45E7}"/>
            </a:ext>
          </a:extLst>
        </xdr:cNvPr>
        <xdr:cNvSpPr txBox="1"/>
      </xdr:nvSpPr>
      <xdr:spPr>
        <a:xfrm>
          <a:off x="7054622" y="6326420"/>
          <a:ext cx="1853157" cy="533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500" b="0" i="0" u="none" strike="noStrike" kern="1200" baseline="0">
              <a:solidFill>
                <a:schemeClr val="tx1"/>
              </a:solidFill>
              <a:latin typeface="+mj-lt"/>
              <a:ea typeface="+mn-ea"/>
              <a:cs typeface="+mn-cs"/>
            </a:rPr>
            <a:t>Turn-around</a:t>
          </a:r>
        </a:p>
      </xdr:txBody>
    </xdr:sp>
    <xdr:clientData/>
  </xdr:twoCellAnchor>
  <xdr:twoCellAnchor>
    <xdr:from>
      <xdr:col>5</xdr:col>
      <xdr:colOff>28938</xdr:colOff>
      <xdr:row>34</xdr:row>
      <xdr:rowOff>115747</xdr:rowOff>
    </xdr:from>
    <xdr:to>
      <xdr:col>10</xdr:col>
      <xdr:colOff>67519</xdr:colOff>
      <xdr:row>37</xdr:row>
      <xdr:rowOff>100578</xdr:rowOff>
    </xdr:to>
    <xdr:sp macro="" textlink="">
      <xdr:nvSpPr>
        <xdr:cNvPr id="60" name="TextBox 59">
          <a:extLst>
            <a:ext uri="{FF2B5EF4-FFF2-40B4-BE49-F238E27FC236}">
              <a16:creationId xmlns:a16="http://schemas.microsoft.com/office/drawing/2014/main" id="{6FD51C0E-9941-4EDA-89B9-5FC21727A4C9}"/>
            </a:ext>
          </a:extLst>
        </xdr:cNvPr>
        <xdr:cNvSpPr txBox="1"/>
      </xdr:nvSpPr>
      <xdr:spPr>
        <a:xfrm>
          <a:off x="3067292" y="6346785"/>
          <a:ext cx="3076936" cy="5346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500" b="0" i="0" u="none" strike="noStrike" kern="1200" baseline="0">
              <a:solidFill>
                <a:schemeClr val="tx1"/>
              </a:solidFill>
              <a:latin typeface="+mj-lt"/>
              <a:ea typeface="+mn-ea"/>
              <a:cs typeface="+mn-cs"/>
            </a:rPr>
            <a:t>Action taken per Issue</a:t>
          </a:r>
        </a:p>
      </xdr:txBody>
    </xdr:sp>
    <xdr:clientData/>
  </xdr:twoCellAnchor>
  <xdr:twoCellAnchor>
    <xdr:from>
      <xdr:col>9</xdr:col>
      <xdr:colOff>151481</xdr:colOff>
      <xdr:row>37</xdr:row>
      <xdr:rowOff>163976</xdr:rowOff>
    </xdr:from>
    <xdr:to>
      <xdr:col>11</xdr:col>
      <xdr:colOff>57874</xdr:colOff>
      <xdr:row>44</xdr:row>
      <xdr:rowOff>65866</xdr:rowOff>
    </xdr:to>
    <xdr:grpSp>
      <xdr:nvGrpSpPr>
        <xdr:cNvPr id="65" name="Group 64">
          <a:extLst>
            <a:ext uri="{FF2B5EF4-FFF2-40B4-BE49-F238E27FC236}">
              <a16:creationId xmlns:a16="http://schemas.microsoft.com/office/drawing/2014/main" id="{B217E3F2-25D8-0C08-2561-F0F9CF5B6FDF}"/>
            </a:ext>
          </a:extLst>
        </xdr:cNvPr>
        <xdr:cNvGrpSpPr/>
      </xdr:nvGrpSpPr>
      <xdr:grpSpPr>
        <a:xfrm>
          <a:off x="5637881" y="6930536"/>
          <a:ext cx="1163693" cy="1182050"/>
          <a:chOff x="5620519" y="6944811"/>
          <a:chExt cx="1160317" cy="1184751"/>
        </a:xfrm>
      </xdr:grpSpPr>
      <xdr:sp macro="" textlink="'Pivot Tables'!B36">
        <xdr:nvSpPr>
          <xdr:cNvPr id="61" name="TextBox 60">
            <a:extLst>
              <a:ext uri="{FF2B5EF4-FFF2-40B4-BE49-F238E27FC236}">
                <a16:creationId xmlns:a16="http://schemas.microsoft.com/office/drawing/2014/main" id="{2D8B7398-7884-BBB0-0E67-AA8A9D895AB3}"/>
              </a:ext>
            </a:extLst>
          </xdr:cNvPr>
          <xdr:cNvSpPr txBox="1"/>
        </xdr:nvSpPr>
        <xdr:spPr>
          <a:xfrm>
            <a:off x="5883798" y="6944811"/>
            <a:ext cx="790937" cy="2122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C5BB699-33A1-44F4-AEC1-F59E0D022200}" type="TxLink">
              <a:rPr lang="en-US" sz="1100" b="0" i="0" u="none" strike="noStrike">
                <a:solidFill>
                  <a:srgbClr val="000000"/>
                </a:solidFill>
                <a:latin typeface="Calibri"/>
                <a:ea typeface="Calibri"/>
                <a:cs typeface="Calibri"/>
              </a:rPr>
              <a:pPr/>
              <a:t>Total: 151</a:t>
            </a:fld>
            <a:endParaRPr lang="en-US" sz="900"/>
          </a:p>
        </xdr:txBody>
      </xdr:sp>
      <xdr:sp macro="" textlink="'Pivot Tables'!B37">
        <xdr:nvSpPr>
          <xdr:cNvPr id="62" name="TextBox 61">
            <a:extLst>
              <a:ext uri="{FF2B5EF4-FFF2-40B4-BE49-F238E27FC236}">
                <a16:creationId xmlns:a16="http://schemas.microsoft.com/office/drawing/2014/main" id="{4BF89057-DC89-4892-BC9F-AD0F2F43E2D3}"/>
              </a:ext>
            </a:extLst>
          </xdr:cNvPr>
          <xdr:cNvSpPr txBox="1"/>
        </xdr:nvSpPr>
        <xdr:spPr>
          <a:xfrm>
            <a:off x="5880948" y="7328981"/>
            <a:ext cx="790937" cy="2122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C08C106-54FC-41C2-A806-5E97D0A4D656}" type="TxLink">
              <a:rPr lang="en-US" sz="1100" b="0" i="0" u="none" strike="noStrike">
                <a:solidFill>
                  <a:srgbClr val="000000"/>
                </a:solidFill>
                <a:latin typeface="Calibri"/>
                <a:ea typeface="Calibri"/>
                <a:cs typeface="Calibri"/>
              </a:rPr>
              <a:pPr/>
              <a:t>Total: 30</a:t>
            </a:fld>
            <a:endParaRPr lang="en-US" sz="900"/>
          </a:p>
        </xdr:txBody>
      </xdr:sp>
      <xdr:sp macro="" textlink="'Pivot Tables'!B38">
        <xdr:nvSpPr>
          <xdr:cNvPr id="63" name="TextBox 62">
            <a:extLst>
              <a:ext uri="{FF2B5EF4-FFF2-40B4-BE49-F238E27FC236}">
                <a16:creationId xmlns:a16="http://schemas.microsoft.com/office/drawing/2014/main" id="{41CB0D92-F050-4796-8592-968A253C5B76}"/>
              </a:ext>
            </a:extLst>
          </xdr:cNvPr>
          <xdr:cNvSpPr txBox="1"/>
        </xdr:nvSpPr>
        <xdr:spPr>
          <a:xfrm>
            <a:off x="5880949" y="7676221"/>
            <a:ext cx="790937" cy="2122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F87EF69-C80F-499A-84D1-AFA28569DE8D}" type="TxLink">
              <a:rPr lang="en-US" sz="1100" b="0" i="0" u="none" strike="noStrike">
                <a:solidFill>
                  <a:srgbClr val="000000"/>
                </a:solidFill>
                <a:latin typeface="Calibri"/>
                <a:ea typeface="Calibri"/>
                <a:cs typeface="Calibri"/>
              </a:rPr>
              <a:pPr/>
              <a:t>Total: 22</a:t>
            </a:fld>
            <a:endParaRPr lang="en-US" sz="1100" b="0" i="0" u="none" strike="noStrike">
              <a:solidFill>
                <a:srgbClr val="000000"/>
              </a:solidFill>
              <a:latin typeface="Calibri"/>
              <a:ea typeface="Calibri"/>
              <a:cs typeface="Calibri"/>
            </a:endParaRPr>
          </a:p>
        </xdr:txBody>
      </xdr:sp>
      <xdr:sp macro="" textlink="'Pivot Tables'!B39">
        <xdr:nvSpPr>
          <xdr:cNvPr id="64" name="TextBox 63">
            <a:extLst>
              <a:ext uri="{FF2B5EF4-FFF2-40B4-BE49-F238E27FC236}">
                <a16:creationId xmlns:a16="http://schemas.microsoft.com/office/drawing/2014/main" id="{6C4F9D2E-E93A-4B01-B24A-7F4427F0A197}"/>
              </a:ext>
            </a:extLst>
          </xdr:cNvPr>
          <xdr:cNvSpPr txBox="1"/>
        </xdr:nvSpPr>
        <xdr:spPr>
          <a:xfrm>
            <a:off x="5620519" y="7928658"/>
            <a:ext cx="1160317" cy="2009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888EBF7-5191-4F4A-A0A2-C705583F2785}" type="TxLink">
              <a:rPr lang="en-US" sz="1100" b="0" i="0" u="none" strike="noStrike">
                <a:solidFill>
                  <a:srgbClr val="000000"/>
                </a:solidFill>
                <a:latin typeface="Calibri"/>
                <a:ea typeface="Calibri"/>
                <a:cs typeface="Calibri"/>
              </a:rPr>
              <a:pPr/>
              <a:t>Grand Total: 203</a:t>
            </a:fld>
            <a:endParaRPr lang="en-US" sz="900"/>
          </a:p>
        </xdr:txBody>
      </xdr:sp>
    </xdr:grpSp>
    <xdr:clientData/>
  </xdr:twoCellAnchor>
  <xdr:twoCellAnchor editAs="oneCell">
    <xdr:from>
      <xdr:col>11</xdr:col>
      <xdr:colOff>163976</xdr:colOff>
      <xdr:row>35</xdr:row>
      <xdr:rowOff>65588</xdr:rowOff>
    </xdr:from>
    <xdr:to>
      <xdr:col>11</xdr:col>
      <xdr:colOff>453342</xdr:colOff>
      <xdr:row>36</xdr:row>
      <xdr:rowOff>171688</xdr:rowOff>
    </xdr:to>
    <xdr:pic>
      <xdr:nvPicPr>
        <xdr:cNvPr id="67" name="Graphic 66" descr="Hourglass 30% outline">
          <a:extLst>
            <a:ext uri="{FF2B5EF4-FFF2-40B4-BE49-F238E27FC236}">
              <a16:creationId xmlns:a16="http://schemas.microsoft.com/office/drawing/2014/main" id="{FD5BFED1-0AE1-85A1-EB89-89527250F43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6886938" y="6479892"/>
          <a:ext cx="289366" cy="289366"/>
        </a:xfrm>
        <a:prstGeom prst="rect">
          <a:avLst/>
        </a:prstGeom>
      </xdr:spPr>
    </xdr:pic>
    <xdr:clientData/>
  </xdr:twoCellAnchor>
  <xdr:twoCellAnchor editAs="oneCell">
    <xdr:from>
      <xdr:col>4</xdr:col>
      <xdr:colOff>395468</xdr:colOff>
      <xdr:row>46</xdr:row>
      <xdr:rowOff>17361</xdr:rowOff>
    </xdr:from>
    <xdr:to>
      <xdr:col>5</xdr:col>
      <xdr:colOff>106101</xdr:colOff>
      <xdr:row>47</xdr:row>
      <xdr:rowOff>152398</xdr:rowOff>
    </xdr:to>
    <xdr:pic>
      <xdr:nvPicPr>
        <xdr:cNvPr id="71" name="Graphic 70" descr="Iceberg outline">
          <a:extLst>
            <a:ext uri="{FF2B5EF4-FFF2-40B4-BE49-F238E27FC236}">
              <a16:creationId xmlns:a16="http://schemas.microsoft.com/office/drawing/2014/main" id="{4F4FF7E5-C6D2-9A3C-AED2-6AEABF39AB3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826152" y="8447589"/>
          <a:ext cx="318303" cy="318303"/>
        </a:xfrm>
        <a:prstGeom prst="rect">
          <a:avLst/>
        </a:prstGeom>
      </xdr:spPr>
    </xdr:pic>
    <xdr:clientData/>
  </xdr:twoCellAnchor>
  <xdr:twoCellAnchor>
    <xdr:from>
      <xdr:col>5</xdr:col>
      <xdr:colOff>48228</xdr:colOff>
      <xdr:row>45</xdr:row>
      <xdr:rowOff>77164</xdr:rowOff>
    </xdr:from>
    <xdr:to>
      <xdr:col>9</xdr:col>
      <xdr:colOff>57873</xdr:colOff>
      <xdr:row>48</xdr:row>
      <xdr:rowOff>61995</xdr:rowOff>
    </xdr:to>
    <xdr:sp macro="" textlink="">
      <xdr:nvSpPr>
        <xdr:cNvPr id="72" name="TextBox 71">
          <a:extLst>
            <a:ext uri="{FF2B5EF4-FFF2-40B4-BE49-F238E27FC236}">
              <a16:creationId xmlns:a16="http://schemas.microsoft.com/office/drawing/2014/main" id="{DE5FC4BD-F074-4F26-8FEB-C2C7F4506E2C}"/>
            </a:ext>
          </a:extLst>
        </xdr:cNvPr>
        <xdr:cNvSpPr txBox="1"/>
      </xdr:nvSpPr>
      <xdr:spPr>
        <a:xfrm>
          <a:off x="3086582" y="8324126"/>
          <a:ext cx="2440329" cy="5346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500" b="0" i="0" u="none" strike="noStrike" kern="1200" baseline="0">
              <a:solidFill>
                <a:schemeClr val="tx1"/>
              </a:solidFill>
              <a:latin typeface="+mj-lt"/>
              <a:ea typeface="+mn-ea"/>
              <a:cs typeface="+mn-cs"/>
            </a:rPr>
            <a:t>Number of Issues</a:t>
          </a:r>
        </a:p>
      </xdr:txBody>
    </xdr:sp>
    <xdr:clientData/>
  </xdr:twoCellAnchor>
  <xdr:twoCellAnchor>
    <xdr:from>
      <xdr:col>4</xdr:col>
      <xdr:colOff>257581</xdr:colOff>
      <xdr:row>11</xdr:row>
      <xdr:rowOff>162322</xdr:rowOff>
    </xdr:from>
    <xdr:to>
      <xdr:col>17</xdr:col>
      <xdr:colOff>418770</xdr:colOff>
      <xdr:row>56</xdr:row>
      <xdr:rowOff>86784</xdr:rowOff>
    </xdr:to>
    <xdr:grpSp>
      <xdr:nvGrpSpPr>
        <xdr:cNvPr id="77" name="Group 76">
          <a:extLst>
            <a:ext uri="{FF2B5EF4-FFF2-40B4-BE49-F238E27FC236}">
              <a16:creationId xmlns:a16="http://schemas.microsoft.com/office/drawing/2014/main" id="{354FAA40-5CB1-0B1F-93BF-9C160E178CD3}"/>
            </a:ext>
          </a:extLst>
        </xdr:cNvPr>
        <xdr:cNvGrpSpPr/>
      </xdr:nvGrpSpPr>
      <xdr:grpSpPr>
        <a:xfrm>
          <a:off x="2695981" y="2174002"/>
          <a:ext cx="8124089" cy="8154062"/>
          <a:chOff x="2688265" y="2178246"/>
          <a:chExt cx="8099492" cy="8171424"/>
        </a:xfrm>
      </xdr:grpSpPr>
      <xdr:grpSp>
        <xdr:nvGrpSpPr>
          <xdr:cNvPr id="55" name="Group 54">
            <a:extLst>
              <a:ext uri="{FF2B5EF4-FFF2-40B4-BE49-F238E27FC236}">
                <a16:creationId xmlns:a16="http://schemas.microsoft.com/office/drawing/2014/main" id="{4394F83D-BD6A-DDE2-7B51-5BD82D3C28FB}"/>
              </a:ext>
            </a:extLst>
          </xdr:cNvPr>
          <xdr:cNvGrpSpPr/>
        </xdr:nvGrpSpPr>
        <xdr:grpSpPr>
          <a:xfrm>
            <a:off x="2688265" y="2178246"/>
            <a:ext cx="8099492" cy="8171424"/>
            <a:chOff x="2688265" y="2178246"/>
            <a:chExt cx="8099492" cy="8171424"/>
          </a:xfrm>
        </xdr:grpSpPr>
        <xdr:grpSp>
          <xdr:nvGrpSpPr>
            <xdr:cNvPr id="36" name="Group 35">
              <a:extLst>
                <a:ext uri="{FF2B5EF4-FFF2-40B4-BE49-F238E27FC236}">
                  <a16:creationId xmlns:a16="http://schemas.microsoft.com/office/drawing/2014/main" id="{A88E046B-46B7-8EDD-3D68-0E9345ACA46C}"/>
                </a:ext>
              </a:extLst>
            </xdr:cNvPr>
            <xdr:cNvGrpSpPr/>
          </xdr:nvGrpSpPr>
          <xdr:grpSpPr>
            <a:xfrm>
              <a:off x="2688265" y="2178246"/>
              <a:ext cx="8099492" cy="8171424"/>
              <a:chOff x="4043548" y="2377789"/>
              <a:chExt cx="8155025" cy="8130616"/>
            </a:xfrm>
          </xdr:grpSpPr>
          <xdr:sp macro="" textlink="'Pivot Tables'!E19">
            <xdr:nvSpPr>
              <xdr:cNvPr id="18" name="TextBox 17">
                <a:extLst>
                  <a:ext uri="{FF2B5EF4-FFF2-40B4-BE49-F238E27FC236}">
                    <a16:creationId xmlns:a16="http://schemas.microsoft.com/office/drawing/2014/main" id="{A3409DFD-9C37-ABC3-E90F-CE0FF40CD7B5}"/>
                  </a:ext>
                </a:extLst>
              </xdr:cNvPr>
              <xdr:cNvSpPr txBox="1"/>
            </xdr:nvSpPr>
            <xdr:spPr>
              <a:xfrm>
                <a:off x="6285845" y="4372294"/>
                <a:ext cx="666135" cy="146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8C6341BA-64AB-4D75-94D1-C101569648BA}" type="TxLink">
                  <a:rPr lang="en-US" sz="900" b="0" i="0" u="none" strike="noStrike">
                    <a:solidFill>
                      <a:srgbClr val="000000"/>
                    </a:solidFill>
                    <a:latin typeface="Calibri"/>
                    <a:ea typeface="Calibri"/>
                    <a:cs typeface="Calibri"/>
                  </a:rPr>
                  <a:pPr/>
                  <a:t>Total: 113</a:t>
                </a:fld>
                <a:endParaRPr lang="en-US" sz="900"/>
              </a:p>
            </xdr:txBody>
          </xdr:sp>
          <xdr:sp macro="" textlink="'Pivot Tables'!E20">
            <xdr:nvSpPr>
              <xdr:cNvPr id="19" name="TextBox 18">
                <a:extLst>
                  <a:ext uri="{FF2B5EF4-FFF2-40B4-BE49-F238E27FC236}">
                    <a16:creationId xmlns:a16="http://schemas.microsoft.com/office/drawing/2014/main" id="{AF189DCA-17B3-43A4-80BE-EB638AEB9BA3}"/>
                  </a:ext>
                </a:extLst>
              </xdr:cNvPr>
              <xdr:cNvSpPr txBox="1"/>
            </xdr:nvSpPr>
            <xdr:spPr>
              <a:xfrm>
                <a:off x="7336541" y="4358051"/>
                <a:ext cx="668934" cy="146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5B048D75-0B3B-4ACB-A24C-625FAD88EF7D}" type="TxLink">
                  <a:rPr lang="en-US" sz="900" b="0" i="0" u="none" strike="noStrike">
                    <a:solidFill>
                      <a:srgbClr val="000000"/>
                    </a:solidFill>
                    <a:latin typeface="Calibri"/>
                    <a:ea typeface="Calibri"/>
                    <a:cs typeface="Calibri"/>
                  </a:rPr>
                  <a:pPr/>
                  <a:t>Total: 52</a:t>
                </a:fld>
                <a:endParaRPr lang="en-US" sz="900" b="0" i="0" u="none" strike="noStrike">
                  <a:solidFill>
                    <a:srgbClr val="000000"/>
                  </a:solidFill>
                  <a:latin typeface="Calibri"/>
                  <a:ea typeface="Calibri"/>
                  <a:cs typeface="Calibri"/>
                </a:endParaRPr>
              </a:p>
            </xdr:txBody>
          </xdr:sp>
          <xdr:sp macro="" textlink="'Pivot Tables'!E21">
            <xdr:nvSpPr>
              <xdr:cNvPr id="20" name="TextBox 19">
                <a:extLst>
                  <a:ext uri="{FF2B5EF4-FFF2-40B4-BE49-F238E27FC236}">
                    <a16:creationId xmlns:a16="http://schemas.microsoft.com/office/drawing/2014/main" id="{D9E338C5-3B00-4AC3-9EA6-AC20C6CCD050}"/>
                  </a:ext>
                </a:extLst>
              </xdr:cNvPr>
              <xdr:cNvSpPr txBox="1"/>
            </xdr:nvSpPr>
            <xdr:spPr>
              <a:xfrm>
                <a:off x="8506829" y="4360900"/>
                <a:ext cx="669177" cy="146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4A0EC7DF-76BE-4BD5-9C92-91E4D84E88AD}" type="TxLink">
                  <a:rPr lang="en-US" sz="900" b="0" i="0" u="none" strike="noStrike">
                    <a:solidFill>
                      <a:srgbClr val="000000"/>
                    </a:solidFill>
                    <a:latin typeface="Calibri"/>
                    <a:ea typeface="Calibri"/>
                    <a:cs typeface="Calibri"/>
                  </a:rPr>
                  <a:pPr/>
                  <a:t>Total: 38</a:t>
                </a:fld>
                <a:endParaRPr lang="en-US" sz="900"/>
              </a:p>
            </xdr:txBody>
          </xdr:sp>
          <xdr:grpSp>
            <xdr:nvGrpSpPr>
              <xdr:cNvPr id="33" name="Group 32">
                <a:extLst>
                  <a:ext uri="{FF2B5EF4-FFF2-40B4-BE49-F238E27FC236}">
                    <a16:creationId xmlns:a16="http://schemas.microsoft.com/office/drawing/2014/main" id="{33DB3E10-6046-F5B9-F6D0-C10C692AA214}"/>
                  </a:ext>
                </a:extLst>
              </xdr:cNvPr>
              <xdr:cNvGrpSpPr/>
            </xdr:nvGrpSpPr>
            <xdr:grpSpPr>
              <a:xfrm>
                <a:off x="4043548" y="2377789"/>
                <a:ext cx="8155025" cy="8130616"/>
                <a:chOff x="4043548" y="2377789"/>
                <a:chExt cx="8155025" cy="8130616"/>
              </a:xfrm>
            </xdr:grpSpPr>
            <xdr:grpSp>
              <xdr:nvGrpSpPr>
                <xdr:cNvPr id="2" name="Time slicer and box">
                  <a:extLst>
                    <a:ext uri="{FF2B5EF4-FFF2-40B4-BE49-F238E27FC236}">
                      <a16:creationId xmlns:a16="http://schemas.microsoft.com/office/drawing/2014/main" id="{D370CED9-CF64-571D-79D3-9109F762568D}"/>
                    </a:ext>
                  </a:extLst>
                </xdr:cNvPr>
                <xdr:cNvGrpSpPr/>
              </xdr:nvGrpSpPr>
              <xdr:grpSpPr>
                <a:xfrm>
                  <a:off x="4057791" y="2377789"/>
                  <a:ext cx="2648223" cy="1397576"/>
                  <a:chOff x="4023645" y="2421309"/>
                  <a:chExt cx="2649196" cy="1410055"/>
                </a:xfrm>
              </xdr:grpSpPr>
              <xdr:sp macro="" textlink="">
                <xdr:nvSpPr>
                  <xdr:cNvPr id="4" name="Rectangle: Rounded Corners 3">
                    <a:extLst>
                      <a:ext uri="{FF2B5EF4-FFF2-40B4-BE49-F238E27FC236}">
                        <a16:creationId xmlns:a16="http://schemas.microsoft.com/office/drawing/2014/main" id="{EC95E9D4-94C4-4BCE-8216-0A9C418F077E}"/>
                      </a:ext>
                    </a:extLst>
                  </xdr:cNvPr>
                  <xdr:cNvSpPr/>
                </xdr:nvSpPr>
                <xdr:spPr>
                  <a:xfrm>
                    <a:off x="4023645" y="2421309"/>
                    <a:ext cx="2649196" cy="1410055"/>
                  </a:xfrm>
                  <a:prstGeom prst="roundRect">
                    <a:avLst>
                      <a:gd name="adj" fmla="val 5039"/>
                    </a:avLst>
                  </a:prstGeom>
                  <a:solidFill>
                    <a:srgbClr val="340A0B">
                      <a:alpha val="1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xmlns:tsle="http://schemas.microsoft.com/office/drawing/2012/timeslicer">
                <mc:Choice Requires="tsle">
                  <xdr:graphicFrame macro="">
                    <xdr:nvGraphicFramePr>
                      <xdr:cNvPr id="8" name="Returned Date 1">
                        <a:extLst>
                          <a:ext uri="{FF2B5EF4-FFF2-40B4-BE49-F238E27FC236}">
                            <a16:creationId xmlns:a16="http://schemas.microsoft.com/office/drawing/2014/main" id="{90966061-3939-4EFA-9A80-5BB67957AD61}"/>
                          </a:ext>
                        </a:extLst>
                      </xdr:cNvPr>
                      <xdr:cNvGraphicFramePr>
                        <a:graphicFrameLocks/>
                      </xdr:cNvGraphicFramePr>
                    </xdr:nvGraphicFramePr>
                    <xdr:xfrm>
                      <a:off x="4135994" y="2490337"/>
                      <a:ext cx="2442673" cy="1253670"/>
                    </xdr:xfrm>
                    <a:graphic>
                      <a:graphicData uri="http://schemas.microsoft.com/office/drawing/2012/timeslicer">
                        <tsle:timeslicer name="Returned Date 1"/>
                      </a:graphicData>
                    </a:graphic>
                  </xdr:graphicFrame>
                </mc:Choice>
                <mc:Fallback xmlns="">
                  <xdr:sp macro="" textlink="">
                    <xdr:nvSpPr>
                      <xdr:cNvPr id="0" name=""/>
                      <xdr:cNvSpPr>
                        <a:spLocks noTextEdit="1"/>
                      </xdr:cNvSpPr>
                    </xdr:nvSpPr>
                    <xdr:spPr>
                      <a:xfrm>
                        <a:off x="2822052" y="2242616"/>
                        <a:ext cx="2432513" cy="1246158"/>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grpSp>
            <xdr:grpSp>
              <xdr:nvGrpSpPr>
                <xdr:cNvPr id="12" name="Slicer Action and box">
                  <a:extLst>
                    <a:ext uri="{FF2B5EF4-FFF2-40B4-BE49-F238E27FC236}">
                      <a16:creationId xmlns:a16="http://schemas.microsoft.com/office/drawing/2014/main" id="{5340C14D-DF66-DF10-4E4F-8AB4A308C715}"/>
                    </a:ext>
                  </a:extLst>
                </xdr:cNvPr>
                <xdr:cNvGrpSpPr/>
              </xdr:nvGrpSpPr>
              <xdr:grpSpPr>
                <a:xfrm>
                  <a:off x="9452502" y="2393527"/>
                  <a:ext cx="2648222" cy="1383192"/>
                  <a:chOff x="9474437" y="2417038"/>
                  <a:chExt cx="2649196" cy="1407206"/>
                </a:xfrm>
              </xdr:grpSpPr>
              <xdr:sp macro="" textlink="">
                <xdr:nvSpPr>
                  <xdr:cNvPr id="7" name="Rectangle: Rounded Corners 6">
                    <a:extLst>
                      <a:ext uri="{FF2B5EF4-FFF2-40B4-BE49-F238E27FC236}">
                        <a16:creationId xmlns:a16="http://schemas.microsoft.com/office/drawing/2014/main" id="{38D0BD3E-F641-4824-B46F-8C7E17F31CF9}"/>
                      </a:ext>
                    </a:extLst>
                  </xdr:cNvPr>
                  <xdr:cNvSpPr/>
                </xdr:nvSpPr>
                <xdr:spPr>
                  <a:xfrm>
                    <a:off x="9474437" y="2417038"/>
                    <a:ext cx="2649196" cy="1407206"/>
                  </a:xfrm>
                  <a:prstGeom prst="roundRect">
                    <a:avLst>
                      <a:gd name="adj" fmla="val 5039"/>
                    </a:avLst>
                  </a:prstGeom>
                  <a:solidFill>
                    <a:srgbClr val="340A0B">
                      <a:alpha val="1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xmlns:a14="http://schemas.microsoft.com/office/drawing/2010/main">
                <mc:Choice Requires="a14">
                  <xdr:graphicFrame macro="">
                    <xdr:nvGraphicFramePr>
                      <xdr:cNvPr id="10" name="Action 1">
                        <a:extLst>
                          <a:ext uri="{FF2B5EF4-FFF2-40B4-BE49-F238E27FC236}">
                            <a16:creationId xmlns:a16="http://schemas.microsoft.com/office/drawing/2014/main" id="{7C3705F0-3017-4015-878C-263318174DD7}"/>
                          </a:ext>
                        </a:extLst>
                      </xdr:cNvPr>
                      <xdr:cNvGraphicFramePr/>
                    </xdr:nvGraphicFramePr>
                    <xdr:xfrm>
                      <a:off x="9571289" y="2470317"/>
                      <a:ext cx="2421309" cy="1263448"/>
                    </xdr:xfrm>
                    <a:graphic>
                      <a:graphicData uri="http://schemas.microsoft.com/office/drawing/2010/slicer">
                        <sle:slicer xmlns:sle="http://schemas.microsoft.com/office/drawing/2010/slicer" name="Action 1"/>
                      </a:graphicData>
                    </a:graphic>
                  </xdr:graphicFrame>
                </mc:Choice>
                <mc:Fallback xmlns="">
                  <xdr:sp macro="" textlink="">
                    <xdr:nvSpPr>
                      <xdr:cNvPr id="0" name=""/>
                      <xdr:cNvSpPr>
                        <a:spLocks noTextEdit="1"/>
                      </xdr:cNvSpPr>
                    </xdr:nvSpPr>
                    <xdr:spPr>
                      <a:xfrm>
                        <a:off x="8180865" y="2242306"/>
                        <a:ext cx="2411237" cy="12454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pSp>
              <xdr:nvGrpSpPr>
                <xdr:cNvPr id="17" name="Group 16">
                  <a:extLst>
                    <a:ext uri="{FF2B5EF4-FFF2-40B4-BE49-F238E27FC236}">
                      <a16:creationId xmlns:a16="http://schemas.microsoft.com/office/drawing/2014/main" id="{1B96CE78-FE8F-C120-1462-EE7F1A7638C2}"/>
                    </a:ext>
                  </a:extLst>
                </xdr:cNvPr>
                <xdr:cNvGrpSpPr/>
              </xdr:nvGrpSpPr>
              <xdr:grpSpPr>
                <a:xfrm>
                  <a:off x="4050671" y="3843781"/>
                  <a:ext cx="8147902" cy="2721142"/>
                  <a:chOff x="4023646" y="3902579"/>
                  <a:chExt cx="8182596" cy="2763141"/>
                </a:xfrm>
              </xdr:grpSpPr>
              <xdr:sp macro="" textlink="'Pivot Tables'!E18">
                <xdr:nvSpPr>
                  <xdr:cNvPr id="15" name="TextBox 14">
                    <a:extLst>
                      <a:ext uri="{FF2B5EF4-FFF2-40B4-BE49-F238E27FC236}">
                        <a16:creationId xmlns:a16="http://schemas.microsoft.com/office/drawing/2014/main" id="{BF74223F-0CC5-6841-B281-372B37D3C87F}"/>
                      </a:ext>
                    </a:extLst>
                  </xdr:cNvPr>
                  <xdr:cNvSpPr txBox="1"/>
                </xdr:nvSpPr>
                <xdr:spPr>
                  <a:xfrm>
                    <a:off x="9371888" y="4393963"/>
                    <a:ext cx="1054908" cy="235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DB60580-21E9-4855-ACC0-2BCAF960C8D1}" type="TxLink">
                      <a:rPr lang="en-US" sz="900" b="0" i="0" u="none" strike="noStrike">
                        <a:solidFill>
                          <a:srgbClr val="000000"/>
                        </a:solidFill>
                        <a:latin typeface="Calibri"/>
                        <a:ea typeface="Calibri"/>
                        <a:cs typeface="Calibri"/>
                      </a:rPr>
                      <a:pPr/>
                      <a:t>Grand Total: 203</a:t>
                    </a:fld>
                    <a:endParaRPr lang="en-US" sz="900"/>
                  </a:p>
                </xdr:txBody>
              </xdr:sp>
              <xdr:grpSp>
                <xdr:nvGrpSpPr>
                  <xdr:cNvPr id="14" name="Returned date chart and box">
                    <a:extLst>
                      <a:ext uri="{FF2B5EF4-FFF2-40B4-BE49-F238E27FC236}">
                        <a16:creationId xmlns:a16="http://schemas.microsoft.com/office/drawing/2014/main" id="{E0B53D9D-5A28-8263-2088-2EA1CD469CB7}"/>
                      </a:ext>
                    </a:extLst>
                  </xdr:cNvPr>
                  <xdr:cNvGrpSpPr/>
                </xdr:nvGrpSpPr>
                <xdr:grpSpPr>
                  <a:xfrm>
                    <a:off x="4023646" y="3902579"/>
                    <a:ext cx="8182596" cy="2763141"/>
                    <a:chOff x="4023646" y="3902579"/>
                    <a:chExt cx="8189717" cy="2763141"/>
                  </a:xfrm>
                </xdr:grpSpPr>
                <xdr:sp macro="" textlink="">
                  <xdr:nvSpPr>
                    <xdr:cNvPr id="29" name="Rectangle: Rounded Corners 28">
                      <a:extLst>
                        <a:ext uri="{FF2B5EF4-FFF2-40B4-BE49-F238E27FC236}">
                          <a16:creationId xmlns:a16="http://schemas.microsoft.com/office/drawing/2014/main" id="{FBDF499A-08A8-A54F-684B-DF99479CCFAF}"/>
                        </a:ext>
                      </a:extLst>
                    </xdr:cNvPr>
                    <xdr:cNvSpPr/>
                  </xdr:nvSpPr>
                  <xdr:spPr>
                    <a:xfrm>
                      <a:off x="4023646" y="3902579"/>
                      <a:ext cx="8097792" cy="2763141"/>
                    </a:xfrm>
                    <a:prstGeom prst="roundRect">
                      <a:avLst>
                        <a:gd name="adj" fmla="val 5039"/>
                      </a:avLst>
                    </a:prstGeom>
                    <a:solidFill>
                      <a:srgbClr val="340A0B">
                        <a:alpha val="1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6" name="Chart 5">
                      <a:extLst>
                        <a:ext uri="{FF2B5EF4-FFF2-40B4-BE49-F238E27FC236}">
                          <a16:creationId xmlns:a16="http://schemas.microsoft.com/office/drawing/2014/main" id="{0418D668-AB99-41BC-AD45-7ECA7692A2A6}"/>
                        </a:ext>
                      </a:extLst>
                    </xdr:cNvPr>
                    <xdr:cNvGraphicFramePr>
                      <a:graphicFrameLocks/>
                    </xdr:cNvGraphicFramePr>
                  </xdr:nvGraphicFramePr>
                  <xdr:xfrm>
                    <a:off x="4378796" y="4073495"/>
                    <a:ext cx="7834567" cy="2563739"/>
                  </xdr:xfrm>
                  <a:graphic>
                    <a:graphicData uri="http://schemas.openxmlformats.org/drawingml/2006/chart">
                      <c:chart xmlns:c="http://schemas.openxmlformats.org/drawingml/2006/chart" xmlns:r="http://schemas.openxmlformats.org/officeDocument/2006/relationships" r:id="rId7"/>
                    </a:graphicData>
                  </a:graphic>
                </xdr:graphicFrame>
              </xdr:grpSp>
            </xdr:grpSp>
            <xdr:grpSp>
              <xdr:nvGrpSpPr>
                <xdr:cNvPr id="30" name="Group 29">
                  <a:extLst>
                    <a:ext uri="{FF2B5EF4-FFF2-40B4-BE49-F238E27FC236}">
                      <a16:creationId xmlns:a16="http://schemas.microsoft.com/office/drawing/2014/main" id="{5C7014FD-C180-11BF-51CF-DC8641129873}"/>
                    </a:ext>
                  </a:extLst>
                </xdr:cNvPr>
                <xdr:cNvGrpSpPr/>
              </xdr:nvGrpSpPr>
              <xdr:grpSpPr>
                <a:xfrm>
                  <a:off x="4043548" y="8577994"/>
                  <a:ext cx="4103990" cy="1930411"/>
                  <a:chOff x="4043548" y="8577994"/>
                  <a:chExt cx="4104357" cy="1930411"/>
                </a:xfrm>
              </xdr:grpSpPr>
              <xdr:sp macro="" textlink="">
                <xdr:nvSpPr>
                  <xdr:cNvPr id="43" name="Rectangle: Rounded Corners 42">
                    <a:extLst>
                      <a:ext uri="{FF2B5EF4-FFF2-40B4-BE49-F238E27FC236}">
                        <a16:creationId xmlns:a16="http://schemas.microsoft.com/office/drawing/2014/main" id="{D27DBE25-0DB9-40E7-93E8-F7137FD40F70}"/>
                      </a:ext>
                    </a:extLst>
                  </xdr:cNvPr>
                  <xdr:cNvSpPr/>
                </xdr:nvSpPr>
                <xdr:spPr>
                  <a:xfrm>
                    <a:off x="4043548" y="8577994"/>
                    <a:ext cx="4068749" cy="1873440"/>
                  </a:xfrm>
                  <a:prstGeom prst="roundRect">
                    <a:avLst>
                      <a:gd name="adj" fmla="val 8032"/>
                    </a:avLst>
                  </a:prstGeom>
                  <a:solidFill>
                    <a:srgbClr val="340A0B">
                      <a:alpha val="1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39" name="Pie Chart Issue">
                    <a:extLst>
                      <a:ext uri="{FF2B5EF4-FFF2-40B4-BE49-F238E27FC236}">
                        <a16:creationId xmlns:a16="http://schemas.microsoft.com/office/drawing/2014/main" id="{035EC249-9871-480E-AC33-B8BCBEFC4003}"/>
                      </a:ext>
                    </a:extLst>
                  </xdr:cNvPr>
                  <xdr:cNvGraphicFramePr>
                    <a:graphicFrameLocks/>
                  </xdr:cNvGraphicFramePr>
                </xdr:nvGraphicFramePr>
                <xdr:xfrm>
                  <a:off x="4445456" y="8662313"/>
                  <a:ext cx="3702449" cy="1846092"/>
                </xdr:xfrm>
                <a:graphic>
                  <a:graphicData uri="http://schemas.openxmlformats.org/drawingml/2006/chart">
                    <c:chart xmlns:c="http://schemas.openxmlformats.org/drawingml/2006/chart" xmlns:r="http://schemas.openxmlformats.org/officeDocument/2006/relationships" r:id="rId8"/>
                  </a:graphicData>
                </a:graphic>
              </xdr:graphicFrame>
            </xdr:grpSp>
            <xdr:grpSp>
              <xdr:nvGrpSpPr>
                <xdr:cNvPr id="28" name="Group 27">
                  <a:extLst>
                    <a:ext uri="{FF2B5EF4-FFF2-40B4-BE49-F238E27FC236}">
                      <a16:creationId xmlns:a16="http://schemas.microsoft.com/office/drawing/2014/main" id="{3F443FEF-DA13-9668-D8EB-D6C2386CD226}"/>
                    </a:ext>
                  </a:extLst>
                </xdr:cNvPr>
                <xdr:cNvGrpSpPr/>
              </xdr:nvGrpSpPr>
              <xdr:grpSpPr>
                <a:xfrm>
                  <a:off x="8193129" y="8570873"/>
                  <a:ext cx="3936935" cy="1880562"/>
                  <a:chOff x="8224417" y="8570873"/>
                  <a:chExt cx="3906003" cy="1880562"/>
                </a:xfrm>
              </xdr:grpSpPr>
              <xdr:sp macro="" textlink="">
                <xdr:nvSpPr>
                  <xdr:cNvPr id="41" name="Rectangle: Rounded Corners 40">
                    <a:extLst>
                      <a:ext uri="{FF2B5EF4-FFF2-40B4-BE49-F238E27FC236}">
                        <a16:creationId xmlns:a16="http://schemas.microsoft.com/office/drawing/2014/main" id="{18596D0F-9BA2-4289-801F-7D6A531D548E}"/>
                      </a:ext>
                    </a:extLst>
                  </xdr:cNvPr>
                  <xdr:cNvSpPr/>
                </xdr:nvSpPr>
                <xdr:spPr>
                  <a:xfrm>
                    <a:off x="8224417" y="8570873"/>
                    <a:ext cx="3906003" cy="1880562"/>
                  </a:xfrm>
                  <a:prstGeom prst="roundRect">
                    <a:avLst>
                      <a:gd name="adj" fmla="val 8791"/>
                    </a:avLst>
                  </a:prstGeom>
                  <a:solidFill>
                    <a:srgbClr val="340A0B">
                      <a:alpha val="1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l"/>
                    <a:endParaRPr lang="en-US" sz="1100"/>
                  </a:p>
                </xdr:txBody>
              </xdr:sp>
              <xdr:graphicFrame macro="">
                <xdr:nvGraphicFramePr>
                  <xdr:cNvPr id="40" name="Pie Chart Action">
                    <a:extLst>
                      <a:ext uri="{FF2B5EF4-FFF2-40B4-BE49-F238E27FC236}">
                        <a16:creationId xmlns:a16="http://schemas.microsoft.com/office/drawing/2014/main" id="{D268B635-11FF-4C80-A90A-39B75579E010}"/>
                      </a:ext>
                    </a:extLst>
                  </xdr:cNvPr>
                  <xdr:cNvGraphicFramePr>
                    <a:graphicFrameLocks/>
                  </xdr:cNvGraphicFramePr>
                </xdr:nvGraphicFramePr>
                <xdr:xfrm>
                  <a:off x="8345480" y="8642088"/>
                  <a:ext cx="3552165" cy="1673917"/>
                </xdr:xfrm>
                <a:graphic>
                  <a:graphicData uri="http://schemas.openxmlformats.org/drawingml/2006/chart">
                    <c:chart xmlns:c="http://schemas.openxmlformats.org/drawingml/2006/chart" xmlns:r="http://schemas.openxmlformats.org/officeDocument/2006/relationships" r:id="rId9"/>
                  </a:graphicData>
                </a:graphic>
              </xdr:graphicFrame>
            </xdr:grpSp>
            <xdr:grpSp>
              <xdr:nvGrpSpPr>
                <xdr:cNvPr id="31" name="Group 30">
                  <a:extLst>
                    <a:ext uri="{FF2B5EF4-FFF2-40B4-BE49-F238E27FC236}">
                      <a16:creationId xmlns:a16="http://schemas.microsoft.com/office/drawing/2014/main" id="{FF8C9A5C-BC22-6964-0AFA-20DF2368C736}"/>
                    </a:ext>
                  </a:extLst>
                </xdr:cNvPr>
                <xdr:cNvGrpSpPr/>
              </xdr:nvGrpSpPr>
              <xdr:grpSpPr>
                <a:xfrm>
                  <a:off x="4050670" y="6636564"/>
                  <a:ext cx="4118598" cy="1999826"/>
                  <a:chOff x="4050670" y="6650380"/>
                  <a:chExt cx="4118598" cy="1986010"/>
                </a:xfrm>
              </xdr:grpSpPr>
              <xdr:sp macro="" textlink="">
                <xdr:nvSpPr>
                  <xdr:cNvPr id="37" name="Rectangle: Rounded Corners 36">
                    <a:extLst>
                      <a:ext uri="{FF2B5EF4-FFF2-40B4-BE49-F238E27FC236}">
                        <a16:creationId xmlns:a16="http://schemas.microsoft.com/office/drawing/2014/main" id="{7A1251DD-2ECF-4995-A381-1BBF065A5FA6}"/>
                      </a:ext>
                    </a:extLst>
                  </xdr:cNvPr>
                  <xdr:cNvSpPr/>
                </xdr:nvSpPr>
                <xdr:spPr>
                  <a:xfrm>
                    <a:off x="4050670" y="6650380"/>
                    <a:ext cx="4061627" cy="1873441"/>
                  </a:xfrm>
                  <a:prstGeom prst="roundRect">
                    <a:avLst>
                      <a:gd name="adj" fmla="val 8032"/>
                    </a:avLst>
                  </a:prstGeom>
                  <a:solidFill>
                    <a:srgbClr val="340A0B">
                      <a:alpha val="1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44" name="Chart 43">
                    <a:extLst>
                      <a:ext uri="{FF2B5EF4-FFF2-40B4-BE49-F238E27FC236}">
                        <a16:creationId xmlns:a16="http://schemas.microsoft.com/office/drawing/2014/main" id="{AD1FAB9B-8237-4597-AD9E-1C2DA3AB915B}"/>
                      </a:ext>
                    </a:extLst>
                  </xdr:cNvPr>
                  <xdr:cNvGraphicFramePr>
                    <a:graphicFrameLocks/>
                  </xdr:cNvGraphicFramePr>
                </xdr:nvGraphicFramePr>
                <xdr:xfrm>
                  <a:off x="4250072" y="6742960"/>
                  <a:ext cx="3919196" cy="1893430"/>
                </xdr:xfrm>
                <a:graphic>
                  <a:graphicData uri="http://schemas.openxmlformats.org/drawingml/2006/chart">
                    <c:chart xmlns:c="http://schemas.openxmlformats.org/drawingml/2006/chart" xmlns:r="http://schemas.openxmlformats.org/officeDocument/2006/relationships" r:id="rId10"/>
                  </a:graphicData>
                </a:graphic>
              </xdr:graphicFrame>
            </xdr:grpSp>
            <xdr:grpSp>
              <xdr:nvGrpSpPr>
                <xdr:cNvPr id="32" name="Group 31">
                  <a:extLst>
                    <a:ext uri="{FF2B5EF4-FFF2-40B4-BE49-F238E27FC236}">
                      <a16:creationId xmlns:a16="http://schemas.microsoft.com/office/drawing/2014/main" id="{F238A916-14E4-55FB-6ECF-0C4688C69D96}"/>
                    </a:ext>
                  </a:extLst>
                </xdr:cNvPr>
                <xdr:cNvGrpSpPr/>
              </xdr:nvGrpSpPr>
              <xdr:grpSpPr>
                <a:xfrm>
                  <a:off x="8198282" y="6569639"/>
                  <a:ext cx="3998465" cy="1967905"/>
                  <a:chOff x="8198282" y="6582534"/>
                  <a:chExt cx="3998465" cy="1957107"/>
                </a:xfrm>
              </xdr:grpSpPr>
              <xdr:sp macro="" textlink="">
                <xdr:nvSpPr>
                  <xdr:cNvPr id="38" name="Rectangle: Rounded Corners 37">
                    <a:extLst>
                      <a:ext uri="{FF2B5EF4-FFF2-40B4-BE49-F238E27FC236}">
                        <a16:creationId xmlns:a16="http://schemas.microsoft.com/office/drawing/2014/main" id="{8F9069BB-9FDD-4243-A9B4-08B4D6A30263}"/>
                      </a:ext>
                    </a:extLst>
                  </xdr:cNvPr>
                  <xdr:cNvSpPr/>
                </xdr:nvSpPr>
                <xdr:spPr>
                  <a:xfrm>
                    <a:off x="8198282" y="6636137"/>
                    <a:ext cx="3931781" cy="1880563"/>
                  </a:xfrm>
                  <a:prstGeom prst="roundRect">
                    <a:avLst>
                      <a:gd name="adj" fmla="val 8791"/>
                    </a:avLst>
                  </a:prstGeom>
                  <a:solidFill>
                    <a:srgbClr val="340A0B">
                      <a:alpha val="1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45" name="Chart 44">
                    <a:extLst>
                      <a:ext uri="{FF2B5EF4-FFF2-40B4-BE49-F238E27FC236}">
                        <a16:creationId xmlns:a16="http://schemas.microsoft.com/office/drawing/2014/main" id="{35DB260F-235D-4238-B290-873216519A52}"/>
                      </a:ext>
                    </a:extLst>
                  </xdr:cNvPr>
                  <xdr:cNvGraphicFramePr>
                    <a:graphicFrameLocks/>
                  </xdr:cNvGraphicFramePr>
                </xdr:nvGraphicFramePr>
                <xdr:xfrm>
                  <a:off x="8203049" y="6582534"/>
                  <a:ext cx="3993698" cy="1957107"/>
                </xdr:xfrm>
                <a:graphic>
                  <a:graphicData uri="http://schemas.openxmlformats.org/drawingml/2006/chart">
                    <c:chart xmlns:c="http://schemas.openxmlformats.org/drawingml/2006/chart" xmlns:r="http://schemas.openxmlformats.org/officeDocument/2006/relationships" r:id="rId11"/>
                  </a:graphicData>
                </a:graphic>
              </xdr:graphicFrame>
            </xdr:grpSp>
            <xdr:grpSp>
              <xdr:nvGrpSpPr>
                <xdr:cNvPr id="9" name="Group 8">
                  <a:extLst>
                    <a:ext uri="{FF2B5EF4-FFF2-40B4-BE49-F238E27FC236}">
                      <a16:creationId xmlns:a16="http://schemas.microsoft.com/office/drawing/2014/main" id="{60D637B9-8E43-D3FF-626B-91C8857FEFEE}"/>
                    </a:ext>
                  </a:extLst>
                </xdr:cNvPr>
                <xdr:cNvGrpSpPr/>
              </xdr:nvGrpSpPr>
              <xdr:grpSpPr>
                <a:xfrm>
                  <a:off x="6762986" y="2384911"/>
                  <a:ext cx="2644936" cy="1390454"/>
                  <a:chOff x="6736935" y="2391684"/>
                  <a:chExt cx="2637446" cy="1394102"/>
                </a:xfrm>
              </xdr:grpSpPr>
              <xdr:sp macro="" textlink="">
                <xdr:nvSpPr>
                  <xdr:cNvPr id="5" name="Rectangle: Rounded Corners 4">
                    <a:extLst>
                      <a:ext uri="{FF2B5EF4-FFF2-40B4-BE49-F238E27FC236}">
                        <a16:creationId xmlns:a16="http://schemas.microsoft.com/office/drawing/2014/main" id="{61F8F111-C91F-4338-BBD8-ECD1E5A3E4BD}"/>
                      </a:ext>
                    </a:extLst>
                  </xdr:cNvPr>
                  <xdr:cNvSpPr/>
                </xdr:nvSpPr>
                <xdr:spPr>
                  <a:xfrm>
                    <a:off x="6736935" y="2391684"/>
                    <a:ext cx="2637446" cy="1394102"/>
                  </a:xfrm>
                  <a:prstGeom prst="roundRect">
                    <a:avLst>
                      <a:gd name="adj" fmla="val 5039"/>
                    </a:avLst>
                  </a:prstGeom>
                  <a:solidFill>
                    <a:srgbClr val="340A0B">
                      <a:alpha val="1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xmlns:a14="http://schemas.microsoft.com/office/drawing/2010/main">
                <mc:Choice Requires="a14">
                  <xdr:graphicFrame macro="">
                    <xdr:nvGraphicFramePr>
                      <xdr:cNvPr id="3" name="Issue 1">
                        <a:extLst>
                          <a:ext uri="{FF2B5EF4-FFF2-40B4-BE49-F238E27FC236}">
                            <a16:creationId xmlns:a16="http://schemas.microsoft.com/office/drawing/2014/main" id="{F8B5AFD1-178F-491E-88B8-D22BF1557150}"/>
                          </a:ext>
                        </a:extLst>
                      </xdr:cNvPr>
                      <xdr:cNvGraphicFramePr/>
                    </xdr:nvGraphicFramePr>
                    <xdr:xfrm>
                      <a:off x="6815840" y="2468383"/>
                      <a:ext cx="2488180" cy="1250178"/>
                    </xdr:xfrm>
                    <a:graphic>
                      <a:graphicData uri="http://schemas.microsoft.com/office/drawing/2010/slicer">
                        <sle:slicer xmlns:sle="http://schemas.microsoft.com/office/drawing/2010/slicer" name="Issue 1"/>
                      </a:graphicData>
                    </a:graphic>
                  </xdr:graphicFrame>
                </mc:Choice>
                <mc:Fallback xmlns="">
                  <xdr:sp macro="" textlink="">
                    <xdr:nvSpPr>
                      <xdr:cNvPr id="0" name=""/>
                      <xdr:cNvSpPr>
                        <a:spLocks noTextEdit="1"/>
                      </xdr:cNvSpPr>
                    </xdr:nvSpPr>
                    <xdr:spPr>
                      <a:xfrm>
                        <a:off x="5483932" y="2257864"/>
                        <a:ext cx="2485780" cy="12505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pSp>
        </xdr:grpSp>
        <xdr:pic>
          <xdr:nvPicPr>
            <xdr:cNvPr id="53" name="Graphic 52" descr="Monthly calendar outline">
              <a:extLst>
                <a:ext uri="{FF2B5EF4-FFF2-40B4-BE49-F238E27FC236}">
                  <a16:creationId xmlns:a16="http://schemas.microsoft.com/office/drawing/2014/main" id="{9FABEF82-998C-97A8-6DC4-DDE433F8E48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2710405" y="3655671"/>
              <a:ext cx="393537" cy="393537"/>
            </a:xfrm>
            <a:prstGeom prst="rect">
              <a:avLst/>
            </a:prstGeom>
          </xdr:spPr>
        </xdr:pic>
        <xdr:sp macro="" textlink="">
          <xdr:nvSpPr>
            <xdr:cNvPr id="54" name="TextBox 53">
              <a:extLst>
                <a:ext uri="{FF2B5EF4-FFF2-40B4-BE49-F238E27FC236}">
                  <a16:creationId xmlns:a16="http://schemas.microsoft.com/office/drawing/2014/main" id="{48B8302F-CF31-42F4-BC34-D79960DACF09}"/>
                </a:ext>
              </a:extLst>
            </xdr:cNvPr>
            <xdr:cNvSpPr txBox="1"/>
          </xdr:nvSpPr>
          <xdr:spPr>
            <a:xfrm>
              <a:off x="2990126" y="3588153"/>
              <a:ext cx="3385595" cy="5346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500" b="0" i="0" u="none" strike="noStrike" kern="1200" baseline="0">
                  <a:solidFill>
                    <a:schemeClr val="tx1"/>
                  </a:solidFill>
                  <a:latin typeface="+mj-lt"/>
                  <a:ea typeface="+mn-ea"/>
                  <a:cs typeface="+mn-cs"/>
                </a:rPr>
                <a:t>Returned Date per Issue </a:t>
              </a:r>
            </a:p>
          </xdr:txBody>
        </xdr:sp>
      </xdr:grpSp>
      <xdr:grpSp>
        <xdr:nvGrpSpPr>
          <xdr:cNvPr id="76" name="Group 75">
            <a:extLst>
              <a:ext uri="{FF2B5EF4-FFF2-40B4-BE49-F238E27FC236}">
                <a16:creationId xmlns:a16="http://schemas.microsoft.com/office/drawing/2014/main" id="{B89FB5AD-D03A-E6C3-F8A9-3268C16DFA6D}"/>
              </a:ext>
            </a:extLst>
          </xdr:cNvPr>
          <xdr:cNvGrpSpPr/>
        </xdr:nvGrpSpPr>
        <xdr:grpSpPr>
          <a:xfrm>
            <a:off x="6906228" y="8293536"/>
            <a:ext cx="2064152" cy="534628"/>
            <a:chOff x="6906228" y="8293536"/>
            <a:chExt cx="2064152" cy="534628"/>
          </a:xfrm>
        </xdr:grpSpPr>
        <xdr:pic>
          <xdr:nvPicPr>
            <xdr:cNvPr id="74" name="Graphic 73" descr="Drawing Figure outline">
              <a:extLst>
                <a:ext uri="{FF2B5EF4-FFF2-40B4-BE49-F238E27FC236}">
                  <a16:creationId xmlns:a16="http://schemas.microsoft.com/office/drawing/2014/main" id="{FA9A144B-FE7A-8A65-C5D7-F4EF577C598B}"/>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6906228" y="8401290"/>
              <a:ext cx="316375" cy="316375"/>
            </a:xfrm>
            <a:prstGeom prst="rect">
              <a:avLst/>
            </a:prstGeom>
          </xdr:spPr>
        </xdr:pic>
        <xdr:sp macro="" textlink="">
          <xdr:nvSpPr>
            <xdr:cNvPr id="75" name="TextBox 74">
              <a:extLst>
                <a:ext uri="{FF2B5EF4-FFF2-40B4-BE49-F238E27FC236}">
                  <a16:creationId xmlns:a16="http://schemas.microsoft.com/office/drawing/2014/main" id="{642C7E45-BA02-4A60-BE3B-BF8DD7C09042}"/>
                </a:ext>
              </a:extLst>
            </xdr:cNvPr>
            <xdr:cNvSpPr txBox="1"/>
          </xdr:nvSpPr>
          <xdr:spPr>
            <a:xfrm>
              <a:off x="7086646" y="8293536"/>
              <a:ext cx="1883734" cy="5346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500" b="0" i="0" u="none" strike="noStrike" kern="1200" baseline="0">
                  <a:solidFill>
                    <a:schemeClr val="tx1"/>
                  </a:solidFill>
                  <a:latin typeface="+mj-lt"/>
                  <a:ea typeface="+mn-ea"/>
                  <a:cs typeface="+mn-cs"/>
                </a:rPr>
                <a:t>Action Taken</a:t>
              </a:r>
            </a:p>
          </xdr:txBody>
        </xdr:sp>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hon Patrick Giron" refreshedDate="44909.932053703706" createdVersion="8" refreshedVersion="8" minRefreshableVersion="3" recordCount="203" xr:uid="{B1298359-C7F0-4A85-A441-5537A3BBC3E0}">
  <cacheSource type="worksheet">
    <worksheetSource ref="A1:M204" sheet="Data"/>
  </cacheSource>
  <cacheFields count="20">
    <cacheField name="Customer ID" numFmtId="0">
      <sharedItems/>
    </cacheField>
    <cacheField name="Returned Date" numFmtId="14">
      <sharedItems containsSemiMixedTypes="0" containsNonDate="0" containsDate="1" containsString="0" minDate="2021-01-02T00:00:00" maxDate="2021-12-28T00:00:00" count="149">
        <d v="2021-01-02T00:00:00"/>
        <d v="2021-01-03T00:00:00"/>
        <d v="2021-01-05T00:00:00"/>
        <d v="2021-01-07T00:00:00"/>
        <d v="2021-01-09T00:00:00"/>
        <d v="2021-01-10T00:00:00"/>
        <d v="2021-01-15T00:00:00"/>
        <d v="2021-01-18T00:00:00"/>
        <d v="2021-01-20T00:00:00"/>
        <d v="2021-01-21T00:00:00"/>
        <d v="2021-01-22T00:00:00"/>
        <d v="2021-01-25T00:00:00"/>
        <d v="2021-01-26T00:00:00"/>
        <d v="2021-01-27T00:00:00"/>
        <d v="2021-01-28T00:00:00"/>
        <d v="2021-02-02T00:00:00"/>
        <d v="2021-02-05T00:00:00"/>
        <d v="2021-02-09T00:00:00"/>
        <d v="2021-02-10T00:00:00"/>
        <d v="2021-02-12T00:00:00"/>
        <d v="2021-02-15T00:00:00"/>
        <d v="2021-02-16T00:00:00"/>
        <d v="2021-02-18T00:00:00"/>
        <d v="2021-02-22T00:00:00"/>
        <d v="2021-02-23T00:00:00"/>
        <d v="2021-02-26T00:00:00"/>
        <d v="2021-02-27T00:00:00"/>
        <d v="2021-03-03T00:00:00"/>
        <d v="2021-03-04T00:00:00"/>
        <d v="2021-03-10T00:00:00"/>
        <d v="2021-03-11T00:00:00"/>
        <d v="2021-03-12T00:00:00"/>
        <d v="2021-03-14T00:00:00"/>
        <d v="2021-03-16T00:00:00"/>
        <d v="2021-03-17T00:00:00"/>
        <d v="2021-03-18T00:00:00"/>
        <d v="2021-03-20T00:00:00"/>
        <d v="2021-03-21T00:00:00"/>
        <d v="2021-03-25T00:00:00"/>
        <d v="2021-04-01T00:00:00"/>
        <d v="2021-04-02T00:00:00"/>
        <d v="2021-04-06T00:00:00"/>
        <d v="2021-04-08T00:00:00"/>
        <d v="2021-04-09T00:00:00"/>
        <d v="2021-04-10T00:00:00"/>
        <d v="2021-04-13T00:00:00"/>
        <d v="2021-04-14T00:00:00"/>
        <d v="2021-04-16T00:00:00"/>
        <d v="2021-04-17T00:00:00"/>
        <d v="2021-04-18T00:00:00"/>
        <d v="2021-04-19T00:00:00"/>
        <d v="2021-04-22T00:00:00"/>
        <d v="2021-04-23T00:00:00"/>
        <d v="2021-04-24T00:00:00"/>
        <d v="2021-04-26T00:00:00"/>
        <d v="2021-04-27T00:00:00"/>
        <d v="2021-05-01T00:00:00"/>
        <d v="2021-05-02T00:00:00"/>
        <d v="2021-05-10T00:00:00"/>
        <d v="2021-05-12T00:00:00"/>
        <d v="2021-05-13T00:00:00"/>
        <d v="2021-05-14T00:00:00"/>
        <d v="2021-05-15T00:00:00"/>
        <d v="2021-05-17T00:00:00"/>
        <d v="2021-05-26T00:00:00"/>
        <d v="2021-06-01T00:00:00"/>
        <d v="2021-06-03T00:00:00"/>
        <d v="2021-06-05T00:00:00"/>
        <d v="2021-06-08T00:00:00"/>
        <d v="2021-06-11T00:00:00"/>
        <d v="2021-06-13T00:00:00"/>
        <d v="2021-06-15T00:00:00"/>
        <d v="2021-06-17T00:00:00"/>
        <d v="2021-06-19T00:00:00"/>
        <d v="2021-06-23T00:00:00"/>
        <d v="2021-06-24T00:00:00"/>
        <d v="2021-06-25T00:00:00"/>
        <d v="2021-06-28T00:00:00"/>
        <d v="2021-07-04T00:00:00"/>
        <d v="2021-07-05T00:00:00"/>
        <d v="2021-07-07T00:00:00"/>
        <d v="2021-07-08T00:00:00"/>
        <d v="2021-07-11T00:00:00"/>
        <d v="2021-07-13T00:00:00"/>
        <d v="2021-07-15T00:00:00"/>
        <d v="2021-07-17T00:00:00"/>
        <d v="2021-07-18T00:00:00"/>
        <d v="2021-07-19T00:00:00"/>
        <d v="2021-07-22T00:00:00"/>
        <d v="2021-07-25T00:00:00"/>
        <d v="2021-08-01T00:00:00"/>
        <d v="2021-08-02T00:00:00"/>
        <d v="2021-08-03T00:00:00"/>
        <d v="2021-08-04T00:00:00"/>
        <d v="2021-08-05T00:00:00"/>
        <d v="2021-08-07T00:00:00"/>
        <d v="2021-08-08T00:00:00"/>
        <d v="2021-08-09T00:00:00"/>
        <d v="2021-08-12T00:00:00"/>
        <d v="2021-08-15T00:00:00"/>
        <d v="2021-08-16T00:00:00"/>
        <d v="2021-08-17T00:00:00"/>
        <d v="2021-08-18T00:00:00"/>
        <d v="2021-08-20T00:00:00"/>
        <d v="2021-08-22T00:00:00"/>
        <d v="2021-08-25T00:00:00"/>
        <d v="2021-09-06T00:00:00"/>
        <d v="2021-09-12T00:00:00"/>
        <d v="2021-09-14T00:00:00"/>
        <d v="2021-09-15T00:00:00"/>
        <d v="2021-09-16T00:00:00"/>
        <d v="2021-09-20T00:00:00"/>
        <d v="2021-09-22T00:00:00"/>
        <d v="2021-09-24T00:00:00"/>
        <d v="2021-09-28T00:00:00"/>
        <d v="2021-10-01T00:00:00"/>
        <d v="2021-10-02T00:00:00"/>
        <d v="2021-10-03T00:00:00"/>
        <d v="2021-10-04T00:00:00"/>
        <d v="2021-10-07T00:00:00"/>
        <d v="2021-10-09T00:00:00"/>
        <d v="2021-10-15T00:00:00"/>
        <d v="2021-10-18T00:00:00"/>
        <d v="2021-10-19T00:00:00"/>
        <d v="2021-11-01T00:00:00"/>
        <d v="2021-11-02T00:00:00"/>
        <d v="2021-11-03T00:00:00"/>
        <d v="2021-11-04T00:00:00"/>
        <d v="2021-11-05T00:00:00"/>
        <d v="2021-11-10T00:00:00"/>
        <d v="2021-11-11T00:00:00"/>
        <d v="2021-11-14T00:00:00"/>
        <d v="2021-11-17T00:00:00"/>
        <d v="2021-11-19T00:00:00"/>
        <d v="2021-11-20T00:00:00"/>
        <d v="2021-11-22T00:00:00"/>
        <d v="2021-11-24T00:00:00"/>
        <d v="2021-12-02T00:00:00"/>
        <d v="2021-12-03T00:00:00"/>
        <d v="2021-12-09T00:00:00"/>
        <d v="2021-12-10T00:00:00"/>
        <d v="2021-12-11T00:00:00"/>
        <d v="2021-12-12T00:00:00"/>
        <d v="2021-12-13T00:00:00"/>
        <d v="2021-12-16T00:00:00"/>
        <d v="2021-12-18T00:00:00"/>
        <d v="2021-12-20T00:00:00"/>
        <d v="2021-12-26T00:00:00"/>
        <d v="2021-12-27T00:00:00"/>
      </sharedItems>
      <fieldGroup par="17" base="1">
        <rangePr groupBy="days" startDate="2021-01-02T00:00:00" endDate="2021-12-28T00:00:00"/>
        <groupItems count="368">
          <s v="&lt;1/2/202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28/2021"/>
        </groupItems>
      </fieldGroup>
    </cacheField>
    <cacheField name="Issue" numFmtId="0">
      <sharedItems count="3">
        <s v="Wrong Item"/>
        <s v="Broken Item"/>
        <s v="Undelivered"/>
      </sharedItems>
    </cacheField>
    <cacheField name="Action" numFmtId="0">
      <sharedItems count="3">
        <s v="Changed Item"/>
        <s v="Refunded"/>
        <s v="Repaired"/>
      </sharedItems>
    </cacheField>
    <cacheField name="Action Date" numFmtId="14">
      <sharedItems containsSemiMixedTypes="0" containsNonDate="0" containsDate="1" containsString="0" minDate="2021-01-08T00:00:00" maxDate="2022-01-07T00:00:00" count="147">
        <d v="2021-01-08T00:00:00"/>
        <d v="2021-01-09T00:00:00"/>
        <d v="2021-01-11T00:00:00"/>
        <d v="2021-01-13T00:00:00"/>
        <d v="2021-01-15T00:00:00"/>
        <d v="2021-01-18T00:00:00"/>
        <d v="2021-01-17T00:00:00"/>
        <d v="2021-01-21T00:00:00"/>
        <d v="2021-01-27T00:00:00"/>
        <d v="2021-01-25T00:00:00"/>
        <d v="2021-01-29T00:00:00"/>
        <d v="2021-01-30T00:00:00"/>
        <d v="2021-02-01T00:00:00"/>
        <d v="2021-02-03T00:00:00"/>
        <d v="2021-02-04T00:00:00"/>
        <d v="2021-02-07T00:00:00"/>
        <d v="2021-02-10T00:00:00"/>
        <d v="2021-02-17T00:00:00"/>
        <d v="2021-02-19T00:00:00"/>
        <d v="2021-02-15T00:00:00"/>
        <d v="2021-02-16T00:00:00"/>
        <d v="2021-02-20T00:00:00"/>
        <d v="2021-02-24T00:00:00"/>
        <d v="2021-02-21T00:00:00"/>
        <d v="2021-02-28T00:00:00"/>
        <d v="2021-03-04T00:00:00"/>
        <d v="2021-03-01T00:00:00"/>
        <d v="2021-03-05T00:00:00"/>
        <d v="2021-03-08T00:00:00"/>
        <d v="2021-03-12T00:00:00"/>
        <d v="2021-03-16T00:00:00"/>
        <d v="2021-03-21T00:00:00"/>
        <d v="2021-03-19T00:00:00"/>
        <d v="2021-03-23T00:00:00"/>
        <d v="2021-03-22T00:00:00"/>
        <d v="2021-03-28T00:00:00"/>
        <d v="2021-03-26T00:00:00"/>
        <d v="2021-03-31T00:00:00"/>
        <d v="2021-04-07T00:00:00"/>
        <d v="2021-04-12T00:00:00"/>
        <d v="2021-04-15T00:00:00"/>
        <d v="2021-04-14T00:00:00"/>
        <d v="2021-04-19T00:00:00"/>
        <d v="2021-04-22T00:00:00"/>
        <d v="2021-04-24T00:00:00"/>
        <d v="2021-04-21T00:00:00"/>
        <d v="2021-04-26T00:00:00"/>
        <d v="2021-04-25T00:00:00"/>
        <d v="2021-04-29T00:00:00"/>
        <d v="2021-04-28T00:00:00"/>
        <d v="2021-05-01T00:00:00"/>
        <d v="2021-05-07T00:00:00"/>
        <d v="2021-05-04T00:00:00"/>
        <d v="2021-05-05T00:00:00"/>
        <d v="2021-05-08T00:00:00"/>
        <d v="2021-05-18T00:00:00"/>
        <d v="2021-05-15T00:00:00"/>
        <d v="2021-05-19T00:00:00"/>
        <d v="2021-05-17T00:00:00"/>
        <d v="2021-05-21T00:00:00"/>
        <d v="2021-05-25T00:00:00"/>
        <d v="2021-05-30T00:00:00"/>
        <d v="2021-06-06T00:00:00"/>
        <d v="2021-06-10T00:00:00"/>
        <d v="2021-06-11T00:00:00"/>
        <d v="2021-06-12T00:00:00"/>
        <d v="2021-06-14T00:00:00"/>
        <d v="2021-06-19T00:00:00"/>
        <d v="2021-06-18T00:00:00"/>
        <d v="2021-06-21T00:00:00"/>
        <d v="2021-06-29T00:00:00"/>
        <d v="2021-06-27T00:00:00"/>
        <d v="2021-06-28T00:00:00"/>
        <d v="2021-07-08T00:00:00"/>
        <d v="2021-07-09T00:00:00"/>
        <d v="2021-07-14T00:00:00"/>
        <d v="2021-07-10T00:00:00"/>
        <d v="2021-07-15T00:00:00"/>
        <d v="2021-07-21T00:00:00"/>
        <d v="2021-07-20T00:00:00"/>
        <d v="2021-07-22T00:00:00"/>
        <d v="2021-07-24T00:00:00"/>
        <d v="2021-08-01T00:00:00"/>
        <d v="2021-07-30T00:00:00"/>
        <d v="2021-08-02T00:00:00"/>
        <d v="2021-08-11T00:00:00"/>
        <d v="2021-08-09T00:00:00"/>
        <d v="2021-08-08T00:00:00"/>
        <d v="2021-08-17T00:00:00"/>
        <d v="2021-08-12T00:00:00"/>
        <d v="2021-08-22T00:00:00"/>
        <d v="2021-08-19T00:00:00"/>
        <d v="2021-08-25T00:00:00"/>
        <d v="2021-08-20T00:00:00"/>
        <d v="2021-08-27T00:00:00"/>
        <d v="2021-08-26T00:00:00"/>
        <d v="2021-08-30T00:00:00"/>
        <d v="2021-08-23T00:00:00"/>
        <d v="2021-08-28T00:00:00"/>
        <d v="2021-08-31T00:00:00"/>
        <d v="2021-09-14T00:00:00"/>
        <d v="2021-09-20T00:00:00"/>
        <d v="2021-09-21T00:00:00"/>
        <d v="2021-09-18T00:00:00"/>
        <d v="2021-09-24T00:00:00"/>
        <d v="2021-09-30T00:00:00"/>
        <d v="2021-09-26T00:00:00"/>
        <d v="2021-09-28T00:00:00"/>
        <d v="2021-10-03T00:00:00"/>
        <d v="2021-10-02T00:00:00"/>
        <d v="2021-10-04T00:00:00"/>
        <d v="2021-10-09T00:00:00"/>
        <d v="2021-10-07T00:00:00"/>
        <d v="2021-10-08T00:00:00"/>
        <d v="2021-10-12T00:00:00"/>
        <d v="2021-10-13T00:00:00"/>
        <d v="2021-10-14T00:00:00"/>
        <d v="2021-10-15T00:00:00"/>
        <d v="2021-10-25T00:00:00"/>
        <d v="2021-10-24T00:00:00"/>
        <d v="2021-10-23T00:00:00"/>
        <d v="2021-11-07T00:00:00"/>
        <d v="2021-11-11T00:00:00"/>
        <d v="2021-11-08T00:00:00"/>
        <d v="2021-11-13T00:00:00"/>
        <d v="2021-11-10T00:00:00"/>
        <d v="2021-11-16T00:00:00"/>
        <d v="2021-11-17T00:00:00"/>
        <d v="2021-11-20T00:00:00"/>
        <d v="2021-11-27T00:00:00"/>
        <d v="2021-11-25T00:00:00"/>
        <d v="2021-11-26T00:00:00"/>
        <d v="2021-12-02T00:00:00"/>
        <d v="2021-11-30T00:00:00"/>
        <d v="2021-12-08T00:00:00"/>
        <d v="2021-12-11T00:00:00"/>
        <d v="2021-12-16T00:00:00"/>
        <d v="2021-12-17T00:00:00"/>
        <d v="2021-12-19T00:00:00"/>
        <d v="2021-12-21T00:00:00"/>
        <d v="2021-12-23T00:00:00"/>
        <d v="2021-12-25T00:00:00"/>
        <d v="2022-01-03T00:00:00"/>
        <d v="2022-01-01T00:00:00"/>
        <d v="2022-01-02T00:00:00"/>
        <d v="2022-01-06T00:00:00"/>
        <d v="2022-01-04T00:00:00"/>
      </sharedItems>
      <fieldGroup par="14" base="4">
        <rangePr groupBy="months" startDate="2021-01-08T00:00:00" endDate="2022-01-07T00:00:00"/>
        <groupItems count="14">
          <s v="&lt;1/8/2021"/>
          <s v="Jan"/>
          <s v="Feb"/>
          <s v="Mar"/>
          <s v="Apr"/>
          <s v="May"/>
          <s v="Jun"/>
          <s v="Jul"/>
          <s v="Aug"/>
          <s v="Sep"/>
          <s v="Oct"/>
          <s v="Nov"/>
          <s v="Dec"/>
          <s v="&gt;1/7/2022"/>
        </groupItems>
      </fieldGroup>
    </cacheField>
    <cacheField name="Turnaround" numFmtId="1">
      <sharedItems containsSemiMixedTypes="0" containsString="0" containsNumber="1" containsInteger="1" minValue="3" maxValue="10"/>
    </cacheField>
    <cacheField name="R" numFmtId="0">
      <sharedItems containsString="0" containsBlank="1" containsNumber="1" containsInteger="1" minValue="1" maxValue="1" count="2">
        <m/>
        <n v="1"/>
      </sharedItems>
    </cacheField>
    <cacheField name="R2" numFmtId="0">
      <sharedItems containsString="0" containsBlank="1" containsNumber="1" containsInteger="1" minValue="1" maxValue="1" count="2">
        <m/>
        <n v="1"/>
      </sharedItems>
    </cacheField>
    <cacheField name="C" numFmtId="0">
      <sharedItems containsString="0" containsBlank="1" containsNumber="1" containsInteger="1" minValue="1" maxValue="1" count="2">
        <n v="1"/>
        <m/>
      </sharedItems>
    </cacheField>
    <cacheField name="B" numFmtId="0">
      <sharedItems containsString="0" containsBlank="1" containsNumber="1" containsInteger="1" minValue="1" maxValue="1" count="2">
        <m/>
        <n v="1"/>
      </sharedItems>
    </cacheField>
    <cacheField name="U" numFmtId="0">
      <sharedItems containsString="0" containsBlank="1" containsNumber="1" containsInteger="1" minValue="1" maxValue="1" count="2">
        <m/>
        <n v="1"/>
      </sharedItems>
    </cacheField>
    <cacheField name="W" numFmtId="0">
      <sharedItems containsString="0" containsBlank="1" containsNumber="1" containsInteger="1" minValue="1" maxValue="1" count="2">
        <n v="1"/>
        <m/>
      </sharedItems>
    </cacheField>
    <cacheField name="Total of issue" numFmtId="1">
      <sharedItems containsSemiMixedTypes="0" containsString="0" containsNumber="1" containsInteger="1" minValue="0" maxValue="1"/>
    </cacheField>
    <cacheField name="Quarters" numFmtId="0" databaseField="0">
      <fieldGroup base="4">
        <rangePr groupBy="quarters" startDate="2021-01-08T00:00:00" endDate="2022-01-07T00:00:00"/>
        <groupItems count="6">
          <s v="&lt;1/8/2021"/>
          <s v="Qtr1"/>
          <s v="Qtr2"/>
          <s v="Qtr3"/>
          <s v="Qtr4"/>
          <s v="&gt;1/7/2022"/>
        </groupItems>
      </fieldGroup>
    </cacheField>
    <cacheField name="Years" numFmtId="0" databaseField="0">
      <fieldGroup base="4">
        <rangePr groupBy="years" startDate="2021-01-08T00:00:00" endDate="2022-01-07T00:00:00"/>
        <groupItems count="4">
          <s v="&lt;1/8/2021"/>
          <s v="2021"/>
          <s v="2022"/>
          <s v="&gt;1/7/2022"/>
        </groupItems>
      </fieldGroup>
    </cacheField>
    <cacheField name="max" numFmtId="0" formula="IF(COUNT(Issue)=MAX(COUNT(Issue) ),Issue,&quot;na&quot;)" databaseField="0"/>
    <cacheField name="sum of issues" numFmtId="0" formula="B+U+W" databaseField="0"/>
    <cacheField name="Months" numFmtId="0" databaseField="0">
      <fieldGroup base="1">
        <rangePr groupBy="months" startDate="2021-01-02T00:00:00" endDate="2021-12-28T00:00:00"/>
        <groupItems count="14">
          <s v="&lt;1/2/2021"/>
          <s v="Jan"/>
          <s v="Feb"/>
          <s v="Mar"/>
          <s v="Apr"/>
          <s v="May"/>
          <s v="Jun"/>
          <s v="Jul"/>
          <s v="Aug"/>
          <s v="Sep"/>
          <s v="Oct"/>
          <s v="Nov"/>
          <s v="Dec"/>
          <s v="&gt;12/28/2021"/>
        </groupItems>
      </fieldGroup>
    </cacheField>
    <cacheField name="Field1" numFmtId="0" formula="R+R2+C" databaseField="0"/>
    <cacheField name="Total action" numFmtId="0" formula="R+R2+C" databaseField="0"/>
  </cacheFields>
  <extLst>
    <ext xmlns:x14="http://schemas.microsoft.com/office/spreadsheetml/2009/9/main" uri="{725AE2AE-9491-48be-B2B4-4EB974FC3084}">
      <x14:pivotCacheDefinition pivotCacheId="6352780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3">
  <r>
    <s v="IDPK4437"/>
    <x v="0"/>
    <x v="0"/>
    <x v="0"/>
    <x v="0"/>
    <n v="6"/>
    <x v="0"/>
    <x v="0"/>
    <x v="0"/>
    <x v="0"/>
    <x v="0"/>
    <x v="0"/>
    <n v="1"/>
  </r>
  <r>
    <s v="IDPK3559"/>
    <x v="0"/>
    <x v="1"/>
    <x v="1"/>
    <x v="1"/>
    <n v="7"/>
    <x v="1"/>
    <x v="0"/>
    <x v="1"/>
    <x v="1"/>
    <x v="0"/>
    <x v="1"/>
    <n v="0"/>
  </r>
  <r>
    <s v="IDPK2703"/>
    <x v="1"/>
    <x v="2"/>
    <x v="1"/>
    <x v="1"/>
    <n v="6"/>
    <x v="1"/>
    <x v="0"/>
    <x v="1"/>
    <x v="0"/>
    <x v="1"/>
    <x v="1"/>
    <n v="1"/>
  </r>
  <r>
    <s v="IDPK4391"/>
    <x v="1"/>
    <x v="1"/>
    <x v="1"/>
    <x v="1"/>
    <n v="6"/>
    <x v="1"/>
    <x v="0"/>
    <x v="1"/>
    <x v="1"/>
    <x v="0"/>
    <x v="1"/>
    <n v="0"/>
  </r>
  <r>
    <s v="IDPK2680"/>
    <x v="2"/>
    <x v="1"/>
    <x v="2"/>
    <x v="2"/>
    <n v="6"/>
    <x v="0"/>
    <x v="1"/>
    <x v="1"/>
    <x v="1"/>
    <x v="0"/>
    <x v="1"/>
    <n v="0"/>
  </r>
  <r>
    <s v="IDPK4014"/>
    <x v="2"/>
    <x v="1"/>
    <x v="1"/>
    <x v="3"/>
    <n v="8"/>
    <x v="1"/>
    <x v="0"/>
    <x v="1"/>
    <x v="1"/>
    <x v="0"/>
    <x v="1"/>
    <n v="0"/>
  </r>
  <r>
    <s v="IDPK4396"/>
    <x v="3"/>
    <x v="2"/>
    <x v="1"/>
    <x v="3"/>
    <n v="6"/>
    <x v="1"/>
    <x v="0"/>
    <x v="1"/>
    <x v="0"/>
    <x v="1"/>
    <x v="1"/>
    <n v="1"/>
  </r>
  <r>
    <s v="IDPK3376"/>
    <x v="4"/>
    <x v="0"/>
    <x v="0"/>
    <x v="4"/>
    <n v="6"/>
    <x v="0"/>
    <x v="0"/>
    <x v="0"/>
    <x v="0"/>
    <x v="0"/>
    <x v="0"/>
    <n v="1"/>
  </r>
  <r>
    <s v="IDPK3311"/>
    <x v="4"/>
    <x v="1"/>
    <x v="2"/>
    <x v="5"/>
    <n v="9"/>
    <x v="0"/>
    <x v="1"/>
    <x v="1"/>
    <x v="1"/>
    <x v="0"/>
    <x v="1"/>
    <n v="0"/>
  </r>
  <r>
    <s v="IDPK3512"/>
    <x v="5"/>
    <x v="1"/>
    <x v="1"/>
    <x v="6"/>
    <n v="7"/>
    <x v="1"/>
    <x v="0"/>
    <x v="1"/>
    <x v="1"/>
    <x v="0"/>
    <x v="1"/>
    <n v="0"/>
  </r>
  <r>
    <s v="IDPK4252"/>
    <x v="6"/>
    <x v="1"/>
    <x v="1"/>
    <x v="7"/>
    <n v="6"/>
    <x v="1"/>
    <x v="0"/>
    <x v="1"/>
    <x v="1"/>
    <x v="0"/>
    <x v="1"/>
    <n v="0"/>
  </r>
  <r>
    <s v="IDPK2729"/>
    <x v="7"/>
    <x v="2"/>
    <x v="1"/>
    <x v="8"/>
    <n v="9"/>
    <x v="1"/>
    <x v="0"/>
    <x v="1"/>
    <x v="0"/>
    <x v="1"/>
    <x v="1"/>
    <n v="1"/>
  </r>
  <r>
    <s v="IDPK3104"/>
    <x v="8"/>
    <x v="0"/>
    <x v="1"/>
    <x v="9"/>
    <n v="5"/>
    <x v="1"/>
    <x v="0"/>
    <x v="1"/>
    <x v="0"/>
    <x v="0"/>
    <x v="0"/>
    <n v="1"/>
  </r>
  <r>
    <s v="IDPK4408"/>
    <x v="9"/>
    <x v="1"/>
    <x v="2"/>
    <x v="10"/>
    <n v="8"/>
    <x v="0"/>
    <x v="1"/>
    <x v="1"/>
    <x v="1"/>
    <x v="0"/>
    <x v="1"/>
    <n v="0"/>
  </r>
  <r>
    <s v="IDPK2947"/>
    <x v="10"/>
    <x v="0"/>
    <x v="1"/>
    <x v="8"/>
    <n v="5"/>
    <x v="1"/>
    <x v="0"/>
    <x v="1"/>
    <x v="0"/>
    <x v="0"/>
    <x v="0"/>
    <n v="1"/>
  </r>
  <r>
    <s v="IDPK2965"/>
    <x v="11"/>
    <x v="0"/>
    <x v="1"/>
    <x v="11"/>
    <n v="5"/>
    <x v="1"/>
    <x v="0"/>
    <x v="1"/>
    <x v="0"/>
    <x v="0"/>
    <x v="0"/>
    <n v="1"/>
  </r>
  <r>
    <s v="IDPK2966"/>
    <x v="12"/>
    <x v="0"/>
    <x v="1"/>
    <x v="12"/>
    <n v="6"/>
    <x v="1"/>
    <x v="0"/>
    <x v="1"/>
    <x v="0"/>
    <x v="0"/>
    <x v="0"/>
    <n v="1"/>
  </r>
  <r>
    <s v="IDPK4750"/>
    <x v="13"/>
    <x v="1"/>
    <x v="1"/>
    <x v="13"/>
    <n v="7"/>
    <x v="1"/>
    <x v="0"/>
    <x v="1"/>
    <x v="1"/>
    <x v="0"/>
    <x v="1"/>
    <n v="0"/>
  </r>
  <r>
    <s v="IDPK3468"/>
    <x v="14"/>
    <x v="2"/>
    <x v="1"/>
    <x v="14"/>
    <n v="7"/>
    <x v="1"/>
    <x v="0"/>
    <x v="1"/>
    <x v="0"/>
    <x v="1"/>
    <x v="1"/>
    <n v="1"/>
  </r>
  <r>
    <s v="IDPK3101"/>
    <x v="15"/>
    <x v="1"/>
    <x v="1"/>
    <x v="15"/>
    <n v="5"/>
    <x v="1"/>
    <x v="0"/>
    <x v="1"/>
    <x v="1"/>
    <x v="0"/>
    <x v="1"/>
    <n v="0"/>
  </r>
  <r>
    <s v="IDPK2931"/>
    <x v="16"/>
    <x v="1"/>
    <x v="0"/>
    <x v="16"/>
    <n v="5"/>
    <x v="0"/>
    <x v="0"/>
    <x v="0"/>
    <x v="1"/>
    <x v="0"/>
    <x v="1"/>
    <n v="0"/>
  </r>
  <r>
    <s v="IDPK2749"/>
    <x v="17"/>
    <x v="1"/>
    <x v="2"/>
    <x v="17"/>
    <n v="8"/>
    <x v="0"/>
    <x v="1"/>
    <x v="1"/>
    <x v="1"/>
    <x v="0"/>
    <x v="1"/>
    <n v="0"/>
  </r>
  <r>
    <s v="IDPK3237"/>
    <x v="17"/>
    <x v="1"/>
    <x v="2"/>
    <x v="18"/>
    <n v="10"/>
    <x v="0"/>
    <x v="1"/>
    <x v="1"/>
    <x v="1"/>
    <x v="0"/>
    <x v="1"/>
    <n v="0"/>
  </r>
  <r>
    <s v="IDPK3258"/>
    <x v="18"/>
    <x v="0"/>
    <x v="0"/>
    <x v="19"/>
    <n v="5"/>
    <x v="0"/>
    <x v="0"/>
    <x v="0"/>
    <x v="0"/>
    <x v="0"/>
    <x v="0"/>
    <n v="1"/>
  </r>
  <r>
    <s v="IDPK4529"/>
    <x v="18"/>
    <x v="0"/>
    <x v="0"/>
    <x v="20"/>
    <n v="6"/>
    <x v="0"/>
    <x v="0"/>
    <x v="0"/>
    <x v="0"/>
    <x v="0"/>
    <x v="0"/>
    <n v="1"/>
  </r>
  <r>
    <s v="IDPK2688"/>
    <x v="18"/>
    <x v="2"/>
    <x v="1"/>
    <x v="20"/>
    <n v="6"/>
    <x v="1"/>
    <x v="0"/>
    <x v="1"/>
    <x v="0"/>
    <x v="1"/>
    <x v="1"/>
    <n v="1"/>
  </r>
  <r>
    <s v="IDPK3589"/>
    <x v="18"/>
    <x v="1"/>
    <x v="1"/>
    <x v="19"/>
    <n v="5"/>
    <x v="1"/>
    <x v="0"/>
    <x v="1"/>
    <x v="1"/>
    <x v="0"/>
    <x v="1"/>
    <n v="0"/>
  </r>
  <r>
    <s v="IDPK3081"/>
    <x v="18"/>
    <x v="1"/>
    <x v="1"/>
    <x v="18"/>
    <n v="9"/>
    <x v="1"/>
    <x v="0"/>
    <x v="1"/>
    <x v="1"/>
    <x v="0"/>
    <x v="1"/>
    <n v="0"/>
  </r>
  <r>
    <s v="IDPK4254"/>
    <x v="19"/>
    <x v="1"/>
    <x v="0"/>
    <x v="21"/>
    <n v="8"/>
    <x v="0"/>
    <x v="0"/>
    <x v="0"/>
    <x v="1"/>
    <x v="0"/>
    <x v="1"/>
    <n v="0"/>
  </r>
  <r>
    <s v="IDPK4339"/>
    <x v="20"/>
    <x v="0"/>
    <x v="0"/>
    <x v="22"/>
    <n v="9"/>
    <x v="0"/>
    <x v="0"/>
    <x v="0"/>
    <x v="0"/>
    <x v="0"/>
    <x v="0"/>
    <n v="1"/>
  </r>
  <r>
    <s v="IDPK2656"/>
    <x v="21"/>
    <x v="1"/>
    <x v="1"/>
    <x v="23"/>
    <n v="5"/>
    <x v="1"/>
    <x v="0"/>
    <x v="1"/>
    <x v="1"/>
    <x v="0"/>
    <x v="1"/>
    <n v="0"/>
  </r>
  <r>
    <s v="IDPK3916"/>
    <x v="22"/>
    <x v="0"/>
    <x v="1"/>
    <x v="24"/>
    <n v="10"/>
    <x v="1"/>
    <x v="0"/>
    <x v="1"/>
    <x v="0"/>
    <x v="0"/>
    <x v="0"/>
    <n v="1"/>
  </r>
  <r>
    <s v="IDPK4652"/>
    <x v="23"/>
    <x v="2"/>
    <x v="1"/>
    <x v="25"/>
    <n v="10"/>
    <x v="1"/>
    <x v="0"/>
    <x v="1"/>
    <x v="0"/>
    <x v="1"/>
    <x v="1"/>
    <n v="1"/>
  </r>
  <r>
    <s v="IDPK4173"/>
    <x v="23"/>
    <x v="1"/>
    <x v="1"/>
    <x v="24"/>
    <n v="6"/>
    <x v="1"/>
    <x v="0"/>
    <x v="1"/>
    <x v="1"/>
    <x v="0"/>
    <x v="1"/>
    <n v="0"/>
  </r>
  <r>
    <s v="IDPK4785"/>
    <x v="24"/>
    <x v="2"/>
    <x v="1"/>
    <x v="26"/>
    <n v="6"/>
    <x v="1"/>
    <x v="0"/>
    <x v="1"/>
    <x v="0"/>
    <x v="1"/>
    <x v="1"/>
    <n v="1"/>
  </r>
  <r>
    <s v="IDPK3888"/>
    <x v="25"/>
    <x v="1"/>
    <x v="0"/>
    <x v="25"/>
    <n v="6"/>
    <x v="0"/>
    <x v="0"/>
    <x v="0"/>
    <x v="1"/>
    <x v="0"/>
    <x v="1"/>
    <n v="0"/>
  </r>
  <r>
    <s v="IDPK3257"/>
    <x v="26"/>
    <x v="2"/>
    <x v="1"/>
    <x v="27"/>
    <n v="6"/>
    <x v="1"/>
    <x v="0"/>
    <x v="1"/>
    <x v="0"/>
    <x v="1"/>
    <x v="1"/>
    <n v="1"/>
  </r>
  <r>
    <s v="IDPK3283"/>
    <x v="27"/>
    <x v="1"/>
    <x v="1"/>
    <x v="28"/>
    <n v="5"/>
    <x v="1"/>
    <x v="0"/>
    <x v="1"/>
    <x v="1"/>
    <x v="0"/>
    <x v="1"/>
    <n v="0"/>
  </r>
  <r>
    <s v="IDPK3291"/>
    <x v="28"/>
    <x v="1"/>
    <x v="1"/>
    <x v="29"/>
    <n v="8"/>
    <x v="1"/>
    <x v="0"/>
    <x v="1"/>
    <x v="1"/>
    <x v="0"/>
    <x v="1"/>
    <n v="0"/>
  </r>
  <r>
    <s v="IDPK2723"/>
    <x v="29"/>
    <x v="1"/>
    <x v="1"/>
    <x v="30"/>
    <n v="6"/>
    <x v="1"/>
    <x v="0"/>
    <x v="1"/>
    <x v="1"/>
    <x v="0"/>
    <x v="1"/>
    <n v="0"/>
  </r>
  <r>
    <s v="IDPK4115"/>
    <x v="30"/>
    <x v="1"/>
    <x v="1"/>
    <x v="31"/>
    <n v="10"/>
    <x v="1"/>
    <x v="0"/>
    <x v="1"/>
    <x v="1"/>
    <x v="0"/>
    <x v="1"/>
    <n v="0"/>
  </r>
  <r>
    <s v="IDPK3066"/>
    <x v="31"/>
    <x v="1"/>
    <x v="2"/>
    <x v="32"/>
    <n v="7"/>
    <x v="0"/>
    <x v="1"/>
    <x v="1"/>
    <x v="1"/>
    <x v="0"/>
    <x v="1"/>
    <n v="0"/>
  </r>
  <r>
    <s v="IDPK3527"/>
    <x v="32"/>
    <x v="0"/>
    <x v="1"/>
    <x v="33"/>
    <n v="9"/>
    <x v="1"/>
    <x v="0"/>
    <x v="1"/>
    <x v="0"/>
    <x v="0"/>
    <x v="0"/>
    <n v="1"/>
  </r>
  <r>
    <s v="IDPK2793"/>
    <x v="33"/>
    <x v="2"/>
    <x v="1"/>
    <x v="33"/>
    <n v="7"/>
    <x v="1"/>
    <x v="0"/>
    <x v="1"/>
    <x v="0"/>
    <x v="1"/>
    <x v="1"/>
    <n v="1"/>
  </r>
  <r>
    <s v="IDPK3378"/>
    <x v="34"/>
    <x v="2"/>
    <x v="1"/>
    <x v="34"/>
    <n v="5"/>
    <x v="1"/>
    <x v="0"/>
    <x v="1"/>
    <x v="0"/>
    <x v="1"/>
    <x v="1"/>
    <n v="1"/>
  </r>
  <r>
    <s v="IDPK4702"/>
    <x v="35"/>
    <x v="2"/>
    <x v="1"/>
    <x v="33"/>
    <n v="5"/>
    <x v="1"/>
    <x v="0"/>
    <x v="1"/>
    <x v="0"/>
    <x v="1"/>
    <x v="1"/>
    <n v="1"/>
  </r>
  <r>
    <s v="IDPK4321"/>
    <x v="36"/>
    <x v="0"/>
    <x v="1"/>
    <x v="35"/>
    <n v="8"/>
    <x v="1"/>
    <x v="0"/>
    <x v="1"/>
    <x v="0"/>
    <x v="0"/>
    <x v="0"/>
    <n v="1"/>
  </r>
  <r>
    <s v="IDPK3900"/>
    <x v="37"/>
    <x v="1"/>
    <x v="1"/>
    <x v="36"/>
    <n v="5"/>
    <x v="1"/>
    <x v="0"/>
    <x v="1"/>
    <x v="1"/>
    <x v="0"/>
    <x v="1"/>
    <n v="0"/>
  </r>
  <r>
    <s v="IDPK3334"/>
    <x v="38"/>
    <x v="0"/>
    <x v="0"/>
    <x v="37"/>
    <n v="6"/>
    <x v="0"/>
    <x v="0"/>
    <x v="0"/>
    <x v="0"/>
    <x v="0"/>
    <x v="0"/>
    <n v="1"/>
  </r>
  <r>
    <s v="IDPK4235"/>
    <x v="39"/>
    <x v="0"/>
    <x v="1"/>
    <x v="38"/>
    <n v="6"/>
    <x v="1"/>
    <x v="0"/>
    <x v="1"/>
    <x v="0"/>
    <x v="0"/>
    <x v="0"/>
    <n v="1"/>
  </r>
  <r>
    <s v="IDPK2726"/>
    <x v="39"/>
    <x v="2"/>
    <x v="1"/>
    <x v="38"/>
    <n v="6"/>
    <x v="1"/>
    <x v="0"/>
    <x v="1"/>
    <x v="0"/>
    <x v="1"/>
    <x v="1"/>
    <n v="1"/>
  </r>
  <r>
    <s v="IDPK4756"/>
    <x v="40"/>
    <x v="2"/>
    <x v="1"/>
    <x v="39"/>
    <n v="10"/>
    <x v="1"/>
    <x v="0"/>
    <x v="1"/>
    <x v="0"/>
    <x v="1"/>
    <x v="1"/>
    <n v="1"/>
  </r>
  <r>
    <s v="IDPK3053"/>
    <x v="41"/>
    <x v="0"/>
    <x v="1"/>
    <x v="40"/>
    <n v="9"/>
    <x v="1"/>
    <x v="0"/>
    <x v="1"/>
    <x v="0"/>
    <x v="0"/>
    <x v="0"/>
    <n v="1"/>
  </r>
  <r>
    <s v="IDPK3032"/>
    <x v="42"/>
    <x v="2"/>
    <x v="1"/>
    <x v="41"/>
    <n v="6"/>
    <x v="1"/>
    <x v="0"/>
    <x v="1"/>
    <x v="0"/>
    <x v="1"/>
    <x v="1"/>
    <n v="1"/>
  </r>
  <r>
    <s v="IDPK4552"/>
    <x v="43"/>
    <x v="2"/>
    <x v="1"/>
    <x v="41"/>
    <n v="5"/>
    <x v="1"/>
    <x v="0"/>
    <x v="1"/>
    <x v="0"/>
    <x v="1"/>
    <x v="1"/>
    <n v="1"/>
  </r>
  <r>
    <s v="IDPK3411"/>
    <x v="44"/>
    <x v="0"/>
    <x v="1"/>
    <x v="42"/>
    <n v="9"/>
    <x v="1"/>
    <x v="0"/>
    <x v="1"/>
    <x v="0"/>
    <x v="0"/>
    <x v="0"/>
    <n v="1"/>
  </r>
  <r>
    <s v="IDPK2976"/>
    <x v="44"/>
    <x v="2"/>
    <x v="1"/>
    <x v="42"/>
    <n v="9"/>
    <x v="1"/>
    <x v="0"/>
    <x v="1"/>
    <x v="0"/>
    <x v="1"/>
    <x v="1"/>
    <n v="1"/>
  </r>
  <r>
    <s v="IDPK3251"/>
    <x v="44"/>
    <x v="1"/>
    <x v="1"/>
    <x v="40"/>
    <n v="5"/>
    <x v="1"/>
    <x v="0"/>
    <x v="1"/>
    <x v="1"/>
    <x v="0"/>
    <x v="1"/>
    <n v="0"/>
  </r>
  <r>
    <s v="IDPK3370"/>
    <x v="45"/>
    <x v="1"/>
    <x v="1"/>
    <x v="43"/>
    <n v="9"/>
    <x v="1"/>
    <x v="0"/>
    <x v="1"/>
    <x v="1"/>
    <x v="0"/>
    <x v="1"/>
    <n v="0"/>
  </r>
  <r>
    <s v="IDPK4711"/>
    <x v="46"/>
    <x v="1"/>
    <x v="1"/>
    <x v="44"/>
    <n v="10"/>
    <x v="1"/>
    <x v="0"/>
    <x v="1"/>
    <x v="1"/>
    <x v="0"/>
    <x v="1"/>
    <n v="0"/>
  </r>
  <r>
    <s v="IDPK3057"/>
    <x v="47"/>
    <x v="2"/>
    <x v="1"/>
    <x v="45"/>
    <n v="5"/>
    <x v="1"/>
    <x v="0"/>
    <x v="1"/>
    <x v="0"/>
    <x v="1"/>
    <x v="1"/>
    <n v="1"/>
  </r>
  <r>
    <s v="IDPK3536"/>
    <x v="47"/>
    <x v="1"/>
    <x v="2"/>
    <x v="43"/>
    <n v="6"/>
    <x v="0"/>
    <x v="1"/>
    <x v="1"/>
    <x v="1"/>
    <x v="0"/>
    <x v="1"/>
    <n v="0"/>
  </r>
  <r>
    <s v="IDPK3098"/>
    <x v="47"/>
    <x v="1"/>
    <x v="0"/>
    <x v="44"/>
    <n v="8"/>
    <x v="0"/>
    <x v="0"/>
    <x v="0"/>
    <x v="1"/>
    <x v="0"/>
    <x v="1"/>
    <n v="0"/>
  </r>
  <r>
    <s v="IDPK2808"/>
    <x v="48"/>
    <x v="1"/>
    <x v="2"/>
    <x v="43"/>
    <n v="5"/>
    <x v="0"/>
    <x v="1"/>
    <x v="1"/>
    <x v="1"/>
    <x v="0"/>
    <x v="1"/>
    <n v="0"/>
  </r>
  <r>
    <s v="IDPK3471"/>
    <x v="49"/>
    <x v="2"/>
    <x v="1"/>
    <x v="46"/>
    <n v="8"/>
    <x v="1"/>
    <x v="0"/>
    <x v="1"/>
    <x v="0"/>
    <x v="1"/>
    <x v="1"/>
    <n v="1"/>
  </r>
  <r>
    <s v="IDPK4255"/>
    <x v="50"/>
    <x v="1"/>
    <x v="2"/>
    <x v="43"/>
    <n v="3"/>
    <x v="0"/>
    <x v="1"/>
    <x v="1"/>
    <x v="1"/>
    <x v="0"/>
    <x v="1"/>
    <n v="0"/>
  </r>
  <r>
    <s v="IDPK3728"/>
    <x v="51"/>
    <x v="1"/>
    <x v="1"/>
    <x v="47"/>
    <n v="3"/>
    <x v="1"/>
    <x v="0"/>
    <x v="1"/>
    <x v="1"/>
    <x v="0"/>
    <x v="1"/>
    <n v="0"/>
  </r>
  <r>
    <s v="IDPK3486"/>
    <x v="52"/>
    <x v="2"/>
    <x v="1"/>
    <x v="48"/>
    <n v="6"/>
    <x v="1"/>
    <x v="0"/>
    <x v="1"/>
    <x v="0"/>
    <x v="1"/>
    <x v="1"/>
    <n v="1"/>
  </r>
  <r>
    <s v="IDPK3053"/>
    <x v="52"/>
    <x v="1"/>
    <x v="2"/>
    <x v="49"/>
    <n v="5"/>
    <x v="0"/>
    <x v="1"/>
    <x v="1"/>
    <x v="1"/>
    <x v="0"/>
    <x v="1"/>
    <n v="0"/>
  </r>
  <r>
    <s v="IDPK2644"/>
    <x v="52"/>
    <x v="1"/>
    <x v="1"/>
    <x v="46"/>
    <n v="3"/>
    <x v="1"/>
    <x v="0"/>
    <x v="1"/>
    <x v="1"/>
    <x v="0"/>
    <x v="1"/>
    <n v="0"/>
  </r>
  <r>
    <s v="IDPK4234"/>
    <x v="53"/>
    <x v="0"/>
    <x v="1"/>
    <x v="50"/>
    <n v="7"/>
    <x v="1"/>
    <x v="0"/>
    <x v="1"/>
    <x v="0"/>
    <x v="0"/>
    <x v="0"/>
    <n v="1"/>
  </r>
  <r>
    <s v="IDPK3941"/>
    <x v="54"/>
    <x v="1"/>
    <x v="2"/>
    <x v="50"/>
    <n v="5"/>
    <x v="0"/>
    <x v="1"/>
    <x v="1"/>
    <x v="1"/>
    <x v="0"/>
    <x v="1"/>
    <n v="0"/>
  </r>
  <r>
    <s v="IDPK4101"/>
    <x v="55"/>
    <x v="1"/>
    <x v="1"/>
    <x v="51"/>
    <n v="10"/>
    <x v="1"/>
    <x v="0"/>
    <x v="1"/>
    <x v="1"/>
    <x v="0"/>
    <x v="1"/>
    <n v="0"/>
  </r>
  <r>
    <s v="IDPK4686"/>
    <x v="56"/>
    <x v="0"/>
    <x v="0"/>
    <x v="52"/>
    <n v="3"/>
    <x v="0"/>
    <x v="0"/>
    <x v="0"/>
    <x v="0"/>
    <x v="0"/>
    <x v="0"/>
    <n v="1"/>
  </r>
  <r>
    <s v="IDPK3566"/>
    <x v="56"/>
    <x v="2"/>
    <x v="1"/>
    <x v="53"/>
    <n v="4"/>
    <x v="1"/>
    <x v="0"/>
    <x v="1"/>
    <x v="0"/>
    <x v="1"/>
    <x v="1"/>
    <n v="1"/>
  </r>
  <r>
    <s v="IDPK3680"/>
    <x v="57"/>
    <x v="2"/>
    <x v="1"/>
    <x v="54"/>
    <n v="6"/>
    <x v="1"/>
    <x v="0"/>
    <x v="1"/>
    <x v="0"/>
    <x v="1"/>
    <x v="1"/>
    <n v="1"/>
  </r>
  <r>
    <s v="IDPK4312"/>
    <x v="57"/>
    <x v="1"/>
    <x v="1"/>
    <x v="54"/>
    <n v="6"/>
    <x v="1"/>
    <x v="0"/>
    <x v="1"/>
    <x v="1"/>
    <x v="0"/>
    <x v="1"/>
    <n v="0"/>
  </r>
  <r>
    <s v="IDPK2603"/>
    <x v="58"/>
    <x v="1"/>
    <x v="1"/>
    <x v="55"/>
    <n v="8"/>
    <x v="1"/>
    <x v="0"/>
    <x v="1"/>
    <x v="1"/>
    <x v="0"/>
    <x v="1"/>
    <n v="0"/>
  </r>
  <r>
    <s v="IDPK4397"/>
    <x v="59"/>
    <x v="1"/>
    <x v="1"/>
    <x v="56"/>
    <n v="3"/>
    <x v="1"/>
    <x v="0"/>
    <x v="1"/>
    <x v="1"/>
    <x v="0"/>
    <x v="1"/>
    <n v="0"/>
  </r>
  <r>
    <s v="IDPK3259"/>
    <x v="60"/>
    <x v="1"/>
    <x v="1"/>
    <x v="57"/>
    <n v="6"/>
    <x v="1"/>
    <x v="0"/>
    <x v="1"/>
    <x v="1"/>
    <x v="0"/>
    <x v="1"/>
    <n v="0"/>
  </r>
  <r>
    <s v="IDPK3895"/>
    <x v="61"/>
    <x v="0"/>
    <x v="1"/>
    <x v="58"/>
    <n v="3"/>
    <x v="1"/>
    <x v="0"/>
    <x v="1"/>
    <x v="0"/>
    <x v="0"/>
    <x v="0"/>
    <n v="1"/>
  </r>
  <r>
    <s v="IDPK3813"/>
    <x v="62"/>
    <x v="0"/>
    <x v="1"/>
    <x v="59"/>
    <n v="6"/>
    <x v="1"/>
    <x v="0"/>
    <x v="1"/>
    <x v="0"/>
    <x v="0"/>
    <x v="0"/>
    <n v="1"/>
  </r>
  <r>
    <s v="IDPK2963"/>
    <x v="63"/>
    <x v="2"/>
    <x v="1"/>
    <x v="60"/>
    <n v="8"/>
    <x v="1"/>
    <x v="0"/>
    <x v="1"/>
    <x v="0"/>
    <x v="1"/>
    <x v="1"/>
    <n v="1"/>
  </r>
  <r>
    <s v="IDPK4117"/>
    <x v="64"/>
    <x v="2"/>
    <x v="1"/>
    <x v="61"/>
    <n v="4"/>
    <x v="1"/>
    <x v="0"/>
    <x v="1"/>
    <x v="0"/>
    <x v="1"/>
    <x v="1"/>
    <n v="1"/>
  </r>
  <r>
    <s v="IDPK4567"/>
    <x v="64"/>
    <x v="1"/>
    <x v="1"/>
    <x v="61"/>
    <n v="4"/>
    <x v="1"/>
    <x v="0"/>
    <x v="1"/>
    <x v="1"/>
    <x v="0"/>
    <x v="1"/>
    <n v="0"/>
  </r>
  <r>
    <s v="IDPK2900"/>
    <x v="65"/>
    <x v="1"/>
    <x v="0"/>
    <x v="62"/>
    <n v="5"/>
    <x v="0"/>
    <x v="0"/>
    <x v="0"/>
    <x v="1"/>
    <x v="0"/>
    <x v="1"/>
    <n v="0"/>
  </r>
  <r>
    <s v="IDPK2776"/>
    <x v="65"/>
    <x v="0"/>
    <x v="1"/>
    <x v="63"/>
    <n v="9"/>
    <x v="1"/>
    <x v="0"/>
    <x v="1"/>
    <x v="0"/>
    <x v="0"/>
    <x v="0"/>
    <n v="1"/>
  </r>
  <r>
    <s v="IDPK2755"/>
    <x v="66"/>
    <x v="1"/>
    <x v="1"/>
    <x v="62"/>
    <n v="3"/>
    <x v="1"/>
    <x v="0"/>
    <x v="1"/>
    <x v="1"/>
    <x v="0"/>
    <x v="1"/>
    <n v="0"/>
  </r>
  <r>
    <s v="IDPK3054"/>
    <x v="66"/>
    <x v="1"/>
    <x v="1"/>
    <x v="63"/>
    <n v="7"/>
    <x v="1"/>
    <x v="0"/>
    <x v="1"/>
    <x v="1"/>
    <x v="0"/>
    <x v="1"/>
    <n v="0"/>
  </r>
  <r>
    <s v="IDPK3617"/>
    <x v="67"/>
    <x v="0"/>
    <x v="1"/>
    <x v="64"/>
    <n v="6"/>
    <x v="1"/>
    <x v="0"/>
    <x v="1"/>
    <x v="0"/>
    <x v="0"/>
    <x v="0"/>
    <n v="1"/>
  </r>
  <r>
    <s v="IDPK3617"/>
    <x v="68"/>
    <x v="1"/>
    <x v="1"/>
    <x v="65"/>
    <n v="4"/>
    <x v="1"/>
    <x v="0"/>
    <x v="1"/>
    <x v="1"/>
    <x v="0"/>
    <x v="1"/>
    <n v="0"/>
  </r>
  <r>
    <s v="IDPK3176"/>
    <x v="69"/>
    <x v="2"/>
    <x v="1"/>
    <x v="66"/>
    <n v="3"/>
    <x v="1"/>
    <x v="0"/>
    <x v="1"/>
    <x v="0"/>
    <x v="1"/>
    <x v="1"/>
    <n v="1"/>
  </r>
  <r>
    <s v="IDPK4094"/>
    <x v="70"/>
    <x v="1"/>
    <x v="1"/>
    <x v="67"/>
    <n v="6"/>
    <x v="1"/>
    <x v="0"/>
    <x v="1"/>
    <x v="1"/>
    <x v="0"/>
    <x v="1"/>
    <n v="0"/>
  </r>
  <r>
    <s v="IDPK3908"/>
    <x v="71"/>
    <x v="2"/>
    <x v="1"/>
    <x v="68"/>
    <n v="3"/>
    <x v="1"/>
    <x v="0"/>
    <x v="1"/>
    <x v="0"/>
    <x v="1"/>
    <x v="1"/>
    <n v="1"/>
  </r>
  <r>
    <s v="IDPK3119"/>
    <x v="72"/>
    <x v="0"/>
    <x v="1"/>
    <x v="69"/>
    <n v="4"/>
    <x v="1"/>
    <x v="0"/>
    <x v="1"/>
    <x v="0"/>
    <x v="0"/>
    <x v="0"/>
    <n v="1"/>
  </r>
  <r>
    <s v="IDPK2656"/>
    <x v="73"/>
    <x v="0"/>
    <x v="1"/>
    <x v="70"/>
    <n v="10"/>
    <x v="1"/>
    <x v="0"/>
    <x v="1"/>
    <x v="0"/>
    <x v="0"/>
    <x v="0"/>
    <n v="1"/>
  </r>
  <r>
    <s v="IDPK3991"/>
    <x v="74"/>
    <x v="1"/>
    <x v="1"/>
    <x v="70"/>
    <n v="6"/>
    <x v="1"/>
    <x v="0"/>
    <x v="1"/>
    <x v="1"/>
    <x v="0"/>
    <x v="1"/>
    <n v="0"/>
  </r>
  <r>
    <s v="IDPK2783"/>
    <x v="75"/>
    <x v="2"/>
    <x v="1"/>
    <x v="71"/>
    <n v="3"/>
    <x v="1"/>
    <x v="0"/>
    <x v="1"/>
    <x v="0"/>
    <x v="1"/>
    <x v="1"/>
    <n v="1"/>
  </r>
  <r>
    <s v="IDPK4111"/>
    <x v="76"/>
    <x v="1"/>
    <x v="1"/>
    <x v="72"/>
    <n v="3"/>
    <x v="1"/>
    <x v="0"/>
    <x v="1"/>
    <x v="1"/>
    <x v="0"/>
    <x v="1"/>
    <n v="0"/>
  </r>
  <r>
    <s v="IDPK3376"/>
    <x v="77"/>
    <x v="2"/>
    <x v="1"/>
    <x v="73"/>
    <n v="10"/>
    <x v="1"/>
    <x v="0"/>
    <x v="1"/>
    <x v="0"/>
    <x v="1"/>
    <x v="1"/>
    <n v="1"/>
  </r>
  <r>
    <s v="IDPK3086"/>
    <x v="78"/>
    <x v="2"/>
    <x v="1"/>
    <x v="74"/>
    <n v="5"/>
    <x v="1"/>
    <x v="0"/>
    <x v="1"/>
    <x v="0"/>
    <x v="1"/>
    <x v="1"/>
    <n v="1"/>
  </r>
  <r>
    <s v="IDPK3202"/>
    <x v="79"/>
    <x v="1"/>
    <x v="1"/>
    <x v="75"/>
    <n v="9"/>
    <x v="1"/>
    <x v="0"/>
    <x v="1"/>
    <x v="1"/>
    <x v="0"/>
    <x v="1"/>
    <n v="0"/>
  </r>
  <r>
    <s v="IDPK4284"/>
    <x v="80"/>
    <x v="1"/>
    <x v="0"/>
    <x v="76"/>
    <n v="3"/>
    <x v="0"/>
    <x v="0"/>
    <x v="0"/>
    <x v="1"/>
    <x v="0"/>
    <x v="1"/>
    <n v="0"/>
  </r>
  <r>
    <s v="IDPK2787"/>
    <x v="81"/>
    <x v="2"/>
    <x v="1"/>
    <x v="77"/>
    <n v="7"/>
    <x v="1"/>
    <x v="0"/>
    <x v="1"/>
    <x v="0"/>
    <x v="1"/>
    <x v="1"/>
    <n v="1"/>
  </r>
  <r>
    <s v="IDPK3127"/>
    <x v="81"/>
    <x v="1"/>
    <x v="1"/>
    <x v="77"/>
    <n v="7"/>
    <x v="1"/>
    <x v="0"/>
    <x v="1"/>
    <x v="1"/>
    <x v="0"/>
    <x v="1"/>
    <n v="0"/>
  </r>
  <r>
    <s v="IDPK4423"/>
    <x v="82"/>
    <x v="2"/>
    <x v="1"/>
    <x v="78"/>
    <n v="10"/>
    <x v="1"/>
    <x v="0"/>
    <x v="1"/>
    <x v="0"/>
    <x v="1"/>
    <x v="1"/>
    <n v="1"/>
  </r>
  <r>
    <s v="IDPK4618"/>
    <x v="82"/>
    <x v="1"/>
    <x v="1"/>
    <x v="79"/>
    <n v="9"/>
    <x v="1"/>
    <x v="0"/>
    <x v="1"/>
    <x v="1"/>
    <x v="0"/>
    <x v="1"/>
    <n v="0"/>
  </r>
  <r>
    <s v="IDPK3084"/>
    <x v="83"/>
    <x v="1"/>
    <x v="2"/>
    <x v="80"/>
    <n v="9"/>
    <x v="0"/>
    <x v="1"/>
    <x v="1"/>
    <x v="1"/>
    <x v="0"/>
    <x v="1"/>
    <n v="0"/>
  </r>
  <r>
    <s v="IDPK3889"/>
    <x v="84"/>
    <x v="1"/>
    <x v="0"/>
    <x v="78"/>
    <n v="6"/>
    <x v="0"/>
    <x v="0"/>
    <x v="0"/>
    <x v="1"/>
    <x v="0"/>
    <x v="1"/>
    <n v="0"/>
  </r>
  <r>
    <s v="IDPK3744"/>
    <x v="85"/>
    <x v="1"/>
    <x v="1"/>
    <x v="81"/>
    <n v="7"/>
    <x v="1"/>
    <x v="0"/>
    <x v="1"/>
    <x v="1"/>
    <x v="0"/>
    <x v="1"/>
    <n v="0"/>
  </r>
  <r>
    <s v="IDPK3284"/>
    <x v="86"/>
    <x v="1"/>
    <x v="1"/>
    <x v="81"/>
    <n v="6"/>
    <x v="1"/>
    <x v="0"/>
    <x v="1"/>
    <x v="1"/>
    <x v="0"/>
    <x v="1"/>
    <n v="0"/>
  </r>
  <r>
    <s v="IDPK4358"/>
    <x v="87"/>
    <x v="1"/>
    <x v="2"/>
    <x v="81"/>
    <n v="5"/>
    <x v="0"/>
    <x v="1"/>
    <x v="1"/>
    <x v="1"/>
    <x v="0"/>
    <x v="1"/>
    <n v="0"/>
  </r>
  <r>
    <s v="IDPK3102"/>
    <x v="87"/>
    <x v="1"/>
    <x v="1"/>
    <x v="80"/>
    <n v="3"/>
    <x v="1"/>
    <x v="0"/>
    <x v="1"/>
    <x v="1"/>
    <x v="0"/>
    <x v="1"/>
    <n v="0"/>
  </r>
  <r>
    <s v="IDPK3883"/>
    <x v="88"/>
    <x v="1"/>
    <x v="1"/>
    <x v="82"/>
    <n v="10"/>
    <x v="1"/>
    <x v="0"/>
    <x v="1"/>
    <x v="1"/>
    <x v="0"/>
    <x v="1"/>
    <n v="0"/>
  </r>
  <r>
    <s v="IDPK2710"/>
    <x v="89"/>
    <x v="1"/>
    <x v="2"/>
    <x v="83"/>
    <n v="5"/>
    <x v="0"/>
    <x v="1"/>
    <x v="1"/>
    <x v="1"/>
    <x v="0"/>
    <x v="1"/>
    <n v="0"/>
  </r>
  <r>
    <s v="IDPK3962"/>
    <x v="89"/>
    <x v="1"/>
    <x v="2"/>
    <x v="84"/>
    <n v="8"/>
    <x v="0"/>
    <x v="1"/>
    <x v="1"/>
    <x v="1"/>
    <x v="0"/>
    <x v="1"/>
    <n v="0"/>
  </r>
  <r>
    <s v="IDPK4218"/>
    <x v="90"/>
    <x v="1"/>
    <x v="1"/>
    <x v="85"/>
    <n v="10"/>
    <x v="1"/>
    <x v="0"/>
    <x v="1"/>
    <x v="1"/>
    <x v="0"/>
    <x v="1"/>
    <n v="0"/>
  </r>
  <r>
    <s v="IDPK2610"/>
    <x v="91"/>
    <x v="2"/>
    <x v="1"/>
    <x v="85"/>
    <n v="9"/>
    <x v="1"/>
    <x v="0"/>
    <x v="1"/>
    <x v="0"/>
    <x v="1"/>
    <x v="1"/>
    <n v="1"/>
  </r>
  <r>
    <s v="IDPK3248"/>
    <x v="92"/>
    <x v="2"/>
    <x v="1"/>
    <x v="86"/>
    <n v="6"/>
    <x v="1"/>
    <x v="0"/>
    <x v="1"/>
    <x v="0"/>
    <x v="1"/>
    <x v="1"/>
    <n v="1"/>
  </r>
  <r>
    <s v="IDPK3933"/>
    <x v="93"/>
    <x v="1"/>
    <x v="2"/>
    <x v="87"/>
    <n v="4"/>
    <x v="0"/>
    <x v="1"/>
    <x v="1"/>
    <x v="1"/>
    <x v="0"/>
    <x v="1"/>
    <n v="0"/>
  </r>
  <r>
    <s v="IDPK3559"/>
    <x v="94"/>
    <x v="2"/>
    <x v="1"/>
    <x v="85"/>
    <n v="6"/>
    <x v="1"/>
    <x v="0"/>
    <x v="1"/>
    <x v="0"/>
    <x v="1"/>
    <x v="1"/>
    <n v="1"/>
  </r>
  <r>
    <s v="IDPK3086"/>
    <x v="95"/>
    <x v="1"/>
    <x v="1"/>
    <x v="88"/>
    <n v="10"/>
    <x v="1"/>
    <x v="0"/>
    <x v="1"/>
    <x v="1"/>
    <x v="0"/>
    <x v="1"/>
    <n v="0"/>
  </r>
  <r>
    <s v="IDPK4643"/>
    <x v="96"/>
    <x v="2"/>
    <x v="1"/>
    <x v="89"/>
    <n v="4"/>
    <x v="1"/>
    <x v="0"/>
    <x v="1"/>
    <x v="0"/>
    <x v="1"/>
    <x v="1"/>
    <n v="1"/>
  </r>
  <r>
    <s v="IDPK4774"/>
    <x v="96"/>
    <x v="2"/>
    <x v="1"/>
    <x v="88"/>
    <n v="9"/>
    <x v="1"/>
    <x v="0"/>
    <x v="1"/>
    <x v="0"/>
    <x v="1"/>
    <x v="1"/>
    <n v="1"/>
  </r>
  <r>
    <s v="IDPK3498"/>
    <x v="97"/>
    <x v="1"/>
    <x v="1"/>
    <x v="88"/>
    <n v="8"/>
    <x v="1"/>
    <x v="0"/>
    <x v="1"/>
    <x v="1"/>
    <x v="0"/>
    <x v="1"/>
    <n v="0"/>
  </r>
  <r>
    <s v="IDPK4358"/>
    <x v="98"/>
    <x v="0"/>
    <x v="1"/>
    <x v="90"/>
    <n v="10"/>
    <x v="1"/>
    <x v="0"/>
    <x v="1"/>
    <x v="0"/>
    <x v="0"/>
    <x v="0"/>
    <n v="1"/>
  </r>
  <r>
    <s v="IDPK3888"/>
    <x v="99"/>
    <x v="2"/>
    <x v="1"/>
    <x v="91"/>
    <n v="4"/>
    <x v="1"/>
    <x v="0"/>
    <x v="1"/>
    <x v="0"/>
    <x v="1"/>
    <x v="1"/>
    <n v="1"/>
  </r>
  <r>
    <s v="IDPK3949"/>
    <x v="100"/>
    <x v="1"/>
    <x v="1"/>
    <x v="92"/>
    <n v="9"/>
    <x v="1"/>
    <x v="0"/>
    <x v="1"/>
    <x v="1"/>
    <x v="0"/>
    <x v="1"/>
    <n v="0"/>
  </r>
  <r>
    <s v="IDPK2702"/>
    <x v="101"/>
    <x v="1"/>
    <x v="1"/>
    <x v="93"/>
    <n v="3"/>
    <x v="1"/>
    <x v="0"/>
    <x v="1"/>
    <x v="1"/>
    <x v="0"/>
    <x v="1"/>
    <n v="0"/>
  </r>
  <r>
    <s v="IDPK3463"/>
    <x v="102"/>
    <x v="0"/>
    <x v="1"/>
    <x v="90"/>
    <n v="4"/>
    <x v="1"/>
    <x v="0"/>
    <x v="1"/>
    <x v="0"/>
    <x v="0"/>
    <x v="0"/>
    <n v="1"/>
  </r>
  <r>
    <s v="IDPK4433"/>
    <x v="102"/>
    <x v="1"/>
    <x v="2"/>
    <x v="94"/>
    <n v="9"/>
    <x v="0"/>
    <x v="1"/>
    <x v="1"/>
    <x v="1"/>
    <x v="0"/>
    <x v="1"/>
    <n v="0"/>
  </r>
  <r>
    <s v="IDPK2659"/>
    <x v="102"/>
    <x v="1"/>
    <x v="1"/>
    <x v="95"/>
    <n v="8"/>
    <x v="1"/>
    <x v="0"/>
    <x v="1"/>
    <x v="1"/>
    <x v="0"/>
    <x v="1"/>
    <n v="0"/>
  </r>
  <r>
    <s v="IDPK3543"/>
    <x v="103"/>
    <x v="2"/>
    <x v="1"/>
    <x v="96"/>
    <n v="10"/>
    <x v="1"/>
    <x v="0"/>
    <x v="1"/>
    <x v="0"/>
    <x v="1"/>
    <x v="1"/>
    <n v="1"/>
  </r>
  <r>
    <s v="IDPK3762"/>
    <x v="103"/>
    <x v="1"/>
    <x v="2"/>
    <x v="97"/>
    <n v="3"/>
    <x v="0"/>
    <x v="1"/>
    <x v="1"/>
    <x v="1"/>
    <x v="0"/>
    <x v="1"/>
    <n v="0"/>
  </r>
  <r>
    <s v="IDPK4304"/>
    <x v="104"/>
    <x v="1"/>
    <x v="1"/>
    <x v="98"/>
    <n v="6"/>
    <x v="1"/>
    <x v="0"/>
    <x v="1"/>
    <x v="1"/>
    <x v="0"/>
    <x v="1"/>
    <n v="0"/>
  </r>
  <r>
    <s v="IDPK3634"/>
    <x v="105"/>
    <x v="2"/>
    <x v="1"/>
    <x v="99"/>
    <n v="6"/>
    <x v="1"/>
    <x v="0"/>
    <x v="1"/>
    <x v="0"/>
    <x v="1"/>
    <x v="1"/>
    <n v="1"/>
  </r>
  <r>
    <s v="IDPK3256"/>
    <x v="106"/>
    <x v="0"/>
    <x v="1"/>
    <x v="100"/>
    <n v="8"/>
    <x v="1"/>
    <x v="0"/>
    <x v="1"/>
    <x v="0"/>
    <x v="0"/>
    <x v="0"/>
    <n v="1"/>
  </r>
  <r>
    <s v="IDPK3558"/>
    <x v="107"/>
    <x v="1"/>
    <x v="2"/>
    <x v="101"/>
    <n v="8"/>
    <x v="0"/>
    <x v="1"/>
    <x v="1"/>
    <x v="1"/>
    <x v="0"/>
    <x v="1"/>
    <n v="0"/>
  </r>
  <r>
    <s v="IDPK4633"/>
    <x v="107"/>
    <x v="1"/>
    <x v="2"/>
    <x v="102"/>
    <n v="9"/>
    <x v="0"/>
    <x v="1"/>
    <x v="1"/>
    <x v="1"/>
    <x v="0"/>
    <x v="1"/>
    <n v="0"/>
  </r>
  <r>
    <s v="IDPK4097"/>
    <x v="108"/>
    <x v="0"/>
    <x v="1"/>
    <x v="103"/>
    <n v="4"/>
    <x v="1"/>
    <x v="0"/>
    <x v="1"/>
    <x v="0"/>
    <x v="0"/>
    <x v="0"/>
    <n v="1"/>
  </r>
  <r>
    <s v="IDPK4379"/>
    <x v="108"/>
    <x v="2"/>
    <x v="1"/>
    <x v="104"/>
    <n v="10"/>
    <x v="1"/>
    <x v="0"/>
    <x v="1"/>
    <x v="0"/>
    <x v="1"/>
    <x v="1"/>
    <n v="1"/>
  </r>
  <r>
    <s v="IDPK3401"/>
    <x v="109"/>
    <x v="1"/>
    <x v="1"/>
    <x v="102"/>
    <n v="6"/>
    <x v="1"/>
    <x v="0"/>
    <x v="1"/>
    <x v="1"/>
    <x v="0"/>
    <x v="1"/>
    <n v="0"/>
  </r>
  <r>
    <s v="IDPK3414"/>
    <x v="110"/>
    <x v="1"/>
    <x v="1"/>
    <x v="102"/>
    <n v="5"/>
    <x v="1"/>
    <x v="0"/>
    <x v="1"/>
    <x v="1"/>
    <x v="0"/>
    <x v="1"/>
    <n v="0"/>
  </r>
  <r>
    <s v="IDPK2773"/>
    <x v="111"/>
    <x v="1"/>
    <x v="2"/>
    <x v="105"/>
    <n v="10"/>
    <x v="0"/>
    <x v="1"/>
    <x v="1"/>
    <x v="1"/>
    <x v="0"/>
    <x v="1"/>
    <n v="0"/>
  </r>
  <r>
    <s v="IDPK3288"/>
    <x v="111"/>
    <x v="1"/>
    <x v="1"/>
    <x v="106"/>
    <n v="6"/>
    <x v="1"/>
    <x v="0"/>
    <x v="1"/>
    <x v="1"/>
    <x v="0"/>
    <x v="1"/>
    <n v="0"/>
  </r>
  <r>
    <s v="IDPK2782"/>
    <x v="111"/>
    <x v="0"/>
    <x v="1"/>
    <x v="107"/>
    <n v="8"/>
    <x v="1"/>
    <x v="0"/>
    <x v="1"/>
    <x v="0"/>
    <x v="0"/>
    <x v="0"/>
    <n v="1"/>
  </r>
  <r>
    <s v="IDPK4595"/>
    <x v="112"/>
    <x v="1"/>
    <x v="1"/>
    <x v="107"/>
    <n v="6"/>
    <x v="1"/>
    <x v="0"/>
    <x v="1"/>
    <x v="1"/>
    <x v="0"/>
    <x v="1"/>
    <n v="0"/>
  </r>
  <r>
    <s v="IDPK4265"/>
    <x v="113"/>
    <x v="2"/>
    <x v="1"/>
    <x v="108"/>
    <n v="9"/>
    <x v="1"/>
    <x v="0"/>
    <x v="1"/>
    <x v="0"/>
    <x v="1"/>
    <x v="1"/>
    <n v="1"/>
  </r>
  <r>
    <s v="IDPK4751"/>
    <x v="113"/>
    <x v="2"/>
    <x v="1"/>
    <x v="109"/>
    <n v="8"/>
    <x v="1"/>
    <x v="0"/>
    <x v="1"/>
    <x v="0"/>
    <x v="1"/>
    <x v="1"/>
    <n v="1"/>
  </r>
  <r>
    <s v="IDPK2752"/>
    <x v="114"/>
    <x v="1"/>
    <x v="0"/>
    <x v="110"/>
    <n v="6"/>
    <x v="0"/>
    <x v="0"/>
    <x v="0"/>
    <x v="1"/>
    <x v="0"/>
    <x v="1"/>
    <n v="0"/>
  </r>
  <r>
    <s v="IDPK3683"/>
    <x v="115"/>
    <x v="2"/>
    <x v="1"/>
    <x v="111"/>
    <n v="8"/>
    <x v="1"/>
    <x v="0"/>
    <x v="1"/>
    <x v="0"/>
    <x v="1"/>
    <x v="1"/>
    <n v="1"/>
  </r>
  <r>
    <s v="IDPK3387"/>
    <x v="115"/>
    <x v="1"/>
    <x v="1"/>
    <x v="112"/>
    <n v="6"/>
    <x v="1"/>
    <x v="0"/>
    <x v="1"/>
    <x v="1"/>
    <x v="0"/>
    <x v="1"/>
    <n v="0"/>
  </r>
  <r>
    <s v="IDPK4041"/>
    <x v="116"/>
    <x v="0"/>
    <x v="1"/>
    <x v="113"/>
    <n v="6"/>
    <x v="1"/>
    <x v="0"/>
    <x v="1"/>
    <x v="0"/>
    <x v="0"/>
    <x v="0"/>
    <n v="1"/>
  </r>
  <r>
    <s v="IDPK3249"/>
    <x v="116"/>
    <x v="1"/>
    <x v="1"/>
    <x v="113"/>
    <n v="6"/>
    <x v="1"/>
    <x v="0"/>
    <x v="1"/>
    <x v="1"/>
    <x v="0"/>
    <x v="1"/>
    <n v="0"/>
  </r>
  <r>
    <s v="IDPK2942"/>
    <x v="116"/>
    <x v="1"/>
    <x v="1"/>
    <x v="113"/>
    <n v="6"/>
    <x v="1"/>
    <x v="0"/>
    <x v="1"/>
    <x v="1"/>
    <x v="0"/>
    <x v="1"/>
    <n v="0"/>
  </r>
  <r>
    <s v="IDPK2956"/>
    <x v="116"/>
    <x v="1"/>
    <x v="1"/>
    <x v="114"/>
    <n v="10"/>
    <x v="1"/>
    <x v="0"/>
    <x v="1"/>
    <x v="1"/>
    <x v="0"/>
    <x v="1"/>
    <n v="0"/>
  </r>
  <r>
    <s v="IDPK3119"/>
    <x v="117"/>
    <x v="2"/>
    <x v="1"/>
    <x v="115"/>
    <n v="10"/>
    <x v="1"/>
    <x v="0"/>
    <x v="1"/>
    <x v="0"/>
    <x v="1"/>
    <x v="1"/>
    <n v="1"/>
  </r>
  <r>
    <s v="IDPK4217"/>
    <x v="118"/>
    <x v="0"/>
    <x v="0"/>
    <x v="116"/>
    <n v="10"/>
    <x v="0"/>
    <x v="0"/>
    <x v="0"/>
    <x v="0"/>
    <x v="0"/>
    <x v="0"/>
    <n v="1"/>
  </r>
  <r>
    <s v="IDPK2863"/>
    <x v="119"/>
    <x v="1"/>
    <x v="1"/>
    <x v="117"/>
    <n v="8"/>
    <x v="1"/>
    <x v="0"/>
    <x v="1"/>
    <x v="1"/>
    <x v="0"/>
    <x v="1"/>
    <n v="0"/>
  </r>
  <r>
    <s v="IDPK4025"/>
    <x v="120"/>
    <x v="1"/>
    <x v="2"/>
    <x v="117"/>
    <n v="6"/>
    <x v="0"/>
    <x v="1"/>
    <x v="1"/>
    <x v="1"/>
    <x v="0"/>
    <x v="1"/>
    <n v="0"/>
  </r>
  <r>
    <s v="IDPK3480"/>
    <x v="121"/>
    <x v="2"/>
    <x v="1"/>
    <x v="118"/>
    <n v="10"/>
    <x v="1"/>
    <x v="0"/>
    <x v="1"/>
    <x v="0"/>
    <x v="1"/>
    <x v="1"/>
    <n v="1"/>
  </r>
  <r>
    <s v="IDPK3126"/>
    <x v="121"/>
    <x v="1"/>
    <x v="2"/>
    <x v="118"/>
    <n v="10"/>
    <x v="0"/>
    <x v="1"/>
    <x v="1"/>
    <x v="1"/>
    <x v="0"/>
    <x v="1"/>
    <n v="0"/>
  </r>
  <r>
    <s v="IDPK2668"/>
    <x v="122"/>
    <x v="0"/>
    <x v="0"/>
    <x v="119"/>
    <n v="6"/>
    <x v="0"/>
    <x v="0"/>
    <x v="0"/>
    <x v="0"/>
    <x v="0"/>
    <x v="0"/>
    <n v="1"/>
  </r>
  <r>
    <s v="IDPK3220"/>
    <x v="122"/>
    <x v="1"/>
    <x v="1"/>
    <x v="120"/>
    <n v="5"/>
    <x v="1"/>
    <x v="0"/>
    <x v="1"/>
    <x v="1"/>
    <x v="0"/>
    <x v="1"/>
    <n v="0"/>
  </r>
  <r>
    <s v="IDPK3616"/>
    <x v="123"/>
    <x v="1"/>
    <x v="0"/>
    <x v="118"/>
    <n v="6"/>
    <x v="0"/>
    <x v="0"/>
    <x v="0"/>
    <x v="1"/>
    <x v="0"/>
    <x v="1"/>
    <n v="0"/>
  </r>
  <r>
    <s v="IDPK2678"/>
    <x v="124"/>
    <x v="1"/>
    <x v="2"/>
    <x v="121"/>
    <n v="6"/>
    <x v="0"/>
    <x v="1"/>
    <x v="1"/>
    <x v="1"/>
    <x v="0"/>
    <x v="1"/>
    <n v="0"/>
  </r>
  <r>
    <s v="IDPK3755"/>
    <x v="124"/>
    <x v="0"/>
    <x v="1"/>
    <x v="121"/>
    <n v="6"/>
    <x v="1"/>
    <x v="0"/>
    <x v="1"/>
    <x v="0"/>
    <x v="0"/>
    <x v="0"/>
    <n v="1"/>
  </r>
  <r>
    <s v="IDPK3971"/>
    <x v="124"/>
    <x v="0"/>
    <x v="0"/>
    <x v="122"/>
    <n v="10"/>
    <x v="0"/>
    <x v="0"/>
    <x v="0"/>
    <x v="0"/>
    <x v="0"/>
    <x v="0"/>
    <n v="1"/>
  </r>
  <r>
    <s v="IDPK3144"/>
    <x v="125"/>
    <x v="1"/>
    <x v="2"/>
    <x v="123"/>
    <n v="6"/>
    <x v="0"/>
    <x v="1"/>
    <x v="1"/>
    <x v="1"/>
    <x v="0"/>
    <x v="1"/>
    <n v="0"/>
  </r>
  <r>
    <s v="IDPK3879"/>
    <x v="126"/>
    <x v="1"/>
    <x v="0"/>
    <x v="124"/>
    <n v="10"/>
    <x v="0"/>
    <x v="0"/>
    <x v="0"/>
    <x v="1"/>
    <x v="0"/>
    <x v="1"/>
    <n v="0"/>
  </r>
  <r>
    <s v="IDPK4409"/>
    <x v="126"/>
    <x v="1"/>
    <x v="1"/>
    <x v="122"/>
    <n v="8"/>
    <x v="1"/>
    <x v="0"/>
    <x v="1"/>
    <x v="1"/>
    <x v="0"/>
    <x v="1"/>
    <n v="0"/>
  </r>
  <r>
    <s v="IDPK3549"/>
    <x v="127"/>
    <x v="2"/>
    <x v="1"/>
    <x v="125"/>
    <n v="6"/>
    <x v="1"/>
    <x v="0"/>
    <x v="1"/>
    <x v="0"/>
    <x v="1"/>
    <x v="1"/>
    <n v="1"/>
  </r>
  <r>
    <s v="IDPK3003"/>
    <x v="128"/>
    <x v="2"/>
    <x v="1"/>
    <x v="124"/>
    <n v="8"/>
    <x v="1"/>
    <x v="0"/>
    <x v="1"/>
    <x v="0"/>
    <x v="1"/>
    <x v="1"/>
    <n v="1"/>
  </r>
  <r>
    <s v="IDPK4520"/>
    <x v="129"/>
    <x v="2"/>
    <x v="1"/>
    <x v="126"/>
    <n v="6"/>
    <x v="1"/>
    <x v="0"/>
    <x v="1"/>
    <x v="0"/>
    <x v="1"/>
    <x v="1"/>
    <n v="1"/>
  </r>
  <r>
    <s v="IDPK4703"/>
    <x v="129"/>
    <x v="1"/>
    <x v="1"/>
    <x v="126"/>
    <n v="6"/>
    <x v="1"/>
    <x v="0"/>
    <x v="1"/>
    <x v="1"/>
    <x v="0"/>
    <x v="1"/>
    <n v="0"/>
  </r>
  <r>
    <s v="IDPK3093"/>
    <x v="130"/>
    <x v="1"/>
    <x v="1"/>
    <x v="127"/>
    <n v="6"/>
    <x v="1"/>
    <x v="0"/>
    <x v="1"/>
    <x v="1"/>
    <x v="0"/>
    <x v="1"/>
    <n v="0"/>
  </r>
  <r>
    <s v="IDPK3443"/>
    <x v="131"/>
    <x v="1"/>
    <x v="1"/>
    <x v="128"/>
    <n v="6"/>
    <x v="1"/>
    <x v="0"/>
    <x v="1"/>
    <x v="1"/>
    <x v="0"/>
    <x v="1"/>
    <n v="0"/>
  </r>
  <r>
    <s v="IDPK3519"/>
    <x v="132"/>
    <x v="1"/>
    <x v="1"/>
    <x v="129"/>
    <n v="10"/>
    <x v="1"/>
    <x v="0"/>
    <x v="1"/>
    <x v="1"/>
    <x v="0"/>
    <x v="1"/>
    <n v="0"/>
  </r>
  <r>
    <s v="IDPK3264"/>
    <x v="133"/>
    <x v="1"/>
    <x v="1"/>
    <x v="130"/>
    <n v="6"/>
    <x v="1"/>
    <x v="0"/>
    <x v="1"/>
    <x v="1"/>
    <x v="0"/>
    <x v="1"/>
    <n v="0"/>
  </r>
  <r>
    <s v="IDPK4202"/>
    <x v="134"/>
    <x v="2"/>
    <x v="1"/>
    <x v="129"/>
    <n v="7"/>
    <x v="1"/>
    <x v="0"/>
    <x v="1"/>
    <x v="0"/>
    <x v="1"/>
    <x v="1"/>
    <n v="1"/>
  </r>
  <r>
    <s v="IDPK3098"/>
    <x v="134"/>
    <x v="2"/>
    <x v="1"/>
    <x v="131"/>
    <n v="6"/>
    <x v="1"/>
    <x v="0"/>
    <x v="1"/>
    <x v="0"/>
    <x v="1"/>
    <x v="1"/>
    <n v="1"/>
  </r>
  <r>
    <s v="IDPK2818"/>
    <x v="134"/>
    <x v="1"/>
    <x v="1"/>
    <x v="129"/>
    <n v="7"/>
    <x v="1"/>
    <x v="0"/>
    <x v="1"/>
    <x v="1"/>
    <x v="0"/>
    <x v="1"/>
    <n v="0"/>
  </r>
  <r>
    <s v="IDPK4535"/>
    <x v="135"/>
    <x v="2"/>
    <x v="1"/>
    <x v="129"/>
    <n v="5"/>
    <x v="1"/>
    <x v="0"/>
    <x v="1"/>
    <x v="0"/>
    <x v="1"/>
    <x v="1"/>
    <n v="1"/>
  </r>
  <r>
    <s v="IDPK3454"/>
    <x v="136"/>
    <x v="1"/>
    <x v="1"/>
    <x v="132"/>
    <n v="8"/>
    <x v="1"/>
    <x v="0"/>
    <x v="1"/>
    <x v="1"/>
    <x v="0"/>
    <x v="1"/>
    <n v="0"/>
  </r>
  <r>
    <s v="IDPK3725"/>
    <x v="136"/>
    <x v="1"/>
    <x v="1"/>
    <x v="133"/>
    <n v="6"/>
    <x v="1"/>
    <x v="0"/>
    <x v="1"/>
    <x v="1"/>
    <x v="0"/>
    <x v="1"/>
    <n v="0"/>
  </r>
  <r>
    <s v="IDPK4064"/>
    <x v="137"/>
    <x v="1"/>
    <x v="2"/>
    <x v="134"/>
    <n v="6"/>
    <x v="0"/>
    <x v="1"/>
    <x v="1"/>
    <x v="1"/>
    <x v="0"/>
    <x v="1"/>
    <n v="0"/>
  </r>
  <r>
    <s v="IDPK4537"/>
    <x v="138"/>
    <x v="0"/>
    <x v="1"/>
    <x v="135"/>
    <n v="8"/>
    <x v="1"/>
    <x v="0"/>
    <x v="1"/>
    <x v="0"/>
    <x v="0"/>
    <x v="0"/>
    <n v="1"/>
  </r>
  <r>
    <s v="IDPK3591"/>
    <x v="139"/>
    <x v="1"/>
    <x v="1"/>
    <x v="136"/>
    <n v="7"/>
    <x v="1"/>
    <x v="0"/>
    <x v="1"/>
    <x v="1"/>
    <x v="0"/>
    <x v="1"/>
    <n v="0"/>
  </r>
  <r>
    <s v="IDPK3937"/>
    <x v="140"/>
    <x v="1"/>
    <x v="2"/>
    <x v="136"/>
    <n v="6"/>
    <x v="0"/>
    <x v="1"/>
    <x v="1"/>
    <x v="1"/>
    <x v="0"/>
    <x v="1"/>
    <n v="0"/>
  </r>
  <r>
    <s v="IDPK4028"/>
    <x v="141"/>
    <x v="1"/>
    <x v="0"/>
    <x v="137"/>
    <n v="6"/>
    <x v="0"/>
    <x v="0"/>
    <x v="0"/>
    <x v="1"/>
    <x v="0"/>
    <x v="1"/>
    <n v="0"/>
  </r>
  <r>
    <s v="IDPK3115"/>
    <x v="142"/>
    <x v="1"/>
    <x v="1"/>
    <x v="138"/>
    <n v="7"/>
    <x v="1"/>
    <x v="0"/>
    <x v="1"/>
    <x v="1"/>
    <x v="0"/>
    <x v="1"/>
    <n v="0"/>
  </r>
  <r>
    <s v="IDPK3416"/>
    <x v="142"/>
    <x v="1"/>
    <x v="1"/>
    <x v="139"/>
    <n v="9"/>
    <x v="1"/>
    <x v="0"/>
    <x v="1"/>
    <x v="1"/>
    <x v="0"/>
    <x v="1"/>
    <n v="0"/>
  </r>
  <r>
    <s v="IDPK4766"/>
    <x v="143"/>
    <x v="1"/>
    <x v="2"/>
    <x v="138"/>
    <n v="6"/>
    <x v="0"/>
    <x v="1"/>
    <x v="1"/>
    <x v="1"/>
    <x v="0"/>
    <x v="1"/>
    <n v="0"/>
  </r>
  <r>
    <s v="IDPK4603"/>
    <x v="144"/>
    <x v="1"/>
    <x v="1"/>
    <x v="139"/>
    <n v="5"/>
    <x v="1"/>
    <x v="0"/>
    <x v="1"/>
    <x v="1"/>
    <x v="0"/>
    <x v="1"/>
    <n v="0"/>
  </r>
  <r>
    <s v="IDPK4661"/>
    <x v="145"/>
    <x v="2"/>
    <x v="1"/>
    <x v="140"/>
    <n v="5"/>
    <x v="1"/>
    <x v="0"/>
    <x v="1"/>
    <x v="0"/>
    <x v="1"/>
    <x v="1"/>
    <n v="1"/>
  </r>
  <r>
    <s v="IDPK2648"/>
    <x v="145"/>
    <x v="1"/>
    <x v="1"/>
    <x v="140"/>
    <n v="5"/>
    <x v="1"/>
    <x v="0"/>
    <x v="1"/>
    <x v="1"/>
    <x v="0"/>
    <x v="1"/>
    <n v="0"/>
  </r>
  <r>
    <s v="IDPK3140"/>
    <x v="146"/>
    <x v="1"/>
    <x v="2"/>
    <x v="141"/>
    <n v="5"/>
    <x v="0"/>
    <x v="1"/>
    <x v="1"/>
    <x v="1"/>
    <x v="0"/>
    <x v="1"/>
    <n v="0"/>
  </r>
  <r>
    <s v="IDPK2757"/>
    <x v="147"/>
    <x v="1"/>
    <x v="1"/>
    <x v="142"/>
    <n v="8"/>
    <x v="1"/>
    <x v="0"/>
    <x v="1"/>
    <x v="1"/>
    <x v="0"/>
    <x v="1"/>
    <n v="0"/>
  </r>
  <r>
    <s v="IDPK4273"/>
    <x v="147"/>
    <x v="1"/>
    <x v="2"/>
    <x v="143"/>
    <n v="6"/>
    <x v="0"/>
    <x v="1"/>
    <x v="1"/>
    <x v="1"/>
    <x v="0"/>
    <x v="1"/>
    <n v="0"/>
  </r>
  <r>
    <s v="IDPK3546"/>
    <x v="147"/>
    <x v="0"/>
    <x v="1"/>
    <x v="143"/>
    <n v="6"/>
    <x v="1"/>
    <x v="0"/>
    <x v="1"/>
    <x v="0"/>
    <x v="0"/>
    <x v="0"/>
    <n v="1"/>
  </r>
  <r>
    <s v="IDPK3083"/>
    <x v="147"/>
    <x v="0"/>
    <x v="1"/>
    <x v="144"/>
    <n v="7"/>
    <x v="1"/>
    <x v="0"/>
    <x v="1"/>
    <x v="0"/>
    <x v="0"/>
    <x v="0"/>
    <n v="1"/>
  </r>
  <r>
    <s v="IDPK3842"/>
    <x v="148"/>
    <x v="2"/>
    <x v="1"/>
    <x v="145"/>
    <n v="10"/>
    <x v="1"/>
    <x v="0"/>
    <x v="1"/>
    <x v="0"/>
    <x v="1"/>
    <x v="1"/>
    <n v="1"/>
  </r>
  <r>
    <s v="IDPK3351"/>
    <x v="148"/>
    <x v="0"/>
    <x v="0"/>
    <x v="146"/>
    <n v="8"/>
    <x v="0"/>
    <x v="0"/>
    <x v="0"/>
    <x v="0"/>
    <x v="0"/>
    <x v="0"/>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875E019-E952-45EE-A6C4-25B6689DE2B7}" name="PivotTable5" cacheId="4"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90">
  <location ref="A65:A66" firstHeaderRow="1" firstDataRow="1" firstDataCol="0"/>
  <pivotFields count="2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4">
        <item x="1"/>
        <item x="2"/>
        <item x="0"/>
        <item t="default"/>
      </items>
    </pivotField>
    <pivotField showAll="0">
      <items count="4">
        <item x="0"/>
        <item x="1"/>
        <item x="2"/>
        <item t="default"/>
      </items>
    </pivotField>
    <pivotField numFmtId="14" showAll="0">
      <items count="15">
        <item x="0"/>
        <item x="1"/>
        <item x="2"/>
        <item x="3"/>
        <item x="4"/>
        <item x="5"/>
        <item x="6"/>
        <item x="7"/>
        <item x="8"/>
        <item x="9"/>
        <item x="10"/>
        <item x="11"/>
        <item x="12"/>
        <item x="13"/>
        <item t="default"/>
      </items>
    </pivotField>
    <pivotField dataField="1" numFmtId="1" showAll="0"/>
    <pivotField showAll="0"/>
    <pivotField showAll="0"/>
    <pivotField showAll="0"/>
    <pivotField showAll="0">
      <items count="3">
        <item x="1"/>
        <item x="0"/>
        <item t="default"/>
      </items>
    </pivotField>
    <pivotField showAll="0"/>
    <pivotField showAll="0"/>
    <pivotField numFmtId="1" showAll="0"/>
    <pivotField showAll="0">
      <items count="7">
        <item h="1" x="0"/>
        <item h="1" x="1"/>
        <item h="1" x="2"/>
        <item h="1" x="3"/>
        <item x="4"/>
        <item h="1" x="5"/>
        <item t="default"/>
      </items>
    </pivotField>
    <pivotField showAll="0">
      <items count="5">
        <item x="0"/>
        <item x="1"/>
        <item x="2"/>
        <item x="3"/>
        <item t="default"/>
      </items>
    </pivotField>
    <pivotField dragToRow="0" dragToCol="0" dragToPage="0" showAll="0" defaultSubtotal="0"/>
    <pivotField dragToRow="0" dragToCol="0" dragToPage="0" showAll="0" defaultSubtotal="0"/>
    <pivotField showAll="0">
      <items count="15">
        <item x="0"/>
        <item sd="0" x="1"/>
        <item sd="0" x="2"/>
        <item sd="0" x="3"/>
        <item sd="0" x="4"/>
        <item sd="0" x="5"/>
        <item sd="0" x="6"/>
        <item sd="0" x="7"/>
        <item sd="0" x="8"/>
        <item sd="0" x="9"/>
        <item sd="0" x="10"/>
        <item sd="0" x="11"/>
        <item sd="0" x="12"/>
        <item x="13"/>
        <item t="default"/>
      </items>
    </pivotField>
    <pivotField dragToRow="0" dragToCol="0" dragToPage="0" showAll="0" defaultSubtotal="0"/>
    <pivotField dragToRow="0" dragToCol="0" dragToPage="0" showAll="0" defaultSubtotal="0"/>
  </pivotFields>
  <rowItems count="1">
    <i/>
  </rowItems>
  <colItems count="1">
    <i/>
  </colItems>
  <dataFields count="1">
    <dataField name="Sum of Turnaround" fld="5" baseField="0" baseItem="0"/>
  </dataFields>
  <pivotTableStyleInfo name="patrick"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D5B74AF-76DF-47F5-9D30-F22060F567CC}" name="PivotTable4" cacheId="4"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90">
  <location ref="A54:D57" firstHeaderRow="0" firstDataRow="1" firstDataCol="1"/>
  <pivotFields count="2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4">
        <item x="1"/>
        <item x="2"/>
        <item x="0"/>
        <item t="default"/>
      </items>
    </pivotField>
    <pivotField showAll="0">
      <items count="4">
        <item x="0"/>
        <item x="1"/>
        <item x="2"/>
        <item t="default"/>
      </items>
    </pivotField>
    <pivotField numFmtId="14" showAll="0">
      <items count="15">
        <item x="0"/>
        <item x="1"/>
        <item x="2"/>
        <item x="3"/>
        <item x="4"/>
        <item x="5"/>
        <item x="6"/>
        <item x="7"/>
        <item x="8"/>
        <item x="9"/>
        <item x="10"/>
        <item x="11"/>
        <item x="12"/>
        <item x="13"/>
        <item t="default"/>
      </items>
    </pivotField>
    <pivotField dataField="1" numFmtId="1" showAll="0"/>
    <pivotField showAll="0"/>
    <pivotField showAll="0"/>
    <pivotField showAll="0"/>
    <pivotField showAll="0">
      <items count="3">
        <item x="1"/>
        <item x="0"/>
        <item t="default"/>
      </items>
    </pivotField>
    <pivotField showAll="0">
      <items count="3">
        <item x="1"/>
        <item x="0"/>
        <item t="default"/>
      </items>
    </pivotField>
    <pivotField showAll="0">
      <items count="3">
        <item x="0"/>
        <item x="1"/>
        <item t="default"/>
      </items>
    </pivotField>
    <pivotField numFmtId="1" showAll="0"/>
    <pivotField showAll="0">
      <items count="7">
        <item h="1" x="0"/>
        <item h="1" x="1"/>
        <item h="1" x="2"/>
        <item h="1" x="3"/>
        <item x="4"/>
        <item h="1" x="5"/>
        <item t="default"/>
      </items>
    </pivotField>
    <pivotField showAll="0">
      <items count="5">
        <item x="0"/>
        <item x="1"/>
        <item x="2"/>
        <item x="3"/>
        <item t="default"/>
      </items>
    </pivotField>
    <pivotField dragToRow="0" dragToCol="0" dragToPage="0" showAll="0" defaultSubtotal="0"/>
    <pivotField dragToRow="0" dragToCol="0" dragToPage="0" showAll="0" defaultSubtotal="0"/>
    <pivotField showAll="0">
      <items count="15">
        <item x="0"/>
        <item sd="0" x="1"/>
        <item sd="0" x="2"/>
        <item sd="0" x="3"/>
        <item sd="0" x="4"/>
        <item sd="0" x="5"/>
        <item sd="0" x="6"/>
        <item sd="0" x="7"/>
        <item sd="0" x="8"/>
        <item sd="0" x="9"/>
        <item sd="0" x="10"/>
        <item sd="0" x="11"/>
        <item sd="0" x="12"/>
        <item x="13"/>
        <item t="default"/>
      </items>
    </pivotField>
    <pivotField dragToRow="0" dragToCol="0" dragToPage="0" showAll="0" defaultSubtotal="0"/>
    <pivotField dragToRow="0" dragToCol="0" dragToPage="0" showAll="0" defaultSubtotal="0"/>
  </pivotFields>
  <rowFields count="1">
    <field x="2"/>
  </rowFields>
  <rowItems count="3">
    <i>
      <x/>
    </i>
    <i>
      <x v="1"/>
    </i>
    <i>
      <x v="2"/>
    </i>
  </rowItems>
  <colFields count="1">
    <field x="-2"/>
  </colFields>
  <colItems count="3">
    <i>
      <x/>
    </i>
    <i i="1">
      <x v="1"/>
    </i>
    <i i="2">
      <x v="2"/>
    </i>
  </colItems>
  <dataFields count="3">
    <dataField name="Max of Turnaround" fld="5" subtotal="max" baseField="9" baseItem="1054953368"/>
    <dataField name="Average of Turnaround" fld="5" subtotal="average" baseField="0" baseItem="1" numFmtId="2"/>
    <dataField name="Min of Turnaround" fld="5" subtotal="min" baseField="0" baseItem="1"/>
  </dataFields>
  <formats count="1">
    <format dxfId="7">
      <pivotArea outline="0" collapsedLevelsAreSubtotals="1" fieldPosition="0">
        <references count="1">
          <reference field="4294967294" count="1" selected="0">
            <x v="1"/>
          </reference>
        </references>
      </pivotArea>
    </format>
  </formats>
  <chartFormats count="12">
    <chartFormat chart="85" format="0" series="1">
      <pivotArea type="data" outline="0" fieldPosition="0">
        <references count="1">
          <reference field="4294967294" count="1" selected="0">
            <x v="0"/>
          </reference>
        </references>
      </pivotArea>
    </chartFormat>
    <chartFormat chart="85" format="1" series="1">
      <pivotArea type="data" outline="0" fieldPosition="0">
        <references count="1">
          <reference field="4294967294" count="1" selected="0">
            <x v="1"/>
          </reference>
        </references>
      </pivotArea>
    </chartFormat>
    <chartFormat chart="85" format="2" series="1">
      <pivotArea type="data" outline="0" fieldPosition="0">
        <references count="1">
          <reference field="4294967294" count="1" selected="0">
            <x v="2"/>
          </reference>
        </references>
      </pivotArea>
    </chartFormat>
    <chartFormat chart="89" format="6" series="1">
      <pivotArea type="data" outline="0" fieldPosition="0">
        <references count="1">
          <reference field="4294967294" count="1" selected="0">
            <x v="0"/>
          </reference>
        </references>
      </pivotArea>
    </chartFormat>
    <chartFormat chart="89" format="7" series="1">
      <pivotArea type="data" outline="0" fieldPosition="0">
        <references count="1">
          <reference field="4294967294" count="1" selected="0">
            <x v="1"/>
          </reference>
        </references>
      </pivotArea>
    </chartFormat>
    <chartFormat chart="89" format="8" series="1">
      <pivotArea type="data" outline="0" fieldPosition="0">
        <references count="1">
          <reference field="4294967294" count="1" selected="0">
            <x v="2"/>
          </reference>
        </references>
      </pivotArea>
    </chartFormat>
    <chartFormat chart="89" format="24">
      <pivotArea type="data" outline="0" fieldPosition="0">
        <references count="2">
          <reference field="4294967294" count="1" selected="0">
            <x v="1"/>
          </reference>
          <reference field="2" count="1" selected="0">
            <x v="0"/>
          </reference>
        </references>
      </pivotArea>
    </chartFormat>
    <chartFormat chart="89" format="25">
      <pivotArea type="data" outline="0" fieldPosition="0">
        <references count="2">
          <reference field="4294967294" count="1" selected="0">
            <x v="1"/>
          </reference>
          <reference field="2" count="1" selected="0">
            <x v="1"/>
          </reference>
        </references>
      </pivotArea>
    </chartFormat>
    <chartFormat chart="89" format="26">
      <pivotArea type="data" outline="0" fieldPosition="0">
        <references count="2">
          <reference field="4294967294" count="1" selected="0">
            <x v="1"/>
          </reference>
          <reference field="2" count="1" selected="0">
            <x v="2"/>
          </reference>
        </references>
      </pivotArea>
    </chartFormat>
    <chartFormat chart="89" format="27">
      <pivotArea type="data" outline="0" fieldPosition="0">
        <references count="2">
          <reference field="4294967294" count="1" selected="0">
            <x v="2"/>
          </reference>
          <reference field="2" count="1" selected="0">
            <x v="0"/>
          </reference>
        </references>
      </pivotArea>
    </chartFormat>
    <chartFormat chart="89" format="28">
      <pivotArea type="data" outline="0" fieldPosition="0">
        <references count="2">
          <reference field="4294967294" count="1" selected="0">
            <x v="2"/>
          </reference>
          <reference field="2" count="1" selected="0">
            <x v="1"/>
          </reference>
        </references>
      </pivotArea>
    </chartFormat>
    <chartFormat chart="89" format="29">
      <pivotArea type="data" outline="0" fieldPosition="0">
        <references count="2">
          <reference field="4294967294" count="1" selected="0">
            <x v="2"/>
          </reference>
          <reference field="2" count="1" selected="0">
            <x v="2"/>
          </reference>
        </references>
      </pivotArea>
    </chartFormat>
  </chartFormats>
  <pivotTableStyleInfo name="patrick"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B8A82B5-07F5-4EC3-BF10-845C132D84A5}" name="PivotTable2" cacheId="4" dataPosition="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4">
  <location ref="A30:D34" firstHeaderRow="0" firstDataRow="1" firstDataCol="1"/>
  <pivotFields count="2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numFmtId="14" showAll="0">
      <items count="15">
        <item x="0"/>
        <item x="1"/>
        <item x="2"/>
        <item x="3"/>
        <item x="4"/>
        <item x="5"/>
        <item x="6"/>
        <item x="7"/>
        <item x="8"/>
        <item x="9"/>
        <item x="10"/>
        <item x="11"/>
        <item x="12"/>
        <item x="13"/>
        <item t="default"/>
      </items>
    </pivotField>
    <pivotField numFmtId="1" showAll="0"/>
    <pivotField dataField="1" showAll="0">
      <items count="3">
        <item x="1"/>
        <item x="0"/>
        <item t="default"/>
      </items>
    </pivotField>
    <pivotField dataField="1" showAll="0">
      <items count="3">
        <item x="1"/>
        <item x="0"/>
        <item t="default"/>
      </items>
    </pivotField>
    <pivotField dataField="1" showAll="0">
      <items count="3">
        <item x="0"/>
        <item x="1"/>
        <item t="default"/>
      </items>
    </pivotField>
    <pivotField showAll="0"/>
    <pivotField showAll="0"/>
    <pivotField showAll="0"/>
    <pivotField numFmtId="1" showAll="0"/>
    <pivotField showAll="0">
      <items count="7">
        <item h="1" x="0"/>
        <item h="1" x="1"/>
        <item h="1" x="2"/>
        <item h="1" x="3"/>
        <item x="4"/>
        <item h="1" x="5"/>
        <item t="default"/>
      </items>
    </pivotField>
    <pivotField showAll="0">
      <items count="5">
        <item x="0"/>
        <item x="1"/>
        <item x="2"/>
        <item x="3"/>
        <item t="default"/>
      </items>
    </pivotField>
    <pivotField dragToRow="0" dragToCol="0" dragToPage="0" showAll="0" defaultSubtotal="0"/>
    <pivotField dragToRow="0" dragToCol="0" dragToPage="0" showAll="0" defaultSubtotal="0"/>
    <pivotField showAll="0">
      <items count="15">
        <item x="0"/>
        <item sd="0" x="1"/>
        <item sd="0" x="2"/>
        <item sd="0" x="3"/>
        <item sd="0" x="4"/>
        <item sd="0" x="5"/>
        <item sd="0" x="6"/>
        <item sd="0" x="7"/>
        <item sd="0" x="8"/>
        <item sd="0" x="9"/>
        <item sd="0" x="10"/>
        <item sd="0" x="11"/>
        <item sd="0" x="12"/>
        <item x="13"/>
        <item t="default"/>
      </items>
    </pivotField>
    <pivotField dragToRow="0" dragToCol="0" dragToPage="0" showAll="0" defaultSubtotal="0"/>
    <pivotField dragToRow="0" dragToCol="0" dragToPage="0" showAll="0" defaultSubtotal="0"/>
  </pivotFields>
  <rowFields count="1">
    <field x="2"/>
  </rowFields>
  <rowItems count="4">
    <i>
      <x v="2"/>
    </i>
    <i>
      <x v="1"/>
    </i>
    <i>
      <x/>
    </i>
    <i t="grand">
      <x/>
    </i>
  </rowItems>
  <colFields count="1">
    <field x="-2"/>
  </colFields>
  <colItems count="3">
    <i>
      <x/>
    </i>
    <i i="1">
      <x v="1"/>
    </i>
    <i i="2">
      <x v="2"/>
    </i>
  </colItems>
  <dataFields count="3">
    <dataField name="Refunded" fld="6" subtotal="count" baseField="2" baseItem="0"/>
    <dataField name="Repaired" fld="7" subtotal="count" baseField="2" baseItem="0"/>
    <dataField name="Changed Item" fld="8" subtotal="count" baseField="2" baseItem="0"/>
  </dataFields>
  <chartFormats count="12">
    <chartFormat chart="93" format="27" series="1">
      <pivotArea type="data" outline="0" fieldPosition="0">
        <references count="1">
          <reference field="2" count="1" selected="0">
            <x v="0"/>
          </reference>
        </references>
      </pivotArea>
    </chartFormat>
    <chartFormat chart="93" format="28" series="1">
      <pivotArea type="data" outline="0" fieldPosition="0">
        <references count="1">
          <reference field="2" count="1" selected="0">
            <x v="1"/>
          </reference>
        </references>
      </pivotArea>
    </chartFormat>
    <chartFormat chart="93" format="29" series="1">
      <pivotArea type="data" outline="0" fieldPosition="0">
        <references count="1">
          <reference field="2" count="1" selected="0">
            <x v="2"/>
          </reference>
        </references>
      </pivotArea>
    </chartFormat>
    <chartFormat chart="87" format="15" series="1">
      <pivotArea type="data" outline="0" fieldPosition="0">
        <references count="1">
          <reference field="2" count="1" selected="0">
            <x v="0"/>
          </reference>
        </references>
      </pivotArea>
    </chartFormat>
    <chartFormat chart="87" format="16" series="1">
      <pivotArea type="data" outline="0" fieldPosition="0">
        <references count="1">
          <reference field="2" count="1" selected="0">
            <x v="1"/>
          </reference>
        </references>
      </pivotArea>
    </chartFormat>
    <chartFormat chart="87" format="17" series="1">
      <pivotArea type="data" outline="0" fieldPosition="0">
        <references count="1">
          <reference field="2" count="1" selected="0">
            <x v="2"/>
          </reference>
        </references>
      </pivotArea>
    </chartFormat>
    <chartFormat chart="93" format="30" series="1">
      <pivotArea type="data" outline="0" fieldPosition="0">
        <references count="1">
          <reference field="4294967294" count="1" selected="0">
            <x v="0"/>
          </reference>
        </references>
      </pivotArea>
    </chartFormat>
    <chartFormat chart="93" format="32" series="1">
      <pivotArea type="data" outline="0" fieldPosition="0">
        <references count="1">
          <reference field="4294967294" count="1" selected="0">
            <x v="2"/>
          </reference>
        </references>
      </pivotArea>
    </chartFormat>
    <chartFormat chart="87" format="18" series="1">
      <pivotArea type="data" outline="0" fieldPosition="0">
        <references count="1">
          <reference field="4294967294" count="1" selected="0">
            <x v="0"/>
          </reference>
        </references>
      </pivotArea>
    </chartFormat>
    <chartFormat chart="87" format="20" series="1">
      <pivotArea type="data" outline="0" fieldPosition="0">
        <references count="1">
          <reference field="4294967294" count="1" selected="0">
            <x v="2"/>
          </reference>
        </references>
      </pivotArea>
    </chartFormat>
    <chartFormat chart="93" format="33" series="1">
      <pivotArea type="data" outline="0" fieldPosition="0">
        <references count="1">
          <reference field="4294967294" count="1" selected="0">
            <x v="1"/>
          </reference>
        </references>
      </pivotArea>
    </chartFormat>
    <chartFormat chart="87" format="21" series="1">
      <pivotArea type="data" outline="0" fieldPosition="0">
        <references count="1">
          <reference field="4294967294" count="1" selected="0">
            <x v="1"/>
          </reference>
        </references>
      </pivotArea>
    </chartFormat>
  </chartFormats>
  <pivotTableStyleInfo name="patrick"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54AC3B9-5C31-473A-AB0B-7AF1B132DE4F}" name="PivotTable1" cacheId="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5">
  <location ref="A41:B45" firstHeaderRow="1" firstDataRow="1" firstDataCol="1"/>
  <pivotFields count="2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4">
        <item x="1"/>
        <item x="2"/>
        <item x="0"/>
        <item t="default"/>
      </items>
    </pivotField>
    <pivotField axis="axisRow" dataField="1" showAll="0" sortType="descending">
      <items count="4">
        <item x="0"/>
        <item x="1"/>
        <item x="2"/>
        <item t="default"/>
      </items>
      <autoSortScope>
        <pivotArea dataOnly="0" outline="0" fieldPosition="0">
          <references count="1">
            <reference field="4294967294" count="1" selected="0">
              <x v="0"/>
            </reference>
          </references>
        </pivotArea>
      </autoSortScope>
    </pivotField>
    <pivotField numFmtId="14" showAll="0">
      <items count="15">
        <item x="0"/>
        <item x="1"/>
        <item x="2"/>
        <item x="3"/>
        <item x="4"/>
        <item x="5"/>
        <item x="6"/>
        <item x="7"/>
        <item x="8"/>
        <item x="9"/>
        <item x="10"/>
        <item x="11"/>
        <item x="12"/>
        <item x="13"/>
        <item t="default"/>
      </items>
    </pivotField>
    <pivotField numFmtId="1" showAll="0"/>
    <pivotField showAll="0"/>
    <pivotField showAll="0"/>
    <pivotField showAll="0"/>
    <pivotField showAll="0"/>
    <pivotField showAll="0"/>
    <pivotField showAll="0"/>
    <pivotField numFmtId="1" showAll="0"/>
    <pivotField showAll="0">
      <items count="7">
        <item h="1" x="0"/>
        <item h="1" x="1"/>
        <item h="1" x="2"/>
        <item h="1" x="3"/>
        <item x="4"/>
        <item h="1" x="5"/>
        <item t="default"/>
      </items>
    </pivotField>
    <pivotField showAll="0">
      <items count="5">
        <item x="0"/>
        <item x="1"/>
        <item x="2"/>
        <item x="3"/>
        <item t="default"/>
      </items>
    </pivotField>
    <pivotField dragToRow="0" dragToCol="0" dragToPage="0" showAll="0" defaultSubtotal="0"/>
    <pivotField dragToRow="0" dragToCol="0" dragToPage="0" showAll="0" defaultSubtotal="0"/>
    <pivotField showAll="0">
      <items count="15">
        <item x="0"/>
        <item sd="0" x="1"/>
        <item sd="0" x="2"/>
        <item sd="0" x="3"/>
        <item sd="0" x="4"/>
        <item sd="0" x="5"/>
        <item sd="0" x="6"/>
        <item sd="0" x="7"/>
        <item sd="0" x="8"/>
        <item sd="0" x="9"/>
        <item sd="0" x="10"/>
        <item sd="0" x="11"/>
        <item sd="0" x="12"/>
        <item x="13"/>
        <item t="default"/>
      </items>
    </pivotField>
    <pivotField dragToRow="0" dragToCol="0" dragToPage="0" showAll="0" defaultSubtotal="0"/>
    <pivotField dragToRow="0" dragToCol="0" dragToPage="0" showAll="0" defaultSubtotal="0"/>
  </pivotFields>
  <rowFields count="1">
    <field x="3"/>
  </rowFields>
  <rowItems count="4">
    <i>
      <x v="1"/>
    </i>
    <i>
      <x v="2"/>
    </i>
    <i>
      <x/>
    </i>
    <i t="grand">
      <x/>
    </i>
  </rowItems>
  <colItems count="1">
    <i/>
  </colItems>
  <dataFields count="1">
    <dataField name="Count of Action" fld="3" subtotal="count" baseField="0" baseItem="0"/>
  </dataFields>
  <chartFormats count="10">
    <chartFormat chart="66" format="0" series="1">
      <pivotArea type="data" outline="0" fieldPosition="0">
        <references count="1">
          <reference field="4294967294" count="1" selected="0">
            <x v="0"/>
          </reference>
        </references>
      </pivotArea>
    </chartFormat>
    <chartFormat chart="66" format="1">
      <pivotArea type="data" outline="0" fieldPosition="0">
        <references count="2">
          <reference field="4294967294" count="1" selected="0">
            <x v="0"/>
          </reference>
          <reference field="3" count="1" selected="0">
            <x v="1"/>
          </reference>
        </references>
      </pivotArea>
    </chartFormat>
    <chartFormat chart="66" format="2">
      <pivotArea type="data" outline="0" fieldPosition="0">
        <references count="2">
          <reference field="4294967294" count="1" selected="0">
            <x v="0"/>
          </reference>
          <reference field="3" count="1" selected="0">
            <x v="2"/>
          </reference>
        </references>
      </pivotArea>
    </chartFormat>
    <chartFormat chart="66" format="3">
      <pivotArea type="data" outline="0" fieldPosition="0">
        <references count="2">
          <reference field="4294967294" count="1" selected="0">
            <x v="0"/>
          </reference>
          <reference field="3" count="1" selected="0">
            <x v="0"/>
          </reference>
        </references>
      </pivotArea>
    </chartFormat>
    <chartFormat chart="74" format="8" series="1">
      <pivotArea type="data" outline="0" fieldPosition="0">
        <references count="1">
          <reference field="4294967294" count="1" selected="0">
            <x v="0"/>
          </reference>
        </references>
      </pivotArea>
    </chartFormat>
    <chartFormat chart="74" format="9">
      <pivotArea type="data" outline="0" fieldPosition="0">
        <references count="2">
          <reference field="4294967294" count="1" selected="0">
            <x v="0"/>
          </reference>
          <reference field="3" count="1" selected="0">
            <x v="1"/>
          </reference>
        </references>
      </pivotArea>
    </chartFormat>
    <chartFormat chart="74" format="10">
      <pivotArea type="data" outline="0" fieldPosition="0">
        <references count="2">
          <reference field="4294967294" count="1" selected="0">
            <x v="0"/>
          </reference>
          <reference field="3" count="1" selected="0">
            <x v="2"/>
          </reference>
        </references>
      </pivotArea>
    </chartFormat>
    <chartFormat chart="74" format="11">
      <pivotArea type="data" outline="0" fieldPosition="0">
        <references count="2">
          <reference field="4294967294" count="1" selected="0">
            <x v="0"/>
          </reference>
          <reference field="3" count="1" selected="0">
            <x v="0"/>
          </reference>
        </references>
      </pivotArea>
    </chartFormat>
    <chartFormat chart="74" format="12">
      <pivotArea type="data" outline="0" fieldPosition="0">
        <references count="1">
          <reference field="4294967294" count="1" selected="0">
            <x v="0"/>
          </reference>
        </references>
      </pivotArea>
    </chartFormat>
    <chartFormat chart="66" format="4">
      <pivotArea type="data" outline="0" fieldPosition="0">
        <references count="1">
          <reference field="4294967294" count="1" selected="0">
            <x v="0"/>
          </reference>
        </references>
      </pivotArea>
    </chartFormat>
  </chartFormats>
  <pivotTableStyleInfo name="patrick"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EA8679-5692-4867-81AB-E8E172837C8E}" name="PivotTable3" cacheId="4"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68">
  <location ref="A24:B27" firstHeaderRow="1" firstDataRow="1" firstDataCol="1"/>
  <pivotFields count="2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dataField="1" showAll="0">
      <items count="4">
        <item x="1"/>
        <item x="2"/>
        <item x="0"/>
        <item t="default"/>
      </items>
    </pivotField>
    <pivotField showAll="0">
      <items count="4">
        <item x="0"/>
        <item x="1"/>
        <item x="2"/>
        <item t="default"/>
      </items>
    </pivotField>
    <pivotField numFmtId="14" showAll="0">
      <items count="15">
        <item x="0"/>
        <item x="1"/>
        <item x="2"/>
        <item x="3"/>
        <item x="4"/>
        <item x="5"/>
        <item x="6"/>
        <item x="7"/>
        <item x="8"/>
        <item x="9"/>
        <item x="10"/>
        <item x="11"/>
        <item x="12"/>
        <item x="13"/>
        <item t="default"/>
      </items>
    </pivotField>
    <pivotField numFmtId="1" showAll="0"/>
    <pivotField showAll="0"/>
    <pivotField showAll="0"/>
    <pivotField showAll="0"/>
    <pivotField showAll="0"/>
    <pivotField showAll="0"/>
    <pivotField showAll="0"/>
    <pivotField numFmtId="1" showAll="0"/>
    <pivotField showAll="0">
      <items count="7">
        <item h="1" x="0"/>
        <item h="1" x="1"/>
        <item h="1" x="2"/>
        <item h="1" x="3"/>
        <item x="4"/>
        <item h="1" x="5"/>
        <item t="default"/>
      </items>
    </pivotField>
    <pivotField showAll="0">
      <items count="5">
        <item x="0"/>
        <item x="1"/>
        <item x="2"/>
        <item x="3"/>
        <item t="default"/>
      </items>
    </pivotField>
    <pivotField dragToRow="0" dragToCol="0" dragToPage="0" showAll="0" defaultSubtotal="0"/>
    <pivotField dragToRow="0" dragToCol="0" dragToPage="0" showAll="0" defaultSubtotal="0"/>
    <pivotField showAll="0">
      <items count="15">
        <item x="0"/>
        <item sd="0" x="1"/>
        <item sd="0" x="2"/>
        <item sd="0" x="3"/>
        <item sd="0" x="4"/>
        <item sd="0" x="5"/>
        <item sd="0" x="6"/>
        <item sd="0" x="7"/>
        <item sd="0" x="8"/>
        <item sd="0" x="9"/>
        <item sd="0" x="10"/>
        <item sd="0" x="11"/>
        <item sd="0" x="12"/>
        <item x="13"/>
        <item t="default"/>
      </items>
    </pivotField>
    <pivotField dragToRow="0" dragToCol="0" dragToPage="0" showAll="0" defaultSubtotal="0"/>
    <pivotField dragToRow="0" dragToCol="0" dragToPage="0" showAll="0" defaultSubtotal="0"/>
  </pivotFields>
  <rowFields count="1">
    <field x="2"/>
  </rowFields>
  <rowItems count="3">
    <i>
      <x/>
    </i>
    <i>
      <x v="1"/>
    </i>
    <i>
      <x v="2"/>
    </i>
  </rowItems>
  <colItems count="1">
    <i/>
  </colItems>
  <dataFields count="1">
    <dataField name="Count of Issue" fld="2" subtotal="count" baseField="0" baseItem="0"/>
  </dataFields>
  <chartFormats count="10">
    <chartFormat chart="47" format="0" series="1">
      <pivotArea type="data" outline="0" fieldPosition="0">
        <references count="1">
          <reference field="4294967294" count="1" selected="0">
            <x v="0"/>
          </reference>
        </references>
      </pivotArea>
    </chartFormat>
    <chartFormat chart="47" format="2">
      <pivotArea type="data" outline="0" fieldPosition="0">
        <references count="2">
          <reference field="4294967294" count="1" selected="0">
            <x v="0"/>
          </reference>
          <reference field="2" count="1" selected="0">
            <x v="0"/>
          </reference>
        </references>
      </pivotArea>
    </chartFormat>
    <chartFormat chart="47" format="3">
      <pivotArea type="data" outline="0" fieldPosition="0">
        <references count="2">
          <reference field="4294967294" count="1" selected="0">
            <x v="0"/>
          </reference>
          <reference field="2" count="1" selected="0">
            <x v="1"/>
          </reference>
        </references>
      </pivotArea>
    </chartFormat>
    <chartFormat chart="47" format="4">
      <pivotArea type="data" outline="0" fieldPosition="0">
        <references count="2">
          <reference field="4294967294" count="1" selected="0">
            <x v="0"/>
          </reference>
          <reference field="2" count="1" selected="0">
            <x v="2"/>
          </reference>
        </references>
      </pivotArea>
    </chartFormat>
    <chartFormat chart="67" format="9" series="1">
      <pivotArea type="data" outline="0" fieldPosition="0">
        <references count="1">
          <reference field="4294967294" count="1" selected="0">
            <x v="0"/>
          </reference>
        </references>
      </pivotArea>
    </chartFormat>
    <chartFormat chart="67" format="10">
      <pivotArea type="data" outline="0" fieldPosition="0">
        <references count="2">
          <reference field="4294967294" count="1" selected="0">
            <x v="0"/>
          </reference>
          <reference field="2" count="1" selected="0">
            <x v="0"/>
          </reference>
        </references>
      </pivotArea>
    </chartFormat>
    <chartFormat chart="67" format="11">
      <pivotArea type="data" outline="0" fieldPosition="0">
        <references count="2">
          <reference field="4294967294" count="1" selected="0">
            <x v="0"/>
          </reference>
          <reference field="2" count="1" selected="0">
            <x v="1"/>
          </reference>
        </references>
      </pivotArea>
    </chartFormat>
    <chartFormat chart="67" format="12">
      <pivotArea type="data" outline="0" fieldPosition="0">
        <references count="2">
          <reference field="4294967294" count="1" selected="0">
            <x v="0"/>
          </reference>
          <reference field="2" count="1" selected="0">
            <x v="2"/>
          </reference>
        </references>
      </pivotArea>
    </chartFormat>
    <chartFormat chart="67" format="13">
      <pivotArea type="data" outline="0" fieldPosition="0">
        <references count="1">
          <reference field="4294967294" count="1" selected="0">
            <x v="0"/>
          </reference>
        </references>
      </pivotArea>
    </chartFormat>
    <chartFormat chart="47" format="5">
      <pivotArea type="data" outline="0" fieldPosition="0">
        <references count="1">
          <reference field="4294967294" count="1" selected="0">
            <x v="0"/>
          </reference>
        </references>
      </pivotArea>
    </chartFormat>
  </chartFormats>
  <pivotTableStyleInfo name="patrick"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F79051A-A836-403F-B102-132F75689396}" name="PivotTable9" cacheId="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9">
  <location ref="A1:E14" firstHeaderRow="0" firstDataRow="1" firstDataCol="1"/>
  <pivotFields count="20">
    <pivotField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4">
        <item x="1"/>
        <item x="2"/>
        <item x="0"/>
        <item t="default"/>
      </items>
    </pivotField>
    <pivotField showAll="0">
      <items count="4">
        <item x="0"/>
        <item x="1"/>
        <item x="2"/>
        <item t="default"/>
      </items>
    </pivotField>
    <pivotField numFmtId="14" showAll="0">
      <items count="15">
        <item x="0"/>
        <item x="1"/>
        <item x="2"/>
        <item x="3"/>
        <item x="4"/>
        <item x="5"/>
        <item x="6"/>
        <item x="7"/>
        <item x="8"/>
        <item x="9"/>
        <item x="10"/>
        <item x="11"/>
        <item x="12"/>
        <item x="13"/>
        <item t="default"/>
      </items>
    </pivotField>
    <pivotField numFmtId="1" showAll="0"/>
    <pivotField showAll="0"/>
    <pivotField showAll="0"/>
    <pivotField showAll="0"/>
    <pivotField dataField="1" showAll="0"/>
    <pivotField dataField="1" showAll="0"/>
    <pivotField dataField="1" showAll="0"/>
    <pivotField numFmtId="1" showAll="0"/>
    <pivotField showAll="0">
      <items count="7">
        <item h="1" x="0"/>
        <item h="1" x="1"/>
        <item h="1" x="2"/>
        <item h="1" x="3"/>
        <item x="4"/>
        <item h="1" x="5"/>
        <item t="default"/>
      </items>
    </pivotField>
    <pivotField showAll="0">
      <items count="5">
        <item x="0"/>
        <item x="1"/>
        <item x="2"/>
        <item x="3"/>
        <item t="default"/>
      </items>
    </pivotField>
    <pivotField dragToRow="0" dragToCol="0" dragToPage="0" showAll="0" defaultSubtotal="0"/>
    <pivotField dataField="1" dragToRow="0" dragToCol="0" dragToPage="0" showAll="0" defaultSubtotal="0"/>
    <pivotField axis="axisRow" showAll="0">
      <items count="15">
        <item x="0"/>
        <item sd="0" x="1"/>
        <item sd="0" x="2"/>
        <item sd="0" x="3"/>
        <item sd="0" x="4"/>
        <item sd="0" x="5"/>
        <item sd="0" x="6"/>
        <item sd="0" x="7"/>
        <item sd="0" x="8"/>
        <item sd="0" x="9"/>
        <item sd="0" x="10"/>
        <item sd="0" x="11"/>
        <item sd="0" x="12"/>
        <item x="13"/>
        <item t="default"/>
      </items>
    </pivotField>
    <pivotField dragToRow="0" dragToCol="0" dragToPage="0" showAll="0" defaultSubtotal="0"/>
    <pivotField dragToRow="0" dragToCol="0" dragToPage="0" showAll="0" defaultSubtotal="0"/>
  </pivotFields>
  <rowFields count="2">
    <field x="17"/>
    <field x="1"/>
  </rowFields>
  <rowItems count="13">
    <i>
      <x v="1"/>
    </i>
    <i>
      <x v="2"/>
    </i>
    <i>
      <x v="3"/>
    </i>
    <i>
      <x v="4"/>
    </i>
    <i>
      <x v="5"/>
    </i>
    <i>
      <x v="6"/>
    </i>
    <i>
      <x v="7"/>
    </i>
    <i>
      <x v="8"/>
    </i>
    <i>
      <x v="9"/>
    </i>
    <i>
      <x v="10"/>
    </i>
    <i>
      <x v="11"/>
    </i>
    <i>
      <x v="12"/>
    </i>
    <i t="grand">
      <x/>
    </i>
  </rowItems>
  <colFields count="1">
    <field x="-2"/>
  </colFields>
  <colItems count="4">
    <i>
      <x/>
    </i>
    <i i="1">
      <x v="1"/>
    </i>
    <i i="2">
      <x v="2"/>
    </i>
    <i i="3">
      <x v="3"/>
    </i>
  </colItems>
  <dataFields count="4">
    <dataField name="Broken item" fld="9" baseField="0" baseItem="0"/>
    <dataField name="Undilevered Item" fld="10" baseField="0" baseItem="0"/>
    <dataField name="Wrong Item" fld="11" baseField="0" baseItem="0"/>
    <dataField name="Total and Trend" fld="16" baseField="0" baseItem="0"/>
  </dataFields>
  <chartFormats count="20">
    <chartFormat chart="44" format="126" series="1">
      <pivotArea type="data" outline="0" fieldPosition="0">
        <references count="1">
          <reference field="4294967294" count="1" selected="0">
            <x v="3"/>
          </reference>
        </references>
      </pivotArea>
    </chartFormat>
    <chartFormat chart="4" format="116" series="1">
      <pivotArea type="data" outline="0" fieldPosition="0">
        <references count="1">
          <reference field="4294967294" count="1" selected="0">
            <x v="3"/>
          </reference>
        </references>
      </pivotArea>
    </chartFormat>
    <chartFormat chart="44" format="127">
      <pivotArea type="data" outline="0" fieldPosition="0">
        <references count="2">
          <reference field="4294967294" count="1" selected="0">
            <x v="3"/>
          </reference>
          <reference field="17" count="1" selected="0">
            <x v="1"/>
          </reference>
        </references>
      </pivotArea>
    </chartFormat>
    <chartFormat chart="44" format="128">
      <pivotArea type="data" outline="0" fieldPosition="0">
        <references count="2">
          <reference field="4294967294" count="1" selected="0">
            <x v="3"/>
          </reference>
          <reference field="17" count="1" selected="0">
            <x v="2"/>
          </reference>
        </references>
      </pivotArea>
    </chartFormat>
    <chartFormat chart="44" format="129">
      <pivotArea type="data" outline="0" fieldPosition="0">
        <references count="2">
          <reference field="4294967294" count="1" selected="0">
            <x v="3"/>
          </reference>
          <reference field="17" count="1" selected="0">
            <x v="3"/>
          </reference>
        </references>
      </pivotArea>
    </chartFormat>
    <chartFormat chart="44" format="130">
      <pivotArea type="data" outline="0" fieldPosition="0">
        <references count="2">
          <reference field="4294967294" count="1" selected="0">
            <x v="3"/>
          </reference>
          <reference field="17" count="1" selected="0">
            <x v="4"/>
          </reference>
        </references>
      </pivotArea>
    </chartFormat>
    <chartFormat chart="44" format="131">
      <pivotArea type="data" outline="0" fieldPosition="0">
        <references count="2">
          <reference field="4294967294" count="1" selected="0">
            <x v="3"/>
          </reference>
          <reference field="17" count="1" selected="0">
            <x v="5"/>
          </reference>
        </references>
      </pivotArea>
    </chartFormat>
    <chartFormat chart="44" format="132">
      <pivotArea type="data" outline="0" fieldPosition="0">
        <references count="2">
          <reference field="4294967294" count="1" selected="0">
            <x v="3"/>
          </reference>
          <reference field="17" count="1" selected="0">
            <x v="6"/>
          </reference>
        </references>
      </pivotArea>
    </chartFormat>
    <chartFormat chart="44" format="133">
      <pivotArea type="data" outline="0" fieldPosition="0">
        <references count="2">
          <reference field="4294967294" count="1" selected="0">
            <x v="3"/>
          </reference>
          <reference field="17" count="1" selected="0">
            <x v="7"/>
          </reference>
        </references>
      </pivotArea>
    </chartFormat>
    <chartFormat chart="44" format="134">
      <pivotArea type="data" outline="0" fieldPosition="0">
        <references count="2">
          <reference field="4294967294" count="1" selected="0">
            <x v="3"/>
          </reference>
          <reference field="17" count="1" selected="0">
            <x v="8"/>
          </reference>
        </references>
      </pivotArea>
    </chartFormat>
    <chartFormat chart="44" format="135">
      <pivotArea type="data" outline="0" fieldPosition="0">
        <references count="2">
          <reference field="4294967294" count="1" selected="0">
            <x v="3"/>
          </reference>
          <reference field="17" count="1" selected="0">
            <x v="9"/>
          </reference>
        </references>
      </pivotArea>
    </chartFormat>
    <chartFormat chart="44" format="136">
      <pivotArea type="data" outline="0" fieldPosition="0">
        <references count="2">
          <reference field="4294967294" count="1" selected="0">
            <x v="3"/>
          </reference>
          <reference field="17" count="1" selected="0">
            <x v="10"/>
          </reference>
        </references>
      </pivotArea>
    </chartFormat>
    <chartFormat chart="44" format="137">
      <pivotArea type="data" outline="0" fieldPosition="0">
        <references count="2">
          <reference field="4294967294" count="1" selected="0">
            <x v="3"/>
          </reference>
          <reference field="17" count="1" selected="0">
            <x v="11"/>
          </reference>
        </references>
      </pivotArea>
    </chartFormat>
    <chartFormat chart="44" format="138">
      <pivotArea type="data" outline="0" fieldPosition="0">
        <references count="2">
          <reference field="4294967294" count="1" selected="0">
            <x v="3"/>
          </reference>
          <reference field="17" count="1" selected="0">
            <x v="12"/>
          </reference>
        </references>
      </pivotArea>
    </chartFormat>
    <chartFormat chart="44" format="139" series="1">
      <pivotArea type="data" outline="0" fieldPosition="0">
        <references count="1">
          <reference field="4294967294" count="1" selected="0">
            <x v="0"/>
          </reference>
        </references>
      </pivotArea>
    </chartFormat>
    <chartFormat chart="4" format="117" series="1">
      <pivotArea type="data" outline="0" fieldPosition="0">
        <references count="1">
          <reference field="4294967294" count="1" selected="0">
            <x v="0"/>
          </reference>
        </references>
      </pivotArea>
    </chartFormat>
    <chartFormat chart="44" format="140" series="1">
      <pivotArea type="data" outline="0" fieldPosition="0">
        <references count="1">
          <reference field="4294967294" count="1" selected="0">
            <x v="1"/>
          </reference>
        </references>
      </pivotArea>
    </chartFormat>
    <chartFormat chart="4" format="118" series="1">
      <pivotArea type="data" outline="0" fieldPosition="0">
        <references count="1">
          <reference field="4294967294" count="1" selected="0">
            <x v="1"/>
          </reference>
        </references>
      </pivotArea>
    </chartFormat>
    <chartFormat chart="44" format="141" series="1">
      <pivotArea type="data" outline="0" fieldPosition="0">
        <references count="1">
          <reference field="4294967294" count="1" selected="0">
            <x v="2"/>
          </reference>
        </references>
      </pivotArea>
    </chartFormat>
    <chartFormat chart="4" format="119" series="1">
      <pivotArea type="data" outline="0" fieldPosition="0">
        <references count="1">
          <reference field="4294967294" count="1" selected="0">
            <x v="2"/>
          </reference>
        </references>
      </pivotArea>
    </chartFormat>
  </chartFormats>
  <pivotTableStyleInfo name="patrick"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ssue" xr10:uid="{2D1DBE76-F60C-496A-BF43-3C161BE143A4}" sourceName="Issue">
  <pivotTables>
    <pivotTable tabId="2" name="PivotTable3"/>
    <pivotTable tabId="2" name="PivotTable1"/>
    <pivotTable tabId="2" name="PivotTable2"/>
    <pivotTable tabId="2" name="PivotTable4"/>
    <pivotTable tabId="2" name="PivotTable9"/>
    <pivotTable tabId="2" name="PivotTable5"/>
  </pivotTables>
  <data>
    <tabular pivotCacheId="635278081">
      <items count="3">
        <i x="1" s="1"/>
        <i x="2" s="1"/>
        <i x="0"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tion" xr10:uid="{9BF55A99-D03C-410D-A620-91395B512E58}" sourceName="Action">
  <pivotTables>
    <pivotTable tabId="2" name="PivotTable1"/>
    <pivotTable tabId="2" name="PivotTable3"/>
    <pivotTable tabId="2" name="PivotTable2"/>
    <pivotTable tabId="2" name="PivotTable4"/>
    <pivotTable tabId="2" name="PivotTable9"/>
    <pivotTable tabId="2" name="PivotTable5"/>
  </pivotTables>
  <data>
    <tabular pivotCacheId="635278081">
      <items count="3">
        <i x="0" s="1"/>
        <i x="1" s="1"/>
        <i x="2"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ssue" xr10:uid="{0021007F-C314-42CA-BE67-9151FA07DF08}" cache="Slicer_Issue" caption="Issue" rowHeight="234950"/>
  <slicer name="Action" xr10:uid="{9CCCFA1B-C3D6-48F0-A996-3205A9890019}" cache="Slicer_Action" caption="Actio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ssue 1" xr10:uid="{D17848C7-E7F1-4EFE-8556-BC518414B949}" cache="Slicer_Issue" caption="Issue" style="Patrick style1 2" rowHeight="234950"/>
  <slicer name="Action 1" xr10:uid="{7475F962-F095-44B1-A05E-D85DEBF9C2AE}" cache="Slicer_Action" caption="Action" style="Patrick style1 2" rowHeight="2349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Returned_Date" xr10:uid="{9F5AD59F-7CB9-47C9-9653-289FBA1A85AD}" sourceName="Returned Date">
  <pivotTables>
    <pivotTable tabId="2" name="PivotTable3"/>
    <pivotTable tabId="2" name="PivotTable1"/>
    <pivotTable tabId="2" name="PivotTable2"/>
    <pivotTable tabId="2" name="PivotTable4"/>
    <pivotTable tabId="2" name="PivotTable9"/>
    <pivotTable tabId="2" name="PivotTable5"/>
  </pivotTables>
  <state minimalRefreshVersion="6" lastRefreshVersion="6" pivotCacheId="635278081" filterType="unknown">
    <bounds startDate="2021-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Returned Date" xr10:uid="{41DFA8DE-30BF-47FE-A8BF-60C7D17DBDC5}" cache="NativeTimeline_Returned_Date" caption="Returned Date" level="2" selectionLevel="2" scrollPosition="2021-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Returned Date 1" xr10:uid="{F158CA98-71D8-49E8-BEF5-40D4F99D0AE4}" cache="NativeTimeline_Returned_Date" caption="Returned Date" showHorizontalScrollbar="0" level="2" selectionLevel="2" scrollPosition="2021-01-01T00:00:00" style="Patrick style"/>
</timeline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11/relationships/timeline" Target="../timelines/timeline1.xml"/><Relationship Id="rId4" Type="http://schemas.openxmlformats.org/officeDocument/2006/relationships/pivotTable" Target="../pivotTables/pivotTable4.xml"/><Relationship Id="rId9"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image" Target="../media/image2.png"/><Relationship Id="rId1" Type="http://schemas.openxmlformats.org/officeDocument/2006/relationships/drawing" Target="../drawings/drawing2.xml"/><Relationship Id="rId4" Type="http://schemas.microsoft.com/office/2011/relationships/timeline" Target="../timelines/timelin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X1000"/>
  <sheetViews>
    <sheetView zoomScaleNormal="100" workbookViewId="0">
      <selection sqref="A1:M204"/>
    </sheetView>
  </sheetViews>
  <sheetFormatPr defaultColWidth="14.44140625" defaultRowHeight="15" customHeight="1" x14ac:dyDescent="0.3"/>
  <cols>
    <col min="1" max="1" width="11.6640625" customWidth="1"/>
    <col min="2" max="2" width="13" customWidth="1"/>
    <col min="3" max="3" width="11" customWidth="1"/>
    <col min="4" max="4" width="8.6640625" customWidth="1"/>
    <col min="5" max="5" width="10.44140625" customWidth="1"/>
    <col min="6" max="6" width="10.44140625" style="5" customWidth="1"/>
    <col min="7" max="7" width="10.44140625" style="9" customWidth="1"/>
    <col min="8" max="15" width="10.44140625" style="5" customWidth="1"/>
    <col min="16" max="16" width="10.44140625" customWidth="1"/>
    <col min="17" max="37" width="8.6640625" customWidth="1"/>
  </cols>
  <sheetData>
    <row r="1" spans="1:24" ht="14.25" customHeight="1" x14ac:dyDescent="0.3">
      <c r="A1" s="1" t="s">
        <v>0</v>
      </c>
      <c r="B1" s="1" t="s">
        <v>1</v>
      </c>
      <c r="C1" s="1" t="s">
        <v>2</v>
      </c>
      <c r="D1" s="1" t="s">
        <v>3</v>
      </c>
      <c r="E1" s="10" t="s">
        <v>223</v>
      </c>
      <c r="F1" s="5" t="s">
        <v>217</v>
      </c>
      <c r="G1" s="14" t="s">
        <v>232</v>
      </c>
      <c r="H1" s="15" t="s">
        <v>232</v>
      </c>
      <c r="I1" s="15" t="s">
        <v>233</v>
      </c>
      <c r="J1" s="12" t="s">
        <v>226</v>
      </c>
      <c r="K1" s="12" t="s">
        <v>227</v>
      </c>
      <c r="L1" s="12" t="s">
        <v>228</v>
      </c>
      <c r="M1" s="11" t="s">
        <v>224</v>
      </c>
      <c r="P1" s="1"/>
      <c r="U1" t="s">
        <v>218</v>
      </c>
      <c r="V1" t="s">
        <v>219</v>
      </c>
      <c r="W1" t="s">
        <v>220</v>
      </c>
      <c r="X1" t="s">
        <v>221</v>
      </c>
    </row>
    <row r="2" spans="1:24" ht="14.25" customHeight="1" x14ac:dyDescent="0.3">
      <c r="A2" s="1" t="s">
        <v>4</v>
      </c>
      <c r="B2" s="2">
        <v>44198</v>
      </c>
      <c r="C2" s="1" t="s">
        <v>5</v>
      </c>
      <c r="D2" s="1" t="s">
        <v>6</v>
      </c>
      <c r="E2" s="2">
        <v>44204</v>
      </c>
      <c r="F2" s="6" cm="1">
        <f t="array" ref="F2:F204">E2:E204-B2:B204</f>
        <v>6</v>
      </c>
      <c r="G2" s="8"/>
      <c r="H2" s="6"/>
      <c r="I2" s="7">
        <v>1</v>
      </c>
      <c r="J2" s="7"/>
      <c r="K2" s="6"/>
      <c r="L2" s="7">
        <v>1</v>
      </c>
      <c r="M2" s="6">
        <f t="shared" ref="M2:M65" si="0">SUM(K2:L2)</f>
        <v>1</v>
      </c>
      <c r="N2" s="6"/>
      <c r="O2" s="6"/>
      <c r="P2" s="2"/>
      <c r="R2" t="str" cm="1">
        <f t="array" ref="R2:R194">_xlfn.UNIQUE(A2:A204,FALSE,FALSE)</f>
        <v>IDPK4437</v>
      </c>
      <c r="S2" cm="1">
        <f t="array" ref="S2:S204">COUNTIF(A2:A204,R2:R204)</f>
        <v>1</v>
      </c>
      <c r="U2" s="1" t="s">
        <v>5</v>
      </c>
      <c r="V2" s="5" cm="1">
        <f t="array" ref="V2:V4">AVERAGEIF(C2:C204,U2:U4,_xlfn.ANCHORARRAY(F2))</f>
        <v>6.8157894736842106</v>
      </c>
      <c r="W2" cm="1">
        <f t="array" ref="W2:W4">_xlfn.MAXIFS(_xlfn.ANCHORARRAY(F2),C2:C204,U2:U4)</f>
        <v>10</v>
      </c>
      <c r="X2" cm="1">
        <f t="array" ref="X2:X4">_xlfn.MINIFS(_xlfn.ANCHORARRAY(F2),C2:C204,U2:U4)</f>
        <v>3</v>
      </c>
    </row>
    <row r="3" spans="1:24" ht="14.25" customHeight="1" x14ac:dyDescent="0.3">
      <c r="A3" s="1" t="s">
        <v>7</v>
      </c>
      <c r="B3" s="2">
        <v>44198</v>
      </c>
      <c r="C3" s="1" t="s">
        <v>8</v>
      </c>
      <c r="D3" s="1" t="s">
        <v>9</v>
      </c>
      <c r="E3" s="2">
        <v>44205</v>
      </c>
      <c r="F3" s="6">
        <v>7</v>
      </c>
      <c r="G3" s="8">
        <v>1</v>
      </c>
      <c r="H3" s="6"/>
      <c r="I3" s="6"/>
      <c r="J3" s="7">
        <v>1</v>
      </c>
      <c r="K3" s="6"/>
      <c r="L3" s="6"/>
      <c r="M3" s="6">
        <f t="shared" si="0"/>
        <v>0</v>
      </c>
      <c r="N3" s="6"/>
      <c r="O3" s="6"/>
      <c r="P3" s="2"/>
      <c r="R3" t="str">
        <v>IDPK3559</v>
      </c>
      <c r="S3">
        <v>2</v>
      </c>
      <c r="U3" s="1" t="s">
        <v>8</v>
      </c>
      <c r="V3" s="5">
        <v>6.5663716814159292</v>
      </c>
      <c r="W3">
        <v>10</v>
      </c>
      <c r="X3">
        <v>3</v>
      </c>
    </row>
    <row r="4" spans="1:24" ht="14.25" customHeight="1" x14ac:dyDescent="0.3">
      <c r="A4" s="1" t="s">
        <v>10</v>
      </c>
      <c r="B4" s="2">
        <v>44199</v>
      </c>
      <c r="C4" s="1" t="s">
        <v>11</v>
      </c>
      <c r="D4" s="1" t="s">
        <v>9</v>
      </c>
      <c r="E4" s="2">
        <v>44205</v>
      </c>
      <c r="F4" s="6">
        <v>6</v>
      </c>
      <c r="G4" s="8">
        <v>1</v>
      </c>
      <c r="H4" s="6"/>
      <c r="I4" s="6"/>
      <c r="J4" s="7"/>
      <c r="K4" s="7">
        <v>1</v>
      </c>
      <c r="L4" s="6"/>
      <c r="M4" s="6">
        <f t="shared" si="0"/>
        <v>1</v>
      </c>
      <c r="N4" s="6"/>
      <c r="O4" s="6"/>
      <c r="P4" s="2"/>
      <c r="R4" t="str">
        <v>IDPK2703</v>
      </c>
      <c r="S4">
        <v>1</v>
      </c>
      <c r="U4" s="1" t="s">
        <v>11</v>
      </c>
      <c r="V4" s="5">
        <v>6.7884615384615383</v>
      </c>
      <c r="W4">
        <v>10</v>
      </c>
      <c r="X4">
        <v>3</v>
      </c>
    </row>
    <row r="5" spans="1:24" ht="14.25" customHeight="1" x14ac:dyDescent="0.3">
      <c r="A5" s="1" t="s">
        <v>12</v>
      </c>
      <c r="B5" s="2">
        <v>44199</v>
      </c>
      <c r="C5" s="1" t="s">
        <v>8</v>
      </c>
      <c r="D5" s="1" t="s">
        <v>9</v>
      </c>
      <c r="E5" s="2">
        <v>44205</v>
      </c>
      <c r="F5" s="6">
        <v>6</v>
      </c>
      <c r="G5" s="8">
        <v>1</v>
      </c>
      <c r="H5" s="6"/>
      <c r="I5" s="6"/>
      <c r="J5" s="7">
        <v>1</v>
      </c>
      <c r="K5" s="6"/>
      <c r="L5" s="6"/>
      <c r="M5" s="6">
        <f t="shared" si="0"/>
        <v>0</v>
      </c>
      <c r="N5" s="6"/>
      <c r="O5" s="6"/>
      <c r="P5" s="2"/>
      <c r="R5" t="str">
        <v>IDPK4391</v>
      </c>
      <c r="S5">
        <v>1</v>
      </c>
    </row>
    <row r="6" spans="1:24" ht="14.25" customHeight="1" x14ac:dyDescent="0.3">
      <c r="A6" s="1" t="s">
        <v>13</v>
      </c>
      <c r="B6" s="2">
        <v>44201</v>
      </c>
      <c r="C6" s="1" t="s">
        <v>8</v>
      </c>
      <c r="D6" s="1" t="s">
        <v>14</v>
      </c>
      <c r="E6" s="2">
        <v>44207</v>
      </c>
      <c r="F6" s="6">
        <v>6</v>
      </c>
      <c r="G6" s="8"/>
      <c r="H6" s="7">
        <v>1</v>
      </c>
      <c r="I6" s="6"/>
      <c r="J6" s="7">
        <v>1</v>
      </c>
      <c r="K6" s="6"/>
      <c r="L6" s="6"/>
      <c r="M6" s="6">
        <f t="shared" si="0"/>
        <v>0</v>
      </c>
      <c r="N6" s="6"/>
      <c r="O6" s="6"/>
      <c r="P6" s="2"/>
      <c r="R6" t="str">
        <v>IDPK2680</v>
      </c>
      <c r="S6">
        <v>1</v>
      </c>
    </row>
    <row r="7" spans="1:24" ht="14.25" customHeight="1" x14ac:dyDescent="0.3">
      <c r="A7" s="1" t="s">
        <v>15</v>
      </c>
      <c r="B7" s="2">
        <v>44201</v>
      </c>
      <c r="C7" s="1" t="s">
        <v>8</v>
      </c>
      <c r="D7" s="1" t="s">
        <v>9</v>
      </c>
      <c r="E7" s="2">
        <v>44209</v>
      </c>
      <c r="F7" s="6">
        <v>8</v>
      </c>
      <c r="G7" s="8">
        <v>1</v>
      </c>
      <c r="H7" s="6"/>
      <c r="I7" s="6"/>
      <c r="J7" s="7">
        <v>1</v>
      </c>
      <c r="K7" s="6"/>
      <c r="L7" s="6"/>
      <c r="M7" s="6">
        <f t="shared" si="0"/>
        <v>0</v>
      </c>
      <c r="N7" s="6"/>
      <c r="O7" s="6"/>
      <c r="P7" s="2"/>
      <c r="R7" t="str">
        <v>IDPK4014</v>
      </c>
      <c r="S7">
        <v>1</v>
      </c>
    </row>
    <row r="8" spans="1:24" ht="14.25" customHeight="1" x14ac:dyDescent="0.3">
      <c r="A8" s="1" t="s">
        <v>16</v>
      </c>
      <c r="B8" s="2">
        <v>44203</v>
      </c>
      <c r="C8" s="1" t="s">
        <v>11</v>
      </c>
      <c r="D8" s="1" t="s">
        <v>9</v>
      </c>
      <c r="E8" s="2">
        <v>44209</v>
      </c>
      <c r="F8" s="6">
        <v>6</v>
      </c>
      <c r="G8" s="8">
        <v>1</v>
      </c>
      <c r="H8" s="6"/>
      <c r="I8" s="6"/>
      <c r="J8" s="7"/>
      <c r="K8" s="7">
        <v>1</v>
      </c>
      <c r="L8" s="6"/>
      <c r="M8" s="6">
        <f t="shared" si="0"/>
        <v>1</v>
      </c>
      <c r="N8" s="6"/>
      <c r="O8" s="6"/>
      <c r="P8" s="2"/>
      <c r="R8" t="str">
        <v>IDPK4396</v>
      </c>
      <c r="S8">
        <v>1</v>
      </c>
    </row>
    <row r="9" spans="1:24" ht="14.25" customHeight="1" x14ac:dyDescent="0.3">
      <c r="A9" s="1" t="s">
        <v>17</v>
      </c>
      <c r="B9" s="2">
        <v>44205</v>
      </c>
      <c r="C9" s="1" t="s">
        <v>5</v>
      </c>
      <c r="D9" s="1" t="s">
        <v>6</v>
      </c>
      <c r="E9" s="2">
        <v>44211</v>
      </c>
      <c r="F9" s="6">
        <v>6</v>
      </c>
      <c r="G9" s="8"/>
      <c r="H9" s="6"/>
      <c r="I9" s="7">
        <v>1</v>
      </c>
      <c r="J9" s="7"/>
      <c r="K9" s="6"/>
      <c r="L9" s="7">
        <v>1</v>
      </c>
      <c r="M9" s="6">
        <f t="shared" si="0"/>
        <v>1</v>
      </c>
      <c r="N9" s="6"/>
      <c r="O9" s="6"/>
      <c r="P9" s="2"/>
      <c r="R9" t="str">
        <v>IDPK3376</v>
      </c>
      <c r="S9">
        <v>2</v>
      </c>
    </row>
    <row r="10" spans="1:24" ht="14.25" customHeight="1" x14ac:dyDescent="0.3">
      <c r="A10" s="1" t="s">
        <v>18</v>
      </c>
      <c r="B10" s="2">
        <v>44205</v>
      </c>
      <c r="C10" s="1" t="s">
        <v>8</v>
      </c>
      <c r="D10" s="1" t="s">
        <v>14</v>
      </c>
      <c r="E10" s="2">
        <v>44214</v>
      </c>
      <c r="F10" s="6">
        <v>9</v>
      </c>
      <c r="G10" s="8"/>
      <c r="H10" s="7">
        <v>1</v>
      </c>
      <c r="I10" s="6"/>
      <c r="J10" s="7">
        <v>1</v>
      </c>
      <c r="K10" s="6"/>
      <c r="L10" s="6"/>
      <c r="M10" s="6">
        <f t="shared" si="0"/>
        <v>0</v>
      </c>
      <c r="N10" s="6"/>
      <c r="O10" s="6"/>
      <c r="P10" s="2"/>
      <c r="R10" t="str">
        <v>IDPK3311</v>
      </c>
      <c r="S10">
        <v>1</v>
      </c>
    </row>
    <row r="11" spans="1:24" ht="14.25" customHeight="1" x14ac:dyDescent="0.3">
      <c r="A11" s="1" t="s">
        <v>19</v>
      </c>
      <c r="B11" s="2">
        <v>44206</v>
      </c>
      <c r="C11" s="1" t="s">
        <v>8</v>
      </c>
      <c r="D11" s="1" t="s">
        <v>9</v>
      </c>
      <c r="E11" s="2">
        <v>44213</v>
      </c>
      <c r="F11" s="6">
        <v>7</v>
      </c>
      <c r="G11" s="8">
        <v>1</v>
      </c>
      <c r="H11" s="6"/>
      <c r="I11" s="6"/>
      <c r="J11" s="7">
        <v>1</v>
      </c>
      <c r="K11" s="6"/>
      <c r="L11" s="6"/>
      <c r="M11" s="6">
        <f t="shared" si="0"/>
        <v>0</v>
      </c>
      <c r="N11" s="6"/>
      <c r="O11" s="6"/>
      <c r="P11" s="2"/>
      <c r="R11" t="str">
        <v>IDPK3512</v>
      </c>
      <c r="S11">
        <v>1</v>
      </c>
    </row>
    <row r="12" spans="1:24" ht="14.25" customHeight="1" x14ac:dyDescent="0.3">
      <c r="A12" s="1" t="s">
        <v>20</v>
      </c>
      <c r="B12" s="2">
        <v>44211</v>
      </c>
      <c r="C12" s="1" t="s">
        <v>8</v>
      </c>
      <c r="D12" s="1" t="s">
        <v>9</v>
      </c>
      <c r="E12" s="2">
        <v>44217</v>
      </c>
      <c r="F12" s="6">
        <v>6</v>
      </c>
      <c r="G12" s="8">
        <v>1</v>
      </c>
      <c r="H12" s="6"/>
      <c r="I12" s="6"/>
      <c r="J12" s="7">
        <v>1</v>
      </c>
      <c r="K12" s="6"/>
      <c r="L12" s="6"/>
      <c r="M12" s="6">
        <f t="shared" si="0"/>
        <v>0</v>
      </c>
      <c r="N12" s="6"/>
      <c r="O12" s="6"/>
      <c r="P12" s="2"/>
      <c r="R12" t="str">
        <v>IDPK4252</v>
      </c>
      <c r="S12">
        <v>1</v>
      </c>
    </row>
    <row r="13" spans="1:24" ht="14.25" customHeight="1" x14ac:dyDescent="0.3">
      <c r="A13" s="1" t="s">
        <v>21</v>
      </c>
      <c r="B13" s="2">
        <v>44214</v>
      </c>
      <c r="C13" s="1" t="s">
        <v>11</v>
      </c>
      <c r="D13" s="1" t="s">
        <v>9</v>
      </c>
      <c r="E13" s="2">
        <v>44223</v>
      </c>
      <c r="F13" s="6">
        <v>9</v>
      </c>
      <c r="G13" s="8">
        <v>1</v>
      </c>
      <c r="H13" s="6"/>
      <c r="I13" s="6"/>
      <c r="J13" s="7"/>
      <c r="K13" s="7">
        <v>1</v>
      </c>
      <c r="L13" s="6"/>
      <c r="M13" s="6">
        <f t="shared" si="0"/>
        <v>1</v>
      </c>
      <c r="N13" s="6"/>
      <c r="O13" s="6"/>
      <c r="P13" s="2"/>
      <c r="R13" t="str">
        <v>IDPK2729</v>
      </c>
      <c r="S13">
        <v>1</v>
      </c>
    </row>
    <row r="14" spans="1:24" ht="14.25" customHeight="1" x14ac:dyDescent="0.3">
      <c r="A14" s="1" t="s">
        <v>22</v>
      </c>
      <c r="B14" s="2">
        <v>44216</v>
      </c>
      <c r="C14" s="1" t="s">
        <v>5</v>
      </c>
      <c r="D14" s="1" t="s">
        <v>9</v>
      </c>
      <c r="E14" s="2">
        <v>44221</v>
      </c>
      <c r="F14" s="6">
        <v>5</v>
      </c>
      <c r="G14" s="8">
        <v>1</v>
      </c>
      <c r="H14" s="6"/>
      <c r="I14" s="6"/>
      <c r="J14" s="7"/>
      <c r="K14" s="6"/>
      <c r="L14" s="7">
        <v>1</v>
      </c>
      <c r="M14" s="6">
        <f t="shared" si="0"/>
        <v>1</v>
      </c>
      <c r="N14" s="6"/>
      <c r="O14" s="6"/>
      <c r="P14" s="2"/>
      <c r="R14" t="str">
        <v>IDPK3104</v>
      </c>
      <c r="S14">
        <v>1</v>
      </c>
    </row>
    <row r="15" spans="1:24" ht="14.25" customHeight="1" x14ac:dyDescent="0.3">
      <c r="A15" s="1" t="s">
        <v>23</v>
      </c>
      <c r="B15" s="2">
        <v>44217</v>
      </c>
      <c r="C15" s="1" t="s">
        <v>8</v>
      </c>
      <c r="D15" s="1" t="s">
        <v>14</v>
      </c>
      <c r="E15" s="2">
        <v>44225</v>
      </c>
      <c r="F15" s="6">
        <v>8</v>
      </c>
      <c r="G15" s="8"/>
      <c r="H15" s="7">
        <v>1</v>
      </c>
      <c r="I15" s="6"/>
      <c r="J15" s="7">
        <v>1</v>
      </c>
      <c r="K15" s="6"/>
      <c r="L15" s="6"/>
      <c r="M15" s="6">
        <f t="shared" si="0"/>
        <v>0</v>
      </c>
      <c r="N15" s="6"/>
      <c r="O15" s="6"/>
      <c r="P15" s="2"/>
      <c r="R15" t="str">
        <v>IDPK4408</v>
      </c>
      <c r="S15">
        <v>1</v>
      </c>
    </row>
    <row r="16" spans="1:24" ht="14.25" customHeight="1" x14ac:dyDescent="0.3">
      <c r="A16" s="1" t="s">
        <v>24</v>
      </c>
      <c r="B16" s="2">
        <v>44218</v>
      </c>
      <c r="C16" s="1" t="s">
        <v>5</v>
      </c>
      <c r="D16" s="1" t="s">
        <v>9</v>
      </c>
      <c r="E16" s="2">
        <v>44223</v>
      </c>
      <c r="F16" s="6">
        <v>5</v>
      </c>
      <c r="G16" s="8">
        <v>1</v>
      </c>
      <c r="H16" s="6"/>
      <c r="I16" s="6"/>
      <c r="J16" s="7"/>
      <c r="K16" s="6"/>
      <c r="L16" s="7">
        <v>1</v>
      </c>
      <c r="M16" s="6">
        <f t="shared" si="0"/>
        <v>1</v>
      </c>
      <c r="N16" s="6"/>
      <c r="O16" s="6"/>
      <c r="P16" s="2"/>
      <c r="R16" t="str">
        <v>IDPK2947</v>
      </c>
      <c r="S16">
        <v>1</v>
      </c>
    </row>
    <row r="17" spans="1:19" ht="14.25" customHeight="1" x14ac:dyDescent="0.3">
      <c r="A17" s="1" t="s">
        <v>25</v>
      </c>
      <c r="B17" s="2">
        <v>44221</v>
      </c>
      <c r="C17" s="1" t="s">
        <v>5</v>
      </c>
      <c r="D17" s="1" t="s">
        <v>9</v>
      </c>
      <c r="E17" s="2">
        <v>44226</v>
      </c>
      <c r="F17" s="6">
        <v>5</v>
      </c>
      <c r="G17" s="8">
        <v>1</v>
      </c>
      <c r="H17" s="6"/>
      <c r="I17" s="6"/>
      <c r="J17" s="7"/>
      <c r="K17" s="6"/>
      <c r="L17" s="7">
        <v>1</v>
      </c>
      <c r="M17" s="6">
        <f t="shared" si="0"/>
        <v>1</v>
      </c>
      <c r="N17" s="6"/>
      <c r="O17" s="6"/>
      <c r="P17" s="2"/>
      <c r="R17" t="str">
        <v>IDPK2965</v>
      </c>
      <c r="S17">
        <v>1</v>
      </c>
    </row>
    <row r="18" spans="1:19" ht="14.25" customHeight="1" x14ac:dyDescent="0.3">
      <c r="A18" s="1" t="s">
        <v>26</v>
      </c>
      <c r="B18" s="2">
        <v>44222</v>
      </c>
      <c r="C18" s="1" t="s">
        <v>5</v>
      </c>
      <c r="D18" s="1" t="s">
        <v>9</v>
      </c>
      <c r="E18" s="2">
        <v>44228</v>
      </c>
      <c r="F18" s="6">
        <v>6</v>
      </c>
      <c r="G18" s="8">
        <v>1</v>
      </c>
      <c r="H18" s="6"/>
      <c r="I18" s="6"/>
      <c r="J18" s="7"/>
      <c r="K18" s="6"/>
      <c r="L18" s="7">
        <v>1</v>
      </c>
      <c r="M18" s="6">
        <f t="shared" si="0"/>
        <v>1</v>
      </c>
      <c r="N18" s="6"/>
      <c r="O18" s="6"/>
      <c r="P18" s="2"/>
      <c r="R18" t="str">
        <v>IDPK2966</v>
      </c>
      <c r="S18">
        <v>1</v>
      </c>
    </row>
    <row r="19" spans="1:19" ht="14.25" customHeight="1" x14ac:dyDescent="0.3">
      <c r="A19" s="1" t="s">
        <v>27</v>
      </c>
      <c r="B19" s="2">
        <v>44223</v>
      </c>
      <c r="C19" s="1" t="s">
        <v>8</v>
      </c>
      <c r="D19" s="1" t="s">
        <v>9</v>
      </c>
      <c r="E19" s="2">
        <v>44230</v>
      </c>
      <c r="F19" s="6">
        <v>7</v>
      </c>
      <c r="G19" s="8">
        <v>1</v>
      </c>
      <c r="H19" s="6"/>
      <c r="I19" s="6"/>
      <c r="J19" s="7">
        <v>1</v>
      </c>
      <c r="K19" s="6"/>
      <c r="L19" s="6"/>
      <c r="M19" s="6">
        <f t="shared" si="0"/>
        <v>0</v>
      </c>
      <c r="N19" s="6"/>
      <c r="O19" s="6"/>
      <c r="P19" s="2"/>
      <c r="R19" t="str">
        <v>IDPK4750</v>
      </c>
      <c r="S19">
        <v>1</v>
      </c>
    </row>
    <row r="20" spans="1:19" ht="14.25" customHeight="1" x14ac:dyDescent="0.3">
      <c r="A20" s="1" t="s">
        <v>28</v>
      </c>
      <c r="B20" s="2">
        <v>44224</v>
      </c>
      <c r="C20" s="1" t="s">
        <v>11</v>
      </c>
      <c r="D20" s="1" t="s">
        <v>9</v>
      </c>
      <c r="E20" s="2">
        <v>44231</v>
      </c>
      <c r="F20" s="6">
        <v>7</v>
      </c>
      <c r="G20" s="8">
        <v>1</v>
      </c>
      <c r="H20" s="6"/>
      <c r="I20" s="6"/>
      <c r="J20" s="7"/>
      <c r="K20" s="7">
        <v>1</v>
      </c>
      <c r="L20" s="6"/>
      <c r="M20" s="6">
        <f t="shared" si="0"/>
        <v>1</v>
      </c>
      <c r="N20" s="6"/>
      <c r="O20" s="6"/>
      <c r="P20" s="2"/>
      <c r="R20" t="str">
        <v>IDPK3468</v>
      </c>
      <c r="S20">
        <v>1</v>
      </c>
    </row>
    <row r="21" spans="1:19" ht="14.25" customHeight="1" x14ac:dyDescent="0.3">
      <c r="A21" s="1" t="s">
        <v>29</v>
      </c>
      <c r="B21" s="2">
        <v>44229</v>
      </c>
      <c r="C21" s="1" t="s">
        <v>8</v>
      </c>
      <c r="D21" s="1" t="s">
        <v>9</v>
      </c>
      <c r="E21" s="2">
        <v>44234</v>
      </c>
      <c r="F21" s="6">
        <v>5</v>
      </c>
      <c r="G21" s="8">
        <v>1</v>
      </c>
      <c r="H21" s="6"/>
      <c r="I21" s="6"/>
      <c r="J21" s="7">
        <v>1</v>
      </c>
      <c r="K21" s="6"/>
      <c r="L21" s="6"/>
      <c r="M21" s="6">
        <f t="shared" si="0"/>
        <v>0</v>
      </c>
      <c r="N21" s="6"/>
      <c r="O21" s="6"/>
      <c r="P21" s="2"/>
      <c r="R21" t="str">
        <v>IDPK3101</v>
      </c>
      <c r="S21">
        <v>1</v>
      </c>
    </row>
    <row r="22" spans="1:19" ht="14.25" customHeight="1" x14ac:dyDescent="0.3">
      <c r="A22" s="1" t="s">
        <v>30</v>
      </c>
      <c r="B22" s="2">
        <v>44232</v>
      </c>
      <c r="C22" s="1" t="s">
        <v>8</v>
      </c>
      <c r="D22" s="1" t="s">
        <v>6</v>
      </c>
      <c r="E22" s="2">
        <v>44237</v>
      </c>
      <c r="F22" s="6">
        <v>5</v>
      </c>
      <c r="G22" s="8"/>
      <c r="H22" s="6"/>
      <c r="I22" s="7">
        <v>1</v>
      </c>
      <c r="J22" s="7">
        <v>1</v>
      </c>
      <c r="K22" s="6"/>
      <c r="L22" s="6"/>
      <c r="M22" s="6">
        <f t="shared" si="0"/>
        <v>0</v>
      </c>
      <c r="N22" s="6"/>
      <c r="O22" s="6"/>
      <c r="P22" s="2"/>
      <c r="R22" t="str">
        <v>IDPK2931</v>
      </c>
      <c r="S22">
        <v>1</v>
      </c>
    </row>
    <row r="23" spans="1:19" ht="14.25" customHeight="1" x14ac:dyDescent="0.3">
      <c r="A23" s="1" t="s">
        <v>31</v>
      </c>
      <c r="B23" s="2">
        <v>44236</v>
      </c>
      <c r="C23" s="1" t="s">
        <v>8</v>
      </c>
      <c r="D23" s="1" t="s">
        <v>14</v>
      </c>
      <c r="E23" s="2">
        <v>44244</v>
      </c>
      <c r="F23" s="6">
        <v>8</v>
      </c>
      <c r="G23" s="8"/>
      <c r="H23" s="7">
        <v>1</v>
      </c>
      <c r="I23" s="6"/>
      <c r="J23" s="7">
        <v>1</v>
      </c>
      <c r="K23" s="6"/>
      <c r="L23" s="6"/>
      <c r="M23" s="6">
        <f t="shared" si="0"/>
        <v>0</v>
      </c>
      <c r="N23" s="6"/>
      <c r="O23" s="6"/>
      <c r="P23" s="2"/>
      <c r="R23" t="str">
        <v>IDPK2749</v>
      </c>
      <c r="S23">
        <v>1</v>
      </c>
    </row>
    <row r="24" spans="1:19" ht="14.25" customHeight="1" x14ac:dyDescent="0.3">
      <c r="A24" s="1" t="s">
        <v>32</v>
      </c>
      <c r="B24" s="2">
        <v>44236</v>
      </c>
      <c r="C24" s="1" t="s">
        <v>8</v>
      </c>
      <c r="D24" s="1" t="s">
        <v>14</v>
      </c>
      <c r="E24" s="2">
        <v>44246</v>
      </c>
      <c r="F24" s="6">
        <v>10</v>
      </c>
      <c r="G24" s="8"/>
      <c r="H24" s="7">
        <v>1</v>
      </c>
      <c r="I24" s="6"/>
      <c r="J24" s="7">
        <v>1</v>
      </c>
      <c r="K24" s="6"/>
      <c r="L24" s="6"/>
      <c r="M24" s="6">
        <f t="shared" si="0"/>
        <v>0</v>
      </c>
      <c r="N24" s="6"/>
      <c r="O24" s="6"/>
      <c r="P24" s="2"/>
      <c r="R24" t="str">
        <v>IDPK3237</v>
      </c>
      <c r="S24">
        <v>1</v>
      </c>
    </row>
    <row r="25" spans="1:19" ht="14.25" customHeight="1" x14ac:dyDescent="0.3">
      <c r="A25" s="1" t="s">
        <v>33</v>
      </c>
      <c r="B25" s="2">
        <v>44237</v>
      </c>
      <c r="C25" s="1" t="s">
        <v>5</v>
      </c>
      <c r="D25" s="1" t="s">
        <v>6</v>
      </c>
      <c r="E25" s="2">
        <v>44242</v>
      </c>
      <c r="F25" s="6">
        <v>5</v>
      </c>
      <c r="G25" s="8"/>
      <c r="H25" s="6"/>
      <c r="I25" s="7">
        <v>1</v>
      </c>
      <c r="J25" s="7"/>
      <c r="K25" s="6"/>
      <c r="L25" s="7">
        <v>1</v>
      </c>
      <c r="M25" s="6">
        <f t="shared" si="0"/>
        <v>1</v>
      </c>
      <c r="N25" s="6"/>
      <c r="O25" s="6"/>
      <c r="P25" s="2"/>
      <c r="R25" t="str">
        <v>IDPK3258</v>
      </c>
      <c r="S25">
        <v>1</v>
      </c>
    </row>
    <row r="26" spans="1:19" ht="14.25" customHeight="1" x14ac:dyDescent="0.3">
      <c r="A26" s="1" t="s">
        <v>34</v>
      </c>
      <c r="B26" s="2">
        <v>44237</v>
      </c>
      <c r="C26" s="1" t="s">
        <v>5</v>
      </c>
      <c r="D26" s="1" t="s">
        <v>6</v>
      </c>
      <c r="E26" s="2">
        <v>44243</v>
      </c>
      <c r="F26" s="6">
        <v>6</v>
      </c>
      <c r="G26" s="8"/>
      <c r="H26" s="6"/>
      <c r="I26" s="7">
        <v>1</v>
      </c>
      <c r="J26" s="7"/>
      <c r="K26" s="6"/>
      <c r="L26" s="7">
        <v>1</v>
      </c>
      <c r="M26" s="6">
        <f t="shared" si="0"/>
        <v>1</v>
      </c>
      <c r="N26" s="6"/>
      <c r="O26" s="6"/>
      <c r="P26" s="2"/>
      <c r="R26" t="str">
        <v>IDPK4529</v>
      </c>
      <c r="S26">
        <v>1</v>
      </c>
    </row>
    <row r="27" spans="1:19" ht="14.25" customHeight="1" x14ac:dyDescent="0.3">
      <c r="A27" s="1" t="s">
        <v>35</v>
      </c>
      <c r="B27" s="2">
        <v>44237</v>
      </c>
      <c r="C27" s="1" t="s">
        <v>11</v>
      </c>
      <c r="D27" s="1" t="s">
        <v>9</v>
      </c>
      <c r="E27" s="2">
        <v>44243</v>
      </c>
      <c r="F27" s="6">
        <v>6</v>
      </c>
      <c r="G27" s="8">
        <v>1</v>
      </c>
      <c r="H27" s="6"/>
      <c r="I27" s="6"/>
      <c r="J27" s="7"/>
      <c r="K27" s="7">
        <v>1</v>
      </c>
      <c r="L27" s="6"/>
      <c r="M27" s="6">
        <f t="shared" si="0"/>
        <v>1</v>
      </c>
      <c r="N27" s="6"/>
      <c r="O27" s="6"/>
      <c r="P27" s="2"/>
      <c r="R27" t="str">
        <v>IDPK2688</v>
      </c>
      <c r="S27">
        <v>1</v>
      </c>
    </row>
    <row r="28" spans="1:19" ht="14.25" customHeight="1" x14ac:dyDescent="0.3">
      <c r="A28" s="1" t="s">
        <v>36</v>
      </c>
      <c r="B28" s="2">
        <v>44237</v>
      </c>
      <c r="C28" s="1" t="s">
        <v>8</v>
      </c>
      <c r="D28" s="1" t="s">
        <v>9</v>
      </c>
      <c r="E28" s="2">
        <v>44242</v>
      </c>
      <c r="F28" s="6">
        <v>5</v>
      </c>
      <c r="G28" s="8">
        <v>1</v>
      </c>
      <c r="H28" s="6"/>
      <c r="I28" s="6"/>
      <c r="J28" s="7">
        <v>1</v>
      </c>
      <c r="K28" s="6"/>
      <c r="L28" s="6"/>
      <c r="M28" s="6">
        <f t="shared" si="0"/>
        <v>0</v>
      </c>
      <c r="N28" s="6"/>
      <c r="O28" s="6"/>
      <c r="P28" s="2"/>
      <c r="R28" t="str">
        <v>IDPK3589</v>
      </c>
      <c r="S28">
        <v>1</v>
      </c>
    </row>
    <row r="29" spans="1:19" ht="14.25" customHeight="1" x14ac:dyDescent="0.3">
      <c r="A29" s="1" t="s">
        <v>37</v>
      </c>
      <c r="B29" s="2">
        <v>44237</v>
      </c>
      <c r="C29" s="1" t="s">
        <v>8</v>
      </c>
      <c r="D29" s="1" t="s">
        <v>9</v>
      </c>
      <c r="E29" s="2">
        <v>44246</v>
      </c>
      <c r="F29" s="6">
        <v>9</v>
      </c>
      <c r="G29" s="8">
        <v>1</v>
      </c>
      <c r="H29" s="6"/>
      <c r="I29" s="6"/>
      <c r="J29" s="7">
        <v>1</v>
      </c>
      <c r="K29" s="6"/>
      <c r="L29" s="6"/>
      <c r="M29" s="6">
        <f t="shared" si="0"/>
        <v>0</v>
      </c>
      <c r="N29" s="6"/>
      <c r="O29" s="6"/>
      <c r="P29" s="2"/>
      <c r="R29" t="str">
        <v>IDPK3081</v>
      </c>
      <c r="S29">
        <v>1</v>
      </c>
    </row>
    <row r="30" spans="1:19" ht="14.25" customHeight="1" x14ac:dyDescent="0.3">
      <c r="A30" s="1" t="s">
        <v>38</v>
      </c>
      <c r="B30" s="2">
        <v>44239</v>
      </c>
      <c r="C30" s="1" t="s">
        <v>8</v>
      </c>
      <c r="D30" s="1" t="s">
        <v>6</v>
      </c>
      <c r="E30" s="2">
        <v>44247</v>
      </c>
      <c r="F30" s="6">
        <v>8</v>
      </c>
      <c r="G30" s="8"/>
      <c r="H30" s="6"/>
      <c r="I30" s="7">
        <v>1</v>
      </c>
      <c r="J30" s="7">
        <v>1</v>
      </c>
      <c r="K30" s="6"/>
      <c r="L30" s="6"/>
      <c r="M30" s="6">
        <f t="shared" si="0"/>
        <v>0</v>
      </c>
      <c r="N30" s="6"/>
      <c r="O30" s="6"/>
      <c r="P30" s="2"/>
      <c r="R30" t="str">
        <v>IDPK4254</v>
      </c>
      <c r="S30">
        <v>1</v>
      </c>
    </row>
    <row r="31" spans="1:19" ht="14.25" customHeight="1" x14ac:dyDescent="0.3">
      <c r="A31" s="1" t="s">
        <v>39</v>
      </c>
      <c r="B31" s="2">
        <v>44242</v>
      </c>
      <c r="C31" s="1" t="s">
        <v>5</v>
      </c>
      <c r="D31" s="1" t="s">
        <v>6</v>
      </c>
      <c r="E31" s="2">
        <v>44251</v>
      </c>
      <c r="F31" s="6">
        <v>9</v>
      </c>
      <c r="G31" s="8"/>
      <c r="H31" s="6"/>
      <c r="I31" s="7">
        <v>1</v>
      </c>
      <c r="J31" s="7"/>
      <c r="K31" s="6"/>
      <c r="L31" s="7">
        <v>1</v>
      </c>
      <c r="M31" s="6">
        <f t="shared" si="0"/>
        <v>1</v>
      </c>
      <c r="N31" s="6"/>
      <c r="O31" s="6"/>
      <c r="P31" s="2"/>
      <c r="R31" t="str">
        <v>IDPK4339</v>
      </c>
      <c r="S31">
        <v>1</v>
      </c>
    </row>
    <row r="32" spans="1:19" ht="14.25" customHeight="1" x14ac:dyDescent="0.3">
      <c r="A32" s="1" t="s">
        <v>40</v>
      </c>
      <c r="B32" s="2">
        <v>44243</v>
      </c>
      <c r="C32" s="1" t="s">
        <v>8</v>
      </c>
      <c r="D32" s="1" t="s">
        <v>9</v>
      </c>
      <c r="E32" s="2">
        <v>44248</v>
      </c>
      <c r="F32" s="6">
        <v>5</v>
      </c>
      <c r="G32" s="8">
        <v>1</v>
      </c>
      <c r="H32" s="6"/>
      <c r="I32" s="6"/>
      <c r="J32" s="7">
        <v>1</v>
      </c>
      <c r="K32" s="6"/>
      <c r="L32" s="6"/>
      <c r="M32" s="6">
        <f t="shared" si="0"/>
        <v>0</v>
      </c>
      <c r="N32" s="6"/>
      <c r="O32" s="6"/>
      <c r="P32" s="2"/>
      <c r="R32" t="str">
        <v>IDPK2656</v>
      </c>
      <c r="S32">
        <v>2</v>
      </c>
    </row>
    <row r="33" spans="1:19" ht="14.25" customHeight="1" x14ac:dyDescent="0.3">
      <c r="A33" s="1" t="s">
        <v>41</v>
      </c>
      <c r="B33" s="2">
        <v>44245</v>
      </c>
      <c r="C33" s="1" t="s">
        <v>5</v>
      </c>
      <c r="D33" s="1" t="s">
        <v>9</v>
      </c>
      <c r="E33" s="2">
        <v>44255</v>
      </c>
      <c r="F33" s="6">
        <v>10</v>
      </c>
      <c r="G33" s="8">
        <v>1</v>
      </c>
      <c r="H33" s="6"/>
      <c r="I33" s="6"/>
      <c r="J33" s="7"/>
      <c r="K33" s="6"/>
      <c r="L33" s="7">
        <v>1</v>
      </c>
      <c r="M33" s="6">
        <f t="shared" si="0"/>
        <v>1</v>
      </c>
      <c r="N33" s="6"/>
      <c r="O33" s="6"/>
      <c r="P33" s="2"/>
      <c r="R33" t="str">
        <v>IDPK3916</v>
      </c>
      <c r="S33">
        <v>1</v>
      </c>
    </row>
    <row r="34" spans="1:19" ht="14.25" customHeight="1" x14ac:dyDescent="0.3">
      <c r="A34" s="1" t="s">
        <v>42</v>
      </c>
      <c r="B34" s="2">
        <v>44249</v>
      </c>
      <c r="C34" s="1" t="s">
        <v>11</v>
      </c>
      <c r="D34" s="1" t="s">
        <v>9</v>
      </c>
      <c r="E34" s="2">
        <v>44259</v>
      </c>
      <c r="F34" s="6">
        <v>10</v>
      </c>
      <c r="G34" s="8">
        <v>1</v>
      </c>
      <c r="H34" s="6"/>
      <c r="I34" s="6"/>
      <c r="J34" s="7"/>
      <c r="K34" s="7">
        <v>1</v>
      </c>
      <c r="L34" s="6"/>
      <c r="M34" s="6">
        <f t="shared" si="0"/>
        <v>1</v>
      </c>
      <c r="N34" s="6"/>
      <c r="O34" s="6"/>
      <c r="P34" s="2"/>
      <c r="R34" t="str">
        <v>IDPK4652</v>
      </c>
      <c r="S34">
        <v>1</v>
      </c>
    </row>
    <row r="35" spans="1:19" ht="14.25" customHeight="1" x14ac:dyDescent="0.3">
      <c r="A35" s="1" t="s">
        <v>43</v>
      </c>
      <c r="B35" s="2">
        <v>44249</v>
      </c>
      <c r="C35" s="1" t="s">
        <v>8</v>
      </c>
      <c r="D35" s="1" t="s">
        <v>9</v>
      </c>
      <c r="E35" s="2">
        <v>44255</v>
      </c>
      <c r="F35" s="6">
        <v>6</v>
      </c>
      <c r="G35" s="8">
        <v>1</v>
      </c>
      <c r="H35" s="6"/>
      <c r="I35" s="6"/>
      <c r="J35" s="7">
        <v>1</v>
      </c>
      <c r="K35" s="6"/>
      <c r="L35" s="6"/>
      <c r="M35" s="6">
        <f t="shared" si="0"/>
        <v>0</v>
      </c>
      <c r="N35" s="6"/>
      <c r="O35" s="6"/>
      <c r="P35" s="2"/>
      <c r="R35" t="str">
        <v>IDPK4173</v>
      </c>
      <c r="S35">
        <v>1</v>
      </c>
    </row>
    <row r="36" spans="1:19" ht="14.25" customHeight="1" x14ac:dyDescent="0.3">
      <c r="A36" s="1" t="s">
        <v>44</v>
      </c>
      <c r="B36" s="2">
        <v>44250</v>
      </c>
      <c r="C36" s="1" t="s">
        <v>11</v>
      </c>
      <c r="D36" s="1" t="s">
        <v>9</v>
      </c>
      <c r="E36" s="2">
        <v>44256</v>
      </c>
      <c r="F36" s="6">
        <v>6</v>
      </c>
      <c r="G36" s="8">
        <v>1</v>
      </c>
      <c r="H36" s="6"/>
      <c r="I36" s="6"/>
      <c r="J36" s="7"/>
      <c r="K36" s="7">
        <v>1</v>
      </c>
      <c r="L36" s="6"/>
      <c r="M36" s="6">
        <f t="shared" si="0"/>
        <v>1</v>
      </c>
      <c r="N36" s="6"/>
      <c r="O36" s="6"/>
      <c r="P36" s="2"/>
      <c r="R36" t="str">
        <v>IDPK4785</v>
      </c>
      <c r="S36">
        <v>1</v>
      </c>
    </row>
    <row r="37" spans="1:19" ht="14.25" customHeight="1" x14ac:dyDescent="0.3">
      <c r="A37" s="1" t="s">
        <v>45</v>
      </c>
      <c r="B37" s="2">
        <v>44253</v>
      </c>
      <c r="C37" s="1" t="s">
        <v>8</v>
      </c>
      <c r="D37" s="1" t="s">
        <v>6</v>
      </c>
      <c r="E37" s="2">
        <v>44259</v>
      </c>
      <c r="F37" s="6">
        <v>6</v>
      </c>
      <c r="G37" s="8"/>
      <c r="H37" s="6"/>
      <c r="I37" s="7">
        <v>1</v>
      </c>
      <c r="J37" s="7">
        <v>1</v>
      </c>
      <c r="K37" s="6"/>
      <c r="L37" s="6"/>
      <c r="M37" s="6">
        <f t="shared" si="0"/>
        <v>0</v>
      </c>
      <c r="N37" s="6"/>
      <c r="O37" s="6"/>
      <c r="P37" s="2"/>
      <c r="R37" t="str">
        <v>IDPK3888</v>
      </c>
      <c r="S37">
        <v>2</v>
      </c>
    </row>
    <row r="38" spans="1:19" ht="14.25" customHeight="1" x14ac:dyDescent="0.3">
      <c r="A38" s="1" t="s">
        <v>46</v>
      </c>
      <c r="B38" s="2">
        <v>44254</v>
      </c>
      <c r="C38" s="1" t="s">
        <v>11</v>
      </c>
      <c r="D38" s="1" t="s">
        <v>9</v>
      </c>
      <c r="E38" s="2">
        <v>44260</v>
      </c>
      <c r="F38" s="6">
        <v>6</v>
      </c>
      <c r="G38" s="8">
        <v>1</v>
      </c>
      <c r="H38" s="6"/>
      <c r="I38" s="6"/>
      <c r="J38" s="7"/>
      <c r="K38" s="7">
        <v>1</v>
      </c>
      <c r="L38" s="6"/>
      <c r="M38" s="6">
        <f t="shared" si="0"/>
        <v>1</v>
      </c>
      <c r="N38" s="6"/>
      <c r="O38" s="6"/>
      <c r="P38" s="2"/>
      <c r="R38" t="str">
        <v>IDPK3257</v>
      </c>
      <c r="S38">
        <v>1</v>
      </c>
    </row>
    <row r="39" spans="1:19" ht="14.25" customHeight="1" x14ac:dyDescent="0.3">
      <c r="A39" s="1" t="s">
        <v>47</v>
      </c>
      <c r="B39" s="2">
        <v>44258</v>
      </c>
      <c r="C39" s="1" t="s">
        <v>8</v>
      </c>
      <c r="D39" s="1" t="s">
        <v>9</v>
      </c>
      <c r="E39" s="2">
        <v>44263</v>
      </c>
      <c r="F39" s="6">
        <v>5</v>
      </c>
      <c r="G39" s="8">
        <v>1</v>
      </c>
      <c r="H39" s="6"/>
      <c r="I39" s="6"/>
      <c r="J39" s="7">
        <v>1</v>
      </c>
      <c r="K39" s="6"/>
      <c r="L39" s="6"/>
      <c r="M39" s="6">
        <f t="shared" si="0"/>
        <v>0</v>
      </c>
      <c r="N39" s="6"/>
      <c r="O39" s="6"/>
      <c r="P39" s="2"/>
      <c r="R39" t="str">
        <v>IDPK3283</v>
      </c>
      <c r="S39">
        <v>1</v>
      </c>
    </row>
    <row r="40" spans="1:19" ht="14.25" customHeight="1" x14ac:dyDescent="0.3">
      <c r="A40" s="1" t="s">
        <v>48</v>
      </c>
      <c r="B40" s="2">
        <v>44259</v>
      </c>
      <c r="C40" s="1" t="s">
        <v>8</v>
      </c>
      <c r="D40" s="1" t="s">
        <v>9</v>
      </c>
      <c r="E40" s="2">
        <v>44267</v>
      </c>
      <c r="F40" s="6">
        <v>8</v>
      </c>
      <c r="G40" s="8">
        <v>1</v>
      </c>
      <c r="H40" s="6"/>
      <c r="I40" s="6"/>
      <c r="J40" s="7">
        <v>1</v>
      </c>
      <c r="K40" s="6"/>
      <c r="L40" s="6"/>
      <c r="M40" s="6">
        <f t="shared" si="0"/>
        <v>0</v>
      </c>
      <c r="N40" s="6"/>
      <c r="O40" s="6"/>
      <c r="P40" s="2"/>
      <c r="R40" t="str">
        <v>IDPK3291</v>
      </c>
      <c r="S40">
        <v>1</v>
      </c>
    </row>
    <row r="41" spans="1:19" ht="14.25" customHeight="1" x14ac:dyDescent="0.3">
      <c r="A41" s="1" t="s">
        <v>49</v>
      </c>
      <c r="B41" s="2">
        <v>44265</v>
      </c>
      <c r="C41" s="1" t="s">
        <v>8</v>
      </c>
      <c r="D41" s="1" t="s">
        <v>9</v>
      </c>
      <c r="E41" s="2">
        <v>44271</v>
      </c>
      <c r="F41" s="6">
        <v>6</v>
      </c>
      <c r="G41" s="8">
        <v>1</v>
      </c>
      <c r="H41" s="6"/>
      <c r="I41" s="6"/>
      <c r="J41" s="7">
        <v>1</v>
      </c>
      <c r="K41" s="6"/>
      <c r="L41" s="6"/>
      <c r="M41" s="6">
        <f t="shared" si="0"/>
        <v>0</v>
      </c>
      <c r="N41" s="6"/>
      <c r="O41" s="6"/>
      <c r="P41" s="2"/>
      <c r="R41" t="str">
        <v>IDPK2723</v>
      </c>
      <c r="S41">
        <v>1</v>
      </c>
    </row>
    <row r="42" spans="1:19" ht="14.25" customHeight="1" x14ac:dyDescent="0.3">
      <c r="A42" s="1" t="s">
        <v>50</v>
      </c>
      <c r="B42" s="2">
        <v>44266</v>
      </c>
      <c r="C42" s="1" t="s">
        <v>8</v>
      </c>
      <c r="D42" s="1" t="s">
        <v>9</v>
      </c>
      <c r="E42" s="2">
        <v>44276</v>
      </c>
      <c r="F42" s="6">
        <v>10</v>
      </c>
      <c r="G42" s="8">
        <v>1</v>
      </c>
      <c r="H42" s="6"/>
      <c r="I42" s="6"/>
      <c r="J42" s="7">
        <v>1</v>
      </c>
      <c r="K42" s="6"/>
      <c r="L42" s="6"/>
      <c r="M42" s="6">
        <f t="shared" si="0"/>
        <v>0</v>
      </c>
      <c r="N42" s="6"/>
      <c r="O42" s="6"/>
      <c r="P42" s="2"/>
      <c r="R42" t="str">
        <v>IDPK4115</v>
      </c>
      <c r="S42">
        <v>1</v>
      </c>
    </row>
    <row r="43" spans="1:19" ht="14.25" customHeight="1" x14ac:dyDescent="0.3">
      <c r="A43" s="1" t="s">
        <v>51</v>
      </c>
      <c r="B43" s="2">
        <v>44267</v>
      </c>
      <c r="C43" s="1" t="s">
        <v>8</v>
      </c>
      <c r="D43" s="1" t="s">
        <v>14</v>
      </c>
      <c r="E43" s="2">
        <v>44274</v>
      </c>
      <c r="F43" s="6">
        <v>7</v>
      </c>
      <c r="G43" s="8"/>
      <c r="H43" s="7">
        <v>1</v>
      </c>
      <c r="I43" s="6"/>
      <c r="J43" s="7">
        <v>1</v>
      </c>
      <c r="K43" s="6"/>
      <c r="L43" s="6"/>
      <c r="M43" s="6">
        <f t="shared" si="0"/>
        <v>0</v>
      </c>
      <c r="N43" s="6"/>
      <c r="O43" s="6"/>
      <c r="P43" s="2"/>
      <c r="R43" t="str">
        <v>IDPK3066</v>
      </c>
      <c r="S43">
        <v>1</v>
      </c>
    </row>
    <row r="44" spans="1:19" ht="14.25" customHeight="1" x14ac:dyDescent="0.3">
      <c r="A44" s="1" t="s">
        <v>52</v>
      </c>
      <c r="B44" s="2">
        <v>44269</v>
      </c>
      <c r="C44" s="1" t="s">
        <v>5</v>
      </c>
      <c r="D44" s="1" t="s">
        <v>9</v>
      </c>
      <c r="E44" s="2">
        <v>44278</v>
      </c>
      <c r="F44" s="6">
        <v>9</v>
      </c>
      <c r="G44" s="8">
        <v>1</v>
      </c>
      <c r="H44" s="6"/>
      <c r="I44" s="6"/>
      <c r="J44" s="7"/>
      <c r="K44" s="6"/>
      <c r="L44" s="7">
        <v>1</v>
      </c>
      <c r="M44" s="6">
        <f t="shared" si="0"/>
        <v>1</v>
      </c>
      <c r="N44" s="6"/>
      <c r="O44" s="6"/>
      <c r="P44" s="2"/>
      <c r="R44" t="str">
        <v>IDPK3527</v>
      </c>
      <c r="S44">
        <v>1</v>
      </c>
    </row>
    <row r="45" spans="1:19" ht="14.25" customHeight="1" x14ac:dyDescent="0.3">
      <c r="A45" s="1" t="s">
        <v>53</v>
      </c>
      <c r="B45" s="2">
        <v>44271</v>
      </c>
      <c r="C45" s="1" t="s">
        <v>11</v>
      </c>
      <c r="D45" s="1" t="s">
        <v>9</v>
      </c>
      <c r="E45" s="2">
        <v>44278</v>
      </c>
      <c r="F45" s="6">
        <v>7</v>
      </c>
      <c r="G45" s="8">
        <v>1</v>
      </c>
      <c r="H45" s="6"/>
      <c r="I45" s="6"/>
      <c r="J45" s="7"/>
      <c r="K45" s="7">
        <v>1</v>
      </c>
      <c r="L45" s="6"/>
      <c r="M45" s="6">
        <f t="shared" si="0"/>
        <v>1</v>
      </c>
      <c r="N45" s="6"/>
      <c r="O45" s="6"/>
      <c r="P45" s="2"/>
      <c r="R45" t="str">
        <v>IDPK2793</v>
      </c>
      <c r="S45">
        <v>1</v>
      </c>
    </row>
    <row r="46" spans="1:19" ht="14.25" customHeight="1" x14ac:dyDescent="0.3">
      <c r="A46" s="1" t="s">
        <v>54</v>
      </c>
      <c r="B46" s="2">
        <v>44272</v>
      </c>
      <c r="C46" s="1" t="s">
        <v>11</v>
      </c>
      <c r="D46" s="1" t="s">
        <v>9</v>
      </c>
      <c r="E46" s="2">
        <v>44277</v>
      </c>
      <c r="F46" s="6">
        <v>5</v>
      </c>
      <c r="G46" s="8">
        <v>1</v>
      </c>
      <c r="H46" s="6"/>
      <c r="I46" s="6"/>
      <c r="J46" s="7"/>
      <c r="K46" s="7">
        <v>1</v>
      </c>
      <c r="L46" s="6"/>
      <c r="M46" s="6">
        <f t="shared" si="0"/>
        <v>1</v>
      </c>
      <c r="N46" s="6"/>
      <c r="O46" s="6"/>
      <c r="P46" s="2"/>
      <c r="R46" t="str">
        <v>IDPK3378</v>
      </c>
      <c r="S46">
        <v>1</v>
      </c>
    </row>
    <row r="47" spans="1:19" ht="14.25" customHeight="1" x14ac:dyDescent="0.3">
      <c r="A47" s="1" t="s">
        <v>55</v>
      </c>
      <c r="B47" s="2">
        <v>44273</v>
      </c>
      <c r="C47" s="1" t="s">
        <v>11</v>
      </c>
      <c r="D47" s="1" t="s">
        <v>9</v>
      </c>
      <c r="E47" s="2">
        <v>44278</v>
      </c>
      <c r="F47" s="6">
        <v>5</v>
      </c>
      <c r="G47" s="8">
        <v>1</v>
      </c>
      <c r="H47" s="6"/>
      <c r="I47" s="6"/>
      <c r="J47" s="7"/>
      <c r="K47" s="7">
        <v>1</v>
      </c>
      <c r="L47" s="6"/>
      <c r="M47" s="6">
        <f t="shared" si="0"/>
        <v>1</v>
      </c>
      <c r="N47" s="6"/>
      <c r="O47" s="6"/>
      <c r="P47" s="2"/>
      <c r="R47" t="str">
        <v>IDPK4702</v>
      </c>
      <c r="S47">
        <v>1</v>
      </c>
    </row>
    <row r="48" spans="1:19" ht="14.25" customHeight="1" x14ac:dyDescent="0.3">
      <c r="A48" s="1" t="s">
        <v>56</v>
      </c>
      <c r="B48" s="2">
        <v>44275</v>
      </c>
      <c r="C48" s="1" t="s">
        <v>5</v>
      </c>
      <c r="D48" s="1" t="s">
        <v>9</v>
      </c>
      <c r="E48" s="2">
        <v>44283</v>
      </c>
      <c r="F48" s="6">
        <v>8</v>
      </c>
      <c r="G48" s="8">
        <v>1</v>
      </c>
      <c r="H48" s="6"/>
      <c r="I48" s="6"/>
      <c r="J48" s="7"/>
      <c r="K48" s="6"/>
      <c r="L48" s="7">
        <v>1</v>
      </c>
      <c r="M48" s="6">
        <f t="shared" si="0"/>
        <v>1</v>
      </c>
      <c r="N48" s="6"/>
      <c r="O48" s="6"/>
      <c r="P48" s="2"/>
      <c r="R48" t="str">
        <v>IDPK4321</v>
      </c>
      <c r="S48">
        <v>1</v>
      </c>
    </row>
    <row r="49" spans="1:19" ht="14.25" customHeight="1" x14ac:dyDescent="0.3">
      <c r="A49" s="1" t="s">
        <v>57</v>
      </c>
      <c r="B49" s="2">
        <v>44276</v>
      </c>
      <c r="C49" s="1" t="s">
        <v>8</v>
      </c>
      <c r="D49" s="1" t="s">
        <v>9</v>
      </c>
      <c r="E49" s="2">
        <v>44281</v>
      </c>
      <c r="F49" s="6">
        <v>5</v>
      </c>
      <c r="G49" s="8">
        <v>1</v>
      </c>
      <c r="H49" s="6"/>
      <c r="I49" s="6"/>
      <c r="J49" s="7">
        <v>1</v>
      </c>
      <c r="K49" s="6"/>
      <c r="L49" s="6"/>
      <c r="M49" s="6">
        <f t="shared" si="0"/>
        <v>0</v>
      </c>
      <c r="N49" s="6"/>
      <c r="O49" s="6"/>
      <c r="P49" s="2"/>
      <c r="R49" t="str">
        <v>IDPK3900</v>
      </c>
      <c r="S49">
        <v>1</v>
      </c>
    </row>
    <row r="50" spans="1:19" ht="14.25" customHeight="1" x14ac:dyDescent="0.3">
      <c r="A50" s="1" t="s">
        <v>58</v>
      </c>
      <c r="B50" s="2">
        <v>44280</v>
      </c>
      <c r="C50" s="1" t="s">
        <v>5</v>
      </c>
      <c r="D50" s="1" t="s">
        <v>6</v>
      </c>
      <c r="E50" s="2">
        <v>44286</v>
      </c>
      <c r="F50" s="6">
        <v>6</v>
      </c>
      <c r="G50" s="8"/>
      <c r="H50" s="6"/>
      <c r="I50" s="7">
        <v>1</v>
      </c>
      <c r="J50" s="7"/>
      <c r="K50" s="6"/>
      <c r="L50" s="7">
        <v>1</v>
      </c>
      <c r="M50" s="6">
        <f t="shared" si="0"/>
        <v>1</v>
      </c>
      <c r="N50" s="6"/>
      <c r="O50" s="6"/>
      <c r="P50" s="2"/>
      <c r="R50" t="str">
        <v>IDPK3334</v>
      </c>
      <c r="S50">
        <v>1</v>
      </c>
    </row>
    <row r="51" spans="1:19" ht="14.25" customHeight="1" x14ac:dyDescent="0.3">
      <c r="A51" s="1" t="s">
        <v>59</v>
      </c>
      <c r="B51" s="2">
        <v>44287</v>
      </c>
      <c r="C51" s="1" t="s">
        <v>5</v>
      </c>
      <c r="D51" s="1" t="s">
        <v>9</v>
      </c>
      <c r="E51" s="2">
        <v>44293</v>
      </c>
      <c r="F51" s="6">
        <v>6</v>
      </c>
      <c r="G51" s="8">
        <v>1</v>
      </c>
      <c r="H51" s="6"/>
      <c r="I51" s="6"/>
      <c r="J51" s="7"/>
      <c r="K51" s="6"/>
      <c r="L51" s="7">
        <v>1</v>
      </c>
      <c r="M51" s="6">
        <f t="shared" si="0"/>
        <v>1</v>
      </c>
      <c r="N51" s="6"/>
      <c r="O51" s="6"/>
      <c r="P51" s="2"/>
      <c r="R51" t="str">
        <v>IDPK4235</v>
      </c>
      <c r="S51">
        <v>1</v>
      </c>
    </row>
    <row r="52" spans="1:19" ht="14.25" customHeight="1" x14ac:dyDescent="0.3">
      <c r="A52" s="1" t="s">
        <v>60</v>
      </c>
      <c r="B52" s="2">
        <v>44287</v>
      </c>
      <c r="C52" s="1" t="s">
        <v>11</v>
      </c>
      <c r="D52" s="1" t="s">
        <v>9</v>
      </c>
      <c r="E52" s="2">
        <v>44293</v>
      </c>
      <c r="F52" s="6">
        <v>6</v>
      </c>
      <c r="G52" s="8">
        <v>1</v>
      </c>
      <c r="H52" s="6"/>
      <c r="I52" s="6"/>
      <c r="J52" s="7"/>
      <c r="K52" s="7">
        <v>1</v>
      </c>
      <c r="L52" s="6"/>
      <c r="M52" s="6">
        <f t="shared" si="0"/>
        <v>1</v>
      </c>
      <c r="N52" s="6"/>
      <c r="O52" s="6"/>
      <c r="P52" s="2"/>
      <c r="R52" t="str">
        <v>IDPK2726</v>
      </c>
      <c r="S52">
        <v>1</v>
      </c>
    </row>
    <row r="53" spans="1:19" ht="14.25" customHeight="1" x14ac:dyDescent="0.3">
      <c r="A53" s="1" t="s">
        <v>61</v>
      </c>
      <c r="B53" s="2">
        <v>44288</v>
      </c>
      <c r="C53" s="1" t="s">
        <v>11</v>
      </c>
      <c r="D53" s="1" t="s">
        <v>9</v>
      </c>
      <c r="E53" s="2">
        <v>44298</v>
      </c>
      <c r="F53" s="6">
        <v>10</v>
      </c>
      <c r="G53" s="8">
        <v>1</v>
      </c>
      <c r="H53" s="6"/>
      <c r="I53" s="6"/>
      <c r="J53" s="7"/>
      <c r="K53" s="7">
        <v>1</v>
      </c>
      <c r="L53" s="6"/>
      <c r="M53" s="6">
        <f t="shared" si="0"/>
        <v>1</v>
      </c>
      <c r="N53" s="6"/>
      <c r="O53" s="6"/>
      <c r="P53" s="2"/>
      <c r="R53" t="str">
        <v>IDPK4756</v>
      </c>
      <c r="S53">
        <v>1</v>
      </c>
    </row>
    <row r="54" spans="1:19" ht="14.25" customHeight="1" x14ac:dyDescent="0.3">
      <c r="A54" s="1" t="s">
        <v>62</v>
      </c>
      <c r="B54" s="2">
        <v>44292</v>
      </c>
      <c r="C54" s="1" t="s">
        <v>5</v>
      </c>
      <c r="D54" s="1" t="s">
        <v>9</v>
      </c>
      <c r="E54" s="2">
        <v>44301</v>
      </c>
      <c r="F54" s="6">
        <v>9</v>
      </c>
      <c r="G54" s="8">
        <v>1</v>
      </c>
      <c r="H54" s="6"/>
      <c r="I54" s="6"/>
      <c r="J54" s="7"/>
      <c r="K54" s="6"/>
      <c r="L54" s="7">
        <v>1</v>
      </c>
      <c r="M54" s="6">
        <f t="shared" si="0"/>
        <v>1</v>
      </c>
      <c r="N54" s="6"/>
      <c r="O54" s="6"/>
      <c r="P54" s="2"/>
      <c r="R54" t="str">
        <v>IDPK3053</v>
      </c>
      <c r="S54">
        <v>2</v>
      </c>
    </row>
    <row r="55" spans="1:19" ht="14.25" customHeight="1" x14ac:dyDescent="0.3">
      <c r="A55" s="1" t="s">
        <v>63</v>
      </c>
      <c r="B55" s="2">
        <v>44294</v>
      </c>
      <c r="C55" s="1" t="s">
        <v>11</v>
      </c>
      <c r="D55" s="1" t="s">
        <v>9</v>
      </c>
      <c r="E55" s="2">
        <v>44300</v>
      </c>
      <c r="F55" s="6">
        <v>6</v>
      </c>
      <c r="G55" s="8">
        <v>1</v>
      </c>
      <c r="H55" s="6"/>
      <c r="I55" s="6"/>
      <c r="J55" s="7"/>
      <c r="K55" s="7">
        <v>1</v>
      </c>
      <c r="L55" s="6"/>
      <c r="M55" s="6">
        <f t="shared" si="0"/>
        <v>1</v>
      </c>
      <c r="N55" s="6"/>
      <c r="O55" s="6"/>
      <c r="P55" s="2"/>
      <c r="R55" t="str">
        <v>IDPK3032</v>
      </c>
      <c r="S55">
        <v>1</v>
      </c>
    </row>
    <row r="56" spans="1:19" ht="14.25" customHeight="1" x14ac:dyDescent="0.3">
      <c r="A56" s="1" t="s">
        <v>64</v>
      </c>
      <c r="B56" s="2">
        <v>44295</v>
      </c>
      <c r="C56" s="1" t="s">
        <v>11</v>
      </c>
      <c r="D56" s="1" t="s">
        <v>9</v>
      </c>
      <c r="E56" s="2">
        <v>44300</v>
      </c>
      <c r="F56" s="6">
        <v>5</v>
      </c>
      <c r="G56" s="8">
        <v>1</v>
      </c>
      <c r="H56" s="6"/>
      <c r="I56" s="6"/>
      <c r="J56" s="7"/>
      <c r="K56" s="7">
        <v>1</v>
      </c>
      <c r="L56" s="6"/>
      <c r="M56" s="6">
        <f t="shared" si="0"/>
        <v>1</v>
      </c>
      <c r="N56" s="6"/>
      <c r="O56" s="6"/>
      <c r="P56" s="2"/>
      <c r="R56" t="str">
        <v>IDPK4552</v>
      </c>
      <c r="S56">
        <v>1</v>
      </c>
    </row>
    <row r="57" spans="1:19" ht="14.25" customHeight="1" x14ac:dyDescent="0.3">
      <c r="A57" s="1" t="s">
        <v>65</v>
      </c>
      <c r="B57" s="2">
        <v>44296</v>
      </c>
      <c r="C57" s="1" t="s">
        <v>5</v>
      </c>
      <c r="D57" s="1" t="s">
        <v>9</v>
      </c>
      <c r="E57" s="2">
        <v>44305</v>
      </c>
      <c r="F57" s="6">
        <v>9</v>
      </c>
      <c r="G57" s="8">
        <v>1</v>
      </c>
      <c r="H57" s="6"/>
      <c r="I57" s="6"/>
      <c r="J57" s="7"/>
      <c r="K57" s="6"/>
      <c r="L57" s="7">
        <v>1</v>
      </c>
      <c r="M57" s="6">
        <f t="shared" si="0"/>
        <v>1</v>
      </c>
      <c r="N57" s="6"/>
      <c r="O57" s="6"/>
      <c r="P57" s="2"/>
      <c r="R57" t="str">
        <v>IDPK3411</v>
      </c>
      <c r="S57">
        <v>1</v>
      </c>
    </row>
    <row r="58" spans="1:19" ht="14.25" customHeight="1" x14ac:dyDescent="0.3">
      <c r="A58" s="1" t="s">
        <v>66</v>
      </c>
      <c r="B58" s="2">
        <v>44296</v>
      </c>
      <c r="C58" s="1" t="s">
        <v>11</v>
      </c>
      <c r="D58" s="1" t="s">
        <v>9</v>
      </c>
      <c r="E58" s="2">
        <v>44305</v>
      </c>
      <c r="F58" s="6">
        <v>9</v>
      </c>
      <c r="G58" s="8">
        <v>1</v>
      </c>
      <c r="H58" s="6"/>
      <c r="I58" s="6"/>
      <c r="J58" s="7"/>
      <c r="K58" s="7">
        <v>1</v>
      </c>
      <c r="L58" s="6"/>
      <c r="M58" s="6">
        <f t="shared" si="0"/>
        <v>1</v>
      </c>
      <c r="N58" s="6"/>
      <c r="O58" s="6"/>
      <c r="P58" s="2"/>
      <c r="R58" t="str">
        <v>IDPK2976</v>
      </c>
      <c r="S58">
        <v>1</v>
      </c>
    </row>
    <row r="59" spans="1:19" ht="14.25" customHeight="1" x14ac:dyDescent="0.3">
      <c r="A59" s="1" t="s">
        <v>67</v>
      </c>
      <c r="B59" s="2">
        <v>44296</v>
      </c>
      <c r="C59" s="1" t="s">
        <v>8</v>
      </c>
      <c r="D59" s="1" t="s">
        <v>9</v>
      </c>
      <c r="E59" s="2">
        <v>44301</v>
      </c>
      <c r="F59" s="6">
        <v>5</v>
      </c>
      <c r="G59" s="8">
        <v>1</v>
      </c>
      <c r="H59" s="6"/>
      <c r="I59" s="6"/>
      <c r="J59" s="7">
        <v>1</v>
      </c>
      <c r="K59" s="6"/>
      <c r="L59" s="6"/>
      <c r="M59" s="6">
        <f t="shared" si="0"/>
        <v>0</v>
      </c>
      <c r="N59" s="6"/>
      <c r="O59" s="6"/>
      <c r="P59" s="2"/>
      <c r="R59" t="str">
        <v>IDPK3251</v>
      </c>
      <c r="S59">
        <v>1</v>
      </c>
    </row>
    <row r="60" spans="1:19" ht="14.25" customHeight="1" x14ac:dyDescent="0.3">
      <c r="A60" s="1" t="s">
        <v>68</v>
      </c>
      <c r="B60" s="2">
        <v>44299</v>
      </c>
      <c r="C60" s="1" t="s">
        <v>8</v>
      </c>
      <c r="D60" s="1" t="s">
        <v>9</v>
      </c>
      <c r="E60" s="2">
        <v>44308</v>
      </c>
      <c r="F60" s="6">
        <v>9</v>
      </c>
      <c r="G60" s="8">
        <v>1</v>
      </c>
      <c r="H60" s="6"/>
      <c r="I60" s="6"/>
      <c r="J60" s="7">
        <v>1</v>
      </c>
      <c r="K60" s="6"/>
      <c r="L60" s="6"/>
      <c r="M60" s="6">
        <f t="shared" si="0"/>
        <v>0</v>
      </c>
      <c r="N60" s="6"/>
      <c r="O60" s="6"/>
      <c r="P60" s="2"/>
      <c r="R60" t="str">
        <v>IDPK3370</v>
      </c>
      <c r="S60">
        <v>1</v>
      </c>
    </row>
    <row r="61" spans="1:19" ht="14.25" customHeight="1" x14ac:dyDescent="0.3">
      <c r="A61" s="1" t="s">
        <v>69</v>
      </c>
      <c r="B61" s="2">
        <v>44300</v>
      </c>
      <c r="C61" s="1" t="s">
        <v>8</v>
      </c>
      <c r="D61" s="1" t="s">
        <v>9</v>
      </c>
      <c r="E61" s="2">
        <v>44310</v>
      </c>
      <c r="F61" s="6">
        <v>10</v>
      </c>
      <c r="G61" s="8">
        <v>1</v>
      </c>
      <c r="H61" s="6"/>
      <c r="I61" s="6"/>
      <c r="J61" s="7">
        <v>1</v>
      </c>
      <c r="K61" s="6"/>
      <c r="L61" s="6"/>
      <c r="M61" s="6">
        <f t="shared" si="0"/>
        <v>0</v>
      </c>
      <c r="N61" s="6"/>
      <c r="O61" s="6"/>
      <c r="P61" s="2"/>
      <c r="R61" t="str">
        <v>IDPK4711</v>
      </c>
      <c r="S61">
        <v>1</v>
      </c>
    </row>
    <row r="62" spans="1:19" ht="14.25" customHeight="1" x14ac:dyDescent="0.3">
      <c r="A62" s="1" t="s">
        <v>70</v>
      </c>
      <c r="B62" s="2">
        <v>44302</v>
      </c>
      <c r="C62" s="1" t="s">
        <v>11</v>
      </c>
      <c r="D62" s="1" t="s">
        <v>9</v>
      </c>
      <c r="E62" s="2">
        <v>44307</v>
      </c>
      <c r="F62" s="6">
        <v>5</v>
      </c>
      <c r="G62" s="8">
        <v>1</v>
      </c>
      <c r="H62" s="6"/>
      <c r="I62" s="6"/>
      <c r="J62" s="7"/>
      <c r="K62" s="7">
        <v>1</v>
      </c>
      <c r="L62" s="6"/>
      <c r="M62" s="6">
        <f t="shared" si="0"/>
        <v>1</v>
      </c>
      <c r="N62" s="6"/>
      <c r="O62" s="6"/>
      <c r="P62" s="2"/>
      <c r="R62" t="str">
        <v>IDPK3057</v>
      </c>
      <c r="S62">
        <v>1</v>
      </c>
    </row>
    <row r="63" spans="1:19" ht="14.25" customHeight="1" x14ac:dyDescent="0.3">
      <c r="A63" s="1" t="s">
        <v>71</v>
      </c>
      <c r="B63" s="2">
        <v>44302</v>
      </c>
      <c r="C63" s="1" t="s">
        <v>8</v>
      </c>
      <c r="D63" s="1" t="s">
        <v>14</v>
      </c>
      <c r="E63" s="2">
        <v>44308</v>
      </c>
      <c r="F63" s="6">
        <v>6</v>
      </c>
      <c r="G63" s="8"/>
      <c r="H63" s="7">
        <v>1</v>
      </c>
      <c r="I63" s="6"/>
      <c r="J63" s="7">
        <v>1</v>
      </c>
      <c r="K63" s="6"/>
      <c r="L63" s="6"/>
      <c r="M63" s="6">
        <f t="shared" si="0"/>
        <v>0</v>
      </c>
      <c r="N63" s="6"/>
      <c r="O63" s="6"/>
      <c r="P63" s="2"/>
      <c r="R63" t="str">
        <v>IDPK3536</v>
      </c>
      <c r="S63">
        <v>1</v>
      </c>
    </row>
    <row r="64" spans="1:19" ht="14.25" customHeight="1" x14ac:dyDescent="0.3">
      <c r="A64" s="1" t="s">
        <v>72</v>
      </c>
      <c r="B64" s="2">
        <v>44302</v>
      </c>
      <c r="C64" s="1" t="s">
        <v>8</v>
      </c>
      <c r="D64" s="1" t="s">
        <v>6</v>
      </c>
      <c r="E64" s="2">
        <v>44310</v>
      </c>
      <c r="F64" s="6">
        <v>8</v>
      </c>
      <c r="G64" s="8"/>
      <c r="H64" s="6"/>
      <c r="I64" s="7">
        <v>1</v>
      </c>
      <c r="J64" s="7">
        <v>1</v>
      </c>
      <c r="K64" s="6"/>
      <c r="L64" s="6"/>
      <c r="M64" s="6">
        <f t="shared" si="0"/>
        <v>0</v>
      </c>
      <c r="N64" s="6"/>
      <c r="O64" s="6"/>
      <c r="P64" s="2"/>
      <c r="R64" t="str">
        <v>IDPK3098</v>
      </c>
      <c r="S64">
        <v>2</v>
      </c>
    </row>
    <row r="65" spans="1:19" ht="14.25" customHeight="1" x14ac:dyDescent="0.3">
      <c r="A65" s="1" t="s">
        <v>73</v>
      </c>
      <c r="B65" s="2">
        <v>44303</v>
      </c>
      <c r="C65" s="1" t="s">
        <v>8</v>
      </c>
      <c r="D65" s="1" t="s">
        <v>14</v>
      </c>
      <c r="E65" s="2">
        <v>44308</v>
      </c>
      <c r="F65" s="6">
        <v>5</v>
      </c>
      <c r="G65" s="8"/>
      <c r="H65" s="7">
        <v>1</v>
      </c>
      <c r="I65" s="6"/>
      <c r="J65" s="7">
        <v>1</v>
      </c>
      <c r="K65" s="6"/>
      <c r="L65" s="6"/>
      <c r="M65" s="6">
        <f t="shared" si="0"/>
        <v>0</v>
      </c>
      <c r="N65" s="6"/>
      <c r="O65" s="6"/>
      <c r="P65" s="2"/>
      <c r="R65" t="str">
        <v>IDPK2808</v>
      </c>
      <c r="S65">
        <v>1</v>
      </c>
    </row>
    <row r="66" spans="1:19" ht="14.25" customHeight="1" x14ac:dyDescent="0.3">
      <c r="A66" s="1" t="s">
        <v>74</v>
      </c>
      <c r="B66" s="2">
        <v>44304</v>
      </c>
      <c r="C66" s="1" t="s">
        <v>11</v>
      </c>
      <c r="D66" s="1" t="s">
        <v>9</v>
      </c>
      <c r="E66" s="2">
        <v>44312</v>
      </c>
      <c r="F66" s="6">
        <v>8</v>
      </c>
      <c r="G66" s="8">
        <v>1</v>
      </c>
      <c r="H66" s="6"/>
      <c r="I66" s="6"/>
      <c r="J66" s="7"/>
      <c r="K66" s="7">
        <v>1</v>
      </c>
      <c r="L66" s="6"/>
      <c r="M66" s="6">
        <f t="shared" ref="M66:M129" si="1">SUM(K66:L66)</f>
        <v>1</v>
      </c>
      <c r="N66" s="6"/>
      <c r="O66" s="6"/>
      <c r="P66" s="2"/>
      <c r="R66" t="str">
        <v>IDPK3471</v>
      </c>
      <c r="S66">
        <v>1</v>
      </c>
    </row>
    <row r="67" spans="1:19" ht="14.25" customHeight="1" x14ac:dyDescent="0.3">
      <c r="A67" s="1" t="s">
        <v>75</v>
      </c>
      <c r="B67" s="2">
        <v>44305</v>
      </c>
      <c r="C67" s="1" t="s">
        <v>8</v>
      </c>
      <c r="D67" s="1" t="s">
        <v>14</v>
      </c>
      <c r="E67" s="2">
        <v>44308</v>
      </c>
      <c r="F67" s="6">
        <v>3</v>
      </c>
      <c r="G67" s="8"/>
      <c r="H67" s="7">
        <v>1</v>
      </c>
      <c r="I67" s="6"/>
      <c r="J67" s="7">
        <v>1</v>
      </c>
      <c r="K67" s="6"/>
      <c r="L67" s="6"/>
      <c r="M67" s="6">
        <f t="shared" si="1"/>
        <v>0</v>
      </c>
      <c r="N67" s="6"/>
      <c r="O67" s="6"/>
      <c r="P67" s="2"/>
      <c r="R67" t="str">
        <v>IDPK4255</v>
      </c>
      <c r="S67">
        <v>1</v>
      </c>
    </row>
    <row r="68" spans="1:19" ht="14.25" customHeight="1" x14ac:dyDescent="0.3">
      <c r="A68" s="1" t="s">
        <v>76</v>
      </c>
      <c r="B68" s="2">
        <v>44308</v>
      </c>
      <c r="C68" s="1" t="s">
        <v>8</v>
      </c>
      <c r="D68" s="1" t="s">
        <v>9</v>
      </c>
      <c r="E68" s="2">
        <v>44311</v>
      </c>
      <c r="F68" s="6">
        <v>3</v>
      </c>
      <c r="G68" s="8">
        <v>1</v>
      </c>
      <c r="H68" s="6"/>
      <c r="I68" s="6"/>
      <c r="J68" s="7">
        <v>1</v>
      </c>
      <c r="K68" s="6"/>
      <c r="L68" s="6"/>
      <c r="M68" s="6">
        <f t="shared" si="1"/>
        <v>0</v>
      </c>
      <c r="N68" s="6"/>
      <c r="O68" s="6"/>
      <c r="P68" s="2"/>
      <c r="R68" t="str">
        <v>IDPK3728</v>
      </c>
      <c r="S68">
        <v>1</v>
      </c>
    </row>
    <row r="69" spans="1:19" ht="14.25" customHeight="1" x14ac:dyDescent="0.3">
      <c r="A69" s="1" t="s">
        <v>77</v>
      </c>
      <c r="B69" s="2">
        <v>44309</v>
      </c>
      <c r="C69" s="1" t="s">
        <v>11</v>
      </c>
      <c r="D69" s="1" t="s">
        <v>9</v>
      </c>
      <c r="E69" s="2">
        <v>44315</v>
      </c>
      <c r="F69" s="6">
        <v>6</v>
      </c>
      <c r="G69" s="8">
        <v>1</v>
      </c>
      <c r="H69" s="6"/>
      <c r="I69" s="6"/>
      <c r="J69" s="7"/>
      <c r="K69" s="7">
        <v>1</v>
      </c>
      <c r="L69" s="6"/>
      <c r="M69" s="6">
        <f t="shared" si="1"/>
        <v>1</v>
      </c>
      <c r="N69" s="6"/>
      <c r="O69" s="6"/>
      <c r="P69" s="2"/>
      <c r="R69" t="str">
        <v>IDPK3486</v>
      </c>
      <c r="S69">
        <v>1</v>
      </c>
    </row>
    <row r="70" spans="1:19" ht="14.25" customHeight="1" x14ac:dyDescent="0.3">
      <c r="A70" s="1" t="s">
        <v>62</v>
      </c>
      <c r="B70" s="2">
        <v>44309</v>
      </c>
      <c r="C70" s="1" t="s">
        <v>8</v>
      </c>
      <c r="D70" s="1" t="s">
        <v>14</v>
      </c>
      <c r="E70" s="2">
        <v>44314</v>
      </c>
      <c r="F70" s="6">
        <v>5</v>
      </c>
      <c r="G70" s="8"/>
      <c r="H70" s="7">
        <v>1</v>
      </c>
      <c r="I70" s="6"/>
      <c r="J70" s="7">
        <v>1</v>
      </c>
      <c r="K70" s="6"/>
      <c r="L70" s="6"/>
      <c r="M70" s="6">
        <f t="shared" si="1"/>
        <v>0</v>
      </c>
      <c r="N70" s="6"/>
      <c r="O70" s="6"/>
      <c r="P70" s="2"/>
      <c r="R70" t="str">
        <v>IDPK2644</v>
      </c>
      <c r="S70">
        <v>1</v>
      </c>
    </row>
    <row r="71" spans="1:19" ht="14.25" customHeight="1" x14ac:dyDescent="0.3">
      <c r="A71" s="1" t="s">
        <v>78</v>
      </c>
      <c r="B71" s="2">
        <v>44309</v>
      </c>
      <c r="C71" s="1" t="s">
        <v>8</v>
      </c>
      <c r="D71" s="1" t="s">
        <v>9</v>
      </c>
      <c r="E71" s="2">
        <v>44312</v>
      </c>
      <c r="F71" s="6">
        <v>3</v>
      </c>
      <c r="G71" s="8">
        <v>1</v>
      </c>
      <c r="H71" s="6"/>
      <c r="I71" s="6"/>
      <c r="J71" s="7">
        <v>1</v>
      </c>
      <c r="K71" s="6"/>
      <c r="L71" s="6"/>
      <c r="M71" s="6">
        <f t="shared" si="1"/>
        <v>0</v>
      </c>
      <c r="N71" s="6"/>
      <c r="O71" s="6"/>
      <c r="P71" s="2"/>
      <c r="R71" t="str">
        <v>IDPK4234</v>
      </c>
      <c r="S71">
        <v>1</v>
      </c>
    </row>
    <row r="72" spans="1:19" ht="14.25" customHeight="1" x14ac:dyDescent="0.3">
      <c r="A72" s="1" t="s">
        <v>79</v>
      </c>
      <c r="B72" s="2">
        <v>44310</v>
      </c>
      <c r="C72" s="1" t="s">
        <v>5</v>
      </c>
      <c r="D72" s="1" t="s">
        <v>9</v>
      </c>
      <c r="E72" s="2">
        <v>44317</v>
      </c>
      <c r="F72" s="6">
        <v>7</v>
      </c>
      <c r="G72" s="8">
        <v>1</v>
      </c>
      <c r="H72" s="6"/>
      <c r="I72" s="6"/>
      <c r="J72" s="7"/>
      <c r="K72" s="6"/>
      <c r="L72" s="7">
        <v>1</v>
      </c>
      <c r="M72" s="6">
        <f t="shared" si="1"/>
        <v>1</v>
      </c>
      <c r="N72" s="6"/>
      <c r="O72" s="6"/>
      <c r="P72" s="2"/>
      <c r="R72" t="str">
        <v>IDPK3941</v>
      </c>
      <c r="S72">
        <v>1</v>
      </c>
    </row>
    <row r="73" spans="1:19" ht="14.25" customHeight="1" x14ac:dyDescent="0.3">
      <c r="A73" s="1" t="s">
        <v>80</v>
      </c>
      <c r="B73" s="2">
        <v>44312</v>
      </c>
      <c r="C73" s="1" t="s">
        <v>8</v>
      </c>
      <c r="D73" s="1" t="s">
        <v>14</v>
      </c>
      <c r="E73" s="2">
        <v>44317</v>
      </c>
      <c r="F73" s="6">
        <v>5</v>
      </c>
      <c r="G73" s="8"/>
      <c r="H73" s="7">
        <v>1</v>
      </c>
      <c r="I73" s="6"/>
      <c r="J73" s="7">
        <v>1</v>
      </c>
      <c r="K73" s="6"/>
      <c r="L73" s="6"/>
      <c r="M73" s="6">
        <f t="shared" si="1"/>
        <v>0</v>
      </c>
      <c r="N73" s="6"/>
      <c r="O73" s="6"/>
      <c r="P73" s="2"/>
      <c r="R73" t="str">
        <v>IDPK4101</v>
      </c>
      <c r="S73">
        <v>1</v>
      </c>
    </row>
    <row r="74" spans="1:19" ht="14.25" customHeight="1" x14ac:dyDescent="0.3">
      <c r="A74" s="1" t="s">
        <v>81</v>
      </c>
      <c r="B74" s="2">
        <v>44313</v>
      </c>
      <c r="C74" s="1" t="s">
        <v>8</v>
      </c>
      <c r="D74" s="1" t="s">
        <v>9</v>
      </c>
      <c r="E74" s="2">
        <v>44323</v>
      </c>
      <c r="F74" s="6">
        <v>10</v>
      </c>
      <c r="G74" s="8">
        <v>1</v>
      </c>
      <c r="H74" s="6"/>
      <c r="I74" s="6"/>
      <c r="J74" s="7">
        <v>1</v>
      </c>
      <c r="K74" s="6"/>
      <c r="L74" s="6"/>
      <c r="M74" s="6">
        <f t="shared" si="1"/>
        <v>0</v>
      </c>
      <c r="N74" s="6"/>
      <c r="O74" s="6"/>
      <c r="P74" s="2"/>
      <c r="R74" t="str">
        <v>IDPK4686</v>
      </c>
      <c r="S74">
        <v>1</v>
      </c>
    </row>
    <row r="75" spans="1:19" ht="14.25" customHeight="1" x14ac:dyDescent="0.3">
      <c r="A75" s="1" t="s">
        <v>82</v>
      </c>
      <c r="B75" s="2">
        <v>44317</v>
      </c>
      <c r="C75" s="1" t="s">
        <v>5</v>
      </c>
      <c r="D75" s="1" t="s">
        <v>6</v>
      </c>
      <c r="E75" s="2">
        <v>44320</v>
      </c>
      <c r="F75" s="6">
        <v>3</v>
      </c>
      <c r="G75" s="8"/>
      <c r="H75" s="6"/>
      <c r="I75" s="7">
        <v>1</v>
      </c>
      <c r="J75" s="7"/>
      <c r="K75" s="6"/>
      <c r="L75" s="7">
        <v>1</v>
      </c>
      <c r="M75" s="6">
        <f t="shared" si="1"/>
        <v>1</v>
      </c>
      <c r="N75" s="6"/>
      <c r="O75" s="6"/>
      <c r="P75" s="2"/>
      <c r="R75" t="str">
        <v>IDPK3566</v>
      </c>
      <c r="S75">
        <v>1</v>
      </c>
    </row>
    <row r="76" spans="1:19" ht="14.25" customHeight="1" x14ac:dyDescent="0.3">
      <c r="A76" s="1" t="s">
        <v>83</v>
      </c>
      <c r="B76" s="2">
        <v>44317</v>
      </c>
      <c r="C76" s="1" t="s">
        <v>11</v>
      </c>
      <c r="D76" s="1" t="s">
        <v>9</v>
      </c>
      <c r="E76" s="2">
        <v>44321</v>
      </c>
      <c r="F76" s="6">
        <v>4</v>
      </c>
      <c r="G76" s="8">
        <v>1</v>
      </c>
      <c r="H76" s="6"/>
      <c r="I76" s="6"/>
      <c r="J76" s="7"/>
      <c r="K76" s="7">
        <v>1</v>
      </c>
      <c r="L76" s="6"/>
      <c r="M76" s="6">
        <f t="shared" si="1"/>
        <v>1</v>
      </c>
      <c r="N76" s="6"/>
      <c r="O76" s="6"/>
      <c r="P76" s="2"/>
      <c r="R76" t="str">
        <v>IDPK3680</v>
      </c>
      <c r="S76">
        <v>1</v>
      </c>
    </row>
    <row r="77" spans="1:19" ht="14.25" customHeight="1" x14ac:dyDescent="0.3">
      <c r="A77" s="1" t="s">
        <v>84</v>
      </c>
      <c r="B77" s="2">
        <v>44318</v>
      </c>
      <c r="C77" s="1" t="s">
        <v>11</v>
      </c>
      <c r="D77" s="1" t="s">
        <v>9</v>
      </c>
      <c r="E77" s="2">
        <v>44324</v>
      </c>
      <c r="F77" s="6">
        <v>6</v>
      </c>
      <c r="G77" s="8">
        <v>1</v>
      </c>
      <c r="H77" s="6"/>
      <c r="I77" s="6"/>
      <c r="J77" s="7"/>
      <c r="K77" s="7">
        <v>1</v>
      </c>
      <c r="L77" s="6"/>
      <c r="M77" s="6">
        <f t="shared" si="1"/>
        <v>1</v>
      </c>
      <c r="N77" s="6"/>
      <c r="O77" s="6"/>
      <c r="P77" s="2"/>
      <c r="R77" t="str">
        <v>IDPK4312</v>
      </c>
      <c r="S77">
        <v>1</v>
      </c>
    </row>
    <row r="78" spans="1:19" ht="14.25" customHeight="1" x14ac:dyDescent="0.3">
      <c r="A78" s="1" t="s">
        <v>85</v>
      </c>
      <c r="B78" s="2">
        <v>44318</v>
      </c>
      <c r="C78" s="1" t="s">
        <v>8</v>
      </c>
      <c r="D78" s="1" t="s">
        <v>9</v>
      </c>
      <c r="E78" s="2">
        <v>44324</v>
      </c>
      <c r="F78" s="6">
        <v>6</v>
      </c>
      <c r="G78" s="8">
        <v>1</v>
      </c>
      <c r="H78" s="6"/>
      <c r="I78" s="6"/>
      <c r="J78" s="7">
        <v>1</v>
      </c>
      <c r="K78" s="6"/>
      <c r="L78" s="6"/>
      <c r="M78" s="6">
        <f t="shared" si="1"/>
        <v>0</v>
      </c>
      <c r="N78" s="6"/>
      <c r="O78" s="6"/>
      <c r="P78" s="2"/>
      <c r="R78" t="str">
        <v>IDPK2603</v>
      </c>
      <c r="S78">
        <v>1</v>
      </c>
    </row>
    <row r="79" spans="1:19" ht="14.25" customHeight="1" x14ac:dyDescent="0.3">
      <c r="A79" s="1" t="s">
        <v>86</v>
      </c>
      <c r="B79" s="2">
        <v>44326</v>
      </c>
      <c r="C79" s="1" t="s">
        <v>8</v>
      </c>
      <c r="D79" s="1" t="s">
        <v>9</v>
      </c>
      <c r="E79" s="2">
        <v>44334</v>
      </c>
      <c r="F79" s="6">
        <v>8</v>
      </c>
      <c r="G79" s="8">
        <v>1</v>
      </c>
      <c r="H79" s="6"/>
      <c r="I79" s="6"/>
      <c r="J79" s="7">
        <v>1</v>
      </c>
      <c r="K79" s="6"/>
      <c r="L79" s="6"/>
      <c r="M79" s="6">
        <f t="shared" si="1"/>
        <v>0</v>
      </c>
      <c r="N79" s="6"/>
      <c r="O79" s="6"/>
      <c r="P79" s="2"/>
      <c r="R79" t="str">
        <v>IDPK4397</v>
      </c>
      <c r="S79">
        <v>1</v>
      </c>
    </row>
    <row r="80" spans="1:19" ht="14.25" customHeight="1" x14ac:dyDescent="0.3">
      <c r="A80" s="1" t="s">
        <v>87</v>
      </c>
      <c r="B80" s="2">
        <v>44328</v>
      </c>
      <c r="C80" s="1" t="s">
        <v>8</v>
      </c>
      <c r="D80" s="1" t="s">
        <v>9</v>
      </c>
      <c r="E80" s="2">
        <v>44331</v>
      </c>
      <c r="F80" s="6">
        <v>3</v>
      </c>
      <c r="G80" s="8">
        <v>1</v>
      </c>
      <c r="H80" s="6"/>
      <c r="I80" s="6"/>
      <c r="J80" s="7">
        <v>1</v>
      </c>
      <c r="K80" s="6"/>
      <c r="L80" s="6"/>
      <c r="M80" s="6">
        <f t="shared" si="1"/>
        <v>0</v>
      </c>
      <c r="N80" s="6"/>
      <c r="O80" s="6"/>
      <c r="P80" s="2"/>
      <c r="R80" t="str">
        <v>IDPK3259</v>
      </c>
      <c r="S80">
        <v>1</v>
      </c>
    </row>
    <row r="81" spans="1:19" ht="14.25" customHeight="1" x14ac:dyDescent="0.3">
      <c r="A81" s="1" t="s">
        <v>88</v>
      </c>
      <c r="B81" s="2">
        <v>44329</v>
      </c>
      <c r="C81" s="1" t="s">
        <v>8</v>
      </c>
      <c r="D81" s="1" t="s">
        <v>9</v>
      </c>
      <c r="E81" s="2">
        <v>44335</v>
      </c>
      <c r="F81" s="6">
        <v>6</v>
      </c>
      <c r="G81" s="8">
        <v>1</v>
      </c>
      <c r="H81" s="6"/>
      <c r="I81" s="6"/>
      <c r="J81" s="7">
        <v>1</v>
      </c>
      <c r="K81" s="6"/>
      <c r="L81" s="6"/>
      <c r="M81" s="6">
        <f t="shared" si="1"/>
        <v>0</v>
      </c>
      <c r="N81" s="6"/>
      <c r="O81" s="6"/>
      <c r="P81" s="2"/>
      <c r="R81" t="str">
        <v>IDPK3895</v>
      </c>
      <c r="S81">
        <v>1</v>
      </c>
    </row>
    <row r="82" spans="1:19" ht="14.25" customHeight="1" x14ac:dyDescent="0.3">
      <c r="A82" s="1" t="s">
        <v>89</v>
      </c>
      <c r="B82" s="2">
        <v>44330</v>
      </c>
      <c r="C82" s="1" t="s">
        <v>5</v>
      </c>
      <c r="D82" s="1" t="s">
        <v>9</v>
      </c>
      <c r="E82" s="2">
        <v>44333</v>
      </c>
      <c r="F82" s="6">
        <v>3</v>
      </c>
      <c r="G82" s="8">
        <v>1</v>
      </c>
      <c r="H82" s="6"/>
      <c r="I82" s="6"/>
      <c r="J82" s="7"/>
      <c r="K82" s="6"/>
      <c r="L82" s="7">
        <v>1</v>
      </c>
      <c r="M82" s="6">
        <f t="shared" si="1"/>
        <v>1</v>
      </c>
      <c r="N82" s="6"/>
      <c r="O82" s="6"/>
      <c r="P82" s="2"/>
      <c r="R82" t="str">
        <v>IDPK3813</v>
      </c>
      <c r="S82">
        <v>1</v>
      </c>
    </row>
    <row r="83" spans="1:19" ht="14.25" customHeight="1" x14ac:dyDescent="0.3">
      <c r="A83" s="1" t="s">
        <v>90</v>
      </c>
      <c r="B83" s="2">
        <v>44331</v>
      </c>
      <c r="C83" s="1" t="s">
        <v>5</v>
      </c>
      <c r="D83" s="1" t="s">
        <v>9</v>
      </c>
      <c r="E83" s="2">
        <v>44337</v>
      </c>
      <c r="F83" s="6">
        <v>6</v>
      </c>
      <c r="G83" s="8">
        <v>1</v>
      </c>
      <c r="H83" s="6"/>
      <c r="I83" s="6"/>
      <c r="J83" s="7"/>
      <c r="K83" s="6"/>
      <c r="L83" s="7">
        <v>1</v>
      </c>
      <c r="M83" s="6">
        <f t="shared" si="1"/>
        <v>1</v>
      </c>
      <c r="N83" s="6"/>
      <c r="O83" s="6"/>
      <c r="P83" s="2"/>
      <c r="R83" t="str">
        <v>IDPK2963</v>
      </c>
      <c r="S83">
        <v>1</v>
      </c>
    </row>
    <row r="84" spans="1:19" ht="14.25" customHeight="1" x14ac:dyDescent="0.3">
      <c r="A84" s="1" t="s">
        <v>91</v>
      </c>
      <c r="B84" s="2">
        <v>44333</v>
      </c>
      <c r="C84" s="1" t="s">
        <v>11</v>
      </c>
      <c r="D84" s="1" t="s">
        <v>9</v>
      </c>
      <c r="E84" s="2">
        <v>44341</v>
      </c>
      <c r="F84" s="6">
        <v>8</v>
      </c>
      <c r="G84" s="8">
        <v>1</v>
      </c>
      <c r="H84" s="6"/>
      <c r="I84" s="6"/>
      <c r="J84" s="7"/>
      <c r="K84" s="7">
        <v>1</v>
      </c>
      <c r="L84" s="6"/>
      <c r="M84" s="6">
        <f t="shared" si="1"/>
        <v>1</v>
      </c>
      <c r="N84" s="6"/>
      <c r="O84" s="6"/>
      <c r="P84" s="2"/>
      <c r="R84" t="str">
        <v>IDPK4117</v>
      </c>
      <c r="S84">
        <v>1</v>
      </c>
    </row>
    <row r="85" spans="1:19" ht="14.25" customHeight="1" x14ac:dyDescent="0.3">
      <c r="A85" s="1" t="s">
        <v>92</v>
      </c>
      <c r="B85" s="2">
        <v>44342</v>
      </c>
      <c r="C85" s="1" t="s">
        <v>11</v>
      </c>
      <c r="D85" s="1" t="s">
        <v>9</v>
      </c>
      <c r="E85" s="2">
        <v>44346</v>
      </c>
      <c r="F85" s="6">
        <v>4</v>
      </c>
      <c r="G85" s="8">
        <v>1</v>
      </c>
      <c r="H85" s="6"/>
      <c r="I85" s="6"/>
      <c r="J85" s="7"/>
      <c r="K85" s="7">
        <v>1</v>
      </c>
      <c r="L85" s="6"/>
      <c r="M85" s="6">
        <f t="shared" si="1"/>
        <v>1</v>
      </c>
      <c r="N85" s="6"/>
      <c r="O85" s="6"/>
      <c r="P85" s="2"/>
      <c r="R85" t="str">
        <v>IDPK4567</v>
      </c>
      <c r="S85">
        <v>1</v>
      </c>
    </row>
    <row r="86" spans="1:19" ht="14.25" customHeight="1" x14ac:dyDescent="0.3">
      <c r="A86" s="1" t="s">
        <v>93</v>
      </c>
      <c r="B86" s="2">
        <v>44342</v>
      </c>
      <c r="C86" s="1" t="s">
        <v>8</v>
      </c>
      <c r="D86" s="1" t="s">
        <v>9</v>
      </c>
      <c r="E86" s="2">
        <v>44346</v>
      </c>
      <c r="F86" s="6">
        <v>4</v>
      </c>
      <c r="G86" s="8">
        <v>1</v>
      </c>
      <c r="H86" s="6"/>
      <c r="I86" s="6"/>
      <c r="J86" s="7">
        <v>1</v>
      </c>
      <c r="K86" s="6"/>
      <c r="L86" s="6"/>
      <c r="M86" s="6">
        <f t="shared" si="1"/>
        <v>0</v>
      </c>
      <c r="N86" s="6"/>
      <c r="O86" s="6"/>
      <c r="P86" s="2"/>
      <c r="R86" t="str">
        <v>IDPK2900</v>
      </c>
      <c r="S86">
        <v>1</v>
      </c>
    </row>
    <row r="87" spans="1:19" ht="14.25" customHeight="1" x14ac:dyDescent="0.3">
      <c r="A87" s="1" t="s">
        <v>94</v>
      </c>
      <c r="B87" s="2">
        <v>44348</v>
      </c>
      <c r="C87" s="1" t="s">
        <v>8</v>
      </c>
      <c r="D87" s="1" t="s">
        <v>6</v>
      </c>
      <c r="E87" s="2">
        <v>44353</v>
      </c>
      <c r="F87" s="6">
        <v>5</v>
      </c>
      <c r="G87" s="8"/>
      <c r="H87" s="6"/>
      <c r="I87" s="7">
        <v>1</v>
      </c>
      <c r="J87" s="7">
        <v>1</v>
      </c>
      <c r="K87" s="6"/>
      <c r="L87" s="6"/>
      <c r="M87" s="6">
        <f t="shared" si="1"/>
        <v>0</v>
      </c>
      <c r="N87" s="6"/>
      <c r="O87" s="6"/>
      <c r="P87" s="2"/>
      <c r="R87" t="str">
        <v>IDPK2776</v>
      </c>
      <c r="S87">
        <v>1</v>
      </c>
    </row>
    <row r="88" spans="1:19" ht="14.25" customHeight="1" x14ac:dyDescent="0.3">
      <c r="A88" s="1" t="s">
        <v>95</v>
      </c>
      <c r="B88" s="2">
        <v>44348</v>
      </c>
      <c r="C88" s="1" t="s">
        <v>5</v>
      </c>
      <c r="D88" s="1" t="s">
        <v>9</v>
      </c>
      <c r="E88" s="2">
        <v>44357</v>
      </c>
      <c r="F88" s="6">
        <v>9</v>
      </c>
      <c r="G88" s="8">
        <v>1</v>
      </c>
      <c r="H88" s="6"/>
      <c r="I88" s="6"/>
      <c r="J88" s="7"/>
      <c r="K88" s="6"/>
      <c r="L88" s="7">
        <v>1</v>
      </c>
      <c r="M88" s="6">
        <f t="shared" si="1"/>
        <v>1</v>
      </c>
      <c r="N88" s="6"/>
      <c r="O88" s="6"/>
      <c r="P88" s="2"/>
      <c r="R88" t="str">
        <v>IDPK2755</v>
      </c>
      <c r="S88">
        <v>1</v>
      </c>
    </row>
    <row r="89" spans="1:19" ht="14.25" customHeight="1" x14ac:dyDescent="0.3">
      <c r="A89" s="1" t="s">
        <v>96</v>
      </c>
      <c r="B89" s="2">
        <v>44350</v>
      </c>
      <c r="C89" s="1" t="s">
        <v>8</v>
      </c>
      <c r="D89" s="1" t="s">
        <v>9</v>
      </c>
      <c r="E89" s="2">
        <v>44353</v>
      </c>
      <c r="F89" s="6">
        <v>3</v>
      </c>
      <c r="G89" s="8">
        <v>1</v>
      </c>
      <c r="H89" s="6"/>
      <c r="I89" s="6"/>
      <c r="J89" s="7">
        <v>1</v>
      </c>
      <c r="K89" s="6"/>
      <c r="L89" s="6"/>
      <c r="M89" s="6">
        <f t="shared" si="1"/>
        <v>0</v>
      </c>
      <c r="N89" s="6"/>
      <c r="O89" s="6"/>
      <c r="P89" s="2"/>
      <c r="R89" t="str">
        <v>IDPK3054</v>
      </c>
      <c r="S89">
        <v>1</v>
      </c>
    </row>
    <row r="90" spans="1:19" ht="14.25" customHeight="1" x14ac:dyDescent="0.3">
      <c r="A90" s="1" t="s">
        <v>97</v>
      </c>
      <c r="B90" s="2">
        <v>44350</v>
      </c>
      <c r="C90" s="1" t="s">
        <v>8</v>
      </c>
      <c r="D90" s="1" t="s">
        <v>9</v>
      </c>
      <c r="E90" s="2">
        <v>44357</v>
      </c>
      <c r="F90" s="6">
        <v>7</v>
      </c>
      <c r="G90" s="8">
        <v>1</v>
      </c>
      <c r="H90" s="6"/>
      <c r="I90" s="6"/>
      <c r="J90" s="7">
        <v>1</v>
      </c>
      <c r="K90" s="6"/>
      <c r="L90" s="6"/>
      <c r="M90" s="6">
        <f t="shared" si="1"/>
        <v>0</v>
      </c>
      <c r="N90" s="6"/>
      <c r="O90" s="6"/>
      <c r="P90" s="2"/>
      <c r="R90" t="str">
        <v>IDPK3617</v>
      </c>
      <c r="S90">
        <v>2</v>
      </c>
    </row>
    <row r="91" spans="1:19" ht="14.25" customHeight="1" x14ac:dyDescent="0.3">
      <c r="A91" s="1" t="s">
        <v>98</v>
      </c>
      <c r="B91" s="2">
        <v>44352</v>
      </c>
      <c r="C91" s="1" t="s">
        <v>5</v>
      </c>
      <c r="D91" s="1" t="s">
        <v>9</v>
      </c>
      <c r="E91" s="2">
        <v>44358</v>
      </c>
      <c r="F91" s="6">
        <v>6</v>
      </c>
      <c r="G91" s="8">
        <v>1</v>
      </c>
      <c r="H91" s="6"/>
      <c r="I91" s="6"/>
      <c r="J91" s="7"/>
      <c r="K91" s="6"/>
      <c r="L91" s="7">
        <v>1</v>
      </c>
      <c r="M91" s="6">
        <f t="shared" si="1"/>
        <v>1</v>
      </c>
      <c r="N91" s="6"/>
      <c r="O91" s="6"/>
      <c r="P91" s="2"/>
      <c r="R91" t="str">
        <v>IDPK3176</v>
      </c>
      <c r="S91">
        <v>1</v>
      </c>
    </row>
    <row r="92" spans="1:19" ht="14.25" customHeight="1" x14ac:dyDescent="0.3">
      <c r="A92" s="1" t="s">
        <v>98</v>
      </c>
      <c r="B92" s="2">
        <v>44355</v>
      </c>
      <c r="C92" s="1" t="s">
        <v>8</v>
      </c>
      <c r="D92" s="1" t="s">
        <v>9</v>
      </c>
      <c r="E92" s="2">
        <v>44359</v>
      </c>
      <c r="F92" s="6">
        <v>4</v>
      </c>
      <c r="G92" s="8">
        <v>1</v>
      </c>
      <c r="H92" s="6"/>
      <c r="I92" s="6"/>
      <c r="J92" s="7">
        <v>1</v>
      </c>
      <c r="K92" s="6"/>
      <c r="L92" s="6"/>
      <c r="M92" s="6">
        <f t="shared" si="1"/>
        <v>0</v>
      </c>
      <c r="N92" s="6"/>
      <c r="O92" s="6"/>
      <c r="P92" s="2"/>
      <c r="R92" t="str">
        <v>IDPK4094</v>
      </c>
      <c r="S92">
        <v>1</v>
      </c>
    </row>
    <row r="93" spans="1:19" ht="14.25" customHeight="1" x14ac:dyDescent="0.3">
      <c r="A93" s="1" t="s">
        <v>99</v>
      </c>
      <c r="B93" s="2">
        <v>44358</v>
      </c>
      <c r="C93" s="1" t="s">
        <v>11</v>
      </c>
      <c r="D93" s="1" t="s">
        <v>9</v>
      </c>
      <c r="E93" s="2">
        <v>44361</v>
      </c>
      <c r="F93" s="6">
        <v>3</v>
      </c>
      <c r="G93" s="8">
        <v>1</v>
      </c>
      <c r="H93" s="6"/>
      <c r="I93" s="6"/>
      <c r="J93" s="7"/>
      <c r="K93" s="7">
        <v>1</v>
      </c>
      <c r="L93" s="6"/>
      <c r="M93" s="6">
        <f t="shared" si="1"/>
        <v>1</v>
      </c>
      <c r="N93" s="6"/>
      <c r="O93" s="6"/>
      <c r="P93" s="2"/>
      <c r="R93" t="str">
        <v>IDPK3908</v>
      </c>
      <c r="S93">
        <v>1</v>
      </c>
    </row>
    <row r="94" spans="1:19" ht="14.25" customHeight="1" x14ac:dyDescent="0.3">
      <c r="A94" s="1" t="s">
        <v>100</v>
      </c>
      <c r="B94" s="2">
        <v>44360</v>
      </c>
      <c r="C94" s="1" t="s">
        <v>8</v>
      </c>
      <c r="D94" s="1" t="s">
        <v>9</v>
      </c>
      <c r="E94" s="2">
        <v>44366</v>
      </c>
      <c r="F94" s="6">
        <v>6</v>
      </c>
      <c r="G94" s="8">
        <v>1</v>
      </c>
      <c r="H94" s="6"/>
      <c r="I94" s="6"/>
      <c r="J94" s="7">
        <v>1</v>
      </c>
      <c r="K94" s="6"/>
      <c r="L94" s="6"/>
      <c r="M94" s="6">
        <f t="shared" si="1"/>
        <v>0</v>
      </c>
      <c r="N94" s="6"/>
      <c r="O94" s="6"/>
      <c r="P94" s="2"/>
      <c r="R94" t="str">
        <v>IDPK3119</v>
      </c>
      <c r="S94">
        <v>2</v>
      </c>
    </row>
    <row r="95" spans="1:19" ht="14.25" customHeight="1" x14ac:dyDescent="0.3">
      <c r="A95" s="1" t="s">
        <v>101</v>
      </c>
      <c r="B95" s="2">
        <v>44362</v>
      </c>
      <c r="C95" s="1" t="s">
        <v>11</v>
      </c>
      <c r="D95" s="1" t="s">
        <v>9</v>
      </c>
      <c r="E95" s="2">
        <v>44365</v>
      </c>
      <c r="F95" s="6">
        <v>3</v>
      </c>
      <c r="G95" s="8">
        <v>1</v>
      </c>
      <c r="H95" s="6"/>
      <c r="I95" s="6"/>
      <c r="J95" s="7"/>
      <c r="K95" s="7">
        <v>1</v>
      </c>
      <c r="L95" s="6"/>
      <c r="M95" s="6">
        <f t="shared" si="1"/>
        <v>1</v>
      </c>
      <c r="N95" s="6"/>
      <c r="O95" s="6"/>
      <c r="P95" s="2"/>
      <c r="R95" t="str">
        <v>IDPK3991</v>
      </c>
      <c r="S95">
        <v>1</v>
      </c>
    </row>
    <row r="96" spans="1:19" ht="14.25" customHeight="1" x14ac:dyDescent="0.3">
      <c r="A96" s="1" t="s">
        <v>102</v>
      </c>
      <c r="B96" s="2">
        <v>44364</v>
      </c>
      <c r="C96" s="1" t="s">
        <v>5</v>
      </c>
      <c r="D96" s="1" t="s">
        <v>9</v>
      </c>
      <c r="E96" s="2">
        <v>44368</v>
      </c>
      <c r="F96" s="6">
        <v>4</v>
      </c>
      <c r="G96" s="8">
        <v>1</v>
      </c>
      <c r="H96" s="6"/>
      <c r="I96" s="6"/>
      <c r="J96" s="7"/>
      <c r="K96" s="6"/>
      <c r="L96" s="7">
        <v>1</v>
      </c>
      <c r="M96" s="6">
        <f t="shared" si="1"/>
        <v>1</v>
      </c>
      <c r="N96" s="6"/>
      <c r="O96" s="6"/>
      <c r="P96" s="2"/>
      <c r="R96" t="str">
        <v>IDPK2783</v>
      </c>
      <c r="S96">
        <v>1</v>
      </c>
    </row>
    <row r="97" spans="1:19" ht="14.25" customHeight="1" x14ac:dyDescent="0.3">
      <c r="A97" s="1" t="s">
        <v>40</v>
      </c>
      <c r="B97" s="2">
        <v>44366</v>
      </c>
      <c r="C97" s="1" t="s">
        <v>5</v>
      </c>
      <c r="D97" s="1" t="s">
        <v>9</v>
      </c>
      <c r="E97" s="2">
        <v>44376</v>
      </c>
      <c r="F97" s="6">
        <v>10</v>
      </c>
      <c r="G97" s="8">
        <v>1</v>
      </c>
      <c r="H97" s="6"/>
      <c r="I97" s="6"/>
      <c r="J97" s="7"/>
      <c r="K97" s="6"/>
      <c r="L97" s="7">
        <v>1</v>
      </c>
      <c r="M97" s="6">
        <f t="shared" si="1"/>
        <v>1</v>
      </c>
      <c r="N97" s="6"/>
      <c r="O97" s="6"/>
      <c r="P97" s="2"/>
      <c r="R97" t="str">
        <v>IDPK4111</v>
      </c>
      <c r="S97">
        <v>1</v>
      </c>
    </row>
    <row r="98" spans="1:19" ht="14.25" customHeight="1" x14ac:dyDescent="0.3">
      <c r="A98" s="1" t="s">
        <v>103</v>
      </c>
      <c r="B98" s="2">
        <v>44370</v>
      </c>
      <c r="C98" s="1" t="s">
        <v>8</v>
      </c>
      <c r="D98" s="1" t="s">
        <v>9</v>
      </c>
      <c r="E98" s="2">
        <v>44376</v>
      </c>
      <c r="F98" s="6">
        <v>6</v>
      </c>
      <c r="G98" s="8">
        <v>1</v>
      </c>
      <c r="H98" s="6"/>
      <c r="I98" s="6"/>
      <c r="J98" s="7">
        <v>1</v>
      </c>
      <c r="K98" s="6"/>
      <c r="L98" s="6"/>
      <c r="M98" s="6">
        <f t="shared" si="1"/>
        <v>0</v>
      </c>
      <c r="N98" s="6"/>
      <c r="O98" s="6"/>
      <c r="P98" s="2"/>
      <c r="R98" t="str">
        <v>IDPK3086</v>
      </c>
      <c r="S98">
        <v>2</v>
      </c>
    </row>
    <row r="99" spans="1:19" ht="14.25" customHeight="1" x14ac:dyDescent="0.3">
      <c r="A99" s="1" t="s">
        <v>104</v>
      </c>
      <c r="B99" s="2">
        <v>44371</v>
      </c>
      <c r="C99" s="1" t="s">
        <v>11</v>
      </c>
      <c r="D99" s="1" t="s">
        <v>9</v>
      </c>
      <c r="E99" s="2">
        <v>44374</v>
      </c>
      <c r="F99" s="6">
        <v>3</v>
      </c>
      <c r="G99" s="8">
        <v>1</v>
      </c>
      <c r="H99" s="6"/>
      <c r="I99" s="6"/>
      <c r="J99" s="7"/>
      <c r="K99" s="7">
        <v>1</v>
      </c>
      <c r="L99" s="6"/>
      <c r="M99" s="6">
        <f t="shared" si="1"/>
        <v>1</v>
      </c>
      <c r="N99" s="6"/>
      <c r="O99" s="6"/>
      <c r="P99" s="2"/>
      <c r="R99" t="str">
        <v>IDPK3202</v>
      </c>
      <c r="S99">
        <v>1</v>
      </c>
    </row>
    <row r="100" spans="1:19" ht="14.25" customHeight="1" x14ac:dyDescent="0.3">
      <c r="A100" s="1" t="s">
        <v>105</v>
      </c>
      <c r="B100" s="2">
        <v>44372</v>
      </c>
      <c r="C100" s="1" t="s">
        <v>8</v>
      </c>
      <c r="D100" s="1" t="s">
        <v>9</v>
      </c>
      <c r="E100" s="2">
        <v>44375</v>
      </c>
      <c r="F100" s="6">
        <v>3</v>
      </c>
      <c r="G100" s="8">
        <v>1</v>
      </c>
      <c r="H100" s="6"/>
      <c r="I100" s="6"/>
      <c r="J100" s="7">
        <v>1</v>
      </c>
      <c r="K100" s="6"/>
      <c r="L100" s="6"/>
      <c r="M100" s="6">
        <f t="shared" si="1"/>
        <v>0</v>
      </c>
      <c r="N100" s="6"/>
      <c r="O100" s="6"/>
      <c r="P100" s="2"/>
      <c r="R100" t="str">
        <v>IDPK4284</v>
      </c>
      <c r="S100">
        <v>1</v>
      </c>
    </row>
    <row r="101" spans="1:19" ht="14.25" customHeight="1" x14ac:dyDescent="0.3">
      <c r="A101" s="1" t="s">
        <v>17</v>
      </c>
      <c r="B101" s="2">
        <v>44375</v>
      </c>
      <c r="C101" s="1" t="s">
        <v>11</v>
      </c>
      <c r="D101" s="1" t="s">
        <v>9</v>
      </c>
      <c r="E101" s="2">
        <v>44385</v>
      </c>
      <c r="F101" s="6">
        <v>10</v>
      </c>
      <c r="G101" s="8">
        <v>1</v>
      </c>
      <c r="H101" s="6"/>
      <c r="I101" s="6"/>
      <c r="J101" s="7"/>
      <c r="K101" s="7">
        <v>1</v>
      </c>
      <c r="L101" s="6"/>
      <c r="M101" s="6">
        <f t="shared" si="1"/>
        <v>1</v>
      </c>
      <c r="N101" s="6"/>
      <c r="O101" s="6"/>
      <c r="P101" s="2"/>
      <c r="R101" t="str">
        <v>IDPK2787</v>
      </c>
      <c r="S101">
        <v>1</v>
      </c>
    </row>
    <row r="102" spans="1:19" ht="14.25" customHeight="1" x14ac:dyDescent="0.3">
      <c r="A102" s="1" t="s">
        <v>106</v>
      </c>
      <c r="B102" s="2">
        <v>44381</v>
      </c>
      <c r="C102" s="1" t="s">
        <v>11</v>
      </c>
      <c r="D102" s="1" t="s">
        <v>9</v>
      </c>
      <c r="E102" s="2">
        <v>44386</v>
      </c>
      <c r="F102" s="6">
        <v>5</v>
      </c>
      <c r="G102" s="8">
        <v>1</v>
      </c>
      <c r="H102" s="6"/>
      <c r="I102" s="6"/>
      <c r="J102" s="7"/>
      <c r="K102" s="7">
        <v>1</v>
      </c>
      <c r="L102" s="6"/>
      <c r="M102" s="6">
        <f t="shared" si="1"/>
        <v>1</v>
      </c>
      <c r="N102" s="6"/>
      <c r="O102" s="6"/>
      <c r="P102" s="2"/>
      <c r="R102" t="str">
        <v>IDPK3127</v>
      </c>
      <c r="S102">
        <v>1</v>
      </c>
    </row>
    <row r="103" spans="1:19" ht="14.25" customHeight="1" x14ac:dyDescent="0.3">
      <c r="A103" s="1" t="s">
        <v>107</v>
      </c>
      <c r="B103" s="2">
        <v>44382</v>
      </c>
      <c r="C103" s="1" t="s">
        <v>8</v>
      </c>
      <c r="D103" s="1" t="s">
        <v>9</v>
      </c>
      <c r="E103" s="2">
        <v>44391</v>
      </c>
      <c r="F103" s="6">
        <v>9</v>
      </c>
      <c r="G103" s="8">
        <v>1</v>
      </c>
      <c r="H103" s="6"/>
      <c r="I103" s="6"/>
      <c r="J103" s="7">
        <v>1</v>
      </c>
      <c r="K103" s="6"/>
      <c r="L103" s="6"/>
      <c r="M103" s="6">
        <f t="shared" si="1"/>
        <v>0</v>
      </c>
      <c r="N103" s="6"/>
      <c r="O103" s="6"/>
      <c r="P103" s="2"/>
      <c r="R103" t="str">
        <v>IDPK4423</v>
      </c>
      <c r="S103">
        <v>1</v>
      </c>
    </row>
    <row r="104" spans="1:19" ht="14.25" customHeight="1" x14ac:dyDescent="0.3">
      <c r="A104" s="1" t="s">
        <v>108</v>
      </c>
      <c r="B104" s="2">
        <v>44384</v>
      </c>
      <c r="C104" s="1" t="s">
        <v>8</v>
      </c>
      <c r="D104" s="1" t="s">
        <v>6</v>
      </c>
      <c r="E104" s="2">
        <v>44387</v>
      </c>
      <c r="F104" s="6">
        <v>3</v>
      </c>
      <c r="G104" s="8"/>
      <c r="H104" s="6"/>
      <c r="I104" s="7">
        <v>1</v>
      </c>
      <c r="J104" s="7">
        <v>1</v>
      </c>
      <c r="K104" s="6"/>
      <c r="L104" s="6"/>
      <c r="M104" s="6">
        <f t="shared" si="1"/>
        <v>0</v>
      </c>
      <c r="N104" s="6"/>
      <c r="O104" s="6"/>
      <c r="P104" s="2"/>
      <c r="R104" t="str">
        <v>IDPK4618</v>
      </c>
      <c r="S104">
        <v>1</v>
      </c>
    </row>
    <row r="105" spans="1:19" ht="14.25" customHeight="1" x14ac:dyDescent="0.3">
      <c r="A105" s="1" t="s">
        <v>109</v>
      </c>
      <c r="B105" s="2">
        <v>44385</v>
      </c>
      <c r="C105" s="1" t="s">
        <v>11</v>
      </c>
      <c r="D105" s="1" t="s">
        <v>9</v>
      </c>
      <c r="E105" s="2">
        <v>44392</v>
      </c>
      <c r="F105" s="6">
        <v>7</v>
      </c>
      <c r="G105" s="8">
        <v>1</v>
      </c>
      <c r="H105" s="6"/>
      <c r="I105" s="6"/>
      <c r="J105" s="7"/>
      <c r="K105" s="7">
        <v>1</v>
      </c>
      <c r="L105" s="6"/>
      <c r="M105" s="6">
        <f t="shared" si="1"/>
        <v>1</v>
      </c>
      <c r="N105" s="6"/>
      <c r="O105" s="6"/>
      <c r="P105" s="2"/>
      <c r="R105" t="str">
        <v>IDPK3084</v>
      </c>
      <c r="S105">
        <v>1</v>
      </c>
    </row>
    <row r="106" spans="1:19" ht="14.25" customHeight="1" x14ac:dyDescent="0.3">
      <c r="A106" s="1" t="s">
        <v>110</v>
      </c>
      <c r="B106" s="2">
        <v>44385</v>
      </c>
      <c r="C106" s="1" t="s">
        <v>8</v>
      </c>
      <c r="D106" s="1" t="s">
        <v>9</v>
      </c>
      <c r="E106" s="2">
        <v>44392</v>
      </c>
      <c r="F106" s="6">
        <v>7</v>
      </c>
      <c r="G106" s="8">
        <v>1</v>
      </c>
      <c r="H106" s="6"/>
      <c r="I106" s="6"/>
      <c r="J106" s="7">
        <v>1</v>
      </c>
      <c r="K106" s="6"/>
      <c r="L106" s="6"/>
      <c r="M106" s="6">
        <f t="shared" si="1"/>
        <v>0</v>
      </c>
      <c r="N106" s="6"/>
      <c r="O106" s="6"/>
      <c r="P106" s="2"/>
      <c r="R106" t="str">
        <v>IDPK3889</v>
      </c>
      <c r="S106">
        <v>1</v>
      </c>
    </row>
    <row r="107" spans="1:19" ht="14.25" customHeight="1" x14ac:dyDescent="0.3">
      <c r="A107" s="1" t="s">
        <v>111</v>
      </c>
      <c r="B107" s="2">
        <v>44388</v>
      </c>
      <c r="C107" s="1" t="s">
        <v>11</v>
      </c>
      <c r="D107" s="1" t="s">
        <v>9</v>
      </c>
      <c r="E107" s="2">
        <v>44398</v>
      </c>
      <c r="F107" s="6">
        <v>10</v>
      </c>
      <c r="G107" s="8">
        <v>1</v>
      </c>
      <c r="H107" s="6"/>
      <c r="I107" s="6"/>
      <c r="J107" s="7"/>
      <c r="K107" s="7">
        <v>1</v>
      </c>
      <c r="L107" s="6"/>
      <c r="M107" s="6">
        <f t="shared" si="1"/>
        <v>1</v>
      </c>
      <c r="N107" s="6"/>
      <c r="O107" s="6"/>
      <c r="P107" s="2"/>
      <c r="R107" t="str">
        <v>IDPK3744</v>
      </c>
      <c r="S107">
        <v>1</v>
      </c>
    </row>
    <row r="108" spans="1:19" ht="14.25" customHeight="1" x14ac:dyDescent="0.3">
      <c r="A108" s="1" t="s">
        <v>112</v>
      </c>
      <c r="B108" s="2">
        <v>44388</v>
      </c>
      <c r="C108" s="1" t="s">
        <v>8</v>
      </c>
      <c r="D108" s="1" t="s">
        <v>9</v>
      </c>
      <c r="E108" s="2">
        <v>44397</v>
      </c>
      <c r="F108" s="6">
        <v>9</v>
      </c>
      <c r="G108" s="8">
        <v>1</v>
      </c>
      <c r="H108" s="6"/>
      <c r="I108" s="6"/>
      <c r="J108" s="7">
        <v>1</v>
      </c>
      <c r="K108" s="6"/>
      <c r="L108" s="6"/>
      <c r="M108" s="6">
        <f t="shared" si="1"/>
        <v>0</v>
      </c>
      <c r="N108" s="6"/>
      <c r="O108" s="6"/>
      <c r="P108" s="2"/>
      <c r="R108" t="str">
        <v>IDPK3284</v>
      </c>
      <c r="S108">
        <v>1</v>
      </c>
    </row>
    <row r="109" spans="1:19" ht="14.25" customHeight="1" x14ac:dyDescent="0.3">
      <c r="A109" s="1" t="s">
        <v>113</v>
      </c>
      <c r="B109" s="2">
        <v>44390</v>
      </c>
      <c r="C109" s="1" t="s">
        <v>8</v>
      </c>
      <c r="D109" s="1" t="s">
        <v>14</v>
      </c>
      <c r="E109" s="2">
        <v>44399</v>
      </c>
      <c r="F109" s="6">
        <v>9</v>
      </c>
      <c r="G109" s="8"/>
      <c r="H109" s="7">
        <v>1</v>
      </c>
      <c r="I109" s="6"/>
      <c r="J109" s="7">
        <v>1</v>
      </c>
      <c r="K109" s="6"/>
      <c r="L109" s="6"/>
      <c r="M109" s="6">
        <f t="shared" si="1"/>
        <v>0</v>
      </c>
      <c r="N109" s="6"/>
      <c r="O109" s="6"/>
      <c r="P109" s="2"/>
      <c r="R109" t="str">
        <v>IDPK4358</v>
      </c>
      <c r="S109">
        <v>2</v>
      </c>
    </row>
    <row r="110" spans="1:19" ht="14.25" customHeight="1" x14ac:dyDescent="0.3">
      <c r="A110" s="1" t="s">
        <v>114</v>
      </c>
      <c r="B110" s="2">
        <v>44392</v>
      </c>
      <c r="C110" s="1" t="s">
        <v>8</v>
      </c>
      <c r="D110" s="1" t="s">
        <v>6</v>
      </c>
      <c r="E110" s="2">
        <v>44398</v>
      </c>
      <c r="F110" s="6">
        <v>6</v>
      </c>
      <c r="G110" s="8"/>
      <c r="H110" s="6"/>
      <c r="I110" s="7">
        <v>1</v>
      </c>
      <c r="J110" s="7">
        <v>1</v>
      </c>
      <c r="K110" s="6"/>
      <c r="L110" s="6"/>
      <c r="M110" s="6">
        <f t="shared" si="1"/>
        <v>0</v>
      </c>
      <c r="N110" s="6"/>
      <c r="O110" s="6"/>
      <c r="P110" s="2"/>
      <c r="R110" t="str">
        <v>IDPK3102</v>
      </c>
      <c r="S110">
        <v>1</v>
      </c>
    </row>
    <row r="111" spans="1:19" ht="14.25" customHeight="1" x14ac:dyDescent="0.3">
      <c r="A111" s="1" t="s">
        <v>115</v>
      </c>
      <c r="B111" s="2">
        <v>44394</v>
      </c>
      <c r="C111" s="1" t="s">
        <v>8</v>
      </c>
      <c r="D111" s="1" t="s">
        <v>9</v>
      </c>
      <c r="E111" s="2">
        <v>44401</v>
      </c>
      <c r="F111" s="6">
        <v>7</v>
      </c>
      <c r="G111" s="8">
        <v>1</v>
      </c>
      <c r="H111" s="6"/>
      <c r="I111" s="6"/>
      <c r="J111" s="7">
        <v>1</v>
      </c>
      <c r="K111" s="6"/>
      <c r="L111" s="6"/>
      <c r="M111" s="6">
        <f t="shared" si="1"/>
        <v>0</v>
      </c>
      <c r="N111" s="6"/>
      <c r="O111" s="6"/>
      <c r="P111" s="2"/>
      <c r="R111" t="str">
        <v>IDPK3883</v>
      </c>
      <c r="S111">
        <v>1</v>
      </c>
    </row>
    <row r="112" spans="1:19" ht="14.25" customHeight="1" x14ac:dyDescent="0.3">
      <c r="A112" s="1" t="s">
        <v>116</v>
      </c>
      <c r="B112" s="2">
        <v>44395</v>
      </c>
      <c r="C112" s="1" t="s">
        <v>8</v>
      </c>
      <c r="D112" s="1" t="s">
        <v>9</v>
      </c>
      <c r="E112" s="2">
        <v>44401</v>
      </c>
      <c r="F112" s="6">
        <v>6</v>
      </c>
      <c r="G112" s="8">
        <v>1</v>
      </c>
      <c r="H112" s="6"/>
      <c r="I112" s="6"/>
      <c r="J112" s="7">
        <v>1</v>
      </c>
      <c r="K112" s="6"/>
      <c r="L112" s="6"/>
      <c r="M112" s="6">
        <f t="shared" si="1"/>
        <v>0</v>
      </c>
      <c r="N112" s="6"/>
      <c r="O112" s="6"/>
      <c r="P112" s="2"/>
      <c r="R112" t="str">
        <v>IDPK2710</v>
      </c>
      <c r="S112">
        <v>1</v>
      </c>
    </row>
    <row r="113" spans="1:19" ht="14.25" customHeight="1" x14ac:dyDescent="0.3">
      <c r="A113" s="1" t="s">
        <v>117</v>
      </c>
      <c r="B113" s="2">
        <v>44396</v>
      </c>
      <c r="C113" s="1" t="s">
        <v>8</v>
      </c>
      <c r="D113" s="1" t="s">
        <v>14</v>
      </c>
      <c r="E113" s="2">
        <v>44401</v>
      </c>
      <c r="F113" s="6">
        <v>5</v>
      </c>
      <c r="G113" s="8"/>
      <c r="H113" s="7">
        <v>1</v>
      </c>
      <c r="I113" s="6"/>
      <c r="J113" s="7">
        <v>1</v>
      </c>
      <c r="K113" s="6"/>
      <c r="L113" s="6"/>
      <c r="M113" s="6">
        <f t="shared" si="1"/>
        <v>0</v>
      </c>
      <c r="N113" s="6"/>
      <c r="O113" s="6"/>
      <c r="P113" s="2"/>
      <c r="R113" t="str">
        <v>IDPK3962</v>
      </c>
      <c r="S113">
        <v>1</v>
      </c>
    </row>
    <row r="114" spans="1:19" ht="14.25" customHeight="1" x14ac:dyDescent="0.3">
      <c r="A114" s="1" t="s">
        <v>118</v>
      </c>
      <c r="B114" s="2">
        <v>44396</v>
      </c>
      <c r="C114" s="1" t="s">
        <v>8</v>
      </c>
      <c r="D114" s="1" t="s">
        <v>9</v>
      </c>
      <c r="E114" s="2">
        <v>44399</v>
      </c>
      <c r="F114" s="6">
        <v>3</v>
      </c>
      <c r="G114" s="8">
        <v>1</v>
      </c>
      <c r="H114" s="6"/>
      <c r="I114" s="6"/>
      <c r="J114" s="7">
        <v>1</v>
      </c>
      <c r="K114" s="6"/>
      <c r="L114" s="6"/>
      <c r="M114" s="6">
        <f t="shared" si="1"/>
        <v>0</v>
      </c>
      <c r="N114" s="6"/>
      <c r="O114" s="6"/>
      <c r="P114" s="2"/>
      <c r="R114" t="str">
        <v>IDPK4218</v>
      </c>
      <c r="S114">
        <v>1</v>
      </c>
    </row>
    <row r="115" spans="1:19" ht="14.25" customHeight="1" x14ac:dyDescent="0.3">
      <c r="A115" s="1" t="s">
        <v>119</v>
      </c>
      <c r="B115" s="2">
        <v>44399</v>
      </c>
      <c r="C115" s="1" t="s">
        <v>8</v>
      </c>
      <c r="D115" s="1" t="s">
        <v>9</v>
      </c>
      <c r="E115" s="2">
        <v>44409</v>
      </c>
      <c r="F115" s="6">
        <v>10</v>
      </c>
      <c r="G115" s="8">
        <v>1</v>
      </c>
      <c r="H115" s="6"/>
      <c r="I115" s="6"/>
      <c r="J115" s="7">
        <v>1</v>
      </c>
      <c r="K115" s="6"/>
      <c r="L115" s="6"/>
      <c r="M115" s="6">
        <f t="shared" si="1"/>
        <v>0</v>
      </c>
      <c r="N115" s="6"/>
      <c r="O115" s="6"/>
      <c r="P115" s="2"/>
      <c r="R115" t="str">
        <v>IDPK2610</v>
      </c>
      <c r="S115">
        <v>1</v>
      </c>
    </row>
    <row r="116" spans="1:19" ht="14.25" customHeight="1" x14ac:dyDescent="0.3">
      <c r="A116" s="1" t="s">
        <v>120</v>
      </c>
      <c r="B116" s="2">
        <v>44402</v>
      </c>
      <c r="C116" s="1" t="s">
        <v>8</v>
      </c>
      <c r="D116" s="1" t="s">
        <v>14</v>
      </c>
      <c r="E116" s="2">
        <v>44407</v>
      </c>
      <c r="F116" s="6">
        <v>5</v>
      </c>
      <c r="G116" s="8"/>
      <c r="H116" s="7">
        <v>1</v>
      </c>
      <c r="I116" s="6"/>
      <c r="J116" s="7">
        <v>1</v>
      </c>
      <c r="K116" s="6"/>
      <c r="L116" s="6"/>
      <c r="M116" s="6">
        <f t="shared" si="1"/>
        <v>0</v>
      </c>
      <c r="N116" s="6"/>
      <c r="O116" s="6"/>
      <c r="P116" s="2"/>
      <c r="R116" t="str">
        <v>IDPK3248</v>
      </c>
      <c r="S116">
        <v>1</v>
      </c>
    </row>
    <row r="117" spans="1:19" ht="14.25" customHeight="1" x14ac:dyDescent="0.3">
      <c r="A117" s="1" t="s">
        <v>121</v>
      </c>
      <c r="B117" s="2">
        <v>44402</v>
      </c>
      <c r="C117" s="1" t="s">
        <v>8</v>
      </c>
      <c r="D117" s="1" t="s">
        <v>14</v>
      </c>
      <c r="E117" s="2">
        <v>44410</v>
      </c>
      <c r="F117" s="6">
        <v>8</v>
      </c>
      <c r="G117" s="8"/>
      <c r="H117" s="7">
        <v>1</v>
      </c>
      <c r="I117" s="6"/>
      <c r="J117" s="7">
        <v>1</v>
      </c>
      <c r="K117" s="6"/>
      <c r="L117" s="6"/>
      <c r="M117" s="6">
        <f t="shared" si="1"/>
        <v>0</v>
      </c>
      <c r="N117" s="6"/>
      <c r="O117" s="6"/>
      <c r="P117" s="2"/>
      <c r="R117" t="str">
        <v>IDPK3933</v>
      </c>
      <c r="S117">
        <v>1</v>
      </c>
    </row>
    <row r="118" spans="1:19" ht="14.25" customHeight="1" x14ac:dyDescent="0.3">
      <c r="A118" s="1" t="s">
        <v>122</v>
      </c>
      <c r="B118" s="2">
        <v>44409</v>
      </c>
      <c r="C118" s="1" t="s">
        <v>8</v>
      </c>
      <c r="D118" s="1" t="s">
        <v>9</v>
      </c>
      <c r="E118" s="2">
        <v>44419</v>
      </c>
      <c r="F118" s="6">
        <v>10</v>
      </c>
      <c r="G118" s="8">
        <v>1</v>
      </c>
      <c r="H118" s="6"/>
      <c r="I118" s="6"/>
      <c r="J118" s="7">
        <v>1</v>
      </c>
      <c r="K118" s="6"/>
      <c r="L118" s="6"/>
      <c r="M118" s="6">
        <f t="shared" si="1"/>
        <v>0</v>
      </c>
      <c r="N118" s="6"/>
      <c r="O118" s="6"/>
      <c r="P118" s="2"/>
      <c r="R118" t="str">
        <v>IDPK4643</v>
      </c>
      <c r="S118">
        <v>1</v>
      </c>
    </row>
    <row r="119" spans="1:19" ht="14.25" customHeight="1" x14ac:dyDescent="0.3">
      <c r="A119" s="1" t="s">
        <v>123</v>
      </c>
      <c r="B119" s="2">
        <v>44410</v>
      </c>
      <c r="C119" s="1" t="s">
        <v>11</v>
      </c>
      <c r="D119" s="1" t="s">
        <v>9</v>
      </c>
      <c r="E119" s="2">
        <v>44419</v>
      </c>
      <c r="F119" s="6">
        <v>9</v>
      </c>
      <c r="G119" s="8">
        <v>1</v>
      </c>
      <c r="H119" s="6"/>
      <c r="I119" s="6"/>
      <c r="J119" s="7"/>
      <c r="K119" s="7">
        <v>1</v>
      </c>
      <c r="L119" s="6"/>
      <c r="M119" s="6">
        <f t="shared" si="1"/>
        <v>1</v>
      </c>
      <c r="N119" s="6"/>
      <c r="O119" s="6"/>
      <c r="P119" s="2"/>
      <c r="R119" t="str">
        <v>IDPK4774</v>
      </c>
      <c r="S119">
        <v>1</v>
      </c>
    </row>
    <row r="120" spans="1:19" ht="14.25" customHeight="1" x14ac:dyDescent="0.3">
      <c r="A120" s="1" t="s">
        <v>124</v>
      </c>
      <c r="B120" s="2">
        <v>44411</v>
      </c>
      <c r="C120" s="1" t="s">
        <v>11</v>
      </c>
      <c r="D120" s="1" t="s">
        <v>9</v>
      </c>
      <c r="E120" s="2">
        <v>44417</v>
      </c>
      <c r="F120" s="6">
        <v>6</v>
      </c>
      <c r="G120" s="8">
        <v>1</v>
      </c>
      <c r="H120" s="6"/>
      <c r="I120" s="6"/>
      <c r="J120" s="7"/>
      <c r="K120" s="7">
        <v>1</v>
      </c>
      <c r="L120" s="6"/>
      <c r="M120" s="6">
        <f t="shared" si="1"/>
        <v>1</v>
      </c>
      <c r="N120" s="6"/>
      <c r="O120" s="6"/>
      <c r="P120" s="2"/>
      <c r="R120" t="str">
        <v>IDPK3498</v>
      </c>
      <c r="S120">
        <v>1</v>
      </c>
    </row>
    <row r="121" spans="1:19" ht="14.25" customHeight="1" x14ac:dyDescent="0.3">
      <c r="A121" s="1" t="s">
        <v>125</v>
      </c>
      <c r="B121" s="2">
        <v>44412</v>
      </c>
      <c r="C121" s="1" t="s">
        <v>8</v>
      </c>
      <c r="D121" s="1" t="s">
        <v>14</v>
      </c>
      <c r="E121" s="2">
        <v>44416</v>
      </c>
      <c r="F121" s="6">
        <v>4</v>
      </c>
      <c r="G121" s="8"/>
      <c r="H121" s="7">
        <v>1</v>
      </c>
      <c r="I121" s="6"/>
      <c r="J121" s="7">
        <v>1</v>
      </c>
      <c r="K121" s="6"/>
      <c r="L121" s="6"/>
      <c r="M121" s="6">
        <f t="shared" si="1"/>
        <v>0</v>
      </c>
      <c r="N121" s="6"/>
      <c r="O121" s="6"/>
      <c r="P121" s="2"/>
      <c r="R121" t="str">
        <v>IDPK3949</v>
      </c>
      <c r="S121">
        <v>1</v>
      </c>
    </row>
    <row r="122" spans="1:19" ht="14.25" customHeight="1" x14ac:dyDescent="0.3">
      <c r="A122" s="1" t="s">
        <v>7</v>
      </c>
      <c r="B122" s="2">
        <v>44413</v>
      </c>
      <c r="C122" s="1" t="s">
        <v>11</v>
      </c>
      <c r="D122" s="1" t="s">
        <v>9</v>
      </c>
      <c r="E122" s="2">
        <v>44419</v>
      </c>
      <c r="F122" s="6">
        <v>6</v>
      </c>
      <c r="G122" s="8">
        <v>1</v>
      </c>
      <c r="H122" s="6"/>
      <c r="I122" s="6"/>
      <c r="J122" s="7"/>
      <c r="K122" s="7">
        <v>1</v>
      </c>
      <c r="L122" s="6"/>
      <c r="M122" s="6">
        <f t="shared" si="1"/>
        <v>1</v>
      </c>
      <c r="N122" s="6"/>
      <c r="O122" s="6"/>
      <c r="P122" s="2"/>
      <c r="R122" t="str">
        <v>IDPK2702</v>
      </c>
      <c r="S122">
        <v>1</v>
      </c>
    </row>
    <row r="123" spans="1:19" ht="14.25" customHeight="1" x14ac:dyDescent="0.3">
      <c r="A123" s="1" t="s">
        <v>106</v>
      </c>
      <c r="B123" s="2">
        <v>44415</v>
      </c>
      <c r="C123" s="1" t="s">
        <v>8</v>
      </c>
      <c r="D123" s="1" t="s">
        <v>9</v>
      </c>
      <c r="E123" s="2">
        <v>44425</v>
      </c>
      <c r="F123" s="6">
        <v>10</v>
      </c>
      <c r="G123" s="8">
        <v>1</v>
      </c>
      <c r="H123" s="6"/>
      <c r="I123" s="6"/>
      <c r="J123" s="7">
        <v>1</v>
      </c>
      <c r="K123" s="6"/>
      <c r="L123" s="6"/>
      <c r="M123" s="6">
        <f t="shared" si="1"/>
        <v>0</v>
      </c>
      <c r="N123" s="6"/>
      <c r="O123" s="6"/>
      <c r="P123" s="2"/>
      <c r="R123" t="str">
        <v>IDPK3463</v>
      </c>
      <c r="S123">
        <v>1</v>
      </c>
    </row>
    <row r="124" spans="1:19" ht="14.25" customHeight="1" x14ac:dyDescent="0.3">
      <c r="A124" s="1" t="s">
        <v>126</v>
      </c>
      <c r="B124" s="2">
        <v>44416</v>
      </c>
      <c r="C124" s="1" t="s">
        <v>11</v>
      </c>
      <c r="D124" s="1" t="s">
        <v>9</v>
      </c>
      <c r="E124" s="2">
        <v>44420</v>
      </c>
      <c r="F124" s="6">
        <v>4</v>
      </c>
      <c r="G124" s="8">
        <v>1</v>
      </c>
      <c r="H124" s="6"/>
      <c r="I124" s="6"/>
      <c r="J124" s="7"/>
      <c r="K124" s="7">
        <v>1</v>
      </c>
      <c r="L124" s="6"/>
      <c r="M124" s="6">
        <f t="shared" si="1"/>
        <v>1</v>
      </c>
      <c r="N124" s="6"/>
      <c r="O124" s="6"/>
      <c r="P124" s="2"/>
      <c r="R124" t="str">
        <v>IDPK4433</v>
      </c>
      <c r="S124">
        <v>1</v>
      </c>
    </row>
    <row r="125" spans="1:19" ht="14.25" customHeight="1" x14ac:dyDescent="0.3">
      <c r="A125" s="1" t="s">
        <v>127</v>
      </c>
      <c r="B125" s="2">
        <v>44416</v>
      </c>
      <c r="C125" s="1" t="s">
        <v>11</v>
      </c>
      <c r="D125" s="1" t="s">
        <v>9</v>
      </c>
      <c r="E125" s="2">
        <v>44425</v>
      </c>
      <c r="F125" s="6">
        <v>9</v>
      </c>
      <c r="G125" s="8">
        <v>1</v>
      </c>
      <c r="H125" s="6"/>
      <c r="I125" s="6"/>
      <c r="J125" s="7"/>
      <c r="K125" s="7">
        <v>1</v>
      </c>
      <c r="L125" s="6"/>
      <c r="M125" s="6">
        <f t="shared" si="1"/>
        <v>1</v>
      </c>
      <c r="N125" s="6"/>
      <c r="O125" s="6"/>
      <c r="P125" s="2"/>
      <c r="R125" t="str">
        <v>IDPK2659</v>
      </c>
      <c r="S125">
        <v>1</v>
      </c>
    </row>
    <row r="126" spans="1:19" ht="14.25" customHeight="1" x14ac:dyDescent="0.3">
      <c r="A126" s="1" t="s">
        <v>128</v>
      </c>
      <c r="B126" s="2">
        <v>44417</v>
      </c>
      <c r="C126" s="1" t="s">
        <v>8</v>
      </c>
      <c r="D126" s="1" t="s">
        <v>9</v>
      </c>
      <c r="E126" s="2">
        <v>44425</v>
      </c>
      <c r="F126" s="6">
        <v>8</v>
      </c>
      <c r="G126" s="8">
        <v>1</v>
      </c>
      <c r="H126" s="6"/>
      <c r="I126" s="6"/>
      <c r="J126" s="7">
        <v>1</v>
      </c>
      <c r="K126" s="6"/>
      <c r="L126" s="6"/>
      <c r="M126" s="6">
        <f t="shared" si="1"/>
        <v>0</v>
      </c>
      <c r="N126" s="6"/>
      <c r="O126" s="6"/>
      <c r="P126" s="2"/>
      <c r="R126" t="str">
        <v>IDPK3543</v>
      </c>
      <c r="S126">
        <v>1</v>
      </c>
    </row>
    <row r="127" spans="1:19" ht="14.25" customHeight="1" x14ac:dyDescent="0.3">
      <c r="A127" s="1" t="s">
        <v>117</v>
      </c>
      <c r="B127" s="2">
        <v>44420</v>
      </c>
      <c r="C127" s="1" t="s">
        <v>5</v>
      </c>
      <c r="D127" s="1" t="s">
        <v>9</v>
      </c>
      <c r="E127" s="2">
        <v>44430</v>
      </c>
      <c r="F127" s="6">
        <v>10</v>
      </c>
      <c r="G127" s="8">
        <v>1</v>
      </c>
      <c r="H127" s="6"/>
      <c r="I127" s="6"/>
      <c r="J127" s="7"/>
      <c r="K127" s="6"/>
      <c r="L127" s="7">
        <v>1</v>
      </c>
      <c r="M127" s="6">
        <f t="shared" si="1"/>
        <v>1</v>
      </c>
      <c r="N127" s="6"/>
      <c r="O127" s="6"/>
      <c r="P127" s="2"/>
      <c r="R127" t="str">
        <v>IDPK3762</v>
      </c>
      <c r="S127">
        <v>1</v>
      </c>
    </row>
    <row r="128" spans="1:19" ht="14.25" customHeight="1" x14ac:dyDescent="0.3">
      <c r="A128" s="1" t="s">
        <v>45</v>
      </c>
      <c r="B128" s="2">
        <v>44423</v>
      </c>
      <c r="C128" s="1" t="s">
        <v>11</v>
      </c>
      <c r="D128" s="1" t="s">
        <v>9</v>
      </c>
      <c r="E128" s="2">
        <v>44427</v>
      </c>
      <c r="F128" s="6">
        <v>4</v>
      </c>
      <c r="G128" s="8">
        <v>1</v>
      </c>
      <c r="H128" s="6"/>
      <c r="I128" s="6"/>
      <c r="J128" s="7"/>
      <c r="K128" s="7">
        <v>1</v>
      </c>
      <c r="L128" s="6"/>
      <c r="M128" s="6">
        <f t="shared" si="1"/>
        <v>1</v>
      </c>
      <c r="N128" s="6"/>
      <c r="O128" s="6"/>
      <c r="P128" s="2"/>
      <c r="R128" t="str">
        <v>IDPK4304</v>
      </c>
      <c r="S128">
        <v>1</v>
      </c>
    </row>
    <row r="129" spans="1:19" ht="14.25" customHeight="1" x14ac:dyDescent="0.3">
      <c r="A129" s="1" t="s">
        <v>129</v>
      </c>
      <c r="B129" s="2">
        <v>44424</v>
      </c>
      <c r="C129" s="1" t="s">
        <v>8</v>
      </c>
      <c r="D129" s="1" t="s">
        <v>9</v>
      </c>
      <c r="E129" s="2">
        <v>44433</v>
      </c>
      <c r="F129" s="6">
        <v>9</v>
      </c>
      <c r="G129" s="8">
        <v>1</v>
      </c>
      <c r="H129" s="6"/>
      <c r="I129" s="6"/>
      <c r="J129" s="7">
        <v>1</v>
      </c>
      <c r="K129" s="6"/>
      <c r="L129" s="6"/>
      <c r="M129" s="6">
        <f t="shared" si="1"/>
        <v>0</v>
      </c>
      <c r="N129" s="6"/>
      <c r="O129" s="6"/>
      <c r="P129" s="2"/>
      <c r="R129" t="str">
        <v>IDPK3634</v>
      </c>
      <c r="S129">
        <v>1</v>
      </c>
    </row>
    <row r="130" spans="1:19" ht="14.25" customHeight="1" x14ac:dyDescent="0.3">
      <c r="A130" s="1" t="s">
        <v>130</v>
      </c>
      <c r="B130" s="2">
        <v>44425</v>
      </c>
      <c r="C130" s="1" t="s">
        <v>8</v>
      </c>
      <c r="D130" s="1" t="s">
        <v>9</v>
      </c>
      <c r="E130" s="2">
        <v>44428</v>
      </c>
      <c r="F130" s="6">
        <v>3</v>
      </c>
      <c r="G130" s="8">
        <v>1</v>
      </c>
      <c r="H130" s="6"/>
      <c r="I130" s="6"/>
      <c r="J130" s="7">
        <v>1</v>
      </c>
      <c r="K130" s="6"/>
      <c r="L130" s="6"/>
      <c r="M130" s="6">
        <f t="shared" ref="M130:M193" si="2">SUM(K130:L130)</f>
        <v>0</v>
      </c>
      <c r="N130" s="6"/>
      <c r="O130" s="6"/>
      <c r="P130" s="2"/>
      <c r="R130" t="str">
        <v>IDPK3256</v>
      </c>
      <c r="S130">
        <v>1</v>
      </c>
    </row>
    <row r="131" spans="1:19" ht="14.25" customHeight="1" x14ac:dyDescent="0.3">
      <c r="A131" s="1" t="s">
        <v>131</v>
      </c>
      <c r="B131" s="2">
        <v>44426</v>
      </c>
      <c r="C131" s="1" t="s">
        <v>5</v>
      </c>
      <c r="D131" s="1" t="s">
        <v>9</v>
      </c>
      <c r="E131" s="2">
        <v>44430</v>
      </c>
      <c r="F131" s="6">
        <v>4</v>
      </c>
      <c r="G131" s="8">
        <v>1</v>
      </c>
      <c r="H131" s="6"/>
      <c r="I131" s="6"/>
      <c r="J131" s="7"/>
      <c r="K131" s="6"/>
      <c r="L131" s="7">
        <v>1</v>
      </c>
      <c r="M131" s="6">
        <f t="shared" si="2"/>
        <v>1</v>
      </c>
      <c r="N131" s="6"/>
      <c r="O131" s="6"/>
      <c r="P131" s="2"/>
      <c r="R131" t="str">
        <v>IDPK3558</v>
      </c>
      <c r="S131">
        <v>1</v>
      </c>
    </row>
    <row r="132" spans="1:19" ht="14.25" customHeight="1" x14ac:dyDescent="0.3">
      <c r="A132" s="1" t="s">
        <v>132</v>
      </c>
      <c r="B132" s="2">
        <v>44426</v>
      </c>
      <c r="C132" s="1" t="s">
        <v>8</v>
      </c>
      <c r="D132" s="1" t="s">
        <v>14</v>
      </c>
      <c r="E132" s="2">
        <v>44435</v>
      </c>
      <c r="F132" s="6">
        <v>9</v>
      </c>
      <c r="G132" s="8"/>
      <c r="H132" s="7">
        <v>1</v>
      </c>
      <c r="I132" s="6"/>
      <c r="J132" s="7">
        <v>1</v>
      </c>
      <c r="K132" s="6"/>
      <c r="L132" s="6"/>
      <c r="M132" s="6">
        <f t="shared" si="2"/>
        <v>0</v>
      </c>
      <c r="N132" s="6"/>
      <c r="O132" s="6"/>
      <c r="P132" s="2"/>
      <c r="R132" t="str">
        <v>IDPK4633</v>
      </c>
      <c r="S132">
        <v>1</v>
      </c>
    </row>
    <row r="133" spans="1:19" ht="14.25" customHeight="1" x14ac:dyDescent="0.3">
      <c r="A133" s="1" t="s">
        <v>133</v>
      </c>
      <c r="B133" s="2">
        <v>44426</v>
      </c>
      <c r="C133" s="1" t="s">
        <v>8</v>
      </c>
      <c r="D133" s="1" t="s">
        <v>9</v>
      </c>
      <c r="E133" s="2">
        <v>44434</v>
      </c>
      <c r="F133" s="6">
        <v>8</v>
      </c>
      <c r="G133" s="8">
        <v>1</v>
      </c>
      <c r="H133" s="6"/>
      <c r="I133" s="6"/>
      <c r="J133" s="7">
        <v>1</v>
      </c>
      <c r="K133" s="6"/>
      <c r="L133" s="6"/>
      <c r="M133" s="6">
        <f t="shared" si="2"/>
        <v>0</v>
      </c>
      <c r="N133" s="6"/>
      <c r="O133" s="6"/>
      <c r="P133" s="2"/>
      <c r="R133" t="str">
        <v>IDPK4097</v>
      </c>
      <c r="S133">
        <v>1</v>
      </c>
    </row>
    <row r="134" spans="1:19" ht="14.25" customHeight="1" x14ac:dyDescent="0.3">
      <c r="A134" s="1" t="s">
        <v>134</v>
      </c>
      <c r="B134" s="2">
        <v>44428</v>
      </c>
      <c r="C134" s="1" t="s">
        <v>11</v>
      </c>
      <c r="D134" s="1" t="s">
        <v>9</v>
      </c>
      <c r="E134" s="2">
        <v>44438</v>
      </c>
      <c r="F134" s="6">
        <v>10</v>
      </c>
      <c r="G134" s="8">
        <v>1</v>
      </c>
      <c r="H134" s="6"/>
      <c r="I134" s="6"/>
      <c r="J134" s="7"/>
      <c r="K134" s="7">
        <v>1</v>
      </c>
      <c r="L134" s="6"/>
      <c r="M134" s="6">
        <f t="shared" si="2"/>
        <v>1</v>
      </c>
      <c r="N134" s="6"/>
      <c r="O134" s="6"/>
      <c r="P134" s="2"/>
      <c r="R134" t="str">
        <v>IDPK4379</v>
      </c>
      <c r="S134">
        <v>1</v>
      </c>
    </row>
    <row r="135" spans="1:19" ht="14.25" customHeight="1" x14ac:dyDescent="0.3">
      <c r="A135" s="1" t="s">
        <v>135</v>
      </c>
      <c r="B135" s="2">
        <v>44428</v>
      </c>
      <c r="C135" s="1" t="s">
        <v>8</v>
      </c>
      <c r="D135" s="1" t="s">
        <v>14</v>
      </c>
      <c r="E135" s="2">
        <v>44431</v>
      </c>
      <c r="F135" s="6">
        <v>3</v>
      </c>
      <c r="G135" s="8"/>
      <c r="H135" s="7">
        <v>1</v>
      </c>
      <c r="I135" s="6"/>
      <c r="J135" s="7">
        <v>1</v>
      </c>
      <c r="K135" s="6"/>
      <c r="L135" s="6"/>
      <c r="M135" s="6">
        <f t="shared" si="2"/>
        <v>0</v>
      </c>
      <c r="N135" s="6"/>
      <c r="O135" s="6"/>
      <c r="P135" s="2"/>
      <c r="R135" t="str">
        <v>IDPK3401</v>
      </c>
      <c r="S135">
        <v>1</v>
      </c>
    </row>
    <row r="136" spans="1:19" ht="14.25" customHeight="1" x14ac:dyDescent="0.3">
      <c r="A136" s="1" t="s">
        <v>136</v>
      </c>
      <c r="B136" s="2">
        <v>44430</v>
      </c>
      <c r="C136" s="1" t="s">
        <v>8</v>
      </c>
      <c r="D136" s="1" t="s">
        <v>9</v>
      </c>
      <c r="E136" s="2">
        <v>44436</v>
      </c>
      <c r="F136" s="6">
        <v>6</v>
      </c>
      <c r="G136" s="8">
        <v>1</v>
      </c>
      <c r="H136" s="6"/>
      <c r="I136" s="6"/>
      <c r="J136" s="7">
        <v>1</v>
      </c>
      <c r="K136" s="6"/>
      <c r="L136" s="6"/>
      <c r="M136" s="6">
        <f t="shared" si="2"/>
        <v>0</v>
      </c>
      <c r="N136" s="6"/>
      <c r="O136" s="6"/>
      <c r="P136" s="2"/>
      <c r="R136" t="str">
        <v>IDPK3414</v>
      </c>
      <c r="S136">
        <v>1</v>
      </c>
    </row>
    <row r="137" spans="1:19" ht="14.25" customHeight="1" x14ac:dyDescent="0.3">
      <c r="A137" s="1" t="s">
        <v>137</v>
      </c>
      <c r="B137" s="2">
        <v>44433</v>
      </c>
      <c r="C137" s="1" t="s">
        <v>11</v>
      </c>
      <c r="D137" s="1" t="s">
        <v>9</v>
      </c>
      <c r="E137" s="2">
        <v>44439</v>
      </c>
      <c r="F137" s="6">
        <v>6</v>
      </c>
      <c r="G137" s="8">
        <v>1</v>
      </c>
      <c r="H137" s="6"/>
      <c r="I137" s="6"/>
      <c r="J137" s="7"/>
      <c r="K137" s="7">
        <v>1</v>
      </c>
      <c r="L137" s="6"/>
      <c r="M137" s="6">
        <f t="shared" si="2"/>
        <v>1</v>
      </c>
      <c r="N137" s="6"/>
      <c r="O137" s="6"/>
      <c r="P137" s="2"/>
      <c r="R137" t="str">
        <v>IDPK2773</v>
      </c>
      <c r="S137">
        <v>1</v>
      </c>
    </row>
    <row r="138" spans="1:19" ht="14.25" customHeight="1" x14ac:dyDescent="0.3">
      <c r="A138" s="1" t="s">
        <v>138</v>
      </c>
      <c r="B138" s="2">
        <v>44445</v>
      </c>
      <c r="C138" s="1" t="s">
        <v>5</v>
      </c>
      <c r="D138" s="1" t="s">
        <v>9</v>
      </c>
      <c r="E138" s="2">
        <v>44453</v>
      </c>
      <c r="F138" s="6">
        <v>8</v>
      </c>
      <c r="G138" s="8">
        <v>1</v>
      </c>
      <c r="H138" s="6"/>
      <c r="I138" s="6"/>
      <c r="J138" s="7"/>
      <c r="K138" s="6"/>
      <c r="L138" s="7">
        <v>1</v>
      </c>
      <c r="M138" s="6">
        <f t="shared" si="2"/>
        <v>1</v>
      </c>
      <c r="N138" s="6"/>
      <c r="O138" s="6"/>
      <c r="P138" s="2"/>
      <c r="R138" t="str">
        <v>IDPK3288</v>
      </c>
      <c r="S138">
        <v>1</v>
      </c>
    </row>
    <row r="139" spans="1:19" ht="14.25" customHeight="1" x14ac:dyDescent="0.3">
      <c r="A139" s="1" t="s">
        <v>139</v>
      </c>
      <c r="B139" s="2">
        <v>44451</v>
      </c>
      <c r="C139" s="1" t="s">
        <v>8</v>
      </c>
      <c r="D139" s="1" t="s">
        <v>14</v>
      </c>
      <c r="E139" s="2">
        <v>44459</v>
      </c>
      <c r="F139" s="6">
        <v>8</v>
      </c>
      <c r="G139" s="8"/>
      <c r="H139" s="7">
        <v>1</v>
      </c>
      <c r="I139" s="6"/>
      <c r="J139" s="7">
        <v>1</v>
      </c>
      <c r="K139" s="6"/>
      <c r="L139" s="6"/>
      <c r="M139" s="6">
        <f t="shared" si="2"/>
        <v>0</v>
      </c>
      <c r="N139" s="6"/>
      <c r="O139" s="6"/>
      <c r="P139" s="2"/>
      <c r="R139" t="str">
        <v>IDPK2782</v>
      </c>
      <c r="S139">
        <v>1</v>
      </c>
    </row>
    <row r="140" spans="1:19" ht="14.25" customHeight="1" x14ac:dyDescent="0.3">
      <c r="A140" s="1" t="s">
        <v>140</v>
      </c>
      <c r="B140" s="2">
        <v>44451</v>
      </c>
      <c r="C140" s="1" t="s">
        <v>8</v>
      </c>
      <c r="D140" s="1" t="s">
        <v>14</v>
      </c>
      <c r="E140" s="2">
        <v>44460</v>
      </c>
      <c r="F140" s="6">
        <v>9</v>
      </c>
      <c r="G140" s="8"/>
      <c r="H140" s="7">
        <v>1</v>
      </c>
      <c r="I140" s="6"/>
      <c r="J140" s="7">
        <v>1</v>
      </c>
      <c r="K140" s="6"/>
      <c r="L140" s="6"/>
      <c r="M140" s="6">
        <f t="shared" si="2"/>
        <v>0</v>
      </c>
      <c r="N140" s="6"/>
      <c r="O140" s="6"/>
      <c r="P140" s="2"/>
      <c r="R140" t="str">
        <v>IDPK4595</v>
      </c>
      <c r="S140">
        <v>1</v>
      </c>
    </row>
    <row r="141" spans="1:19" ht="14.25" customHeight="1" x14ac:dyDescent="0.3">
      <c r="A141" s="1" t="s">
        <v>141</v>
      </c>
      <c r="B141" s="2">
        <v>44453</v>
      </c>
      <c r="C141" s="1" t="s">
        <v>5</v>
      </c>
      <c r="D141" s="1" t="s">
        <v>9</v>
      </c>
      <c r="E141" s="2">
        <v>44457</v>
      </c>
      <c r="F141" s="6">
        <v>4</v>
      </c>
      <c r="G141" s="8">
        <v>1</v>
      </c>
      <c r="H141" s="6"/>
      <c r="I141" s="6"/>
      <c r="J141" s="7"/>
      <c r="K141" s="6"/>
      <c r="L141" s="7">
        <v>1</v>
      </c>
      <c r="M141" s="6">
        <f t="shared" si="2"/>
        <v>1</v>
      </c>
      <c r="N141" s="6"/>
      <c r="O141" s="6"/>
      <c r="P141" s="2"/>
      <c r="R141" t="str">
        <v>IDPK4265</v>
      </c>
      <c r="S141">
        <v>1</v>
      </c>
    </row>
    <row r="142" spans="1:19" ht="14.25" customHeight="1" x14ac:dyDescent="0.3">
      <c r="A142" s="1" t="s">
        <v>142</v>
      </c>
      <c r="B142" s="2">
        <v>44453</v>
      </c>
      <c r="C142" s="1" t="s">
        <v>11</v>
      </c>
      <c r="D142" s="1" t="s">
        <v>9</v>
      </c>
      <c r="E142" s="2">
        <v>44463</v>
      </c>
      <c r="F142" s="6">
        <v>10</v>
      </c>
      <c r="G142" s="8">
        <v>1</v>
      </c>
      <c r="H142" s="6"/>
      <c r="I142" s="6"/>
      <c r="J142" s="7"/>
      <c r="K142" s="7">
        <v>1</v>
      </c>
      <c r="L142" s="6"/>
      <c r="M142" s="6">
        <f t="shared" si="2"/>
        <v>1</v>
      </c>
      <c r="N142" s="6"/>
      <c r="O142" s="6"/>
      <c r="P142" s="2"/>
      <c r="R142" t="str">
        <v>IDPK4751</v>
      </c>
      <c r="S142">
        <v>1</v>
      </c>
    </row>
    <row r="143" spans="1:19" ht="14.25" customHeight="1" x14ac:dyDescent="0.3">
      <c r="A143" s="1" t="s">
        <v>143</v>
      </c>
      <c r="B143" s="2">
        <v>44454</v>
      </c>
      <c r="C143" s="1" t="s">
        <v>8</v>
      </c>
      <c r="D143" s="1" t="s">
        <v>9</v>
      </c>
      <c r="E143" s="2">
        <v>44460</v>
      </c>
      <c r="F143" s="6">
        <v>6</v>
      </c>
      <c r="G143" s="8">
        <v>1</v>
      </c>
      <c r="H143" s="6"/>
      <c r="I143" s="6"/>
      <c r="J143" s="7">
        <v>1</v>
      </c>
      <c r="K143" s="6"/>
      <c r="L143" s="6"/>
      <c r="M143" s="6">
        <f t="shared" si="2"/>
        <v>0</v>
      </c>
      <c r="N143" s="6"/>
      <c r="O143" s="6"/>
      <c r="P143" s="2"/>
      <c r="R143" t="str">
        <v>IDPK2752</v>
      </c>
      <c r="S143">
        <v>1</v>
      </c>
    </row>
    <row r="144" spans="1:19" ht="14.25" customHeight="1" x14ac:dyDescent="0.3">
      <c r="A144" s="1" t="s">
        <v>144</v>
      </c>
      <c r="B144" s="2">
        <v>44455</v>
      </c>
      <c r="C144" s="1" t="s">
        <v>8</v>
      </c>
      <c r="D144" s="1" t="s">
        <v>9</v>
      </c>
      <c r="E144" s="2">
        <v>44460</v>
      </c>
      <c r="F144" s="6">
        <v>5</v>
      </c>
      <c r="G144" s="8">
        <v>1</v>
      </c>
      <c r="H144" s="6"/>
      <c r="I144" s="6"/>
      <c r="J144" s="7">
        <v>1</v>
      </c>
      <c r="K144" s="6"/>
      <c r="L144" s="6"/>
      <c r="M144" s="6">
        <f t="shared" si="2"/>
        <v>0</v>
      </c>
      <c r="N144" s="6"/>
      <c r="O144" s="6"/>
      <c r="P144" s="2"/>
      <c r="R144" t="str">
        <v>IDPK3683</v>
      </c>
      <c r="S144">
        <v>1</v>
      </c>
    </row>
    <row r="145" spans="1:19" ht="14.25" customHeight="1" x14ac:dyDescent="0.3">
      <c r="A145" s="1" t="s">
        <v>145</v>
      </c>
      <c r="B145" s="2">
        <v>44459</v>
      </c>
      <c r="C145" s="1" t="s">
        <v>8</v>
      </c>
      <c r="D145" s="1" t="s">
        <v>14</v>
      </c>
      <c r="E145" s="2">
        <v>44469</v>
      </c>
      <c r="F145" s="6">
        <v>10</v>
      </c>
      <c r="G145" s="8"/>
      <c r="H145" s="7">
        <v>1</v>
      </c>
      <c r="I145" s="6"/>
      <c r="J145" s="7">
        <v>1</v>
      </c>
      <c r="K145" s="6"/>
      <c r="L145" s="6"/>
      <c r="M145" s="6">
        <f t="shared" si="2"/>
        <v>0</v>
      </c>
      <c r="N145" s="6"/>
      <c r="O145" s="6"/>
      <c r="P145" s="2"/>
      <c r="R145" t="str">
        <v>IDPK3387</v>
      </c>
      <c r="S145">
        <v>1</v>
      </c>
    </row>
    <row r="146" spans="1:19" ht="14.25" customHeight="1" x14ac:dyDescent="0.3">
      <c r="A146" s="1" t="s">
        <v>146</v>
      </c>
      <c r="B146" s="2">
        <v>44459</v>
      </c>
      <c r="C146" s="1" t="s">
        <v>8</v>
      </c>
      <c r="D146" s="1" t="s">
        <v>9</v>
      </c>
      <c r="E146" s="2">
        <v>44465</v>
      </c>
      <c r="F146" s="6">
        <v>6</v>
      </c>
      <c r="G146" s="8">
        <v>1</v>
      </c>
      <c r="H146" s="6"/>
      <c r="I146" s="6"/>
      <c r="J146" s="7">
        <v>1</v>
      </c>
      <c r="K146" s="6"/>
      <c r="L146" s="6"/>
      <c r="M146" s="6">
        <f t="shared" si="2"/>
        <v>0</v>
      </c>
      <c r="N146" s="6"/>
      <c r="O146" s="6"/>
      <c r="P146" s="2"/>
      <c r="R146" t="str">
        <v>IDPK4041</v>
      </c>
      <c r="S146">
        <v>1</v>
      </c>
    </row>
    <row r="147" spans="1:19" ht="14.25" customHeight="1" x14ac:dyDescent="0.3">
      <c r="A147" s="1" t="s">
        <v>147</v>
      </c>
      <c r="B147" s="2">
        <v>44459</v>
      </c>
      <c r="C147" s="1" t="s">
        <v>5</v>
      </c>
      <c r="D147" s="1" t="s">
        <v>9</v>
      </c>
      <c r="E147" s="2">
        <v>44467</v>
      </c>
      <c r="F147" s="6">
        <v>8</v>
      </c>
      <c r="G147" s="8">
        <v>1</v>
      </c>
      <c r="H147" s="6"/>
      <c r="I147" s="6"/>
      <c r="J147" s="7"/>
      <c r="K147" s="6"/>
      <c r="L147" s="7">
        <v>1</v>
      </c>
      <c r="M147" s="6">
        <f t="shared" si="2"/>
        <v>1</v>
      </c>
      <c r="N147" s="6"/>
      <c r="O147" s="6"/>
      <c r="P147" s="2"/>
      <c r="R147" t="str">
        <v>IDPK3249</v>
      </c>
      <c r="S147">
        <v>1</v>
      </c>
    </row>
    <row r="148" spans="1:19" ht="14.25" customHeight="1" x14ac:dyDescent="0.3">
      <c r="A148" s="1" t="s">
        <v>148</v>
      </c>
      <c r="B148" s="2">
        <v>44461</v>
      </c>
      <c r="C148" s="1" t="s">
        <v>8</v>
      </c>
      <c r="D148" s="1" t="s">
        <v>9</v>
      </c>
      <c r="E148" s="2">
        <v>44467</v>
      </c>
      <c r="F148" s="6">
        <v>6</v>
      </c>
      <c r="G148" s="8">
        <v>1</v>
      </c>
      <c r="H148" s="6"/>
      <c r="I148" s="6"/>
      <c r="J148" s="7">
        <v>1</v>
      </c>
      <c r="K148" s="6"/>
      <c r="L148" s="6"/>
      <c r="M148" s="6">
        <f t="shared" si="2"/>
        <v>0</v>
      </c>
      <c r="N148" s="6"/>
      <c r="O148" s="6"/>
      <c r="P148" s="2"/>
      <c r="R148" t="str">
        <v>IDPK2942</v>
      </c>
      <c r="S148">
        <v>1</v>
      </c>
    </row>
    <row r="149" spans="1:19" ht="14.25" customHeight="1" x14ac:dyDescent="0.3">
      <c r="A149" s="1" t="s">
        <v>149</v>
      </c>
      <c r="B149" s="2">
        <v>44463</v>
      </c>
      <c r="C149" s="1" t="s">
        <v>11</v>
      </c>
      <c r="D149" s="1" t="s">
        <v>9</v>
      </c>
      <c r="E149" s="2">
        <v>44472</v>
      </c>
      <c r="F149" s="6">
        <v>9</v>
      </c>
      <c r="G149" s="8">
        <v>1</v>
      </c>
      <c r="H149" s="6"/>
      <c r="I149" s="6"/>
      <c r="J149" s="7"/>
      <c r="K149" s="7">
        <v>1</v>
      </c>
      <c r="L149" s="6"/>
      <c r="M149" s="6">
        <f t="shared" si="2"/>
        <v>1</v>
      </c>
      <c r="N149" s="6"/>
      <c r="O149" s="6"/>
      <c r="P149" s="2"/>
      <c r="R149" t="str">
        <v>IDPK2956</v>
      </c>
      <c r="S149">
        <v>1</v>
      </c>
    </row>
    <row r="150" spans="1:19" ht="14.25" customHeight="1" x14ac:dyDescent="0.3">
      <c r="A150" s="1" t="s">
        <v>150</v>
      </c>
      <c r="B150" s="2">
        <v>44463</v>
      </c>
      <c r="C150" s="1" t="s">
        <v>11</v>
      </c>
      <c r="D150" s="1" t="s">
        <v>9</v>
      </c>
      <c r="E150" s="2">
        <v>44471</v>
      </c>
      <c r="F150" s="6">
        <v>8</v>
      </c>
      <c r="G150" s="8">
        <v>1</v>
      </c>
      <c r="H150" s="6"/>
      <c r="I150" s="6"/>
      <c r="J150" s="7"/>
      <c r="K150" s="7">
        <v>1</v>
      </c>
      <c r="L150" s="6"/>
      <c r="M150" s="6">
        <f t="shared" si="2"/>
        <v>1</v>
      </c>
      <c r="N150" s="6"/>
      <c r="O150" s="6"/>
      <c r="P150" s="2"/>
      <c r="R150" t="str">
        <v>IDPK4217</v>
      </c>
      <c r="S150">
        <v>1</v>
      </c>
    </row>
    <row r="151" spans="1:19" ht="14.25" customHeight="1" x14ac:dyDescent="0.3">
      <c r="A151" s="1" t="s">
        <v>151</v>
      </c>
      <c r="B151" s="2">
        <v>44467</v>
      </c>
      <c r="C151" s="1" t="s">
        <v>8</v>
      </c>
      <c r="D151" s="1" t="s">
        <v>6</v>
      </c>
      <c r="E151" s="2">
        <v>44473</v>
      </c>
      <c r="F151" s="6">
        <v>6</v>
      </c>
      <c r="G151" s="8"/>
      <c r="H151" s="6"/>
      <c r="I151" s="7">
        <v>1</v>
      </c>
      <c r="J151" s="7">
        <v>1</v>
      </c>
      <c r="K151" s="6"/>
      <c r="L151" s="6"/>
      <c r="M151" s="6">
        <f t="shared" si="2"/>
        <v>0</v>
      </c>
      <c r="N151" s="6"/>
      <c r="O151" s="6"/>
      <c r="P151" s="2"/>
      <c r="R151" t="str">
        <v>IDPK2863</v>
      </c>
      <c r="S151">
        <v>1</v>
      </c>
    </row>
    <row r="152" spans="1:19" ht="14.25" customHeight="1" x14ac:dyDescent="0.3">
      <c r="A152" s="1" t="s">
        <v>152</v>
      </c>
      <c r="B152" s="2">
        <v>44470</v>
      </c>
      <c r="C152" s="1" t="s">
        <v>11</v>
      </c>
      <c r="D152" s="1" t="s">
        <v>9</v>
      </c>
      <c r="E152" s="2">
        <v>44478</v>
      </c>
      <c r="F152" s="6">
        <v>8</v>
      </c>
      <c r="G152" s="8">
        <v>1</v>
      </c>
      <c r="H152" s="6"/>
      <c r="I152" s="6"/>
      <c r="J152" s="7"/>
      <c r="K152" s="7">
        <v>1</v>
      </c>
      <c r="L152" s="6"/>
      <c r="M152" s="6">
        <f t="shared" si="2"/>
        <v>1</v>
      </c>
      <c r="N152" s="6"/>
      <c r="O152" s="6"/>
      <c r="P152" s="2"/>
      <c r="R152" t="str">
        <v>IDPK4025</v>
      </c>
      <c r="S152">
        <v>1</v>
      </c>
    </row>
    <row r="153" spans="1:19" ht="14.25" customHeight="1" x14ac:dyDescent="0.3">
      <c r="A153" s="1" t="s">
        <v>153</v>
      </c>
      <c r="B153" s="2">
        <v>44470</v>
      </c>
      <c r="C153" s="1" t="s">
        <v>8</v>
      </c>
      <c r="D153" s="1" t="s">
        <v>9</v>
      </c>
      <c r="E153" s="2">
        <v>44476</v>
      </c>
      <c r="F153" s="6">
        <v>6</v>
      </c>
      <c r="G153" s="8">
        <v>1</v>
      </c>
      <c r="H153" s="6"/>
      <c r="I153" s="6"/>
      <c r="J153" s="7">
        <v>1</v>
      </c>
      <c r="K153" s="6"/>
      <c r="L153" s="6"/>
      <c r="M153" s="6">
        <f t="shared" si="2"/>
        <v>0</v>
      </c>
      <c r="N153" s="6"/>
      <c r="O153" s="6"/>
      <c r="P153" s="2"/>
      <c r="R153" t="str">
        <v>IDPK3480</v>
      </c>
      <c r="S153">
        <v>1</v>
      </c>
    </row>
    <row r="154" spans="1:19" ht="14.25" customHeight="1" x14ac:dyDescent="0.3">
      <c r="A154" s="1" t="s">
        <v>154</v>
      </c>
      <c r="B154" s="2">
        <v>44471</v>
      </c>
      <c r="C154" s="1" t="s">
        <v>5</v>
      </c>
      <c r="D154" s="1" t="s">
        <v>9</v>
      </c>
      <c r="E154" s="2">
        <v>44477</v>
      </c>
      <c r="F154" s="6">
        <v>6</v>
      </c>
      <c r="G154" s="8">
        <v>1</v>
      </c>
      <c r="H154" s="6"/>
      <c r="I154" s="6"/>
      <c r="J154" s="7"/>
      <c r="K154" s="6"/>
      <c r="L154" s="7">
        <v>1</v>
      </c>
      <c r="M154" s="6">
        <f t="shared" si="2"/>
        <v>1</v>
      </c>
      <c r="N154" s="6"/>
      <c r="O154" s="6"/>
      <c r="P154" s="2"/>
      <c r="R154" t="str">
        <v>IDPK3126</v>
      </c>
      <c r="S154">
        <v>1</v>
      </c>
    </row>
    <row r="155" spans="1:19" ht="14.25" customHeight="1" x14ac:dyDescent="0.3">
      <c r="A155" s="1" t="s">
        <v>155</v>
      </c>
      <c r="B155" s="2">
        <v>44471</v>
      </c>
      <c r="C155" s="1" t="s">
        <v>8</v>
      </c>
      <c r="D155" s="1" t="s">
        <v>9</v>
      </c>
      <c r="E155" s="2">
        <v>44477</v>
      </c>
      <c r="F155" s="6">
        <v>6</v>
      </c>
      <c r="G155" s="8">
        <v>1</v>
      </c>
      <c r="H155" s="6"/>
      <c r="I155" s="6"/>
      <c r="J155" s="7">
        <v>1</v>
      </c>
      <c r="K155" s="6"/>
      <c r="L155" s="6"/>
      <c r="M155" s="6">
        <f t="shared" si="2"/>
        <v>0</v>
      </c>
      <c r="N155" s="6"/>
      <c r="O155" s="6"/>
      <c r="P155" s="2"/>
      <c r="R155" t="str">
        <v>IDPK2668</v>
      </c>
      <c r="S155">
        <v>1</v>
      </c>
    </row>
    <row r="156" spans="1:19" ht="14.25" customHeight="1" x14ac:dyDescent="0.3">
      <c r="A156" s="1" t="s">
        <v>156</v>
      </c>
      <c r="B156" s="2">
        <v>44471</v>
      </c>
      <c r="C156" s="1" t="s">
        <v>8</v>
      </c>
      <c r="D156" s="1" t="s">
        <v>9</v>
      </c>
      <c r="E156" s="2">
        <v>44477</v>
      </c>
      <c r="F156" s="6">
        <v>6</v>
      </c>
      <c r="G156" s="8">
        <v>1</v>
      </c>
      <c r="H156" s="6"/>
      <c r="I156" s="6"/>
      <c r="J156" s="7">
        <v>1</v>
      </c>
      <c r="K156" s="6"/>
      <c r="L156" s="6"/>
      <c r="M156" s="6">
        <f t="shared" si="2"/>
        <v>0</v>
      </c>
      <c r="N156" s="6"/>
      <c r="O156" s="6"/>
      <c r="P156" s="2"/>
      <c r="R156" t="str">
        <v>IDPK3220</v>
      </c>
      <c r="S156">
        <v>1</v>
      </c>
    </row>
    <row r="157" spans="1:19" ht="14.25" customHeight="1" x14ac:dyDescent="0.3">
      <c r="A157" s="1" t="s">
        <v>157</v>
      </c>
      <c r="B157" s="2">
        <v>44471</v>
      </c>
      <c r="C157" s="1" t="s">
        <v>8</v>
      </c>
      <c r="D157" s="1" t="s">
        <v>9</v>
      </c>
      <c r="E157" s="2">
        <v>44481</v>
      </c>
      <c r="F157" s="6">
        <v>10</v>
      </c>
      <c r="G157" s="8">
        <v>1</v>
      </c>
      <c r="H157" s="6"/>
      <c r="I157" s="6"/>
      <c r="J157" s="7">
        <v>1</v>
      </c>
      <c r="K157" s="6"/>
      <c r="L157" s="6"/>
      <c r="M157" s="6">
        <f t="shared" si="2"/>
        <v>0</v>
      </c>
      <c r="N157" s="6"/>
      <c r="O157" s="6"/>
      <c r="P157" s="2"/>
      <c r="R157" t="str">
        <v>IDPK3616</v>
      </c>
      <c r="S157">
        <v>1</v>
      </c>
    </row>
    <row r="158" spans="1:19" ht="14.25" customHeight="1" x14ac:dyDescent="0.3">
      <c r="A158" s="1" t="s">
        <v>102</v>
      </c>
      <c r="B158" s="2">
        <v>44472</v>
      </c>
      <c r="C158" s="1" t="s">
        <v>11</v>
      </c>
      <c r="D158" s="1" t="s">
        <v>9</v>
      </c>
      <c r="E158" s="2">
        <v>44482</v>
      </c>
      <c r="F158" s="6">
        <v>10</v>
      </c>
      <c r="G158" s="8">
        <v>1</v>
      </c>
      <c r="H158" s="6"/>
      <c r="I158" s="6"/>
      <c r="J158" s="7"/>
      <c r="K158" s="7">
        <v>1</v>
      </c>
      <c r="L158" s="6"/>
      <c r="M158" s="6">
        <f t="shared" si="2"/>
        <v>1</v>
      </c>
      <c r="N158" s="6"/>
      <c r="O158" s="6"/>
      <c r="P158" s="2"/>
      <c r="R158" t="str">
        <v>IDPK2678</v>
      </c>
      <c r="S158">
        <v>1</v>
      </c>
    </row>
    <row r="159" spans="1:19" ht="14.25" customHeight="1" x14ac:dyDescent="0.3">
      <c r="A159" s="1" t="s">
        <v>158</v>
      </c>
      <c r="B159" s="2">
        <v>44473</v>
      </c>
      <c r="C159" s="1" t="s">
        <v>5</v>
      </c>
      <c r="D159" s="1" t="s">
        <v>6</v>
      </c>
      <c r="E159" s="2">
        <v>44483</v>
      </c>
      <c r="F159" s="6">
        <v>10</v>
      </c>
      <c r="G159" s="8"/>
      <c r="H159" s="6"/>
      <c r="I159" s="7">
        <v>1</v>
      </c>
      <c r="J159" s="7"/>
      <c r="K159" s="6"/>
      <c r="L159" s="7">
        <v>1</v>
      </c>
      <c r="M159" s="6">
        <f t="shared" si="2"/>
        <v>1</v>
      </c>
      <c r="N159" s="6"/>
      <c r="O159" s="6"/>
      <c r="P159" s="2"/>
      <c r="R159" t="str">
        <v>IDPK3755</v>
      </c>
      <c r="S159">
        <v>1</v>
      </c>
    </row>
    <row r="160" spans="1:19" ht="14.25" customHeight="1" x14ac:dyDescent="0.3">
      <c r="A160" s="1" t="s">
        <v>159</v>
      </c>
      <c r="B160" s="2">
        <v>44476</v>
      </c>
      <c r="C160" s="1" t="s">
        <v>8</v>
      </c>
      <c r="D160" s="1" t="s">
        <v>9</v>
      </c>
      <c r="E160" s="2">
        <v>44484</v>
      </c>
      <c r="F160" s="6">
        <v>8</v>
      </c>
      <c r="G160" s="8">
        <v>1</v>
      </c>
      <c r="H160" s="6"/>
      <c r="I160" s="6"/>
      <c r="J160" s="7">
        <v>1</v>
      </c>
      <c r="K160" s="6"/>
      <c r="L160" s="6"/>
      <c r="M160" s="6">
        <f t="shared" si="2"/>
        <v>0</v>
      </c>
      <c r="N160" s="6"/>
      <c r="O160" s="6"/>
      <c r="P160" s="2"/>
      <c r="R160" t="str">
        <v>IDPK3971</v>
      </c>
      <c r="S160">
        <v>1</v>
      </c>
    </row>
    <row r="161" spans="1:19" ht="14.25" customHeight="1" x14ac:dyDescent="0.3">
      <c r="A161" s="1" t="s">
        <v>160</v>
      </c>
      <c r="B161" s="2">
        <v>44478</v>
      </c>
      <c r="C161" s="1" t="s">
        <v>8</v>
      </c>
      <c r="D161" s="1" t="s">
        <v>14</v>
      </c>
      <c r="E161" s="2">
        <v>44484</v>
      </c>
      <c r="F161" s="6">
        <v>6</v>
      </c>
      <c r="G161" s="8"/>
      <c r="H161" s="7">
        <v>1</v>
      </c>
      <c r="I161" s="6"/>
      <c r="J161" s="7">
        <v>1</v>
      </c>
      <c r="K161" s="6"/>
      <c r="L161" s="6"/>
      <c r="M161" s="6">
        <f t="shared" si="2"/>
        <v>0</v>
      </c>
      <c r="N161" s="6"/>
      <c r="O161" s="6"/>
      <c r="P161" s="2"/>
      <c r="R161" t="str">
        <v>IDPK3144</v>
      </c>
      <c r="S161">
        <v>1</v>
      </c>
    </row>
    <row r="162" spans="1:19" ht="14.25" customHeight="1" x14ac:dyDescent="0.3">
      <c r="A162" s="1" t="s">
        <v>161</v>
      </c>
      <c r="B162" s="2">
        <v>44484</v>
      </c>
      <c r="C162" s="1" t="s">
        <v>11</v>
      </c>
      <c r="D162" s="1" t="s">
        <v>9</v>
      </c>
      <c r="E162" s="2">
        <v>44494</v>
      </c>
      <c r="F162" s="6">
        <v>10</v>
      </c>
      <c r="G162" s="8">
        <v>1</v>
      </c>
      <c r="H162" s="6"/>
      <c r="I162" s="6"/>
      <c r="J162" s="7"/>
      <c r="K162" s="7">
        <v>1</v>
      </c>
      <c r="L162" s="6"/>
      <c r="M162" s="6">
        <f t="shared" si="2"/>
        <v>1</v>
      </c>
      <c r="N162" s="6"/>
      <c r="O162" s="6"/>
      <c r="P162" s="2"/>
      <c r="R162" t="str">
        <v>IDPK3879</v>
      </c>
      <c r="S162">
        <v>1</v>
      </c>
    </row>
    <row r="163" spans="1:19" ht="14.25" customHeight="1" x14ac:dyDescent="0.3">
      <c r="A163" s="1" t="s">
        <v>162</v>
      </c>
      <c r="B163" s="2">
        <v>44484</v>
      </c>
      <c r="C163" s="1" t="s">
        <v>8</v>
      </c>
      <c r="D163" s="1" t="s">
        <v>14</v>
      </c>
      <c r="E163" s="2">
        <v>44494</v>
      </c>
      <c r="F163" s="6">
        <v>10</v>
      </c>
      <c r="G163" s="8"/>
      <c r="H163" s="7">
        <v>1</v>
      </c>
      <c r="I163" s="6"/>
      <c r="J163" s="7">
        <v>1</v>
      </c>
      <c r="K163" s="6"/>
      <c r="L163" s="6"/>
      <c r="M163" s="6">
        <f t="shared" si="2"/>
        <v>0</v>
      </c>
      <c r="N163" s="6"/>
      <c r="O163" s="6"/>
      <c r="P163" s="2"/>
      <c r="R163" t="str">
        <v>IDPK4409</v>
      </c>
      <c r="S163">
        <v>1</v>
      </c>
    </row>
    <row r="164" spans="1:19" ht="14.25" customHeight="1" x14ac:dyDescent="0.3">
      <c r="A164" s="1" t="s">
        <v>163</v>
      </c>
      <c r="B164" s="2">
        <v>44487</v>
      </c>
      <c r="C164" s="1" t="s">
        <v>5</v>
      </c>
      <c r="D164" s="1" t="s">
        <v>6</v>
      </c>
      <c r="E164" s="2">
        <v>44493</v>
      </c>
      <c r="F164" s="6">
        <v>6</v>
      </c>
      <c r="G164" s="8"/>
      <c r="H164" s="6"/>
      <c r="I164" s="7">
        <v>1</v>
      </c>
      <c r="J164" s="7"/>
      <c r="K164" s="6"/>
      <c r="L164" s="7">
        <v>1</v>
      </c>
      <c r="M164" s="6">
        <f t="shared" si="2"/>
        <v>1</v>
      </c>
      <c r="N164" s="6"/>
      <c r="O164" s="6"/>
      <c r="P164" s="2"/>
      <c r="R164" t="str">
        <v>IDPK3549</v>
      </c>
      <c r="S164">
        <v>1</v>
      </c>
    </row>
    <row r="165" spans="1:19" ht="14.25" customHeight="1" x14ac:dyDescent="0.3">
      <c r="A165" s="1" t="s">
        <v>164</v>
      </c>
      <c r="B165" s="2">
        <v>44487</v>
      </c>
      <c r="C165" s="1" t="s">
        <v>8</v>
      </c>
      <c r="D165" s="1" t="s">
        <v>9</v>
      </c>
      <c r="E165" s="2">
        <v>44492</v>
      </c>
      <c r="F165" s="6">
        <v>5</v>
      </c>
      <c r="G165" s="8">
        <v>1</v>
      </c>
      <c r="H165" s="6"/>
      <c r="I165" s="6"/>
      <c r="J165" s="7">
        <v>1</v>
      </c>
      <c r="K165" s="6"/>
      <c r="L165" s="6"/>
      <c r="M165" s="6">
        <f t="shared" si="2"/>
        <v>0</v>
      </c>
      <c r="N165" s="6"/>
      <c r="O165" s="6"/>
      <c r="P165" s="2"/>
      <c r="R165" t="str">
        <v>IDPK3003</v>
      </c>
      <c r="S165">
        <v>1</v>
      </c>
    </row>
    <row r="166" spans="1:19" ht="14.25" customHeight="1" x14ac:dyDescent="0.3">
      <c r="A166" s="1" t="s">
        <v>165</v>
      </c>
      <c r="B166" s="2">
        <v>44488</v>
      </c>
      <c r="C166" s="1" t="s">
        <v>8</v>
      </c>
      <c r="D166" s="1" t="s">
        <v>6</v>
      </c>
      <c r="E166" s="2">
        <v>44494</v>
      </c>
      <c r="F166" s="6">
        <v>6</v>
      </c>
      <c r="G166" s="8"/>
      <c r="H166" s="6"/>
      <c r="I166" s="7">
        <v>1</v>
      </c>
      <c r="J166" s="7">
        <v>1</v>
      </c>
      <c r="K166" s="6"/>
      <c r="L166" s="6"/>
      <c r="M166" s="6">
        <f t="shared" si="2"/>
        <v>0</v>
      </c>
      <c r="N166" s="6"/>
      <c r="O166" s="6"/>
      <c r="P166" s="2"/>
      <c r="R166" t="str">
        <v>IDPK4520</v>
      </c>
      <c r="S166">
        <v>1</v>
      </c>
    </row>
    <row r="167" spans="1:19" ht="14.25" customHeight="1" x14ac:dyDescent="0.3">
      <c r="A167" s="1" t="s">
        <v>166</v>
      </c>
      <c r="B167" s="2">
        <v>44501</v>
      </c>
      <c r="C167" s="1" t="s">
        <v>8</v>
      </c>
      <c r="D167" s="1" t="s">
        <v>14</v>
      </c>
      <c r="E167" s="2">
        <v>44507</v>
      </c>
      <c r="F167" s="6">
        <v>6</v>
      </c>
      <c r="G167" s="8"/>
      <c r="H167" s="7">
        <v>1</v>
      </c>
      <c r="I167" s="6"/>
      <c r="J167" s="7">
        <v>1</v>
      </c>
      <c r="K167" s="6"/>
      <c r="L167" s="6"/>
      <c r="M167" s="6">
        <f t="shared" si="2"/>
        <v>0</v>
      </c>
      <c r="N167" s="6"/>
      <c r="O167" s="6"/>
      <c r="P167" s="2"/>
      <c r="R167" t="str">
        <v>IDPK4703</v>
      </c>
      <c r="S167">
        <v>1</v>
      </c>
    </row>
    <row r="168" spans="1:19" ht="14.25" customHeight="1" x14ac:dyDescent="0.3">
      <c r="A168" s="1" t="s">
        <v>167</v>
      </c>
      <c r="B168" s="2">
        <v>44501</v>
      </c>
      <c r="C168" s="1" t="s">
        <v>5</v>
      </c>
      <c r="D168" s="1" t="s">
        <v>9</v>
      </c>
      <c r="E168" s="2">
        <v>44507</v>
      </c>
      <c r="F168" s="6">
        <v>6</v>
      </c>
      <c r="G168" s="8">
        <v>1</v>
      </c>
      <c r="H168" s="6"/>
      <c r="I168" s="6"/>
      <c r="J168" s="7"/>
      <c r="K168" s="6"/>
      <c r="L168" s="7">
        <v>1</v>
      </c>
      <c r="M168" s="6">
        <f t="shared" si="2"/>
        <v>1</v>
      </c>
      <c r="N168" s="6"/>
      <c r="O168" s="6"/>
      <c r="P168" s="2"/>
      <c r="R168" t="str">
        <v>IDPK3093</v>
      </c>
      <c r="S168">
        <v>1</v>
      </c>
    </row>
    <row r="169" spans="1:19" ht="14.25" customHeight="1" x14ac:dyDescent="0.3">
      <c r="A169" s="1" t="s">
        <v>168</v>
      </c>
      <c r="B169" s="2">
        <v>44501</v>
      </c>
      <c r="C169" s="1" t="s">
        <v>5</v>
      </c>
      <c r="D169" s="1" t="s">
        <v>6</v>
      </c>
      <c r="E169" s="2">
        <v>44511</v>
      </c>
      <c r="F169" s="6">
        <v>10</v>
      </c>
      <c r="G169" s="8"/>
      <c r="H169" s="6"/>
      <c r="I169" s="7">
        <v>1</v>
      </c>
      <c r="J169" s="7"/>
      <c r="K169" s="6"/>
      <c r="L169" s="7">
        <v>1</v>
      </c>
      <c r="M169" s="6">
        <f t="shared" si="2"/>
        <v>1</v>
      </c>
      <c r="N169" s="6"/>
      <c r="O169" s="6"/>
      <c r="P169" s="2"/>
      <c r="R169" t="str">
        <v>IDPK3443</v>
      </c>
      <c r="S169">
        <v>1</v>
      </c>
    </row>
    <row r="170" spans="1:19" ht="14.25" customHeight="1" x14ac:dyDescent="0.3">
      <c r="A170" s="1" t="s">
        <v>169</v>
      </c>
      <c r="B170" s="2">
        <v>44502</v>
      </c>
      <c r="C170" s="1" t="s">
        <v>8</v>
      </c>
      <c r="D170" s="1" t="s">
        <v>14</v>
      </c>
      <c r="E170" s="2">
        <v>44508</v>
      </c>
      <c r="F170" s="6">
        <v>6</v>
      </c>
      <c r="G170" s="8"/>
      <c r="H170" s="7">
        <v>1</v>
      </c>
      <c r="I170" s="6"/>
      <c r="J170" s="7">
        <v>1</v>
      </c>
      <c r="K170" s="6"/>
      <c r="L170" s="6"/>
      <c r="M170" s="6">
        <f t="shared" si="2"/>
        <v>0</v>
      </c>
      <c r="N170" s="6"/>
      <c r="O170" s="6"/>
      <c r="P170" s="2"/>
      <c r="R170" t="str">
        <v>IDPK3519</v>
      </c>
      <c r="S170">
        <v>1</v>
      </c>
    </row>
    <row r="171" spans="1:19" ht="14.25" customHeight="1" x14ac:dyDescent="0.3">
      <c r="A171" s="1" t="s">
        <v>170</v>
      </c>
      <c r="B171" s="2">
        <v>44503</v>
      </c>
      <c r="C171" s="1" t="s">
        <v>8</v>
      </c>
      <c r="D171" s="1" t="s">
        <v>6</v>
      </c>
      <c r="E171" s="2">
        <v>44513</v>
      </c>
      <c r="F171" s="6">
        <v>10</v>
      </c>
      <c r="G171" s="8"/>
      <c r="H171" s="6"/>
      <c r="I171" s="7">
        <v>1</v>
      </c>
      <c r="J171" s="7">
        <v>1</v>
      </c>
      <c r="K171" s="6"/>
      <c r="L171" s="6"/>
      <c r="M171" s="6">
        <f t="shared" si="2"/>
        <v>0</v>
      </c>
      <c r="N171" s="6"/>
      <c r="O171" s="6"/>
      <c r="P171" s="2"/>
      <c r="R171" t="str">
        <v>IDPK3264</v>
      </c>
      <c r="S171">
        <v>1</v>
      </c>
    </row>
    <row r="172" spans="1:19" ht="14.25" customHeight="1" x14ac:dyDescent="0.3">
      <c r="A172" s="1" t="s">
        <v>171</v>
      </c>
      <c r="B172" s="2">
        <v>44503</v>
      </c>
      <c r="C172" s="1" t="s">
        <v>8</v>
      </c>
      <c r="D172" s="1" t="s">
        <v>9</v>
      </c>
      <c r="E172" s="2">
        <v>44511</v>
      </c>
      <c r="F172" s="6">
        <v>8</v>
      </c>
      <c r="G172" s="8">
        <v>1</v>
      </c>
      <c r="H172" s="6"/>
      <c r="I172" s="6"/>
      <c r="J172" s="7">
        <v>1</v>
      </c>
      <c r="K172" s="6"/>
      <c r="L172" s="6"/>
      <c r="M172" s="6">
        <f t="shared" si="2"/>
        <v>0</v>
      </c>
      <c r="N172" s="6"/>
      <c r="O172" s="6"/>
      <c r="P172" s="2"/>
      <c r="R172" t="str">
        <v>IDPK4202</v>
      </c>
      <c r="S172">
        <v>1</v>
      </c>
    </row>
    <row r="173" spans="1:19" ht="14.25" customHeight="1" x14ac:dyDescent="0.3">
      <c r="A173" s="1" t="s">
        <v>172</v>
      </c>
      <c r="B173" s="2">
        <v>44504</v>
      </c>
      <c r="C173" s="1" t="s">
        <v>11</v>
      </c>
      <c r="D173" s="1" t="s">
        <v>9</v>
      </c>
      <c r="E173" s="2">
        <v>44510</v>
      </c>
      <c r="F173" s="6">
        <v>6</v>
      </c>
      <c r="G173" s="8">
        <v>1</v>
      </c>
      <c r="H173" s="6"/>
      <c r="I173" s="6"/>
      <c r="J173" s="7"/>
      <c r="K173" s="7">
        <v>1</v>
      </c>
      <c r="L173" s="6"/>
      <c r="M173" s="6">
        <f t="shared" si="2"/>
        <v>1</v>
      </c>
      <c r="N173" s="6"/>
      <c r="O173" s="6"/>
      <c r="P173" s="2"/>
      <c r="R173" t="str">
        <v>IDPK2818</v>
      </c>
      <c r="S173">
        <v>1</v>
      </c>
    </row>
    <row r="174" spans="1:19" ht="14.25" customHeight="1" x14ac:dyDescent="0.3">
      <c r="A174" s="1" t="s">
        <v>173</v>
      </c>
      <c r="B174" s="2">
        <v>44505</v>
      </c>
      <c r="C174" s="1" t="s">
        <v>11</v>
      </c>
      <c r="D174" s="1" t="s">
        <v>9</v>
      </c>
      <c r="E174" s="2">
        <v>44513</v>
      </c>
      <c r="F174" s="6">
        <v>8</v>
      </c>
      <c r="G174" s="8">
        <v>1</v>
      </c>
      <c r="H174" s="6"/>
      <c r="I174" s="6"/>
      <c r="J174" s="7"/>
      <c r="K174" s="7">
        <v>1</v>
      </c>
      <c r="L174" s="6"/>
      <c r="M174" s="6">
        <f t="shared" si="2"/>
        <v>1</v>
      </c>
      <c r="N174" s="6"/>
      <c r="O174" s="6"/>
      <c r="P174" s="2"/>
      <c r="R174" t="str">
        <v>IDPK4535</v>
      </c>
      <c r="S174">
        <v>1</v>
      </c>
    </row>
    <row r="175" spans="1:19" ht="14.25" customHeight="1" x14ac:dyDescent="0.3">
      <c r="A175" s="1" t="s">
        <v>174</v>
      </c>
      <c r="B175" s="2">
        <v>44510</v>
      </c>
      <c r="C175" s="1" t="s">
        <v>11</v>
      </c>
      <c r="D175" s="1" t="s">
        <v>9</v>
      </c>
      <c r="E175" s="2">
        <v>44516</v>
      </c>
      <c r="F175" s="6">
        <v>6</v>
      </c>
      <c r="G175" s="8">
        <v>1</v>
      </c>
      <c r="H175" s="6"/>
      <c r="I175" s="6"/>
      <c r="J175" s="7"/>
      <c r="K175" s="7">
        <v>1</v>
      </c>
      <c r="L175" s="6"/>
      <c r="M175" s="6">
        <f t="shared" si="2"/>
        <v>1</v>
      </c>
      <c r="N175" s="6"/>
      <c r="O175" s="6"/>
      <c r="P175" s="2"/>
      <c r="R175" t="str">
        <v>IDPK3454</v>
      </c>
      <c r="S175">
        <v>1</v>
      </c>
    </row>
    <row r="176" spans="1:19" ht="14.25" customHeight="1" x14ac:dyDescent="0.3">
      <c r="A176" s="1" t="s">
        <v>175</v>
      </c>
      <c r="B176" s="2">
        <v>44510</v>
      </c>
      <c r="C176" s="1" t="s">
        <v>8</v>
      </c>
      <c r="D176" s="1" t="s">
        <v>9</v>
      </c>
      <c r="E176" s="2">
        <v>44516</v>
      </c>
      <c r="F176" s="6">
        <v>6</v>
      </c>
      <c r="G176" s="8">
        <v>1</v>
      </c>
      <c r="H176" s="6"/>
      <c r="I176" s="6"/>
      <c r="J176" s="7">
        <v>1</v>
      </c>
      <c r="K176" s="6"/>
      <c r="L176" s="6"/>
      <c r="M176" s="6">
        <f t="shared" si="2"/>
        <v>0</v>
      </c>
      <c r="N176" s="6"/>
      <c r="O176" s="6"/>
      <c r="P176" s="2"/>
      <c r="R176" t="str">
        <v>IDPK3725</v>
      </c>
      <c r="S176">
        <v>1</v>
      </c>
    </row>
    <row r="177" spans="1:19" ht="14.25" customHeight="1" x14ac:dyDescent="0.3">
      <c r="A177" s="1" t="s">
        <v>176</v>
      </c>
      <c r="B177" s="2">
        <v>44511</v>
      </c>
      <c r="C177" s="1" t="s">
        <v>8</v>
      </c>
      <c r="D177" s="1" t="s">
        <v>9</v>
      </c>
      <c r="E177" s="2">
        <v>44517</v>
      </c>
      <c r="F177" s="6">
        <v>6</v>
      </c>
      <c r="G177" s="8">
        <v>1</v>
      </c>
      <c r="H177" s="6"/>
      <c r="I177" s="6"/>
      <c r="J177" s="7">
        <v>1</v>
      </c>
      <c r="K177" s="6"/>
      <c r="L177" s="6"/>
      <c r="M177" s="6">
        <f t="shared" si="2"/>
        <v>0</v>
      </c>
      <c r="N177" s="6"/>
      <c r="O177" s="6"/>
      <c r="P177" s="2"/>
      <c r="R177" t="str">
        <v>IDPK4064</v>
      </c>
      <c r="S177">
        <v>1</v>
      </c>
    </row>
    <row r="178" spans="1:19" ht="14.25" customHeight="1" x14ac:dyDescent="0.3">
      <c r="A178" s="1" t="s">
        <v>177</v>
      </c>
      <c r="B178" s="2">
        <v>44514</v>
      </c>
      <c r="C178" s="1" t="s">
        <v>8</v>
      </c>
      <c r="D178" s="1" t="s">
        <v>9</v>
      </c>
      <c r="E178" s="2">
        <v>44520</v>
      </c>
      <c r="F178" s="6">
        <v>6</v>
      </c>
      <c r="G178" s="8">
        <v>1</v>
      </c>
      <c r="H178" s="6"/>
      <c r="I178" s="6"/>
      <c r="J178" s="7">
        <v>1</v>
      </c>
      <c r="K178" s="6"/>
      <c r="L178" s="6"/>
      <c r="M178" s="6">
        <f t="shared" si="2"/>
        <v>0</v>
      </c>
      <c r="N178" s="6"/>
      <c r="O178" s="6"/>
      <c r="P178" s="2"/>
      <c r="R178" t="str">
        <v>IDPK4537</v>
      </c>
      <c r="S178">
        <v>1</v>
      </c>
    </row>
    <row r="179" spans="1:19" ht="14.25" customHeight="1" x14ac:dyDescent="0.3">
      <c r="A179" s="1" t="s">
        <v>178</v>
      </c>
      <c r="B179" s="2">
        <v>44517</v>
      </c>
      <c r="C179" s="1" t="s">
        <v>8</v>
      </c>
      <c r="D179" s="1" t="s">
        <v>9</v>
      </c>
      <c r="E179" s="2">
        <v>44527</v>
      </c>
      <c r="F179" s="6">
        <v>10</v>
      </c>
      <c r="G179" s="8">
        <v>1</v>
      </c>
      <c r="H179" s="6"/>
      <c r="I179" s="6"/>
      <c r="J179" s="7">
        <v>1</v>
      </c>
      <c r="K179" s="6"/>
      <c r="L179" s="6"/>
      <c r="M179" s="6">
        <f t="shared" si="2"/>
        <v>0</v>
      </c>
      <c r="N179" s="6"/>
      <c r="O179" s="6"/>
      <c r="P179" s="2"/>
      <c r="R179" t="str">
        <v>IDPK3591</v>
      </c>
      <c r="S179">
        <v>1</v>
      </c>
    </row>
    <row r="180" spans="1:19" ht="14.25" customHeight="1" x14ac:dyDescent="0.3">
      <c r="A180" s="1" t="s">
        <v>179</v>
      </c>
      <c r="B180" s="2">
        <v>44519</v>
      </c>
      <c r="C180" s="1" t="s">
        <v>8</v>
      </c>
      <c r="D180" s="1" t="s">
        <v>9</v>
      </c>
      <c r="E180" s="2">
        <v>44525</v>
      </c>
      <c r="F180" s="6">
        <v>6</v>
      </c>
      <c r="G180" s="8">
        <v>1</v>
      </c>
      <c r="H180" s="6"/>
      <c r="I180" s="6"/>
      <c r="J180" s="7">
        <v>1</v>
      </c>
      <c r="K180" s="6"/>
      <c r="L180" s="6"/>
      <c r="M180" s="6">
        <f t="shared" si="2"/>
        <v>0</v>
      </c>
      <c r="N180" s="6"/>
      <c r="O180" s="6"/>
      <c r="P180" s="2"/>
      <c r="R180" t="str">
        <v>IDPK3937</v>
      </c>
      <c r="S180">
        <v>1</v>
      </c>
    </row>
    <row r="181" spans="1:19" ht="14.25" customHeight="1" x14ac:dyDescent="0.3">
      <c r="A181" s="1" t="s">
        <v>180</v>
      </c>
      <c r="B181" s="2">
        <v>44520</v>
      </c>
      <c r="C181" s="1" t="s">
        <v>11</v>
      </c>
      <c r="D181" s="1" t="s">
        <v>9</v>
      </c>
      <c r="E181" s="2">
        <v>44527</v>
      </c>
      <c r="F181" s="6">
        <v>7</v>
      </c>
      <c r="G181" s="8">
        <v>1</v>
      </c>
      <c r="H181" s="6"/>
      <c r="I181" s="6"/>
      <c r="J181" s="7"/>
      <c r="K181" s="7">
        <v>1</v>
      </c>
      <c r="L181" s="6"/>
      <c r="M181" s="6">
        <f t="shared" si="2"/>
        <v>1</v>
      </c>
      <c r="N181" s="6"/>
      <c r="O181" s="6"/>
      <c r="P181" s="2"/>
      <c r="R181" t="str">
        <v>IDPK4028</v>
      </c>
      <c r="S181">
        <v>1</v>
      </c>
    </row>
    <row r="182" spans="1:19" ht="14.25" customHeight="1" x14ac:dyDescent="0.3">
      <c r="A182" s="1" t="s">
        <v>72</v>
      </c>
      <c r="B182" s="2">
        <v>44520</v>
      </c>
      <c r="C182" s="1" t="s">
        <v>11</v>
      </c>
      <c r="D182" s="1" t="s">
        <v>9</v>
      </c>
      <c r="E182" s="2">
        <v>44526</v>
      </c>
      <c r="F182" s="6">
        <v>6</v>
      </c>
      <c r="G182" s="8">
        <v>1</v>
      </c>
      <c r="H182" s="6"/>
      <c r="I182" s="6"/>
      <c r="J182" s="7"/>
      <c r="K182" s="7">
        <v>1</v>
      </c>
      <c r="L182" s="6"/>
      <c r="M182" s="6">
        <f t="shared" si="2"/>
        <v>1</v>
      </c>
      <c r="N182" s="6"/>
      <c r="O182" s="6"/>
      <c r="P182" s="2"/>
      <c r="R182" t="str">
        <v>IDPK3115</v>
      </c>
      <c r="S182">
        <v>1</v>
      </c>
    </row>
    <row r="183" spans="1:19" ht="14.25" customHeight="1" x14ac:dyDescent="0.3">
      <c r="A183" s="1" t="s">
        <v>181</v>
      </c>
      <c r="B183" s="2">
        <v>44520</v>
      </c>
      <c r="C183" s="1" t="s">
        <v>8</v>
      </c>
      <c r="D183" s="1" t="s">
        <v>9</v>
      </c>
      <c r="E183" s="2">
        <v>44527</v>
      </c>
      <c r="F183" s="6">
        <v>7</v>
      </c>
      <c r="G183" s="8">
        <v>1</v>
      </c>
      <c r="H183" s="6"/>
      <c r="I183" s="6"/>
      <c r="J183" s="7">
        <v>1</v>
      </c>
      <c r="K183" s="6"/>
      <c r="L183" s="6"/>
      <c r="M183" s="6">
        <f t="shared" si="2"/>
        <v>0</v>
      </c>
      <c r="N183" s="6"/>
      <c r="O183" s="6"/>
      <c r="P183" s="2"/>
      <c r="R183" t="str">
        <v>IDPK3416</v>
      </c>
      <c r="S183">
        <v>1</v>
      </c>
    </row>
    <row r="184" spans="1:19" ht="14.25" customHeight="1" x14ac:dyDescent="0.3">
      <c r="A184" s="1" t="s">
        <v>182</v>
      </c>
      <c r="B184" s="2">
        <v>44522</v>
      </c>
      <c r="C184" s="1" t="s">
        <v>11</v>
      </c>
      <c r="D184" s="1" t="s">
        <v>9</v>
      </c>
      <c r="E184" s="2">
        <v>44527</v>
      </c>
      <c r="F184" s="6">
        <v>5</v>
      </c>
      <c r="G184" s="8">
        <v>1</v>
      </c>
      <c r="H184" s="6"/>
      <c r="I184" s="6"/>
      <c r="J184" s="7"/>
      <c r="K184" s="7">
        <v>1</v>
      </c>
      <c r="L184" s="6"/>
      <c r="M184" s="6">
        <f t="shared" si="2"/>
        <v>1</v>
      </c>
      <c r="N184" s="6"/>
      <c r="O184" s="6"/>
      <c r="P184" s="2"/>
      <c r="R184" t="str">
        <v>IDPK4766</v>
      </c>
      <c r="S184">
        <v>1</v>
      </c>
    </row>
    <row r="185" spans="1:19" ht="14.25" customHeight="1" x14ac:dyDescent="0.3">
      <c r="A185" s="1" t="s">
        <v>183</v>
      </c>
      <c r="B185" s="2">
        <v>44524</v>
      </c>
      <c r="C185" s="1" t="s">
        <v>8</v>
      </c>
      <c r="D185" s="1" t="s">
        <v>9</v>
      </c>
      <c r="E185" s="2">
        <v>44532</v>
      </c>
      <c r="F185" s="6">
        <v>8</v>
      </c>
      <c r="G185" s="8">
        <v>1</v>
      </c>
      <c r="H185" s="6"/>
      <c r="I185" s="6"/>
      <c r="J185" s="7">
        <v>1</v>
      </c>
      <c r="K185" s="6"/>
      <c r="L185" s="6"/>
      <c r="M185" s="6">
        <f t="shared" si="2"/>
        <v>0</v>
      </c>
      <c r="N185" s="6"/>
      <c r="O185" s="6"/>
      <c r="P185" s="2"/>
      <c r="R185" t="str">
        <v>IDPK4603</v>
      </c>
      <c r="S185">
        <v>1</v>
      </c>
    </row>
    <row r="186" spans="1:19" ht="14.25" customHeight="1" x14ac:dyDescent="0.3">
      <c r="A186" s="1" t="s">
        <v>184</v>
      </c>
      <c r="B186" s="2">
        <v>44524</v>
      </c>
      <c r="C186" s="1" t="s">
        <v>8</v>
      </c>
      <c r="D186" s="1" t="s">
        <v>9</v>
      </c>
      <c r="E186" s="2">
        <v>44530</v>
      </c>
      <c r="F186" s="6">
        <v>6</v>
      </c>
      <c r="G186" s="8">
        <v>1</v>
      </c>
      <c r="H186" s="6"/>
      <c r="I186" s="6"/>
      <c r="J186" s="7">
        <v>1</v>
      </c>
      <c r="K186" s="6"/>
      <c r="L186" s="6"/>
      <c r="M186" s="6">
        <f t="shared" si="2"/>
        <v>0</v>
      </c>
      <c r="N186" s="6"/>
      <c r="O186" s="6"/>
      <c r="P186" s="2"/>
      <c r="R186" t="str">
        <v>IDPK4661</v>
      </c>
      <c r="S186">
        <v>1</v>
      </c>
    </row>
    <row r="187" spans="1:19" ht="14.25" customHeight="1" x14ac:dyDescent="0.3">
      <c r="A187" s="1" t="s">
        <v>185</v>
      </c>
      <c r="B187" s="2">
        <v>44532</v>
      </c>
      <c r="C187" s="1" t="s">
        <v>8</v>
      </c>
      <c r="D187" s="1" t="s">
        <v>14</v>
      </c>
      <c r="E187" s="2">
        <v>44538</v>
      </c>
      <c r="F187" s="6">
        <v>6</v>
      </c>
      <c r="G187" s="8"/>
      <c r="H187" s="7">
        <v>1</v>
      </c>
      <c r="I187" s="6"/>
      <c r="J187" s="7">
        <v>1</v>
      </c>
      <c r="K187" s="6"/>
      <c r="L187" s="6"/>
      <c r="M187" s="6">
        <f t="shared" si="2"/>
        <v>0</v>
      </c>
      <c r="N187" s="6"/>
      <c r="O187" s="6"/>
      <c r="P187" s="2"/>
      <c r="R187" t="str">
        <v>IDPK2648</v>
      </c>
      <c r="S187">
        <v>1</v>
      </c>
    </row>
    <row r="188" spans="1:19" ht="14.25" customHeight="1" x14ac:dyDescent="0.3">
      <c r="A188" s="1" t="s">
        <v>186</v>
      </c>
      <c r="B188" s="2">
        <v>44533</v>
      </c>
      <c r="C188" s="1" t="s">
        <v>5</v>
      </c>
      <c r="D188" s="1" t="s">
        <v>9</v>
      </c>
      <c r="E188" s="2">
        <v>44541</v>
      </c>
      <c r="F188" s="6">
        <v>8</v>
      </c>
      <c r="G188" s="8">
        <v>1</v>
      </c>
      <c r="H188" s="6"/>
      <c r="I188" s="6"/>
      <c r="J188" s="7"/>
      <c r="K188" s="6"/>
      <c r="L188" s="7">
        <v>1</v>
      </c>
      <c r="M188" s="6">
        <f t="shared" si="2"/>
        <v>1</v>
      </c>
      <c r="N188" s="6"/>
      <c r="O188" s="6"/>
      <c r="P188" s="2"/>
      <c r="R188" t="str">
        <v>IDPK3140</v>
      </c>
      <c r="S188">
        <v>1</v>
      </c>
    </row>
    <row r="189" spans="1:19" ht="14.25" customHeight="1" x14ac:dyDescent="0.3">
      <c r="A189" s="1" t="s">
        <v>187</v>
      </c>
      <c r="B189" s="2">
        <v>44539</v>
      </c>
      <c r="C189" s="1" t="s">
        <v>8</v>
      </c>
      <c r="D189" s="1" t="s">
        <v>9</v>
      </c>
      <c r="E189" s="2">
        <v>44546</v>
      </c>
      <c r="F189" s="6">
        <v>7</v>
      </c>
      <c r="G189" s="8">
        <v>1</v>
      </c>
      <c r="H189" s="6"/>
      <c r="I189" s="6"/>
      <c r="J189" s="7">
        <v>1</v>
      </c>
      <c r="K189" s="6"/>
      <c r="L189" s="6"/>
      <c r="M189" s="6">
        <f t="shared" si="2"/>
        <v>0</v>
      </c>
      <c r="N189" s="6"/>
      <c r="O189" s="6"/>
      <c r="P189" s="2"/>
      <c r="R189" t="str">
        <v>IDPK2757</v>
      </c>
      <c r="S189">
        <v>1</v>
      </c>
    </row>
    <row r="190" spans="1:19" ht="14.25" customHeight="1" x14ac:dyDescent="0.3">
      <c r="A190" s="1" t="s">
        <v>188</v>
      </c>
      <c r="B190" s="2">
        <v>44540</v>
      </c>
      <c r="C190" s="1" t="s">
        <v>8</v>
      </c>
      <c r="D190" s="1" t="s">
        <v>14</v>
      </c>
      <c r="E190" s="2">
        <v>44546</v>
      </c>
      <c r="F190" s="6">
        <v>6</v>
      </c>
      <c r="G190" s="8"/>
      <c r="H190" s="7">
        <v>1</v>
      </c>
      <c r="I190" s="6"/>
      <c r="J190" s="7">
        <v>1</v>
      </c>
      <c r="K190" s="6"/>
      <c r="L190" s="6"/>
      <c r="M190" s="6">
        <f t="shared" si="2"/>
        <v>0</v>
      </c>
      <c r="N190" s="6"/>
      <c r="O190" s="6"/>
      <c r="P190" s="2"/>
      <c r="R190" t="str">
        <v>IDPK4273</v>
      </c>
      <c r="S190">
        <v>1</v>
      </c>
    </row>
    <row r="191" spans="1:19" ht="14.25" customHeight="1" x14ac:dyDescent="0.3">
      <c r="A191" s="1" t="s">
        <v>189</v>
      </c>
      <c r="B191" s="2">
        <v>44541</v>
      </c>
      <c r="C191" s="1" t="s">
        <v>8</v>
      </c>
      <c r="D191" s="1" t="s">
        <v>6</v>
      </c>
      <c r="E191" s="2">
        <v>44547</v>
      </c>
      <c r="F191" s="6">
        <v>6</v>
      </c>
      <c r="G191" s="8"/>
      <c r="H191" s="6"/>
      <c r="I191" s="7">
        <v>1</v>
      </c>
      <c r="J191" s="7">
        <v>1</v>
      </c>
      <c r="K191" s="6"/>
      <c r="L191" s="6"/>
      <c r="M191" s="6">
        <f t="shared" si="2"/>
        <v>0</v>
      </c>
      <c r="N191" s="6"/>
      <c r="O191" s="6"/>
      <c r="P191" s="2"/>
      <c r="R191" t="str">
        <v>IDPK3546</v>
      </c>
      <c r="S191">
        <v>1</v>
      </c>
    </row>
    <row r="192" spans="1:19" ht="14.25" customHeight="1" x14ac:dyDescent="0.3">
      <c r="A192" s="1" t="s">
        <v>190</v>
      </c>
      <c r="B192" s="2">
        <v>44542</v>
      </c>
      <c r="C192" s="1" t="s">
        <v>8</v>
      </c>
      <c r="D192" s="1" t="s">
        <v>9</v>
      </c>
      <c r="E192" s="2">
        <v>44549</v>
      </c>
      <c r="F192" s="6">
        <v>7</v>
      </c>
      <c r="G192" s="8">
        <v>1</v>
      </c>
      <c r="H192" s="6"/>
      <c r="I192" s="6"/>
      <c r="J192" s="7">
        <v>1</v>
      </c>
      <c r="K192" s="6"/>
      <c r="L192" s="6"/>
      <c r="M192" s="6">
        <f t="shared" si="2"/>
        <v>0</v>
      </c>
      <c r="N192" s="6"/>
      <c r="O192" s="6"/>
      <c r="P192" s="2"/>
      <c r="R192" t="str">
        <v>IDPK3083</v>
      </c>
      <c r="S192">
        <v>1</v>
      </c>
    </row>
    <row r="193" spans="1:19" ht="14.25" customHeight="1" x14ac:dyDescent="0.3">
      <c r="A193" s="1" t="s">
        <v>191</v>
      </c>
      <c r="B193" s="2">
        <v>44542</v>
      </c>
      <c r="C193" s="1" t="s">
        <v>8</v>
      </c>
      <c r="D193" s="1" t="s">
        <v>9</v>
      </c>
      <c r="E193" s="2">
        <v>44551</v>
      </c>
      <c r="F193" s="6">
        <v>9</v>
      </c>
      <c r="G193" s="8">
        <v>1</v>
      </c>
      <c r="H193" s="6"/>
      <c r="I193" s="6"/>
      <c r="J193" s="7">
        <v>1</v>
      </c>
      <c r="K193" s="6"/>
      <c r="L193" s="6"/>
      <c r="M193" s="6">
        <f t="shared" si="2"/>
        <v>0</v>
      </c>
      <c r="N193" s="6"/>
      <c r="O193" s="6"/>
      <c r="P193" s="2"/>
      <c r="R193" t="str">
        <v>IDPK3842</v>
      </c>
      <c r="S193">
        <v>1</v>
      </c>
    </row>
    <row r="194" spans="1:19" ht="14.25" customHeight="1" x14ac:dyDescent="0.3">
      <c r="A194" s="1" t="s">
        <v>192</v>
      </c>
      <c r="B194" s="2">
        <v>44543</v>
      </c>
      <c r="C194" s="1" t="s">
        <v>8</v>
      </c>
      <c r="D194" s="1" t="s">
        <v>14</v>
      </c>
      <c r="E194" s="2">
        <v>44549</v>
      </c>
      <c r="F194" s="6">
        <v>6</v>
      </c>
      <c r="G194" s="8"/>
      <c r="H194" s="7">
        <v>1</v>
      </c>
      <c r="I194" s="6"/>
      <c r="J194" s="7">
        <v>1</v>
      </c>
      <c r="K194" s="6"/>
      <c r="L194" s="6"/>
      <c r="M194" s="6">
        <f t="shared" ref="M194:M204" si="3">SUM(K194:L194)</f>
        <v>0</v>
      </c>
      <c r="N194" s="6"/>
      <c r="O194" s="6"/>
      <c r="P194" s="2"/>
      <c r="R194" t="str">
        <v>IDPK3351</v>
      </c>
      <c r="S194">
        <v>1</v>
      </c>
    </row>
    <row r="195" spans="1:19" ht="14.25" customHeight="1" x14ac:dyDescent="0.3">
      <c r="A195" s="1" t="s">
        <v>193</v>
      </c>
      <c r="B195" s="2">
        <v>44546</v>
      </c>
      <c r="C195" s="1" t="s">
        <v>8</v>
      </c>
      <c r="D195" s="1" t="s">
        <v>9</v>
      </c>
      <c r="E195" s="2">
        <v>44551</v>
      </c>
      <c r="F195" s="6">
        <v>5</v>
      </c>
      <c r="G195" s="8">
        <v>1</v>
      </c>
      <c r="H195" s="6"/>
      <c r="I195" s="6"/>
      <c r="J195" s="7">
        <v>1</v>
      </c>
      <c r="K195" s="6"/>
      <c r="L195" s="6"/>
      <c r="M195" s="6">
        <f t="shared" si="3"/>
        <v>0</v>
      </c>
      <c r="N195" s="6"/>
      <c r="O195" s="6"/>
      <c r="P195" s="2"/>
      <c r="S195">
        <v>0</v>
      </c>
    </row>
    <row r="196" spans="1:19" ht="14.25" customHeight="1" x14ac:dyDescent="0.3">
      <c r="A196" s="1" t="s">
        <v>194</v>
      </c>
      <c r="B196" s="2">
        <v>44548</v>
      </c>
      <c r="C196" s="1" t="s">
        <v>11</v>
      </c>
      <c r="D196" s="1" t="s">
        <v>9</v>
      </c>
      <c r="E196" s="2">
        <v>44553</v>
      </c>
      <c r="F196" s="6">
        <v>5</v>
      </c>
      <c r="G196" s="8">
        <v>1</v>
      </c>
      <c r="H196" s="6"/>
      <c r="I196" s="6"/>
      <c r="J196" s="7"/>
      <c r="K196" s="7">
        <v>1</v>
      </c>
      <c r="L196" s="6"/>
      <c r="M196" s="6">
        <f t="shared" si="3"/>
        <v>1</v>
      </c>
      <c r="N196" s="6"/>
      <c r="O196" s="6"/>
      <c r="P196" s="2"/>
      <c r="S196">
        <v>0</v>
      </c>
    </row>
    <row r="197" spans="1:19" ht="14.25" customHeight="1" x14ac:dyDescent="0.3">
      <c r="A197" s="1" t="s">
        <v>195</v>
      </c>
      <c r="B197" s="2">
        <v>44548</v>
      </c>
      <c r="C197" s="1" t="s">
        <v>8</v>
      </c>
      <c r="D197" s="1" t="s">
        <v>9</v>
      </c>
      <c r="E197" s="2">
        <v>44553</v>
      </c>
      <c r="F197" s="6">
        <v>5</v>
      </c>
      <c r="G197" s="8">
        <v>1</v>
      </c>
      <c r="H197" s="6"/>
      <c r="I197" s="6"/>
      <c r="J197" s="7">
        <v>1</v>
      </c>
      <c r="K197" s="6"/>
      <c r="L197" s="6"/>
      <c r="M197" s="6">
        <f t="shared" si="3"/>
        <v>0</v>
      </c>
      <c r="N197" s="6"/>
      <c r="O197" s="6"/>
      <c r="P197" s="2"/>
      <c r="S197">
        <v>0</v>
      </c>
    </row>
    <row r="198" spans="1:19" ht="14.25" customHeight="1" x14ac:dyDescent="0.3">
      <c r="A198" s="1" t="s">
        <v>196</v>
      </c>
      <c r="B198" s="2">
        <v>44550</v>
      </c>
      <c r="C198" s="1" t="s">
        <v>8</v>
      </c>
      <c r="D198" s="1" t="s">
        <v>14</v>
      </c>
      <c r="E198" s="2">
        <v>44555</v>
      </c>
      <c r="F198" s="6">
        <v>5</v>
      </c>
      <c r="G198" s="8"/>
      <c r="H198" s="7">
        <v>1</v>
      </c>
      <c r="I198" s="6"/>
      <c r="J198" s="7">
        <v>1</v>
      </c>
      <c r="K198" s="6"/>
      <c r="L198" s="6"/>
      <c r="M198" s="6">
        <f t="shared" si="3"/>
        <v>0</v>
      </c>
      <c r="N198" s="6"/>
      <c r="O198" s="6"/>
      <c r="P198" s="2"/>
      <c r="S198">
        <v>0</v>
      </c>
    </row>
    <row r="199" spans="1:19" ht="14.25" customHeight="1" x14ac:dyDescent="0.3">
      <c r="A199" s="1" t="s">
        <v>197</v>
      </c>
      <c r="B199" s="2">
        <v>44556</v>
      </c>
      <c r="C199" s="1" t="s">
        <v>8</v>
      </c>
      <c r="D199" s="1" t="s">
        <v>9</v>
      </c>
      <c r="E199" s="2">
        <v>44564</v>
      </c>
      <c r="F199" s="6">
        <v>8</v>
      </c>
      <c r="G199" s="8">
        <v>1</v>
      </c>
      <c r="H199" s="6"/>
      <c r="I199" s="6"/>
      <c r="J199" s="7">
        <v>1</v>
      </c>
      <c r="K199" s="6"/>
      <c r="L199" s="6"/>
      <c r="M199" s="6">
        <f t="shared" si="3"/>
        <v>0</v>
      </c>
      <c r="N199" s="6"/>
      <c r="O199" s="6"/>
      <c r="P199" s="2"/>
      <c r="S199">
        <v>0</v>
      </c>
    </row>
    <row r="200" spans="1:19" ht="14.25" customHeight="1" x14ac:dyDescent="0.3">
      <c r="A200" s="1" t="s">
        <v>198</v>
      </c>
      <c r="B200" s="2">
        <v>44556</v>
      </c>
      <c r="C200" s="1" t="s">
        <v>8</v>
      </c>
      <c r="D200" s="1" t="s">
        <v>14</v>
      </c>
      <c r="E200" s="2">
        <v>44562</v>
      </c>
      <c r="F200" s="6">
        <v>6</v>
      </c>
      <c r="G200" s="8"/>
      <c r="H200" s="7">
        <v>1</v>
      </c>
      <c r="I200" s="6"/>
      <c r="J200" s="7">
        <v>1</v>
      </c>
      <c r="K200" s="6"/>
      <c r="L200" s="6"/>
      <c r="M200" s="6">
        <f t="shared" si="3"/>
        <v>0</v>
      </c>
      <c r="N200" s="6"/>
      <c r="O200" s="6"/>
      <c r="P200" s="2"/>
      <c r="S200">
        <v>0</v>
      </c>
    </row>
    <row r="201" spans="1:19" ht="14.25" customHeight="1" x14ac:dyDescent="0.3">
      <c r="A201" s="1" t="s">
        <v>199</v>
      </c>
      <c r="B201" s="2">
        <v>44556</v>
      </c>
      <c r="C201" s="1" t="s">
        <v>5</v>
      </c>
      <c r="D201" s="1" t="s">
        <v>9</v>
      </c>
      <c r="E201" s="2">
        <v>44562</v>
      </c>
      <c r="F201" s="6">
        <v>6</v>
      </c>
      <c r="G201" s="8">
        <v>1</v>
      </c>
      <c r="H201" s="6"/>
      <c r="I201" s="6"/>
      <c r="J201" s="7"/>
      <c r="K201" s="6"/>
      <c r="L201" s="7">
        <v>1</v>
      </c>
      <c r="M201" s="6">
        <f t="shared" si="3"/>
        <v>1</v>
      </c>
      <c r="N201" s="6"/>
      <c r="O201" s="6"/>
      <c r="P201" s="2"/>
      <c r="S201">
        <v>0</v>
      </c>
    </row>
    <row r="202" spans="1:19" ht="14.25" customHeight="1" x14ac:dyDescent="0.3">
      <c r="A202" s="1" t="s">
        <v>200</v>
      </c>
      <c r="B202" s="2">
        <v>44556</v>
      </c>
      <c r="C202" s="1" t="s">
        <v>5</v>
      </c>
      <c r="D202" s="1" t="s">
        <v>9</v>
      </c>
      <c r="E202" s="2">
        <v>44563</v>
      </c>
      <c r="F202" s="6">
        <v>7</v>
      </c>
      <c r="G202" s="8">
        <v>1</v>
      </c>
      <c r="H202" s="6"/>
      <c r="I202" s="6"/>
      <c r="J202" s="7"/>
      <c r="K202" s="6"/>
      <c r="L202" s="7">
        <v>1</v>
      </c>
      <c r="M202" s="6">
        <f t="shared" si="3"/>
        <v>1</v>
      </c>
      <c r="N202" s="6"/>
      <c r="O202" s="6"/>
      <c r="P202" s="2"/>
      <c r="S202">
        <v>0</v>
      </c>
    </row>
    <row r="203" spans="1:19" ht="14.25" customHeight="1" x14ac:dyDescent="0.3">
      <c r="A203" s="1" t="s">
        <v>201</v>
      </c>
      <c r="B203" s="2">
        <v>44557</v>
      </c>
      <c r="C203" s="1" t="s">
        <v>11</v>
      </c>
      <c r="D203" s="1" t="s">
        <v>9</v>
      </c>
      <c r="E203" s="2">
        <v>44567</v>
      </c>
      <c r="F203" s="6">
        <v>10</v>
      </c>
      <c r="G203" s="8">
        <v>1</v>
      </c>
      <c r="H203" s="6"/>
      <c r="I203" s="6"/>
      <c r="J203" s="7"/>
      <c r="K203" s="7">
        <v>1</v>
      </c>
      <c r="L203" s="6"/>
      <c r="M203" s="6">
        <f t="shared" si="3"/>
        <v>1</v>
      </c>
      <c r="N203" s="6"/>
      <c r="O203" s="6"/>
      <c r="P203" s="2"/>
      <c r="S203">
        <v>0</v>
      </c>
    </row>
    <row r="204" spans="1:19" ht="14.25" customHeight="1" x14ac:dyDescent="0.3">
      <c r="A204" s="1" t="s">
        <v>202</v>
      </c>
      <c r="B204" s="2">
        <v>44557</v>
      </c>
      <c r="C204" s="1" t="s">
        <v>5</v>
      </c>
      <c r="D204" s="1" t="s">
        <v>6</v>
      </c>
      <c r="E204" s="2">
        <v>44565</v>
      </c>
      <c r="F204" s="6">
        <v>8</v>
      </c>
      <c r="G204" s="8"/>
      <c r="H204" s="6"/>
      <c r="I204" s="7">
        <v>1</v>
      </c>
      <c r="J204" s="7"/>
      <c r="K204" s="6"/>
      <c r="L204" s="7">
        <v>1</v>
      </c>
      <c r="M204" s="6">
        <f t="shared" si="3"/>
        <v>1</v>
      </c>
      <c r="N204" s="6"/>
      <c r="O204" s="6"/>
      <c r="P204" s="2"/>
      <c r="S204">
        <v>0</v>
      </c>
    </row>
    <row r="205" spans="1:19" ht="14.25" customHeight="1" x14ac:dyDescent="0.3"/>
    <row r="206" spans="1:19" ht="14.25" customHeight="1" x14ac:dyDescent="0.3">
      <c r="R206" s="5">
        <f>AVERAGE(_xlfn.ANCHORARRAY(F2))</f>
        <v>6.6699507389162562</v>
      </c>
      <c r="S206" t="s">
        <v>222</v>
      </c>
    </row>
    <row r="207" spans="1:19" ht="14.25" customHeight="1" x14ac:dyDescent="0.3">
      <c r="R207" s="5">
        <f>MAX(_xlfn.ANCHORARRAY(F2))</f>
        <v>10</v>
      </c>
      <c r="S207" t="s">
        <v>220</v>
      </c>
    </row>
    <row r="208" spans="1:19" ht="14.25" customHeight="1" x14ac:dyDescent="0.3">
      <c r="R208" s="5">
        <f>MIN(_xlfn.ANCHORARRAY(F2))</f>
        <v>3</v>
      </c>
      <c r="S208" t="s">
        <v>221</v>
      </c>
    </row>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autoFilter ref="A1:X204" xr:uid="{00000000-0001-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1C7D4-9A27-4E30-A40D-2B020D1941F8}">
  <sheetPr codeName="Sheet1"/>
  <dimension ref="A1:P66"/>
  <sheetViews>
    <sheetView topLeftCell="A28" zoomScaleNormal="100" workbookViewId="0">
      <selection activeCell="B39" sqref="B39"/>
    </sheetView>
  </sheetViews>
  <sheetFormatPr defaultRowHeight="14.4" x14ac:dyDescent="0.3"/>
  <cols>
    <col min="1" max="1" width="17.6640625" bestFit="1" customWidth="1"/>
    <col min="2" max="2" width="11.21875" bestFit="1" customWidth="1"/>
    <col min="3" max="3" width="15.6640625" bestFit="1" customWidth="1"/>
    <col min="4" max="4" width="11" bestFit="1" customWidth="1"/>
    <col min="5" max="5" width="14.33203125" bestFit="1" customWidth="1"/>
    <col min="6" max="6" width="17.21875" bestFit="1" customWidth="1"/>
    <col min="7" max="7" width="4.77734375" bestFit="1" customWidth="1"/>
    <col min="8" max="8" width="10.77734375" bestFit="1" customWidth="1"/>
    <col min="9" max="9" width="11.6640625" bestFit="1" customWidth="1"/>
    <col min="10" max="10" width="10.77734375" bestFit="1" customWidth="1"/>
    <col min="11" max="11" width="15.109375" bestFit="1" customWidth="1"/>
    <col min="12" max="12" width="22.6640625" bestFit="1" customWidth="1"/>
    <col min="13" max="13" width="22.44140625" bestFit="1" customWidth="1"/>
    <col min="14" max="15" width="6.44140625" bestFit="1" customWidth="1"/>
    <col min="16" max="16" width="6.44140625" hidden="1" customWidth="1"/>
    <col min="17" max="19" width="5.6640625" bestFit="1" customWidth="1"/>
    <col min="20" max="28" width="6.6640625" bestFit="1" customWidth="1"/>
    <col min="29" max="30" width="6.109375" bestFit="1" customWidth="1"/>
    <col min="31" max="40" width="7.109375" bestFit="1" customWidth="1"/>
    <col min="41" max="45" width="5.6640625" bestFit="1" customWidth="1"/>
    <col min="46" max="57" width="6.6640625" bestFit="1" customWidth="1"/>
    <col min="58" max="59" width="6.44140625" bestFit="1" customWidth="1"/>
    <col min="60" max="66" width="7.44140625" bestFit="1" customWidth="1"/>
    <col min="67" max="70" width="5.5546875" bestFit="1" customWidth="1"/>
    <col min="71" max="79" width="6.5546875" bestFit="1" customWidth="1"/>
    <col min="80" max="83" width="4.88671875" bestFit="1" customWidth="1"/>
    <col min="84" max="91" width="5.88671875" bestFit="1" customWidth="1"/>
    <col min="92" max="99" width="6" bestFit="1" customWidth="1"/>
    <col min="100" max="107" width="7" bestFit="1" customWidth="1"/>
    <col min="108" max="108" width="5.77734375" bestFit="1" customWidth="1"/>
    <col min="109" max="116" width="6.77734375" bestFit="1" customWidth="1"/>
    <col min="117" max="122" width="5.5546875" bestFit="1" customWidth="1"/>
    <col min="123" max="125" width="6.5546875" bestFit="1" customWidth="1"/>
    <col min="126" max="130" width="6.109375" bestFit="1" customWidth="1"/>
    <col min="131" max="138" width="7.109375" bestFit="1" customWidth="1"/>
    <col min="139" max="141" width="5.77734375" bestFit="1" customWidth="1"/>
    <col min="142" max="150" width="6.77734375" bestFit="1" customWidth="1"/>
    <col min="151" max="151" width="10.77734375" bestFit="1" customWidth="1"/>
    <col min="152" max="193" width="15.5546875" bestFit="1" customWidth="1"/>
    <col min="194" max="194" width="10.77734375" bestFit="1" customWidth="1"/>
  </cols>
  <sheetData>
    <row r="1" spans="1:6" x14ac:dyDescent="0.3">
      <c r="A1" s="3" t="s">
        <v>203</v>
      </c>
      <c r="B1" t="s">
        <v>229</v>
      </c>
      <c r="C1" t="s">
        <v>230</v>
      </c>
      <c r="D1" t="s">
        <v>5</v>
      </c>
      <c r="E1" t="s">
        <v>225</v>
      </c>
      <c r="F1">
        <v>1</v>
      </c>
    </row>
    <row r="2" spans="1:6" x14ac:dyDescent="0.3">
      <c r="A2" s="4" t="s">
        <v>204</v>
      </c>
      <c r="B2" s="19">
        <v>9</v>
      </c>
      <c r="C2" s="19">
        <v>4</v>
      </c>
      <c r="D2" s="19">
        <v>6</v>
      </c>
      <c r="E2" s="19">
        <v>19</v>
      </c>
    </row>
    <row r="3" spans="1:6" x14ac:dyDescent="0.3">
      <c r="A3" s="4" t="s">
        <v>205</v>
      </c>
      <c r="B3" s="19">
        <v>10</v>
      </c>
      <c r="C3" s="19">
        <v>4</v>
      </c>
      <c r="D3" s="19">
        <v>4</v>
      </c>
      <c r="E3" s="19">
        <v>18</v>
      </c>
    </row>
    <row r="4" spans="1:6" x14ac:dyDescent="0.3">
      <c r="A4" s="4" t="s">
        <v>206</v>
      </c>
      <c r="B4" s="19">
        <v>6</v>
      </c>
      <c r="C4" s="19">
        <v>3</v>
      </c>
      <c r="D4" s="19">
        <v>3</v>
      </c>
      <c r="E4" s="19">
        <v>12</v>
      </c>
    </row>
    <row r="5" spans="1:6" x14ac:dyDescent="0.3">
      <c r="A5" s="4" t="s">
        <v>207</v>
      </c>
      <c r="B5" s="19">
        <v>12</v>
      </c>
      <c r="C5" s="19">
        <v>8</v>
      </c>
      <c r="D5" s="19">
        <v>4</v>
      </c>
      <c r="E5" s="19">
        <v>24</v>
      </c>
    </row>
    <row r="6" spans="1:6" x14ac:dyDescent="0.3">
      <c r="A6" s="4" t="s">
        <v>208</v>
      </c>
      <c r="B6" s="19">
        <v>5</v>
      </c>
      <c r="C6" s="19">
        <v>4</v>
      </c>
      <c r="D6" s="19">
        <v>3</v>
      </c>
      <c r="E6" s="19">
        <v>12</v>
      </c>
    </row>
    <row r="7" spans="1:6" x14ac:dyDescent="0.3">
      <c r="A7" s="4" t="s">
        <v>209</v>
      </c>
      <c r="B7" s="19">
        <v>7</v>
      </c>
      <c r="C7" s="19">
        <v>4</v>
      </c>
      <c r="D7" s="19">
        <v>4</v>
      </c>
      <c r="E7" s="19">
        <v>15</v>
      </c>
    </row>
    <row r="8" spans="1:6" x14ac:dyDescent="0.3">
      <c r="A8" s="4" t="s">
        <v>210</v>
      </c>
      <c r="B8" s="19">
        <v>13</v>
      </c>
      <c r="C8" s="19">
        <v>3</v>
      </c>
      <c r="D8" s="19"/>
      <c r="E8" s="19">
        <v>16</v>
      </c>
    </row>
    <row r="9" spans="1:6" x14ac:dyDescent="0.3">
      <c r="A9" s="4" t="s">
        <v>211</v>
      </c>
      <c r="B9" s="19">
        <v>10</v>
      </c>
      <c r="C9" s="19">
        <v>8</v>
      </c>
      <c r="D9" s="19">
        <v>2</v>
      </c>
      <c r="E9" s="19">
        <v>20</v>
      </c>
    </row>
    <row r="10" spans="1:6" x14ac:dyDescent="0.3">
      <c r="A10" s="4" t="s">
        <v>212</v>
      </c>
      <c r="B10" s="19">
        <v>8</v>
      </c>
      <c r="C10" s="19">
        <v>3</v>
      </c>
      <c r="D10" s="19">
        <v>3</v>
      </c>
      <c r="E10" s="19">
        <v>14</v>
      </c>
    </row>
    <row r="11" spans="1:6" x14ac:dyDescent="0.3">
      <c r="A11" s="4" t="s">
        <v>213</v>
      </c>
      <c r="B11" s="19">
        <v>9</v>
      </c>
      <c r="C11" s="19">
        <v>3</v>
      </c>
      <c r="D11" s="19">
        <v>3</v>
      </c>
      <c r="E11" s="19">
        <v>15</v>
      </c>
    </row>
    <row r="12" spans="1:6" x14ac:dyDescent="0.3">
      <c r="A12" s="4" t="s">
        <v>214</v>
      </c>
      <c r="B12" s="19">
        <v>12</v>
      </c>
      <c r="C12" s="19">
        <v>6</v>
      </c>
      <c r="D12" s="19">
        <v>2</v>
      </c>
      <c r="E12" s="19">
        <v>20</v>
      </c>
    </row>
    <row r="13" spans="1:6" x14ac:dyDescent="0.3">
      <c r="A13" s="4" t="s">
        <v>215</v>
      </c>
      <c r="B13" s="19">
        <v>12</v>
      </c>
      <c r="C13" s="19">
        <v>2</v>
      </c>
      <c r="D13" s="19">
        <v>4</v>
      </c>
      <c r="E13" s="19">
        <v>18</v>
      </c>
    </row>
    <row r="14" spans="1:6" x14ac:dyDescent="0.3">
      <c r="A14" s="4" t="s">
        <v>237</v>
      </c>
      <c r="B14" s="19">
        <v>113</v>
      </c>
      <c r="C14" s="19">
        <v>52</v>
      </c>
      <c r="D14" s="19">
        <v>38</v>
      </c>
      <c r="E14" s="19">
        <v>203</v>
      </c>
    </row>
    <row r="18" spans="1:5" x14ac:dyDescent="0.3">
      <c r="E18" t="str">
        <f>"Grand Total: "&amp;GETPIVOTDATA("Total and Trend",$A$1)</f>
        <v>Grand Total: 203</v>
      </c>
    </row>
    <row r="19" spans="1:5" x14ac:dyDescent="0.3">
      <c r="D19" s="16" t="s">
        <v>8</v>
      </c>
      <c r="E19" t="str">
        <f>"Total: "&amp;GETPIVOTDATA("Broken item",$A$1)</f>
        <v>Total: 113</v>
      </c>
    </row>
    <row r="20" spans="1:5" x14ac:dyDescent="0.3">
      <c r="D20" s="16" t="s">
        <v>238</v>
      </c>
      <c r="E20" t="str">
        <f>"Total: "&amp;GETPIVOTDATA("Undilevered Item",$A$1)</f>
        <v>Total: 52</v>
      </c>
    </row>
    <row r="21" spans="1:5" x14ac:dyDescent="0.3">
      <c r="D21" s="16" t="s">
        <v>239</v>
      </c>
      <c r="E21" t="str">
        <f>"Total: "&amp;GETPIVOTDATA("Wrong Item",$A$1)</f>
        <v>Total: 38</v>
      </c>
    </row>
    <row r="24" spans="1:5" x14ac:dyDescent="0.3">
      <c r="A24" s="3" t="s">
        <v>203</v>
      </c>
      <c r="B24" t="s">
        <v>216</v>
      </c>
    </row>
    <row r="25" spans="1:5" x14ac:dyDescent="0.3">
      <c r="A25" s="4" t="s">
        <v>8</v>
      </c>
      <c r="B25" s="19">
        <v>113</v>
      </c>
    </row>
    <row r="26" spans="1:5" x14ac:dyDescent="0.3">
      <c r="A26" s="4" t="s">
        <v>11</v>
      </c>
      <c r="B26" s="19">
        <v>52</v>
      </c>
    </row>
    <row r="27" spans="1:5" x14ac:dyDescent="0.3">
      <c r="A27" s="4" t="s">
        <v>5</v>
      </c>
      <c r="B27" s="19">
        <v>38</v>
      </c>
    </row>
    <row r="28" spans="1:5" x14ac:dyDescent="0.3">
      <c r="A28">
        <v>2</v>
      </c>
    </row>
    <row r="30" spans="1:5" ht="15" customHeight="1" x14ac:dyDescent="0.3">
      <c r="A30" s="3" t="s">
        <v>203</v>
      </c>
      <c r="B30" t="s">
        <v>9</v>
      </c>
      <c r="C30" t="s">
        <v>14</v>
      </c>
      <c r="D30" t="s">
        <v>6</v>
      </c>
    </row>
    <row r="31" spans="1:5" x14ac:dyDescent="0.3">
      <c r="A31" s="4" t="s">
        <v>5</v>
      </c>
      <c r="B31" s="19">
        <v>27</v>
      </c>
      <c r="C31" s="19"/>
      <c r="D31" s="19">
        <v>11</v>
      </c>
    </row>
    <row r="32" spans="1:5" x14ac:dyDescent="0.3">
      <c r="A32" s="4" t="s">
        <v>11</v>
      </c>
      <c r="B32" s="19">
        <v>52</v>
      </c>
      <c r="C32" s="19"/>
      <c r="D32" s="19"/>
    </row>
    <row r="33" spans="1:4" x14ac:dyDescent="0.3">
      <c r="A33" s="4" t="s">
        <v>8</v>
      </c>
      <c r="B33" s="19">
        <v>72</v>
      </c>
      <c r="C33" s="19">
        <v>30</v>
      </c>
      <c r="D33" s="19">
        <v>11</v>
      </c>
    </row>
    <row r="34" spans="1:4" x14ac:dyDescent="0.3">
      <c r="A34" s="4" t="s">
        <v>237</v>
      </c>
      <c r="B34" s="19">
        <v>151</v>
      </c>
      <c r="C34" s="19">
        <v>30</v>
      </c>
      <c r="D34" s="19">
        <v>22</v>
      </c>
    </row>
    <row r="36" spans="1:4" x14ac:dyDescent="0.3">
      <c r="A36" s="4" t="s">
        <v>9</v>
      </c>
      <c r="B36" t="str">
        <f>"Total: "&amp;GETPIVOTDATA("Refunded",$A$30)</f>
        <v>Total: 151</v>
      </c>
    </row>
    <row r="37" spans="1:4" x14ac:dyDescent="0.3">
      <c r="A37" s="4" t="s">
        <v>14</v>
      </c>
      <c r="B37" t="str">
        <f>"Total: "&amp;GETPIVOTDATA("Repaired",$A$30)</f>
        <v>Total: 30</v>
      </c>
    </row>
    <row r="38" spans="1:4" x14ac:dyDescent="0.3">
      <c r="A38" s="4" t="s">
        <v>6</v>
      </c>
      <c r="B38" t="str">
        <f>"Total: "&amp;GETPIVOTDATA("Changed Item",$A$30)</f>
        <v>Total: 22</v>
      </c>
    </row>
    <row r="39" spans="1:4" x14ac:dyDescent="0.3">
      <c r="B39" t="str">
        <f>"Grand Total: "&amp;GETPIVOTDATA("Action",$A$41)</f>
        <v>Grand Total: 203</v>
      </c>
    </row>
    <row r="41" spans="1:4" x14ac:dyDescent="0.3">
      <c r="A41" s="3" t="s">
        <v>203</v>
      </c>
      <c r="B41" t="s">
        <v>231</v>
      </c>
    </row>
    <row r="42" spans="1:4" x14ac:dyDescent="0.3">
      <c r="A42" s="4" t="s">
        <v>9</v>
      </c>
      <c r="B42" s="19">
        <v>151</v>
      </c>
    </row>
    <row r="43" spans="1:4" x14ac:dyDescent="0.3">
      <c r="A43" s="4" t="s">
        <v>14</v>
      </c>
      <c r="B43" s="19">
        <v>30</v>
      </c>
    </row>
    <row r="44" spans="1:4" x14ac:dyDescent="0.3">
      <c r="A44" s="4" t="s">
        <v>6</v>
      </c>
      <c r="B44" s="19">
        <v>22</v>
      </c>
    </row>
    <row r="45" spans="1:4" x14ac:dyDescent="0.3">
      <c r="A45" s="4" t="s">
        <v>237</v>
      </c>
      <c r="B45" s="19">
        <v>203</v>
      </c>
    </row>
    <row r="51" spans="1:4" x14ac:dyDescent="0.3">
      <c r="A51">
        <v>4</v>
      </c>
    </row>
    <row r="54" spans="1:4" x14ac:dyDescent="0.3">
      <c r="A54" s="3" t="s">
        <v>203</v>
      </c>
      <c r="B54" t="s">
        <v>234</v>
      </c>
      <c r="C54" t="s">
        <v>235</v>
      </c>
      <c r="D54" t="s">
        <v>236</v>
      </c>
    </row>
    <row r="55" spans="1:4" x14ac:dyDescent="0.3">
      <c r="A55" s="4" t="s">
        <v>8</v>
      </c>
      <c r="B55" s="19">
        <v>10</v>
      </c>
      <c r="C55" s="17">
        <v>6.5663716814159292</v>
      </c>
      <c r="D55" s="19">
        <v>3</v>
      </c>
    </row>
    <row r="56" spans="1:4" x14ac:dyDescent="0.3">
      <c r="A56" s="4" t="s">
        <v>11</v>
      </c>
      <c r="B56" s="19">
        <v>10</v>
      </c>
      <c r="C56" s="17">
        <v>6.7884615384615383</v>
      </c>
      <c r="D56" s="19">
        <v>3</v>
      </c>
    </row>
    <row r="57" spans="1:4" x14ac:dyDescent="0.3">
      <c r="A57" s="4" t="s">
        <v>5</v>
      </c>
      <c r="B57" s="19">
        <v>10</v>
      </c>
      <c r="C57" s="17">
        <v>6.8157894736842106</v>
      </c>
      <c r="D57" s="19">
        <v>3</v>
      </c>
    </row>
    <row r="65" spans="1:1" x14ac:dyDescent="0.3">
      <c r="A65" t="s">
        <v>240</v>
      </c>
    </row>
    <row r="66" spans="1:1" x14ac:dyDescent="0.3">
      <c r="A66" s="19">
        <v>1354</v>
      </c>
    </row>
  </sheetData>
  <pageMargins left="0.7" right="0.7" top="0.75" bottom="0.75" header="0.3" footer="0.3"/>
  <pageSetup orientation="portrait" horizontalDpi="4294967293" verticalDpi="0" r:id="rId7"/>
  <drawing r:id="rId8"/>
  <extLst>
    <ext xmlns:x14="http://schemas.microsoft.com/office/spreadsheetml/2009/9/main" uri="{A8765BA9-456A-4dab-B4F3-ACF838C121DE}">
      <x14:slicerList>
        <x14:slicer r:id="rId9"/>
      </x14:slicerList>
    </ext>
    <ext xmlns:x15="http://schemas.microsoft.com/office/spreadsheetml/2010/11/main" uri="{7E03D99C-DC04-49d9-9315-930204A7B6E9}">
      <x15:timelineRefs>
        <x15:timelineRef r:id="rId10"/>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738F6-A054-47C8-8764-452ACEE34DB6}">
  <dimension ref="H11:Q64"/>
  <sheetViews>
    <sheetView showGridLines="0" tabSelected="1" topLeftCell="A13" zoomScaleNormal="100" workbookViewId="0">
      <selection activeCell="X46" sqref="X46"/>
    </sheetView>
  </sheetViews>
  <sheetFormatPr defaultRowHeight="14.4" x14ac:dyDescent="0.3"/>
  <cols>
    <col min="11" max="11" width="9.44140625" customWidth="1"/>
  </cols>
  <sheetData>
    <row r="11" spans="8:8" x14ac:dyDescent="0.3">
      <c r="H11" s="13"/>
    </row>
    <row r="62" spans="17:17" x14ac:dyDescent="0.3">
      <c r="Q62" s="18"/>
    </row>
    <row r="63" spans="17:17" x14ac:dyDescent="0.3">
      <c r="Q63" s="18"/>
    </row>
    <row r="64" spans="17:17" x14ac:dyDescent="0.3">
      <c r="Q64" s="18"/>
    </row>
  </sheetData>
  <pageMargins left="0.7" right="0.7" top="0.75" bottom="0.75" header="0.3" footer="0.3"/>
  <drawing r:id="rId1"/>
  <picture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997FADDF-AF9D-4FAF-8CCD-669D0E387B2B}">
  <ds:schemaRefs/>
</ds:datastoreItem>
</file>

<file path=customXml/itemProps2.xml><?xml version="1.0" encoding="utf-8"?>
<ds:datastoreItem xmlns:ds="http://schemas.openxmlformats.org/officeDocument/2006/customXml" ds:itemID="{54F1F333-6729-4647-BF3B-914018FB71CD}">
  <ds:schemaRefs/>
</ds:datastoreItem>
</file>

<file path=customXml/itemProps3.xml><?xml version="1.0" encoding="utf-8"?>
<ds:datastoreItem xmlns:ds="http://schemas.openxmlformats.org/officeDocument/2006/customXml" ds:itemID="{3E5A5E41-CAB2-4642-A278-7FAE8BE88C5E}">
  <ds:schemaRefs/>
</ds:datastoreItem>
</file>

<file path=customXml/itemProps4.xml><?xml version="1.0" encoding="utf-8"?>
<ds:datastoreItem xmlns:ds="http://schemas.openxmlformats.org/officeDocument/2006/customXml" ds:itemID="{D4FB9454-10E9-4F8C-9C36-41DEB164C6E2}">
  <ds:schemaRefs/>
</ds:datastoreItem>
</file>

<file path=customXml/itemProps5.xml><?xml version="1.0" encoding="utf-8"?>
<ds:datastoreItem xmlns:ds="http://schemas.openxmlformats.org/officeDocument/2006/customXml" ds:itemID="{A4CAB680-DDAA-4A60-AD6D-3BE9660F1AD8}">
  <ds:schemaRefs/>
</ds:datastoreItem>
</file>

<file path=customXml/itemProps6.xml><?xml version="1.0" encoding="utf-8"?>
<ds:datastoreItem xmlns:ds="http://schemas.openxmlformats.org/officeDocument/2006/customXml" ds:itemID="{B5716F1F-C266-4DB7-9351-69D8463EB328}">
  <ds:schemaRefs/>
</ds:datastoreItem>
</file>

<file path=customXml/itemProps7.xml><?xml version="1.0" encoding="utf-8"?>
<ds:datastoreItem xmlns:ds="http://schemas.openxmlformats.org/officeDocument/2006/customXml" ds:itemID="{45E87EB2-9DE1-438D-999B-2AC16766DF0E}">
  <ds:schemaRefs/>
</ds:datastoreItem>
</file>

<file path=customXml/itemProps8.xml><?xml version="1.0" encoding="utf-8"?>
<ds:datastoreItem xmlns:ds="http://schemas.openxmlformats.org/officeDocument/2006/customXml" ds:itemID="{99CC8BFB-0224-491D-9CD9-14C6D2211494}">
  <ds:schemaRefs/>
</ds:datastoreItem>
</file>

<file path=customXml/itemProps9.xml><?xml version="1.0" encoding="utf-8"?>
<ds:datastoreItem xmlns:ds="http://schemas.openxmlformats.org/officeDocument/2006/customXml" ds:itemID="{DDECD0C4-011B-4AD7-9553-02BAE1B8817B}">
  <ds:schemaRefs/>
</ds:datastoreItem>
</file>

<file path=customXml/itemProps10.xml><?xml version="1.0" encoding="utf-8"?>
<ds:datastoreItem xmlns:ds="http://schemas.openxmlformats.org/officeDocument/2006/customXml" ds:itemID="{A1098C4F-8768-461D-BA72-37A1B722232E}">
  <ds:schemaRefs/>
</ds:datastoreItem>
</file>

<file path=customXml/itemProps11.xml><?xml version="1.0" encoding="utf-8"?>
<ds:datastoreItem xmlns:ds="http://schemas.openxmlformats.org/officeDocument/2006/customXml" ds:itemID="{575BE46F-C7F0-4D64-B3D7-4A4556D49F6C}">
  <ds:schemaRefs/>
</ds:datastoreItem>
</file>

<file path=customXml/itemProps12.xml><?xml version="1.0" encoding="utf-8"?>
<ds:datastoreItem xmlns:ds="http://schemas.openxmlformats.org/officeDocument/2006/customXml" ds:itemID="{BF08038D-9692-4E7B-A5E6-9478947EE70C}">
  <ds:schemaRefs/>
</ds:datastoreItem>
</file>

<file path=customXml/itemProps13.xml><?xml version="1.0" encoding="utf-8"?>
<ds:datastoreItem xmlns:ds="http://schemas.openxmlformats.org/officeDocument/2006/customXml" ds:itemID="{8581E040-7DC8-4996-A1B8-5231B62C1E3C}">
  <ds:schemaRefs/>
</ds:datastoreItem>
</file>

<file path=customXml/itemProps14.xml><?xml version="1.0" encoding="utf-8"?>
<ds:datastoreItem xmlns:ds="http://schemas.openxmlformats.org/officeDocument/2006/customXml" ds:itemID="{D8D3E602-5F8C-4731-ADBB-97CA206B0DBC}">
  <ds:schemaRefs/>
</ds:datastoreItem>
</file>

<file path=customXml/itemProps15.xml><?xml version="1.0" encoding="utf-8"?>
<ds:datastoreItem xmlns:ds="http://schemas.openxmlformats.org/officeDocument/2006/customXml" ds:itemID="{D0FDA65B-CD74-43FD-9F95-AE56F8380244}">
  <ds:schemaRefs/>
</ds:datastoreItem>
</file>

<file path=customXml/itemProps16.xml><?xml version="1.0" encoding="utf-8"?>
<ds:datastoreItem xmlns:ds="http://schemas.openxmlformats.org/officeDocument/2006/customXml" ds:itemID="{6FA51589-317D-4300-9BCB-08A674A2DC17}">
  <ds:schemaRefs/>
</ds:datastoreItem>
</file>

<file path=customXml/itemProps17.xml><?xml version="1.0" encoding="utf-8"?>
<ds:datastoreItem xmlns:ds="http://schemas.openxmlformats.org/officeDocument/2006/customXml" ds:itemID="{D0FC57FC-22C3-49CD-86E9-63623831CB19}">
  <ds:schemaRefs/>
</ds:datastoreItem>
</file>

<file path=customXml/itemProps18.xml><?xml version="1.0" encoding="utf-8"?>
<ds:datastoreItem xmlns:ds="http://schemas.openxmlformats.org/officeDocument/2006/customXml" ds:itemID="{C952339B-8D26-43F7-9191-7CA426EAC4A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 Tables</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Jhon Patrick Giron</cp:lastModifiedBy>
  <dcterms:created xsi:type="dcterms:W3CDTF">2022-05-30T07:36:25Z</dcterms:created>
  <dcterms:modified xsi:type="dcterms:W3CDTF">2023-04-23T23:56:43Z</dcterms:modified>
</cp:coreProperties>
</file>