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im" sheetId="1" r:id="rId4"/>
    <sheet state="visible" name="Jon" sheetId="2" r:id="rId5"/>
    <sheet state="visible" name="Ed" sheetId="3" r:id="rId6"/>
    <sheet state="visible" name="Patrick" sheetId="4" r:id="rId7"/>
    <sheet state="visible" name="Colin" sheetId="5" r:id="rId8"/>
    <sheet state="visible" name="Marc" sheetId="6" r:id="rId9"/>
    <sheet state="visible" name="Summary" sheetId="7" r:id="rId10"/>
  </sheets>
  <definedNames/>
  <calcPr/>
  <extLst>
    <ext uri="GoogleSheetsCustomDataVersion1">
      <go:sheetsCustomData xmlns:go="http://customooxmlschemas.google.com/" r:id="rId11" roundtripDataSignature="AMtx7mgcIIn0qzKHxqkX9OtUmfj3CeHdPA=="/>
    </ext>
  </extLst>
</workbook>
</file>

<file path=xl/sharedStrings.xml><?xml version="1.0" encoding="utf-8"?>
<sst xmlns="http://schemas.openxmlformats.org/spreadsheetml/2006/main" count="381" uniqueCount="196">
  <si>
    <t>Jim's Team</t>
  </si>
  <si>
    <t>Runs</t>
  </si>
  <si>
    <t>HR</t>
  </si>
  <si>
    <t>RBIs</t>
  </si>
  <si>
    <t>Walks</t>
  </si>
  <si>
    <t>Strikeouts</t>
  </si>
  <si>
    <t>SB</t>
  </si>
  <si>
    <t>H</t>
  </si>
  <si>
    <t>AVG</t>
  </si>
  <si>
    <t>AB</t>
  </si>
  <si>
    <t>Total Player Points</t>
  </si>
  <si>
    <t>C</t>
  </si>
  <si>
    <t>Sanchez</t>
  </si>
  <si>
    <t>Diaz</t>
  </si>
  <si>
    <t>1B</t>
  </si>
  <si>
    <t>Olsen</t>
  </si>
  <si>
    <t>Rizzo</t>
  </si>
  <si>
    <t>2B</t>
  </si>
  <si>
    <t>Rodgers</t>
  </si>
  <si>
    <t>India</t>
  </si>
  <si>
    <t>3B</t>
  </si>
  <si>
    <t>Bregman</t>
  </si>
  <si>
    <t>Machado</t>
  </si>
  <si>
    <t>SS</t>
  </si>
  <si>
    <t>Lindor</t>
  </si>
  <si>
    <t>Baez</t>
  </si>
  <si>
    <t>OF</t>
  </si>
  <si>
    <t>Renfro</t>
  </si>
  <si>
    <t>Schwaber</t>
  </si>
  <si>
    <t>Turner</t>
  </si>
  <si>
    <t>Blackmon</t>
  </si>
  <si>
    <t>Acuna</t>
  </si>
  <si>
    <t>Cruz</t>
  </si>
  <si>
    <t>Batting Points</t>
  </si>
  <si>
    <t>W</t>
  </si>
  <si>
    <t>L</t>
  </si>
  <si>
    <t>Holds</t>
  </si>
  <si>
    <t>Saves</t>
  </si>
  <si>
    <t>ERA</t>
  </si>
  <si>
    <t>IP</t>
  </si>
  <si>
    <t>ER</t>
  </si>
  <si>
    <t>SP</t>
  </si>
  <si>
    <t>Burnes</t>
  </si>
  <si>
    <t>Wheeler</t>
  </si>
  <si>
    <t>Berrios</t>
  </si>
  <si>
    <t>Suarez</t>
  </si>
  <si>
    <t>Gilbert</t>
  </si>
  <si>
    <t>MR</t>
  </si>
  <si>
    <t>Smith</t>
  </si>
  <si>
    <t>CL</t>
  </si>
  <si>
    <t>Kimbrel</t>
  </si>
  <si>
    <t>Knebel</t>
  </si>
  <si>
    <t>Total</t>
  </si>
  <si>
    <t>Pitching Points</t>
  </si>
  <si>
    <t>Team Points</t>
  </si>
  <si>
    <t>extra</t>
  </si>
  <si>
    <t>Jon's Team</t>
  </si>
  <si>
    <t>RBI</t>
  </si>
  <si>
    <t>Realmuto</t>
  </si>
  <si>
    <t>Murphy</t>
  </si>
  <si>
    <t>Alonzo</t>
  </si>
  <si>
    <t>Walsh</t>
  </si>
  <si>
    <t>Semien</t>
  </si>
  <si>
    <t>McNeil</t>
  </si>
  <si>
    <t>Muncy</t>
  </si>
  <si>
    <t>Chapman</t>
  </si>
  <si>
    <t>Swanson</t>
  </si>
  <si>
    <t>Judge</t>
  </si>
  <si>
    <t>Bellinger</t>
  </si>
  <si>
    <t>Reynolds</t>
  </si>
  <si>
    <t>Harper</t>
  </si>
  <si>
    <t>Ozuna</t>
  </si>
  <si>
    <t>Mancini</t>
  </si>
  <si>
    <t>Rodan</t>
  </si>
  <si>
    <t>Alcantara</t>
  </si>
  <si>
    <t>Mahle *</t>
  </si>
  <si>
    <t>Garcia *</t>
  </si>
  <si>
    <t>Clevinger *</t>
  </si>
  <si>
    <t>Tepera</t>
  </si>
  <si>
    <t>Jensen</t>
  </si>
  <si>
    <t>Soto</t>
  </si>
  <si>
    <t>Barlow</t>
  </si>
  <si>
    <t>*</t>
  </si>
  <si>
    <t>DNQ  insuff. innings</t>
  </si>
  <si>
    <t>Ed's Team</t>
  </si>
  <si>
    <t>Perez</t>
  </si>
  <si>
    <t>D'Arnaud</t>
  </si>
  <si>
    <t>Guerrero, Jr.</t>
  </si>
  <si>
    <t>Bell</t>
  </si>
  <si>
    <t>Altuve</t>
  </si>
  <si>
    <t>Torres</t>
  </si>
  <si>
    <t>Arenado</t>
  </si>
  <si>
    <t>Escobar</t>
  </si>
  <si>
    <t>Seager</t>
  </si>
  <si>
    <t>Crawford</t>
  </si>
  <si>
    <t>Alvarez</t>
  </si>
  <si>
    <t>Springer</t>
  </si>
  <si>
    <t>Stanton</t>
  </si>
  <si>
    <t>Susuki</t>
  </si>
  <si>
    <t>Reyes</t>
  </si>
  <si>
    <t>Verlander</t>
  </si>
  <si>
    <t>Cease</t>
  </si>
  <si>
    <t>Bassitt</t>
  </si>
  <si>
    <t>Musgrove</t>
  </si>
  <si>
    <t>Nola</t>
  </si>
  <si>
    <t>Bummer</t>
  </si>
  <si>
    <t>Romero</t>
  </si>
  <si>
    <t>Doval</t>
  </si>
  <si>
    <t>Hader</t>
  </si>
  <si>
    <t>Patrick's Team</t>
  </si>
  <si>
    <t>Vazquez</t>
  </si>
  <si>
    <t>Rutschman</t>
  </si>
  <si>
    <t>Abreu</t>
  </si>
  <si>
    <t>France</t>
  </si>
  <si>
    <t>Merrifield</t>
  </si>
  <si>
    <t>Marte</t>
  </si>
  <si>
    <t>Mocada</t>
  </si>
  <si>
    <t>Mondesi</t>
  </si>
  <si>
    <t>Adams</t>
  </si>
  <si>
    <t>Witt, Jr.</t>
  </si>
  <si>
    <t>Betts</t>
  </si>
  <si>
    <t>Tucker</t>
  </si>
  <si>
    <t>Ohtani</t>
  </si>
  <si>
    <t>Arozarena</t>
  </si>
  <si>
    <t>Mullins</t>
  </si>
  <si>
    <t>Woodruff</t>
  </si>
  <si>
    <t>Cole</t>
  </si>
  <si>
    <t>Quantrill</t>
  </si>
  <si>
    <t>Manoah</t>
  </si>
  <si>
    <t>Gausman</t>
  </si>
  <si>
    <t>Gray</t>
  </si>
  <si>
    <t>Robertson</t>
  </si>
  <si>
    <t>Morton</t>
  </si>
  <si>
    <t>Giolito</t>
  </si>
  <si>
    <t>Colin's Team</t>
  </si>
  <si>
    <t>Contreras</t>
  </si>
  <si>
    <t>Kirk</t>
  </si>
  <si>
    <t>Goldschmidt</t>
  </si>
  <si>
    <t>Hoskins</t>
  </si>
  <si>
    <t>Story</t>
  </si>
  <si>
    <t>Chisholm, Jr</t>
  </si>
  <si>
    <t>Ramirez</t>
  </si>
  <si>
    <t>McMahon</t>
  </si>
  <si>
    <t>Bogaerts</t>
  </si>
  <si>
    <t>Urias</t>
  </si>
  <si>
    <t>Trout</t>
  </si>
  <si>
    <t>Hernandez</t>
  </si>
  <si>
    <t>Buxton</t>
  </si>
  <si>
    <t>Happ</t>
  </si>
  <si>
    <t>O'Neill</t>
  </si>
  <si>
    <t>Castellanos</t>
  </si>
  <si>
    <t>Bieber</t>
  </si>
  <si>
    <t>Webb</t>
  </si>
  <si>
    <t>Fried</t>
  </si>
  <si>
    <t>McClanahan</t>
  </si>
  <si>
    <t>Ryan</t>
  </si>
  <si>
    <t>Williams</t>
  </si>
  <si>
    <t>Clase</t>
  </si>
  <si>
    <t>Bednar</t>
  </si>
  <si>
    <t>Catillo</t>
  </si>
  <si>
    <t>Marc's Team</t>
  </si>
  <si>
    <t>Varsho</t>
  </si>
  <si>
    <t>Freeman</t>
  </si>
  <si>
    <t>Montcastle</t>
  </si>
  <si>
    <t>Edman</t>
  </si>
  <si>
    <t>Cronenworth</t>
  </si>
  <si>
    <t>Devers</t>
  </si>
  <si>
    <t>Riley</t>
  </si>
  <si>
    <t>Correa</t>
  </si>
  <si>
    <t>Bichette</t>
  </si>
  <si>
    <t>Garcia</t>
  </si>
  <si>
    <t>Grichuk</t>
  </si>
  <si>
    <t>Yelich</t>
  </si>
  <si>
    <t>Donaldson</t>
  </si>
  <si>
    <t>JD Martinez</t>
  </si>
  <si>
    <t>Voit</t>
  </si>
  <si>
    <t>Scherzer</t>
  </si>
  <si>
    <t>Kershaw</t>
  </si>
  <si>
    <t>Darvish</t>
  </si>
  <si>
    <t>Valdez</t>
  </si>
  <si>
    <t>Iglesias</t>
  </si>
  <si>
    <t>Hendricks</t>
  </si>
  <si>
    <t>Pressley</t>
  </si>
  <si>
    <t>Jim</t>
  </si>
  <si>
    <t>Jon</t>
  </si>
  <si>
    <t>Ed</t>
  </si>
  <si>
    <t>Patrick</t>
  </si>
  <si>
    <t>Colin</t>
  </si>
  <si>
    <t>Marc</t>
  </si>
  <si>
    <t>TOTAL</t>
  </si>
  <si>
    <t>Hitting</t>
  </si>
  <si>
    <t>BB</t>
  </si>
  <si>
    <t>K</t>
  </si>
  <si>
    <t>Avg</t>
  </si>
  <si>
    <t>Pitching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</si>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</sst>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19">
    <font>
      <sz val="10.0"/>
      <color rgb="FF000000"/>
      <name val="Calibri"/>
      <scheme val="minor"/>
    </font>
    <font>
      <b/>
      <sz val="13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i/>
      <sz val="10.0"/>
      <color theme="1"/>
      <name val="Arial"/>
    </font>
    <font>
      <b/>
      <i/>
      <sz val="10.0"/>
      <color theme="1"/>
      <name val="Arial"/>
    </font>
    <font>
      <i/>
      <color theme="1"/>
      <name val="Calibri"/>
      <scheme val="minor"/>
    </font>
    <font>
      <b/>
      <i/>
      <sz val="15.0"/>
      <color theme="1"/>
      <name val="Arial"/>
    </font>
    <font>
      <b/>
      <u/>
      <sz val="12.0"/>
      <color theme="1"/>
      <name val="Arial"/>
    </font>
    <font>
      <color theme="1"/>
      <name val="Calibri"/>
      <scheme val="minor"/>
    </font>
    <font>
      <b/>
      <sz val="12.0"/>
      <color theme="1"/>
      <name val="Arial"/>
    </font>
    <font>
      <b/>
      <u/>
      <sz val="15.0"/>
      <color theme="1"/>
      <name val="Arial"/>
    </font>
    <font>
      <b/>
      <color rgb="FF000000"/>
      <name val="Arial"/>
    </font>
    <font>
      <b/>
      <i/>
      <u/>
      <sz val="10.0"/>
      <color theme="1"/>
      <name val="Arial"/>
    </font>
    <font>
      <b/>
      <sz val="13.0"/>
      <color theme="1"/>
      <name val="Calibri"/>
      <scheme val="minor"/>
    </font>
    <font>
      <b/>
      <u/>
      <sz val="10.0"/>
      <color theme="1"/>
      <name val="Arial"/>
    </font>
    <font>
      <b/>
      <u/>
      <sz val="10.0"/>
      <color theme="1"/>
      <name val="Arial"/>
    </font>
    <font>
      <color theme="1"/>
      <name val="Arial"/>
    </font>
    <font>
      <b/>
      <u/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3" numFmtId="0" xfId="0" applyAlignment="1" applyFont="1">
      <alignment shrinkToFit="0" vertical="center" wrapText="0"/>
    </xf>
    <xf borderId="0" fillId="0" fontId="3" numFmtId="0" xfId="0" applyAlignment="1" applyFont="1">
      <alignment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2" xfId="0" applyAlignment="1" applyFont="1" applyNumberFormat="1">
      <alignment shrinkToFit="0" vertical="bottom" wrapText="0"/>
    </xf>
    <xf borderId="0" fillId="0" fontId="4" numFmtId="164" xfId="0" applyAlignment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6" numFmtId="0" xfId="0" applyFont="1"/>
    <xf borderId="0" fillId="0" fontId="5" numFmtId="164" xfId="0" applyAlignment="1" applyFont="1" applyNumberFormat="1">
      <alignment shrinkToFit="0" vertical="bottom" wrapText="0"/>
    </xf>
    <xf borderId="0" fillId="0" fontId="5" numFmtId="2" xfId="0" applyAlignment="1" applyFont="1" applyNumberForma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4" numFmtId="2" xfId="0" applyAlignment="1" applyFont="1" applyNumberFormat="1">
      <alignment readingOrder="0" shrinkToFit="0" vertical="bottom" wrapText="0"/>
    </xf>
    <xf borderId="0" fillId="0" fontId="2" numFmtId="2" xfId="0" applyAlignment="1" applyFont="1" applyNumberFormat="1">
      <alignment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5" numFmtId="1" xfId="0" applyAlignment="1" applyFont="1" applyNumberFormat="1">
      <alignment shrinkToFit="0" vertical="bottom" wrapText="0"/>
    </xf>
    <xf borderId="0" fillId="0" fontId="8" numFmtId="2" xfId="0" applyAlignment="1" applyFont="1" applyNumberFormat="1">
      <alignment shrinkToFit="0" vertical="bottom" wrapText="0"/>
    </xf>
    <xf borderId="0" fillId="0" fontId="9" numFmtId="0" xfId="0" applyAlignment="1" applyFont="1">
      <alignment readingOrder="0"/>
    </xf>
    <xf borderId="0" fillId="0" fontId="10" numFmtId="0" xfId="0" applyAlignment="1" applyFont="1">
      <alignment shrinkToFit="0" vertical="bottom" wrapText="0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0" fillId="0" fontId="11" numFmtId="0" xfId="0" applyAlignment="1" applyFont="1">
      <alignment shrinkToFit="0" vertical="bottom" wrapText="0"/>
    </xf>
    <xf borderId="0" fillId="0" fontId="4" numFmtId="165" xfId="0" applyAlignment="1" applyFont="1" applyNumberFormat="1">
      <alignment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2" fontId="12" numFmtId="0" xfId="0" applyAlignment="1" applyFill="1" applyFont="1">
      <alignment horizontal="center" readingOrder="0"/>
    </xf>
    <xf borderId="0" fillId="0" fontId="9" numFmtId="0" xfId="0" applyAlignment="1" applyFont="1">
      <alignment horizontal="right" readingOrder="0"/>
    </xf>
    <xf borderId="0" fillId="0" fontId="2" numFmtId="1" xfId="0" applyAlignment="1" applyFont="1" applyNumberFormat="1">
      <alignment shrinkToFit="0" vertical="bottom" wrapText="0"/>
    </xf>
    <xf borderId="0" fillId="0" fontId="13" numFmtId="2" xfId="0" applyAlignment="1" applyFont="1" applyNumberFormat="1">
      <alignment shrinkToFit="0" vertical="bottom" wrapText="0"/>
    </xf>
    <xf borderId="0" fillId="0" fontId="3" numFmtId="2" xfId="0" applyAlignment="1" applyFont="1" applyNumberFormat="1">
      <alignment shrinkToFit="0" vertical="bottom" wrapText="0"/>
    </xf>
    <xf borderId="0" fillId="0" fontId="4" numFmtId="1" xfId="0" applyAlignment="1" applyFont="1" applyNumberFormat="1">
      <alignment shrinkToFit="0" vertical="bottom" wrapText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horizontal="center" shrinkToFit="0" vertical="bottom" wrapText="0"/>
    </xf>
    <xf borderId="0" fillId="0" fontId="16" numFmtId="0" xfId="0" applyAlignment="1" applyFont="1">
      <alignment horizontal="center" readingOrder="0" shrinkToFit="0" vertical="bottom" wrapText="0"/>
    </xf>
    <xf borderId="0" fillId="0" fontId="17" numFmtId="0" xfId="0" applyFont="1"/>
    <xf borderId="0" fillId="0" fontId="3" numFmtId="0" xfId="0" applyAlignment="1" applyFont="1">
      <alignment horizontal="center" shrinkToFit="0" vertical="bottom" wrapText="0"/>
    </xf>
    <xf borderId="0" fillId="0" fontId="18" numFmtId="0" xfId="0" applyAlignment="1" applyFont="1">
      <alignment shrinkToFit="0" vertical="bottom" wrapText="0"/>
    </xf>
    <xf borderId="0" fillId="0" fontId="17" numFmtId="164" xfId="0" applyFont="1" applyNumberFormat="1"/>
    <xf borderId="0" fillId="0" fontId="17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12" width="11.71"/>
    <col customWidth="1" min="13" max="13" width="12.86"/>
    <col customWidth="1" min="14" max="15" width="11.71"/>
    <col customWidth="1" min="16" max="16" width="17.43"/>
    <col customWidth="1" min="17" max="17" width="18.29"/>
    <col customWidth="1" min="18" max="18" width="16.29"/>
    <col customWidth="1" min="19" max="19" width="11.71"/>
    <col customWidth="1" min="20" max="26" width="10.0"/>
  </cols>
  <sheetData>
    <row r="1" ht="21.75" customHeight="1">
      <c r="A1" s="1" t="s">
        <v>0</v>
      </c>
      <c r="M1" s="2"/>
    </row>
    <row r="2" ht="12.0" customHeight="1">
      <c r="B2" s="3" t="s">
        <v>1</v>
      </c>
      <c r="D2" s="4" t="s">
        <v>2</v>
      </c>
      <c r="F2" s="4" t="s">
        <v>3</v>
      </c>
      <c r="H2" s="4" t="s">
        <v>4</v>
      </c>
      <c r="I2" s="4" t="s">
        <v>5</v>
      </c>
      <c r="K2" s="4" t="s">
        <v>6</v>
      </c>
      <c r="M2" s="5" t="s">
        <v>7</v>
      </c>
      <c r="N2" s="5" t="s">
        <v>8</v>
      </c>
      <c r="O2" s="4" t="s">
        <v>9</v>
      </c>
      <c r="P2" s="4" t="s">
        <v>10</v>
      </c>
      <c r="Q2" s="4"/>
    </row>
    <row r="3" ht="12.0" customHeight="1">
      <c r="A3" s="4" t="s">
        <v>11</v>
      </c>
      <c r="M3" s="2"/>
      <c r="N3" s="2"/>
    </row>
    <row r="4" ht="12.0" customHeight="1">
      <c r="A4" s="6" t="s">
        <v>12</v>
      </c>
      <c r="B4" s="6">
        <v>42.0</v>
      </c>
      <c r="C4" s="7">
        <f t="shared" ref="C4:C5" si="1">B4/4</f>
        <v>10.5</v>
      </c>
      <c r="D4" s="6">
        <v>16.0</v>
      </c>
      <c r="E4" s="7">
        <f t="shared" ref="E4:E5" si="2">D4/2</f>
        <v>8</v>
      </c>
      <c r="F4" s="6">
        <v>61.0</v>
      </c>
      <c r="G4" s="7">
        <f t="shared" ref="G4:G5" si="3">F4/4</f>
        <v>15.25</v>
      </c>
      <c r="H4" s="6">
        <v>40.0</v>
      </c>
      <c r="I4" s="6">
        <v>136.0</v>
      </c>
      <c r="J4" s="8">
        <f t="shared" ref="J4:J5" si="4">(H4-(I4/3))/4</f>
        <v>-1.333333333</v>
      </c>
      <c r="K4" s="6">
        <v>2.0</v>
      </c>
      <c r="L4" s="7">
        <f t="shared" ref="L4:L5" si="5">K4/4</f>
        <v>0.5</v>
      </c>
      <c r="M4" s="6">
        <v>86.0</v>
      </c>
      <c r="N4" s="9">
        <f t="shared" ref="N4:N5" si="6">M4/O4</f>
        <v>0.2052505967</v>
      </c>
      <c r="O4" s="6">
        <v>419.0</v>
      </c>
      <c r="P4" s="8">
        <f t="shared" ref="P4:P5" si="7">C4+E4+G4+J4+L4</f>
        <v>32.91666667</v>
      </c>
      <c r="Q4" s="7"/>
      <c r="R4" s="7"/>
      <c r="S4" s="7"/>
      <c r="T4" s="7"/>
      <c r="U4" s="7"/>
      <c r="V4" s="7"/>
      <c r="W4" s="7"/>
      <c r="X4" s="7"/>
      <c r="Y4" s="7"/>
      <c r="Z4" s="7"/>
    </row>
    <row r="5" ht="12.0" customHeight="1">
      <c r="A5" s="6" t="s">
        <v>13</v>
      </c>
      <c r="B5" s="6">
        <v>29.0</v>
      </c>
      <c r="C5" s="7">
        <f t="shared" si="1"/>
        <v>7.25</v>
      </c>
      <c r="D5" s="6">
        <v>9.0</v>
      </c>
      <c r="E5" s="7">
        <f t="shared" si="2"/>
        <v>4.5</v>
      </c>
      <c r="F5" s="6">
        <v>51.0</v>
      </c>
      <c r="G5" s="7">
        <f t="shared" si="3"/>
        <v>12.75</v>
      </c>
      <c r="H5" s="6">
        <v>25.0</v>
      </c>
      <c r="I5" s="6">
        <v>82.0</v>
      </c>
      <c r="J5" s="8">
        <f t="shared" si="4"/>
        <v>-0.5833333333</v>
      </c>
      <c r="K5" s="6">
        <v>0.0</v>
      </c>
      <c r="L5" s="7">
        <f t="shared" si="5"/>
        <v>0</v>
      </c>
      <c r="M5" s="6">
        <v>80.0</v>
      </c>
      <c r="N5" s="9">
        <f t="shared" si="6"/>
        <v>0.2279202279</v>
      </c>
      <c r="O5" s="6">
        <v>351.0</v>
      </c>
      <c r="P5" s="8">
        <f t="shared" si="7"/>
        <v>23.91666667</v>
      </c>
      <c r="Q5" s="7"/>
      <c r="R5" s="7"/>
      <c r="S5" s="7"/>
      <c r="T5" s="7"/>
      <c r="U5" s="7"/>
      <c r="V5" s="7"/>
      <c r="W5" s="7"/>
      <c r="X5" s="7"/>
      <c r="Y5" s="7"/>
      <c r="Z5" s="7"/>
    </row>
    <row r="6" ht="12.0" customHeight="1">
      <c r="A6" s="10"/>
      <c r="B6" s="6"/>
      <c r="C6" s="7"/>
      <c r="D6" s="6"/>
      <c r="E6" s="7"/>
      <c r="F6" s="6"/>
      <c r="G6" s="7"/>
      <c r="H6" s="6"/>
      <c r="I6" s="6"/>
      <c r="J6" s="8"/>
      <c r="K6" s="6"/>
      <c r="L6" s="7"/>
      <c r="M6" s="6"/>
      <c r="N6" s="9"/>
      <c r="O6" s="6"/>
      <c r="P6" s="8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0" customHeight="1">
      <c r="A7" s="4" t="s">
        <v>14</v>
      </c>
      <c r="B7" s="6"/>
      <c r="C7" s="7"/>
      <c r="D7" s="6"/>
      <c r="E7" s="7"/>
      <c r="F7" s="6"/>
      <c r="G7" s="7"/>
      <c r="H7" s="6"/>
      <c r="I7" s="6"/>
      <c r="J7" s="8"/>
      <c r="K7" s="6"/>
      <c r="L7" s="7"/>
      <c r="M7" s="6"/>
      <c r="N7" s="9"/>
      <c r="O7" s="6"/>
      <c r="P7" s="8"/>
    </row>
    <row r="8" ht="12.0" customHeight="1">
      <c r="A8" s="6" t="s">
        <v>15</v>
      </c>
      <c r="B8" s="6">
        <v>86.0</v>
      </c>
      <c r="C8" s="7">
        <f t="shared" ref="C8:C9" si="8">B8/4</f>
        <v>21.5</v>
      </c>
      <c r="D8" s="6">
        <v>34.0</v>
      </c>
      <c r="E8" s="7">
        <f t="shared" ref="E8:E9" si="9">D8/2</f>
        <v>17</v>
      </c>
      <c r="F8" s="6">
        <v>103.0</v>
      </c>
      <c r="G8" s="7">
        <f t="shared" ref="G8:G9" si="10">F8/4</f>
        <v>25.75</v>
      </c>
      <c r="H8" s="6">
        <v>75.0</v>
      </c>
      <c r="I8" s="6">
        <v>170.0</v>
      </c>
      <c r="J8" s="8">
        <f t="shared" ref="J8:J9" si="11">(H8-(I8/3))/4</f>
        <v>4.583333333</v>
      </c>
      <c r="K8" s="6">
        <v>0.0</v>
      </c>
      <c r="L8" s="7">
        <f t="shared" ref="L8:L9" si="12">K8/4</f>
        <v>0</v>
      </c>
      <c r="M8" s="6">
        <v>148.0</v>
      </c>
      <c r="N8" s="9">
        <f t="shared" ref="N8:N9" si="13">M8/O8</f>
        <v>0.2402597403</v>
      </c>
      <c r="O8" s="6">
        <v>616.0</v>
      </c>
      <c r="P8" s="8">
        <f t="shared" ref="P8:P9" si="14">C8+E8+G8+J8+L8</f>
        <v>68.83333333</v>
      </c>
      <c r="Q8" s="7"/>
      <c r="R8" s="7"/>
      <c r="S8" s="7"/>
      <c r="T8" s="7"/>
      <c r="U8" s="7"/>
      <c r="V8" s="7"/>
      <c r="W8" s="7"/>
      <c r="X8" s="7"/>
      <c r="Y8" s="7"/>
      <c r="Z8" s="7"/>
    </row>
    <row r="9" ht="12.0" customHeight="1">
      <c r="A9" s="6" t="s">
        <v>16</v>
      </c>
      <c r="B9" s="6">
        <v>77.0</v>
      </c>
      <c r="C9" s="7">
        <f t="shared" si="8"/>
        <v>19.25</v>
      </c>
      <c r="D9" s="6">
        <v>32.0</v>
      </c>
      <c r="E9" s="7">
        <f t="shared" si="9"/>
        <v>16</v>
      </c>
      <c r="F9" s="6">
        <v>75.0</v>
      </c>
      <c r="G9" s="7">
        <f t="shared" si="10"/>
        <v>18.75</v>
      </c>
      <c r="H9" s="6">
        <v>58.0</v>
      </c>
      <c r="I9" s="6">
        <v>101.0</v>
      </c>
      <c r="J9" s="8">
        <f t="shared" si="11"/>
        <v>6.083333333</v>
      </c>
      <c r="K9" s="6">
        <v>6.0</v>
      </c>
      <c r="L9" s="7">
        <f t="shared" si="12"/>
        <v>1.5</v>
      </c>
      <c r="M9" s="6">
        <v>104.0</v>
      </c>
      <c r="N9" s="9">
        <f t="shared" si="13"/>
        <v>0.223655914</v>
      </c>
      <c r="O9" s="6">
        <v>465.0</v>
      </c>
      <c r="P9" s="8">
        <f t="shared" si="14"/>
        <v>61.58333333</v>
      </c>
      <c r="Q9" s="7"/>
      <c r="R9" s="7"/>
      <c r="S9" s="7"/>
      <c r="T9" s="7"/>
      <c r="U9" s="7"/>
      <c r="V9" s="7"/>
      <c r="W9" s="7"/>
      <c r="X9" s="7"/>
      <c r="Y9" s="7"/>
      <c r="Z9" s="7"/>
    </row>
    <row r="10" ht="12.0" customHeight="1">
      <c r="A10" s="11"/>
      <c r="B10" s="6"/>
      <c r="C10" s="7"/>
      <c r="D10" s="6"/>
      <c r="E10" s="7"/>
      <c r="F10" s="6"/>
      <c r="G10" s="7"/>
      <c r="H10" s="6"/>
      <c r="I10" s="6"/>
      <c r="J10" s="8"/>
      <c r="K10" s="6"/>
      <c r="L10" s="7"/>
      <c r="M10" s="6"/>
      <c r="N10" s="9"/>
      <c r="O10" s="6"/>
      <c r="P10" s="8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0" customHeight="1">
      <c r="A11" s="4" t="s">
        <v>17</v>
      </c>
      <c r="B11" s="6"/>
      <c r="C11" s="7"/>
      <c r="D11" s="6"/>
      <c r="E11" s="7"/>
      <c r="F11" s="6"/>
      <c r="G11" s="7"/>
      <c r="H11" s="6"/>
      <c r="I11" s="6"/>
      <c r="J11" s="8"/>
      <c r="K11" s="6"/>
      <c r="L11" s="7"/>
      <c r="M11" s="6"/>
      <c r="N11" s="9"/>
      <c r="O11" s="6"/>
      <c r="P11" s="8"/>
    </row>
    <row r="12" ht="12.0" customHeight="1">
      <c r="A12" s="6" t="s">
        <v>18</v>
      </c>
      <c r="B12" s="6">
        <v>72.0</v>
      </c>
      <c r="C12" s="7">
        <f t="shared" ref="C12:C13" si="15">B12/4</f>
        <v>18</v>
      </c>
      <c r="D12" s="6">
        <v>13.0</v>
      </c>
      <c r="E12" s="7">
        <f t="shared" ref="E12:E13" si="16">D12/2</f>
        <v>6.5</v>
      </c>
      <c r="F12" s="6">
        <v>63.0</v>
      </c>
      <c r="G12" s="7">
        <f t="shared" ref="G12:G13" si="17">F12/4</f>
        <v>15.75</v>
      </c>
      <c r="H12" s="6">
        <v>46.0</v>
      </c>
      <c r="I12" s="6">
        <v>101.0</v>
      </c>
      <c r="J12" s="8">
        <f t="shared" ref="J12:J13" si="18">(H12-(I12/3))/4</f>
        <v>3.083333333</v>
      </c>
      <c r="K12" s="6">
        <v>0.0</v>
      </c>
      <c r="L12" s="7">
        <f t="shared" ref="L12:L13" si="19">K12/4</f>
        <v>0</v>
      </c>
      <c r="M12" s="6">
        <v>140.0</v>
      </c>
      <c r="N12" s="9">
        <f t="shared" ref="N12:N13" si="20">M12/O12</f>
        <v>0.265654649</v>
      </c>
      <c r="O12" s="6">
        <v>527.0</v>
      </c>
      <c r="P12" s="8">
        <f t="shared" ref="P12:P13" si="21">C12+E12+G12+J12+L12</f>
        <v>43.33333333</v>
      </c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2.0" customHeight="1">
      <c r="A13" s="6" t="s">
        <v>19</v>
      </c>
      <c r="B13" s="6">
        <v>48.0</v>
      </c>
      <c r="C13" s="7">
        <f t="shared" si="15"/>
        <v>12</v>
      </c>
      <c r="D13" s="6">
        <v>10.0</v>
      </c>
      <c r="E13" s="7">
        <f t="shared" si="16"/>
        <v>5</v>
      </c>
      <c r="F13" s="6">
        <v>41.0</v>
      </c>
      <c r="G13" s="7">
        <f t="shared" si="17"/>
        <v>10.25</v>
      </c>
      <c r="H13" s="6">
        <v>31.0</v>
      </c>
      <c r="I13" s="6">
        <v>94.0</v>
      </c>
      <c r="J13" s="8">
        <f t="shared" si="18"/>
        <v>-0.08333333333</v>
      </c>
      <c r="K13" s="6">
        <v>3.0</v>
      </c>
      <c r="L13" s="7">
        <f t="shared" si="19"/>
        <v>0.75</v>
      </c>
      <c r="M13" s="6">
        <v>95.0</v>
      </c>
      <c r="N13" s="9">
        <f t="shared" si="20"/>
        <v>0.2461139896</v>
      </c>
      <c r="O13" s="6">
        <v>386.0</v>
      </c>
      <c r="P13" s="8">
        <f t="shared" si="21"/>
        <v>27.91666667</v>
      </c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2.0" customHeight="1">
      <c r="A14" s="10"/>
      <c r="B14" s="6"/>
      <c r="C14" s="7"/>
      <c r="D14" s="6"/>
      <c r="E14" s="7"/>
      <c r="F14" s="6"/>
      <c r="G14" s="7"/>
      <c r="H14" s="6"/>
      <c r="I14" s="6"/>
      <c r="J14" s="8"/>
      <c r="K14" s="6"/>
      <c r="L14" s="7"/>
      <c r="M14" s="6"/>
      <c r="N14" s="9"/>
      <c r="O14" s="6"/>
      <c r="P14" s="8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0" customHeight="1">
      <c r="A15" s="4" t="s">
        <v>20</v>
      </c>
      <c r="B15" s="6"/>
      <c r="C15" s="7"/>
      <c r="D15" s="6"/>
      <c r="E15" s="7"/>
      <c r="F15" s="6"/>
      <c r="G15" s="7"/>
      <c r="H15" s="6"/>
      <c r="I15" s="6"/>
      <c r="J15" s="8"/>
      <c r="K15" s="6"/>
      <c r="L15" s="7"/>
      <c r="M15" s="6"/>
      <c r="N15" s="9"/>
      <c r="O15" s="6"/>
      <c r="P15" s="8"/>
    </row>
    <row r="16" ht="12.0" customHeight="1">
      <c r="A16" s="6" t="s">
        <v>21</v>
      </c>
      <c r="B16" s="6">
        <v>93.0</v>
      </c>
      <c r="C16" s="7">
        <f t="shared" ref="C16:C17" si="22">B16/4</f>
        <v>23.25</v>
      </c>
      <c r="D16" s="6">
        <v>23.0</v>
      </c>
      <c r="E16" s="7">
        <f t="shared" ref="E16:E17" si="23">D16/2</f>
        <v>11.5</v>
      </c>
      <c r="F16" s="6">
        <v>93.0</v>
      </c>
      <c r="G16" s="7">
        <f t="shared" ref="G16:G17" si="24">F16/4</f>
        <v>23.25</v>
      </c>
      <c r="H16" s="6">
        <v>87.0</v>
      </c>
      <c r="I16" s="6">
        <v>77.0</v>
      </c>
      <c r="J16" s="8">
        <f t="shared" ref="J16:J17" si="25">(H16-(I16/3))/4</f>
        <v>15.33333333</v>
      </c>
      <c r="K16" s="6">
        <v>1.0</v>
      </c>
      <c r="L16" s="7">
        <f t="shared" ref="L16:L17" si="26">K16/4</f>
        <v>0.25</v>
      </c>
      <c r="M16" s="6">
        <v>142.0</v>
      </c>
      <c r="N16" s="9">
        <f t="shared" ref="N16:N17" si="27">M16/O16</f>
        <v>0.2591240876</v>
      </c>
      <c r="O16" s="6">
        <v>548.0</v>
      </c>
      <c r="P16" s="8">
        <f t="shared" ref="P16:P17" si="28">C16+E16+G16+J16+L16</f>
        <v>73.58333333</v>
      </c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2.0" customHeight="1">
      <c r="A17" s="6" t="s">
        <v>22</v>
      </c>
      <c r="B17" s="6">
        <v>100.0</v>
      </c>
      <c r="C17" s="7">
        <f t="shared" si="22"/>
        <v>25</v>
      </c>
      <c r="D17" s="6">
        <v>32.0</v>
      </c>
      <c r="E17" s="7">
        <f t="shared" si="23"/>
        <v>16</v>
      </c>
      <c r="F17" s="6">
        <v>102.0</v>
      </c>
      <c r="G17" s="7">
        <f t="shared" si="24"/>
        <v>25.5</v>
      </c>
      <c r="H17" s="6">
        <v>63.0</v>
      </c>
      <c r="I17" s="6">
        <v>133.0</v>
      </c>
      <c r="J17" s="8">
        <f t="shared" si="25"/>
        <v>4.666666667</v>
      </c>
      <c r="K17" s="6">
        <v>9.0</v>
      </c>
      <c r="L17" s="7">
        <f t="shared" si="26"/>
        <v>2.25</v>
      </c>
      <c r="M17" s="6">
        <v>172.0</v>
      </c>
      <c r="N17" s="9">
        <f t="shared" si="27"/>
        <v>0.2975778547</v>
      </c>
      <c r="O17" s="6">
        <v>578.0</v>
      </c>
      <c r="P17" s="8">
        <f t="shared" si="28"/>
        <v>73.41666667</v>
      </c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2.0" customHeight="1">
      <c r="A18" s="7"/>
      <c r="B18" s="6"/>
      <c r="C18" s="7"/>
      <c r="D18" s="6"/>
      <c r="E18" s="7"/>
      <c r="F18" s="6"/>
      <c r="G18" s="7"/>
      <c r="H18" s="6"/>
      <c r="I18" s="6"/>
      <c r="J18" s="8"/>
      <c r="K18" s="6"/>
      <c r="L18" s="7"/>
      <c r="M18" s="6"/>
      <c r="N18" s="9"/>
      <c r="O18" s="6"/>
      <c r="P18" s="8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2.0" customHeight="1">
      <c r="A19" s="4" t="s">
        <v>23</v>
      </c>
      <c r="B19" s="6"/>
      <c r="C19" s="7"/>
      <c r="D19" s="6"/>
      <c r="E19" s="7"/>
      <c r="F19" s="6"/>
      <c r="G19" s="7"/>
      <c r="H19" s="6"/>
      <c r="I19" s="6"/>
      <c r="J19" s="8"/>
      <c r="K19" s="6"/>
      <c r="L19" s="7"/>
      <c r="M19" s="6"/>
      <c r="N19" s="9"/>
      <c r="O19" s="6"/>
      <c r="P19" s="8"/>
    </row>
    <row r="20" ht="12.0" customHeight="1">
      <c r="A20" s="6" t="s">
        <v>24</v>
      </c>
      <c r="B20" s="6">
        <v>98.0</v>
      </c>
      <c r="C20" s="7">
        <f t="shared" ref="C20:C21" si="29">B20/4</f>
        <v>24.5</v>
      </c>
      <c r="D20" s="6">
        <v>26.0</v>
      </c>
      <c r="E20" s="7">
        <f t="shared" ref="E20:E21" si="30">D20/2</f>
        <v>13</v>
      </c>
      <c r="F20" s="6">
        <v>107.0</v>
      </c>
      <c r="G20" s="7">
        <f t="shared" ref="G20:G21" si="31">F20/4</f>
        <v>26.75</v>
      </c>
      <c r="H20" s="6">
        <v>59.0</v>
      </c>
      <c r="I20" s="6">
        <v>133.0</v>
      </c>
      <c r="J20" s="8">
        <f t="shared" ref="J20:J21" si="32">(H20-(I20/3))/4</f>
        <v>3.666666667</v>
      </c>
      <c r="K20" s="6">
        <v>16.0</v>
      </c>
      <c r="L20" s="7">
        <f t="shared" ref="L20:L21" si="33">K20/4</f>
        <v>4</v>
      </c>
      <c r="M20" s="6">
        <v>170.0</v>
      </c>
      <c r="N20" s="9">
        <f t="shared" ref="N20:N21" si="34">M20/O20</f>
        <v>0.2698412698</v>
      </c>
      <c r="O20" s="6">
        <v>630.0</v>
      </c>
      <c r="P20" s="8">
        <f t="shared" ref="P20:P21" si="35">C20+E20+G20+J20+L20</f>
        <v>71.91666667</v>
      </c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2.0" customHeight="1">
      <c r="A21" s="6" t="s">
        <v>25</v>
      </c>
      <c r="B21" s="6">
        <v>64.0</v>
      </c>
      <c r="C21" s="7">
        <f t="shared" si="29"/>
        <v>16</v>
      </c>
      <c r="D21" s="6">
        <v>17.0</v>
      </c>
      <c r="E21" s="7">
        <f t="shared" si="30"/>
        <v>8.5</v>
      </c>
      <c r="F21" s="6">
        <v>67.0</v>
      </c>
      <c r="G21" s="7">
        <f t="shared" si="31"/>
        <v>16.75</v>
      </c>
      <c r="H21" s="6">
        <v>26.0</v>
      </c>
      <c r="I21" s="6">
        <v>147.0</v>
      </c>
      <c r="J21" s="8">
        <f t="shared" si="32"/>
        <v>-5.75</v>
      </c>
      <c r="K21" s="6">
        <v>9.0</v>
      </c>
      <c r="L21" s="7">
        <f t="shared" si="33"/>
        <v>2.25</v>
      </c>
      <c r="M21" s="6">
        <v>132.0</v>
      </c>
      <c r="N21" s="9">
        <f t="shared" si="34"/>
        <v>0.2378378378</v>
      </c>
      <c r="O21" s="6">
        <v>555.0</v>
      </c>
      <c r="P21" s="8">
        <f t="shared" si="35"/>
        <v>37.75</v>
      </c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2.0" customHeight="1">
      <c r="A22" s="7"/>
      <c r="B22" s="6"/>
      <c r="C22" s="7"/>
      <c r="D22" s="6"/>
      <c r="E22" s="7"/>
      <c r="F22" s="6"/>
      <c r="G22" s="7"/>
      <c r="H22" s="6"/>
      <c r="I22" s="6"/>
      <c r="J22" s="8"/>
      <c r="K22" s="6"/>
      <c r="L22" s="7"/>
      <c r="M22" s="6"/>
      <c r="N22" s="9"/>
      <c r="O22" s="6"/>
      <c r="P22" s="8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0" customHeight="1">
      <c r="A23" s="4" t="s">
        <v>26</v>
      </c>
      <c r="B23" s="6"/>
      <c r="C23" s="7"/>
      <c r="D23" s="6"/>
      <c r="E23" s="7"/>
      <c r="F23" s="6"/>
      <c r="G23" s="7"/>
      <c r="H23" s="6"/>
      <c r="I23" s="6"/>
      <c r="J23" s="8"/>
      <c r="K23" s="6"/>
      <c r="L23" s="7"/>
      <c r="M23" s="6"/>
      <c r="N23" s="9"/>
      <c r="O23" s="6"/>
      <c r="P23" s="8"/>
    </row>
    <row r="24" ht="12.0" customHeight="1">
      <c r="A24" s="6" t="s">
        <v>27</v>
      </c>
      <c r="B24" s="6">
        <v>62.0</v>
      </c>
      <c r="C24" s="7">
        <f t="shared" ref="C24:C29" si="36">B24/4</f>
        <v>15.5</v>
      </c>
      <c r="D24" s="6">
        <v>29.0</v>
      </c>
      <c r="E24" s="7">
        <f t="shared" ref="E24:E29" si="37">D24/2</f>
        <v>14.5</v>
      </c>
      <c r="F24" s="6">
        <v>72.0</v>
      </c>
      <c r="G24" s="7">
        <f t="shared" ref="G24:G29" si="38">F24/4</f>
        <v>18</v>
      </c>
      <c r="H24" s="6">
        <v>39.0</v>
      </c>
      <c r="I24" s="6">
        <v>129.0</v>
      </c>
      <c r="J24" s="8">
        <f t="shared" ref="J24:J29" si="39">(H24-(I24/3))/4</f>
        <v>-1</v>
      </c>
      <c r="K24" s="6">
        <v>1.0</v>
      </c>
      <c r="L24" s="7">
        <f t="shared" ref="L24:L29" si="40">K24/4</f>
        <v>0.25</v>
      </c>
      <c r="M24" s="6">
        <v>121.0</v>
      </c>
      <c r="N24" s="9">
        <f t="shared" ref="N24:N29" si="41">M24/O24</f>
        <v>0.2552742616</v>
      </c>
      <c r="O24" s="6">
        <v>474.0</v>
      </c>
      <c r="P24" s="8">
        <f t="shared" ref="P24:P29" si="42">C24+E24+G24+J24+L24</f>
        <v>47.25</v>
      </c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2.0" customHeight="1">
      <c r="A25" s="6" t="s">
        <v>28</v>
      </c>
      <c r="B25" s="6">
        <v>100.0</v>
      </c>
      <c r="C25" s="7">
        <f t="shared" si="36"/>
        <v>25</v>
      </c>
      <c r="D25" s="6">
        <v>46.0</v>
      </c>
      <c r="E25" s="7">
        <f t="shared" si="37"/>
        <v>23</v>
      </c>
      <c r="F25" s="6">
        <v>94.0</v>
      </c>
      <c r="G25" s="7">
        <f t="shared" si="38"/>
        <v>23.5</v>
      </c>
      <c r="H25" s="6">
        <v>86.0</v>
      </c>
      <c r="I25" s="6">
        <v>200.0</v>
      </c>
      <c r="J25" s="8">
        <f t="shared" si="39"/>
        <v>4.833333333</v>
      </c>
      <c r="K25" s="6">
        <v>10.0</v>
      </c>
      <c r="L25" s="7">
        <f t="shared" si="40"/>
        <v>2.5</v>
      </c>
      <c r="M25" s="6">
        <v>126.0</v>
      </c>
      <c r="N25" s="9">
        <f t="shared" si="41"/>
        <v>0.2183708839</v>
      </c>
      <c r="O25" s="6">
        <v>577.0</v>
      </c>
      <c r="P25" s="8">
        <f t="shared" si="42"/>
        <v>78.83333333</v>
      </c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2.0" customHeight="1">
      <c r="A26" s="6" t="s">
        <v>29</v>
      </c>
      <c r="B26" s="6">
        <v>61.0</v>
      </c>
      <c r="C26" s="7">
        <f t="shared" si="36"/>
        <v>15.25</v>
      </c>
      <c r="D26" s="6">
        <v>13.0</v>
      </c>
      <c r="E26" s="7">
        <f t="shared" si="37"/>
        <v>6.5</v>
      </c>
      <c r="F26" s="6">
        <v>81.0</v>
      </c>
      <c r="G26" s="7">
        <f t="shared" si="38"/>
        <v>20.25</v>
      </c>
      <c r="H26" s="6">
        <v>50.0</v>
      </c>
      <c r="I26" s="6">
        <v>89.0</v>
      </c>
      <c r="J26" s="8">
        <f t="shared" si="39"/>
        <v>5.083333333</v>
      </c>
      <c r="K26" s="6">
        <v>3.0</v>
      </c>
      <c r="L26" s="7">
        <f t="shared" si="40"/>
        <v>0.75</v>
      </c>
      <c r="M26" s="6">
        <v>129.0</v>
      </c>
      <c r="N26" s="9">
        <f t="shared" si="41"/>
        <v>0.2756410256</v>
      </c>
      <c r="O26" s="6">
        <v>468.0</v>
      </c>
      <c r="P26" s="8">
        <f t="shared" si="42"/>
        <v>47.83333333</v>
      </c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2.0" customHeight="1">
      <c r="A27" s="6" t="s">
        <v>30</v>
      </c>
      <c r="B27" s="6">
        <v>60.0</v>
      </c>
      <c r="C27" s="7">
        <f t="shared" si="36"/>
        <v>15</v>
      </c>
      <c r="D27" s="6">
        <v>16.0</v>
      </c>
      <c r="E27" s="7">
        <f t="shared" si="37"/>
        <v>8</v>
      </c>
      <c r="F27" s="6">
        <v>78.0</v>
      </c>
      <c r="G27" s="7">
        <f t="shared" si="38"/>
        <v>19.5</v>
      </c>
      <c r="H27" s="6">
        <v>32.0</v>
      </c>
      <c r="I27" s="6">
        <v>109.0</v>
      </c>
      <c r="J27" s="8">
        <f t="shared" si="39"/>
        <v>-1.083333333</v>
      </c>
      <c r="K27" s="6">
        <v>4.0</v>
      </c>
      <c r="L27" s="7">
        <f t="shared" si="40"/>
        <v>1</v>
      </c>
      <c r="M27" s="6">
        <v>140.0</v>
      </c>
      <c r="N27" s="9">
        <f t="shared" si="41"/>
        <v>0.2641509434</v>
      </c>
      <c r="O27" s="6">
        <v>530.0</v>
      </c>
      <c r="P27" s="8">
        <f t="shared" si="42"/>
        <v>42.41666667</v>
      </c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0" customHeight="1">
      <c r="A28" s="6" t="s">
        <v>31</v>
      </c>
      <c r="B28" s="6">
        <v>71.0</v>
      </c>
      <c r="C28" s="7">
        <f t="shared" si="36"/>
        <v>17.75</v>
      </c>
      <c r="D28" s="6">
        <v>15.0</v>
      </c>
      <c r="E28" s="7">
        <f t="shared" si="37"/>
        <v>7.5</v>
      </c>
      <c r="F28" s="6">
        <v>50.0</v>
      </c>
      <c r="G28" s="7">
        <f t="shared" si="38"/>
        <v>12.5</v>
      </c>
      <c r="H28" s="6">
        <v>53.0</v>
      </c>
      <c r="I28" s="6">
        <v>126.0</v>
      </c>
      <c r="J28" s="8">
        <f t="shared" si="39"/>
        <v>2.75</v>
      </c>
      <c r="K28" s="6">
        <v>29.0</v>
      </c>
      <c r="L28" s="7">
        <f t="shared" si="40"/>
        <v>7.25</v>
      </c>
      <c r="M28" s="6">
        <v>124.0</v>
      </c>
      <c r="N28" s="9">
        <f t="shared" si="41"/>
        <v>0.2655246253</v>
      </c>
      <c r="O28" s="6">
        <v>467.0</v>
      </c>
      <c r="P28" s="8">
        <f t="shared" si="42"/>
        <v>47.75</v>
      </c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2.0" customHeight="1">
      <c r="A29" s="6" t="s">
        <v>32</v>
      </c>
      <c r="B29" s="6">
        <v>50.0</v>
      </c>
      <c r="C29" s="7">
        <f t="shared" si="36"/>
        <v>12.5</v>
      </c>
      <c r="D29" s="6">
        <v>10.0</v>
      </c>
      <c r="E29" s="7">
        <f t="shared" si="37"/>
        <v>5</v>
      </c>
      <c r="F29" s="6">
        <v>64.0</v>
      </c>
      <c r="G29" s="7">
        <f t="shared" si="38"/>
        <v>16</v>
      </c>
      <c r="H29" s="6">
        <v>49.0</v>
      </c>
      <c r="I29" s="6">
        <v>119.0</v>
      </c>
      <c r="J29" s="8">
        <f t="shared" si="39"/>
        <v>2.333333333</v>
      </c>
      <c r="K29" s="6">
        <v>4.0</v>
      </c>
      <c r="L29" s="7">
        <f t="shared" si="40"/>
        <v>1</v>
      </c>
      <c r="M29" s="6">
        <v>106.0</v>
      </c>
      <c r="N29" s="9">
        <f t="shared" si="41"/>
        <v>0.2366071429</v>
      </c>
      <c r="O29" s="6">
        <v>448.0</v>
      </c>
      <c r="P29" s="8">
        <f t="shared" si="42"/>
        <v>36.83333333</v>
      </c>
      <c r="Q29" s="12" t="s">
        <v>33</v>
      </c>
      <c r="R29" s="10"/>
      <c r="S29" s="10"/>
      <c r="T29" s="10"/>
      <c r="U29" s="10"/>
      <c r="V29" s="10"/>
      <c r="W29" s="10"/>
      <c r="X29" s="10"/>
      <c r="Y29" s="10"/>
      <c r="Z29" s="10"/>
    </row>
    <row r="30" ht="12.0" customHeight="1">
      <c r="A30" s="7"/>
      <c r="B30" s="7"/>
      <c r="C30" s="7"/>
      <c r="D30" s="7"/>
      <c r="E30" s="7"/>
      <c r="F30" s="7"/>
      <c r="G30" s="7"/>
      <c r="H30" s="7"/>
      <c r="I30" s="7"/>
      <c r="J30" s="8"/>
      <c r="K30" s="7"/>
      <c r="L30" s="7"/>
      <c r="M30" s="7"/>
      <c r="N30" s="9"/>
      <c r="O30" s="7"/>
      <c r="P30" s="8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0" customHeight="1">
      <c r="B31" s="13">
        <f>SUM(B4:B29)</f>
        <v>1113</v>
      </c>
      <c r="C31" s="14"/>
      <c r="D31" s="13">
        <f>SUM(D4:D30)</f>
        <v>341</v>
      </c>
      <c r="E31" s="14"/>
      <c r="F31" s="13">
        <f>SUM(F4:F30)</f>
        <v>1202</v>
      </c>
      <c r="G31" s="14"/>
      <c r="H31" s="13">
        <f t="shared" ref="H31:I31" si="43">SUM(H4:H30)</f>
        <v>819</v>
      </c>
      <c r="I31" s="13">
        <f t="shared" si="43"/>
        <v>1946</v>
      </c>
      <c r="J31" s="14"/>
      <c r="K31" s="13">
        <f>SUM(K4:K30)</f>
        <v>97</v>
      </c>
      <c r="L31" s="14"/>
      <c r="M31" s="13">
        <f>SUM(M4:M30)</f>
        <v>2015</v>
      </c>
      <c r="N31" s="15">
        <f>M31/O31</f>
        <v>0.2506530663</v>
      </c>
      <c r="O31" s="13">
        <f t="shared" ref="O31:P31" si="44">SUM(O4:O30)</f>
        <v>8039</v>
      </c>
      <c r="P31" s="16">
        <f t="shared" si="44"/>
        <v>816.0833333</v>
      </c>
      <c r="Q31" s="16">
        <f>N32+P31</f>
        <v>1568.042532</v>
      </c>
    </row>
    <row r="32" ht="12.0" customHeight="1">
      <c r="B32" s="13"/>
      <c r="D32" s="13"/>
      <c r="F32" s="13"/>
      <c r="H32" s="13"/>
      <c r="I32" s="13"/>
      <c r="K32" s="13"/>
      <c r="M32" s="13"/>
      <c r="N32" s="9">
        <f>(N31*1000)*3</f>
        <v>751.9591989</v>
      </c>
      <c r="O32" s="13"/>
      <c r="P32" s="16"/>
      <c r="Q32" s="16"/>
    </row>
    <row r="33" ht="12.0" customHeight="1">
      <c r="A33" s="4"/>
    </row>
    <row r="34" ht="12.0" customHeight="1">
      <c r="A34" s="4"/>
      <c r="B34" s="4" t="s">
        <v>34</v>
      </c>
      <c r="C34" s="4" t="s">
        <v>35</v>
      </c>
      <c r="D34" s="4"/>
      <c r="E34" s="4" t="s">
        <v>36</v>
      </c>
      <c r="F34" s="4"/>
      <c r="G34" s="4" t="s">
        <v>37</v>
      </c>
      <c r="H34" s="4"/>
      <c r="I34" s="4" t="s">
        <v>5</v>
      </c>
      <c r="J34" s="4" t="s">
        <v>4</v>
      </c>
      <c r="K34" s="4"/>
      <c r="L34" s="4"/>
      <c r="M34" s="5" t="s">
        <v>38</v>
      </c>
      <c r="N34" s="4" t="s">
        <v>39</v>
      </c>
      <c r="O34" s="4" t="s">
        <v>40</v>
      </c>
    </row>
    <row r="35" ht="18.0" customHeight="1">
      <c r="A35" s="4" t="s">
        <v>41</v>
      </c>
      <c r="M35" s="2"/>
      <c r="R35" s="17"/>
    </row>
    <row r="36" ht="12.0" customHeight="1">
      <c r="A36" s="6" t="s">
        <v>42</v>
      </c>
      <c r="B36" s="6">
        <v>12.0</v>
      </c>
      <c r="C36" s="6">
        <v>8.0</v>
      </c>
      <c r="D36" s="7">
        <f t="shared" ref="D36:D40" si="45">(B36-C36)*5</f>
        <v>20</v>
      </c>
      <c r="E36" s="7"/>
      <c r="F36" s="7"/>
      <c r="G36" s="7"/>
      <c r="H36" s="7"/>
      <c r="I36" s="6">
        <v>243.0</v>
      </c>
      <c r="J36" s="6">
        <v>51.0</v>
      </c>
      <c r="K36" s="8">
        <f t="shared" ref="K36:K40" si="46">(I36-J36)/4</f>
        <v>48</v>
      </c>
      <c r="L36" s="7"/>
      <c r="M36" s="8">
        <f t="shared" ref="M36:M40" si="47">O36/(N36/9)</f>
        <v>3.074257426</v>
      </c>
      <c r="N36" s="6">
        <v>202.0</v>
      </c>
      <c r="O36" s="6">
        <v>69.0</v>
      </c>
      <c r="P36" s="8">
        <f t="shared" ref="P36:P40" si="48">D36++F36+H36+K36</f>
        <v>68</v>
      </c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2.0" customHeight="1">
      <c r="A37" s="6" t="s">
        <v>43</v>
      </c>
      <c r="B37" s="6">
        <v>12.0</v>
      </c>
      <c r="C37" s="6">
        <v>7.0</v>
      </c>
      <c r="D37" s="7">
        <f t="shared" si="45"/>
        <v>25</v>
      </c>
      <c r="E37" s="7"/>
      <c r="F37" s="7"/>
      <c r="G37" s="7"/>
      <c r="H37" s="7"/>
      <c r="I37" s="6">
        <v>163.0</v>
      </c>
      <c r="J37" s="6">
        <v>34.0</v>
      </c>
      <c r="K37" s="8">
        <f t="shared" si="46"/>
        <v>32.25</v>
      </c>
      <c r="L37" s="7"/>
      <c r="M37" s="8">
        <f t="shared" si="47"/>
        <v>2.823529412</v>
      </c>
      <c r="N37" s="6">
        <v>153.0</v>
      </c>
      <c r="O37" s="6">
        <v>48.0</v>
      </c>
      <c r="P37" s="8">
        <f t="shared" si="48"/>
        <v>57.25</v>
      </c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2.0" customHeight="1">
      <c r="A38" s="6" t="s">
        <v>44</v>
      </c>
      <c r="B38" s="6">
        <v>12.0</v>
      </c>
      <c r="C38" s="6">
        <v>7.0</v>
      </c>
      <c r="D38" s="7">
        <f t="shared" si="45"/>
        <v>25</v>
      </c>
      <c r="E38" s="7"/>
      <c r="F38" s="7"/>
      <c r="G38" s="7"/>
      <c r="H38" s="7"/>
      <c r="I38" s="6">
        <v>149.0</v>
      </c>
      <c r="J38" s="6">
        <v>45.0</v>
      </c>
      <c r="K38" s="8">
        <f t="shared" si="46"/>
        <v>26</v>
      </c>
      <c r="L38" s="7"/>
      <c r="M38" s="8">
        <f t="shared" si="47"/>
        <v>5.23255814</v>
      </c>
      <c r="N38" s="6">
        <v>172.0</v>
      </c>
      <c r="O38" s="6">
        <v>100.0</v>
      </c>
      <c r="P38" s="8">
        <f t="shared" si="48"/>
        <v>51</v>
      </c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2.0" customHeight="1">
      <c r="A39" s="6" t="s">
        <v>45</v>
      </c>
      <c r="B39" s="6">
        <v>10.0</v>
      </c>
      <c r="C39" s="6">
        <v>7.0</v>
      </c>
      <c r="D39" s="7">
        <f t="shared" si="45"/>
        <v>15</v>
      </c>
      <c r="E39" s="7"/>
      <c r="F39" s="7"/>
      <c r="G39" s="7"/>
      <c r="H39" s="7"/>
      <c r="I39" s="6">
        <v>129.0</v>
      </c>
      <c r="J39" s="6">
        <v>58.0</v>
      </c>
      <c r="K39" s="8">
        <f t="shared" si="46"/>
        <v>17.75</v>
      </c>
      <c r="L39" s="7"/>
      <c r="M39" s="8">
        <f t="shared" si="47"/>
        <v>3.650292925</v>
      </c>
      <c r="N39" s="6">
        <v>155.33</v>
      </c>
      <c r="O39" s="6">
        <v>63.0</v>
      </c>
      <c r="P39" s="8">
        <f t="shared" si="48"/>
        <v>32.75</v>
      </c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0" customHeight="1">
      <c r="A40" s="6" t="s">
        <v>46</v>
      </c>
      <c r="B40" s="6">
        <v>13.0</v>
      </c>
      <c r="C40" s="6">
        <v>6.0</v>
      </c>
      <c r="D40" s="7">
        <f t="shared" si="45"/>
        <v>35</v>
      </c>
      <c r="E40" s="7"/>
      <c r="F40" s="7"/>
      <c r="G40" s="7"/>
      <c r="H40" s="7"/>
      <c r="I40" s="6">
        <v>174.0</v>
      </c>
      <c r="J40" s="6">
        <v>49.0</v>
      </c>
      <c r="K40" s="8">
        <f t="shared" si="46"/>
        <v>31.25</v>
      </c>
      <c r="L40" s="7"/>
      <c r="M40" s="8">
        <f t="shared" si="47"/>
        <v>3.199396747</v>
      </c>
      <c r="N40" s="6">
        <v>185.66</v>
      </c>
      <c r="O40" s="6">
        <v>66.0</v>
      </c>
      <c r="P40" s="8">
        <f t="shared" si="48"/>
        <v>66.25</v>
      </c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2.0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8"/>
      <c r="L41" s="7"/>
      <c r="M41" s="8"/>
      <c r="N41" s="7"/>
      <c r="O41" s="7"/>
      <c r="P41" s="7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0" customHeight="1">
      <c r="B42" s="14"/>
      <c r="C42" s="14"/>
      <c r="D42" s="14"/>
      <c r="E42" s="14"/>
      <c r="F42" s="14"/>
      <c r="G42" s="14"/>
      <c r="H42" s="14"/>
      <c r="I42" s="14"/>
      <c r="J42" s="14"/>
      <c r="K42" s="8"/>
      <c r="L42" s="14"/>
      <c r="M42" s="8"/>
      <c r="N42" s="14"/>
      <c r="O42" s="14"/>
      <c r="P42" s="14"/>
    </row>
    <row r="43" ht="12.0" customHeight="1">
      <c r="A43" s="4" t="s">
        <v>47</v>
      </c>
      <c r="B43" s="14"/>
      <c r="C43" s="14"/>
      <c r="D43" s="14"/>
      <c r="E43" s="14"/>
      <c r="F43" s="14"/>
      <c r="G43" s="14"/>
      <c r="H43" s="14"/>
      <c r="I43" s="14"/>
      <c r="J43" s="14"/>
      <c r="K43" s="8"/>
      <c r="L43" s="14"/>
      <c r="M43" s="8"/>
      <c r="N43" s="14"/>
      <c r="O43" s="14"/>
      <c r="P43" s="14"/>
    </row>
    <row r="44" ht="12.0" customHeight="1">
      <c r="A44" s="6" t="s">
        <v>48</v>
      </c>
      <c r="B44" s="6">
        <v>0.0</v>
      </c>
      <c r="C44" s="6">
        <v>3.0</v>
      </c>
      <c r="D44" s="7">
        <f>(B44-C44)*2.5</f>
        <v>-7.5</v>
      </c>
      <c r="E44" s="6"/>
      <c r="F44" s="18">
        <v>16.0</v>
      </c>
      <c r="G44" s="7"/>
      <c r="H44" s="8">
        <f>(G44/3)*5</f>
        <v>0</v>
      </c>
      <c r="I44" s="6">
        <v>65.0</v>
      </c>
      <c r="J44" s="6">
        <v>25.0</v>
      </c>
      <c r="K44" s="8">
        <f>(I44-J44)/4</f>
        <v>10</v>
      </c>
      <c r="L44" s="7"/>
      <c r="M44" s="8">
        <f>O44/(N44/9)</f>
        <v>3.966101695</v>
      </c>
      <c r="N44" s="6">
        <v>59.0</v>
      </c>
      <c r="O44" s="6">
        <v>26.0</v>
      </c>
      <c r="P44" s="8">
        <f>D44++F44+H44+K44</f>
        <v>18.5</v>
      </c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0" customHeight="1">
      <c r="A45" s="7"/>
      <c r="B45" s="7"/>
      <c r="C45" s="7"/>
      <c r="D45" s="7"/>
      <c r="E45" s="7"/>
      <c r="F45" s="8"/>
      <c r="G45" s="7"/>
      <c r="H45" s="8"/>
      <c r="I45" s="7"/>
      <c r="J45" s="7"/>
      <c r="K45" s="8"/>
      <c r="L45" s="7"/>
      <c r="M45" s="8"/>
      <c r="N45" s="7"/>
      <c r="O45" s="7"/>
      <c r="P45" s="8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2.0" customHeight="1">
      <c r="A46" s="4" t="s">
        <v>49</v>
      </c>
      <c r="D46" s="7"/>
      <c r="K46" s="19"/>
      <c r="M46" s="19"/>
    </row>
    <row r="47" ht="12.0" customHeight="1">
      <c r="A47" s="6" t="s">
        <v>13</v>
      </c>
      <c r="B47" s="6">
        <v>3.0</v>
      </c>
      <c r="C47" s="6">
        <v>1.0</v>
      </c>
      <c r="D47" s="8">
        <f t="shared" ref="D47:D49" si="49">(B47-C47)*2.5</f>
        <v>5</v>
      </c>
      <c r="E47" s="7"/>
      <c r="F47" s="7"/>
      <c r="G47" s="6">
        <v>32.0</v>
      </c>
      <c r="H47" s="8">
        <f t="shared" ref="H47:H49" si="50">(G47/3)*5</f>
        <v>53.33333333</v>
      </c>
      <c r="I47" s="6">
        <v>118.0</v>
      </c>
      <c r="J47" s="6">
        <v>18.0</v>
      </c>
      <c r="K47" s="8">
        <f t="shared" ref="K47:K49" si="51">(I47-J47)/4</f>
        <v>25</v>
      </c>
      <c r="L47" s="7"/>
      <c r="M47" s="8">
        <f t="shared" ref="M47:M49" si="52">O47/(N47/9)</f>
        <v>1.306451613</v>
      </c>
      <c r="N47" s="6">
        <v>62.0</v>
      </c>
      <c r="O47" s="6">
        <v>9.0</v>
      </c>
      <c r="P47" s="8">
        <f t="shared" ref="P47:P49" si="53">D47++F47+H47+K47</f>
        <v>83.33333333</v>
      </c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2.0" customHeight="1">
      <c r="A48" s="6" t="s">
        <v>50</v>
      </c>
      <c r="B48" s="6">
        <v>6.0</v>
      </c>
      <c r="C48" s="6">
        <v>7.0</v>
      </c>
      <c r="D48" s="8">
        <f t="shared" si="49"/>
        <v>-2.5</v>
      </c>
      <c r="E48" s="7"/>
      <c r="F48" s="7"/>
      <c r="G48" s="6">
        <v>22.0</v>
      </c>
      <c r="H48" s="8">
        <f t="shared" si="50"/>
        <v>36.66666667</v>
      </c>
      <c r="I48" s="6">
        <v>72.0</v>
      </c>
      <c r="J48" s="6">
        <v>28.0</v>
      </c>
      <c r="K48" s="8">
        <f t="shared" si="51"/>
        <v>11</v>
      </c>
      <c r="L48" s="7"/>
      <c r="M48" s="8">
        <f t="shared" si="52"/>
        <v>3.75</v>
      </c>
      <c r="N48" s="6">
        <v>60.0</v>
      </c>
      <c r="O48" s="6">
        <v>25.0</v>
      </c>
      <c r="P48" s="8">
        <f t="shared" si="53"/>
        <v>45.16666667</v>
      </c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0" customHeight="1">
      <c r="A49" s="6" t="s">
        <v>51</v>
      </c>
      <c r="B49" s="6">
        <v>3.0</v>
      </c>
      <c r="C49" s="6">
        <v>5.0</v>
      </c>
      <c r="D49" s="8">
        <f t="shared" si="49"/>
        <v>-5</v>
      </c>
      <c r="E49" s="7"/>
      <c r="F49" s="7"/>
      <c r="G49" s="6">
        <v>12.0</v>
      </c>
      <c r="H49" s="8">
        <f t="shared" si="50"/>
        <v>20</v>
      </c>
      <c r="I49" s="6">
        <v>41.0</v>
      </c>
      <c r="J49" s="6">
        <v>28.0</v>
      </c>
      <c r="K49" s="8">
        <f t="shared" si="51"/>
        <v>3.25</v>
      </c>
      <c r="L49" s="7"/>
      <c r="M49" s="8">
        <f t="shared" si="52"/>
        <v>3.224361845</v>
      </c>
      <c r="N49" s="6">
        <v>44.66</v>
      </c>
      <c r="O49" s="6">
        <v>16.0</v>
      </c>
      <c r="P49" s="8">
        <f t="shared" si="53"/>
        <v>18.25</v>
      </c>
      <c r="Q49" s="7"/>
      <c r="R49" s="20" t="s">
        <v>52</v>
      </c>
      <c r="S49" s="7"/>
      <c r="T49" s="7"/>
      <c r="U49" s="7"/>
      <c r="V49" s="7"/>
      <c r="W49" s="7"/>
      <c r="X49" s="7"/>
      <c r="Y49" s="7"/>
      <c r="Z49" s="7"/>
    </row>
    <row r="50" ht="12.0" customHeight="1">
      <c r="A50" s="7"/>
      <c r="B50" s="7"/>
      <c r="C50" s="7"/>
      <c r="D50" s="7"/>
      <c r="E50" s="7"/>
      <c r="F50" s="7"/>
      <c r="G50" s="7"/>
      <c r="H50" s="8"/>
      <c r="I50" s="7"/>
      <c r="J50" s="7"/>
      <c r="K50" s="7"/>
      <c r="L50" s="7"/>
      <c r="M50" s="8"/>
      <c r="N50" s="7"/>
      <c r="O50" s="7"/>
      <c r="P50" s="8"/>
      <c r="Q50" s="12" t="s">
        <v>53</v>
      </c>
      <c r="R50" s="12" t="s">
        <v>54</v>
      </c>
      <c r="S50" s="10"/>
      <c r="T50" s="10"/>
      <c r="U50" s="10"/>
      <c r="V50" s="10"/>
      <c r="W50" s="10"/>
      <c r="X50" s="10"/>
      <c r="Y50" s="10"/>
      <c r="Z50" s="10"/>
    </row>
    <row r="51" ht="12.0" customHeight="1">
      <c r="A51" s="7"/>
      <c r="B51" s="7"/>
      <c r="C51" s="7"/>
      <c r="D51" s="7"/>
      <c r="E51" s="7"/>
      <c r="F51" s="7"/>
      <c r="G51" s="7"/>
      <c r="H51" s="8"/>
      <c r="I51" s="7"/>
      <c r="J51" s="7"/>
      <c r="K51" s="7"/>
      <c r="L51" s="7"/>
      <c r="M51" s="8"/>
      <c r="N51" s="7"/>
      <c r="O51" s="7"/>
      <c r="P51" s="8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B52" s="21">
        <f t="shared" ref="B52:K52" si="54">SUM(B36:B49)</f>
        <v>71</v>
      </c>
      <c r="C52" s="21">
        <f t="shared" si="54"/>
        <v>51</v>
      </c>
      <c r="D52" s="16">
        <f t="shared" si="54"/>
        <v>110</v>
      </c>
      <c r="E52" s="21">
        <f t="shared" si="54"/>
        <v>0</v>
      </c>
      <c r="F52" s="21">
        <f t="shared" si="54"/>
        <v>16</v>
      </c>
      <c r="G52" s="21">
        <f t="shared" si="54"/>
        <v>66</v>
      </c>
      <c r="H52" s="21">
        <f t="shared" si="54"/>
        <v>110</v>
      </c>
      <c r="I52" s="21">
        <f t="shared" si="54"/>
        <v>1154</v>
      </c>
      <c r="J52" s="21">
        <f t="shared" si="54"/>
        <v>336</v>
      </c>
      <c r="K52" s="16">
        <f t="shared" si="54"/>
        <v>204.5</v>
      </c>
      <c r="L52" s="16"/>
      <c r="M52" s="19">
        <f>O52/(N52/9)</f>
        <v>3.472774654</v>
      </c>
      <c r="N52" s="16">
        <f t="shared" ref="N52:P52" si="55">SUM(N36:N49)</f>
        <v>1093.65</v>
      </c>
      <c r="O52" s="16">
        <f t="shared" si="55"/>
        <v>422</v>
      </c>
      <c r="P52" s="16">
        <f t="shared" si="55"/>
        <v>440.5</v>
      </c>
      <c r="Q52" s="13"/>
    </row>
    <row r="53" ht="15.0" customHeight="1">
      <c r="M53" s="2"/>
      <c r="P53" s="8">
        <f>M52*100</f>
        <v>347.2774654</v>
      </c>
      <c r="Q53" s="16">
        <f>P52-P53</f>
        <v>93.22253463</v>
      </c>
      <c r="R53" s="22">
        <f>Q31+Q53</f>
        <v>1661.265067</v>
      </c>
    </row>
    <row r="54" ht="12.0" customHeight="1">
      <c r="M54" s="2"/>
    </row>
    <row r="55" ht="15.0" customHeight="1">
      <c r="A55" s="23" t="s">
        <v>55</v>
      </c>
      <c r="M55" s="2"/>
      <c r="R55" s="24"/>
    </row>
    <row r="56" ht="12.0" customHeight="1">
      <c r="M56" s="2"/>
    </row>
    <row r="57" ht="12.0" customHeight="1">
      <c r="A57" s="6" t="s">
        <v>55</v>
      </c>
      <c r="B57" s="6"/>
      <c r="C57" s="6"/>
      <c r="D57" s="8">
        <f>(B57-C57)*2.5</f>
        <v>0</v>
      </c>
      <c r="E57" s="7"/>
      <c r="F57" s="7"/>
      <c r="G57" s="6"/>
      <c r="H57" s="8">
        <f>(G57/3)*5</f>
        <v>0</v>
      </c>
      <c r="I57" s="6"/>
      <c r="J57" s="6"/>
      <c r="K57" s="8">
        <f>(I57-J57)/4</f>
        <v>0</v>
      </c>
      <c r="L57" s="7"/>
      <c r="M57" s="8" t="str">
        <f>O57/(N57/9)</f>
        <v>#DIV/0!</v>
      </c>
      <c r="N57" s="6"/>
      <c r="O57" s="6"/>
      <c r="P57" s="8">
        <f>D57++F57+H57+K57</f>
        <v>0</v>
      </c>
    </row>
    <row r="58" ht="12.0" customHeight="1">
      <c r="M58" s="2"/>
    </row>
    <row r="59" ht="12.0" customHeight="1">
      <c r="M59" s="2"/>
    </row>
    <row r="60" ht="12.0" customHeight="1">
      <c r="M60" s="2"/>
    </row>
    <row r="61" ht="12.0" customHeight="1">
      <c r="M61" s="2"/>
    </row>
    <row r="62" ht="12.0" customHeight="1">
      <c r="M62" s="2"/>
    </row>
    <row r="63" ht="12.0" customHeight="1">
      <c r="M63" s="2"/>
    </row>
    <row r="64" ht="12.0" customHeight="1">
      <c r="M64" s="2"/>
    </row>
    <row r="65" ht="12.0" customHeight="1">
      <c r="M65" s="2"/>
    </row>
    <row r="66" ht="12.0" customHeight="1">
      <c r="M66" s="2"/>
    </row>
    <row r="67" ht="12.0" customHeight="1">
      <c r="M67" s="2"/>
    </row>
    <row r="68" ht="12.0" customHeight="1">
      <c r="M68" s="2"/>
    </row>
    <row r="69" ht="12.0" customHeight="1">
      <c r="M69" s="2"/>
    </row>
    <row r="70" ht="12.0" customHeight="1">
      <c r="M70" s="2"/>
    </row>
    <row r="71" ht="12.0" customHeight="1">
      <c r="M71" s="2"/>
    </row>
    <row r="72" ht="12.0" customHeight="1">
      <c r="M72" s="2"/>
    </row>
    <row r="73" ht="12.0" customHeight="1">
      <c r="M73" s="2"/>
    </row>
    <row r="74" ht="12.0" customHeight="1">
      <c r="M74" s="2"/>
    </row>
    <row r="75" ht="12.0" customHeight="1">
      <c r="M75" s="2"/>
    </row>
    <row r="76" ht="12.0" customHeight="1">
      <c r="M76" s="2"/>
    </row>
    <row r="77" ht="12.0" customHeight="1">
      <c r="M77" s="2"/>
    </row>
    <row r="78" ht="12.0" customHeight="1">
      <c r="M78" s="2"/>
    </row>
    <row r="79" ht="12.0" customHeight="1">
      <c r="M79" s="2"/>
    </row>
    <row r="80" ht="12.0" customHeight="1">
      <c r="M80" s="2"/>
    </row>
    <row r="81" ht="12.0" customHeight="1">
      <c r="M81" s="2"/>
    </row>
    <row r="82" ht="12.0" customHeight="1">
      <c r="M82" s="2"/>
    </row>
    <row r="83" ht="12.0" customHeight="1">
      <c r="M83" s="2"/>
    </row>
    <row r="84" ht="12.0" customHeight="1">
      <c r="M84" s="2"/>
    </row>
    <row r="85" ht="12.0" customHeight="1">
      <c r="M85" s="2"/>
    </row>
    <row r="86" ht="12.0" customHeight="1">
      <c r="M86" s="2"/>
    </row>
    <row r="87" ht="12.0" customHeight="1">
      <c r="M87" s="2"/>
    </row>
    <row r="88" ht="12.0" customHeight="1">
      <c r="M88" s="2"/>
    </row>
    <row r="89" ht="12.0" customHeight="1">
      <c r="M89" s="2"/>
    </row>
    <row r="90" ht="12.0" customHeight="1">
      <c r="M90" s="2"/>
    </row>
    <row r="91" ht="12.0" customHeight="1">
      <c r="M91" s="2"/>
    </row>
    <row r="92" ht="12.0" customHeight="1">
      <c r="M92" s="2"/>
    </row>
    <row r="93" ht="12.0" customHeight="1">
      <c r="M93" s="2"/>
    </row>
    <row r="94" ht="12.0" customHeight="1">
      <c r="M94" s="2"/>
    </row>
    <row r="95" ht="12.0" customHeight="1">
      <c r="M95" s="2"/>
    </row>
    <row r="96" ht="12.0" customHeight="1">
      <c r="M96" s="2"/>
    </row>
    <row r="97" ht="12.0" customHeight="1">
      <c r="M97" s="2"/>
    </row>
    <row r="98" ht="12.0" customHeight="1">
      <c r="M98" s="2"/>
    </row>
    <row r="99" ht="12.0" customHeight="1">
      <c r="M99" s="2"/>
    </row>
    <row r="100" ht="12.0" customHeight="1">
      <c r="M100" s="2"/>
    </row>
    <row r="101" ht="12.0" customHeight="1">
      <c r="M101" s="2"/>
    </row>
    <row r="102" ht="12.0" customHeight="1">
      <c r="M102" s="2"/>
    </row>
    <row r="103" ht="12.0" customHeight="1">
      <c r="M103" s="2"/>
    </row>
    <row r="104" ht="12.0" customHeight="1">
      <c r="M104" s="2"/>
    </row>
    <row r="105" ht="12.0" customHeight="1">
      <c r="M105" s="2"/>
    </row>
    <row r="106" ht="12.0" customHeight="1">
      <c r="M106" s="2"/>
    </row>
    <row r="107" ht="12.0" customHeight="1">
      <c r="M107" s="2"/>
    </row>
    <row r="108" ht="12.0" customHeight="1">
      <c r="M108" s="2"/>
    </row>
    <row r="109" ht="12.0" customHeight="1">
      <c r="M109" s="2"/>
    </row>
    <row r="110" ht="12.0" customHeight="1">
      <c r="M110" s="2"/>
    </row>
    <row r="111" ht="12.0" customHeight="1">
      <c r="M111" s="2"/>
    </row>
    <row r="112" ht="12.0" customHeight="1">
      <c r="M112" s="2"/>
    </row>
    <row r="113" ht="12.0" customHeight="1">
      <c r="M113" s="2"/>
    </row>
    <row r="114" ht="12.0" customHeight="1">
      <c r="M114" s="2"/>
    </row>
    <row r="115" ht="12.0" customHeight="1">
      <c r="M115" s="2"/>
    </row>
    <row r="116" ht="12.0" customHeight="1">
      <c r="M116" s="2"/>
    </row>
    <row r="117" ht="12.0" customHeight="1">
      <c r="M117" s="2"/>
    </row>
    <row r="118" ht="12.0" customHeight="1">
      <c r="M118" s="2"/>
    </row>
    <row r="119" ht="12.0" customHeight="1">
      <c r="M119" s="2"/>
    </row>
    <row r="120" ht="12.0" customHeight="1">
      <c r="M120" s="2"/>
    </row>
    <row r="121" ht="12.0" customHeight="1">
      <c r="M121" s="2"/>
    </row>
    <row r="122" ht="12.0" customHeight="1">
      <c r="M122" s="2"/>
    </row>
    <row r="123" ht="12.0" customHeight="1">
      <c r="M123" s="2"/>
    </row>
    <row r="124" ht="12.0" customHeight="1">
      <c r="M124" s="2"/>
    </row>
    <row r="125" ht="12.0" customHeight="1">
      <c r="M125" s="2"/>
    </row>
    <row r="126" ht="12.0" customHeight="1">
      <c r="M126" s="2"/>
    </row>
    <row r="127" ht="12.0" customHeight="1">
      <c r="M127" s="2"/>
    </row>
    <row r="128" ht="12.0" customHeight="1">
      <c r="M128" s="2"/>
    </row>
    <row r="129" ht="12.0" customHeight="1">
      <c r="M129" s="2"/>
    </row>
    <row r="130" ht="12.0" customHeight="1">
      <c r="M130" s="2"/>
    </row>
    <row r="131" ht="12.0" customHeight="1">
      <c r="M131" s="2"/>
    </row>
    <row r="132" ht="12.0" customHeight="1">
      <c r="M132" s="2"/>
    </row>
    <row r="133" ht="12.0" customHeight="1">
      <c r="M133" s="2"/>
    </row>
    <row r="134" ht="12.0" customHeight="1">
      <c r="M134" s="2"/>
    </row>
    <row r="135" ht="12.0" customHeight="1">
      <c r="M135" s="2"/>
    </row>
    <row r="136" ht="12.0" customHeight="1">
      <c r="M136" s="2"/>
    </row>
    <row r="137" ht="12.0" customHeight="1">
      <c r="M137" s="2"/>
    </row>
    <row r="138" ht="12.0" customHeight="1">
      <c r="M138" s="2"/>
    </row>
    <row r="139" ht="12.0" customHeight="1">
      <c r="M139" s="2"/>
    </row>
    <row r="140" ht="12.0" customHeight="1">
      <c r="M140" s="2"/>
    </row>
    <row r="141" ht="12.0" customHeight="1">
      <c r="M141" s="2"/>
    </row>
    <row r="142" ht="12.0" customHeight="1">
      <c r="M142" s="2"/>
    </row>
    <row r="143" ht="12.0" customHeight="1">
      <c r="M143" s="2"/>
    </row>
    <row r="144" ht="12.0" customHeight="1">
      <c r="M144" s="2"/>
    </row>
    <row r="145" ht="12.0" customHeight="1">
      <c r="M145" s="2"/>
    </row>
    <row r="146" ht="12.0" customHeight="1">
      <c r="M146" s="2"/>
    </row>
    <row r="147" ht="12.0" customHeight="1">
      <c r="M147" s="2"/>
    </row>
    <row r="148" ht="12.0" customHeight="1">
      <c r="M148" s="2"/>
    </row>
    <row r="149" ht="12.0" customHeight="1">
      <c r="M149" s="2"/>
    </row>
    <row r="150" ht="12.0" customHeight="1">
      <c r="M150" s="2"/>
    </row>
    <row r="151" ht="12.0" customHeight="1">
      <c r="M151" s="2"/>
    </row>
    <row r="152" ht="12.0" customHeight="1">
      <c r="M152" s="2"/>
    </row>
    <row r="153" ht="12.0" customHeight="1">
      <c r="M153" s="2"/>
    </row>
    <row r="154" ht="12.0" customHeight="1">
      <c r="M154" s="2"/>
    </row>
    <row r="155" ht="12.0" customHeight="1">
      <c r="M155" s="2"/>
    </row>
    <row r="156" ht="12.0" customHeight="1">
      <c r="M156" s="2"/>
    </row>
    <row r="157" ht="12.0" customHeight="1">
      <c r="M157" s="2"/>
    </row>
    <row r="158" ht="12.0" customHeight="1">
      <c r="M158" s="2"/>
    </row>
    <row r="159" ht="12.0" customHeight="1">
      <c r="M159" s="2"/>
    </row>
    <row r="160" ht="12.0" customHeight="1">
      <c r="M160" s="2"/>
    </row>
    <row r="161" ht="12.0" customHeight="1">
      <c r="M161" s="2"/>
    </row>
    <row r="162" ht="12.0" customHeight="1">
      <c r="M162" s="2"/>
    </row>
    <row r="163" ht="12.0" customHeight="1">
      <c r="M163" s="2"/>
    </row>
    <row r="164" ht="12.0" customHeight="1">
      <c r="M164" s="2"/>
    </row>
    <row r="165" ht="12.0" customHeight="1">
      <c r="M165" s="2"/>
    </row>
    <row r="166" ht="12.0" customHeight="1">
      <c r="M166" s="2"/>
    </row>
    <row r="167" ht="12.0" customHeight="1">
      <c r="M167" s="2"/>
    </row>
    <row r="168" ht="12.0" customHeight="1">
      <c r="M168" s="2"/>
    </row>
    <row r="169" ht="12.0" customHeight="1">
      <c r="M169" s="2"/>
    </row>
    <row r="170" ht="12.0" customHeight="1">
      <c r="M170" s="2"/>
    </row>
    <row r="171" ht="12.0" customHeight="1">
      <c r="M171" s="2"/>
    </row>
    <row r="172" ht="12.0" customHeight="1">
      <c r="M172" s="2"/>
    </row>
    <row r="173" ht="12.0" customHeight="1">
      <c r="M173" s="2"/>
    </row>
    <row r="174" ht="12.0" customHeight="1">
      <c r="M174" s="2"/>
    </row>
    <row r="175" ht="12.0" customHeight="1">
      <c r="M175" s="2"/>
    </row>
    <row r="176" ht="12.0" customHeight="1">
      <c r="M176" s="2"/>
    </row>
    <row r="177" ht="12.0" customHeight="1">
      <c r="M177" s="2"/>
    </row>
    <row r="178" ht="12.0" customHeight="1">
      <c r="M178" s="2"/>
    </row>
    <row r="179" ht="12.0" customHeight="1">
      <c r="M179" s="2"/>
    </row>
    <row r="180" ht="12.0" customHeight="1">
      <c r="M180" s="2"/>
    </row>
    <row r="181" ht="12.0" customHeight="1">
      <c r="M181" s="2"/>
    </row>
    <row r="182" ht="12.0" customHeight="1">
      <c r="M182" s="2"/>
    </row>
    <row r="183" ht="12.0" customHeight="1">
      <c r="M183" s="2"/>
    </row>
    <row r="184" ht="12.0" customHeight="1">
      <c r="M184" s="2"/>
    </row>
    <row r="185" ht="12.0" customHeight="1">
      <c r="M185" s="2"/>
    </row>
    <row r="186" ht="12.0" customHeight="1">
      <c r="M186" s="2"/>
    </row>
    <row r="187" ht="12.0" customHeight="1">
      <c r="M187" s="2"/>
    </row>
    <row r="188" ht="12.0" customHeight="1">
      <c r="M188" s="2"/>
    </row>
    <row r="189" ht="12.0" customHeight="1">
      <c r="M189" s="2"/>
    </row>
    <row r="190" ht="12.0" customHeight="1">
      <c r="M190" s="2"/>
    </row>
    <row r="191" ht="12.0" customHeight="1">
      <c r="M191" s="2"/>
    </row>
    <row r="192" ht="12.0" customHeight="1">
      <c r="M192" s="2"/>
    </row>
    <row r="193" ht="12.0" customHeight="1">
      <c r="M193" s="2"/>
    </row>
    <row r="194" ht="12.0" customHeight="1">
      <c r="M194" s="2"/>
    </row>
    <row r="195" ht="12.0" customHeight="1">
      <c r="M195" s="2"/>
    </row>
    <row r="196" ht="12.0" customHeight="1">
      <c r="M196" s="2"/>
    </row>
    <row r="197" ht="12.0" customHeight="1">
      <c r="M197" s="2"/>
    </row>
    <row r="198" ht="12.0" customHeight="1">
      <c r="M198" s="2"/>
    </row>
    <row r="199" ht="12.0" customHeight="1">
      <c r="M199" s="2"/>
    </row>
    <row r="200" ht="12.0" customHeight="1">
      <c r="M200" s="2"/>
    </row>
    <row r="201" ht="12.0" customHeight="1">
      <c r="M201" s="2"/>
    </row>
    <row r="202" ht="12.0" customHeight="1">
      <c r="M202" s="2"/>
    </row>
    <row r="203" ht="12.0" customHeight="1">
      <c r="M203" s="2"/>
    </row>
    <row r="204" ht="12.0" customHeight="1">
      <c r="M204" s="2"/>
    </row>
    <row r="205" ht="12.0" customHeight="1">
      <c r="M205" s="2"/>
    </row>
    <row r="206" ht="12.0" customHeight="1">
      <c r="M206" s="2"/>
    </row>
    <row r="207" ht="12.0" customHeight="1">
      <c r="M207" s="2"/>
    </row>
    <row r="208" ht="12.0" customHeight="1">
      <c r="M208" s="2"/>
    </row>
    <row r="209" ht="12.0" customHeight="1">
      <c r="M209" s="2"/>
    </row>
    <row r="210" ht="12.0" customHeight="1">
      <c r="M210" s="2"/>
    </row>
    <row r="211" ht="12.0" customHeight="1">
      <c r="M211" s="2"/>
    </row>
    <row r="212" ht="12.0" customHeight="1">
      <c r="M212" s="2"/>
    </row>
    <row r="213" ht="12.0" customHeight="1">
      <c r="M213" s="2"/>
    </row>
    <row r="214" ht="12.0" customHeight="1">
      <c r="M214" s="2"/>
    </row>
    <row r="215" ht="12.0" customHeight="1">
      <c r="M215" s="2"/>
    </row>
    <row r="216" ht="12.0" customHeight="1">
      <c r="M216" s="2"/>
    </row>
    <row r="217" ht="12.0" customHeight="1">
      <c r="M217" s="2"/>
    </row>
    <row r="218" ht="12.0" customHeight="1">
      <c r="M218" s="2"/>
    </row>
    <row r="219" ht="12.0" customHeight="1">
      <c r="M219" s="2"/>
    </row>
    <row r="220" ht="12.0" customHeight="1">
      <c r="M220" s="2"/>
    </row>
    <row r="221" ht="12.0" customHeight="1">
      <c r="M221" s="2"/>
    </row>
    <row r="222" ht="12.0" customHeight="1">
      <c r="M222" s="2"/>
    </row>
    <row r="223" ht="12.0" customHeight="1">
      <c r="M223" s="2"/>
    </row>
    <row r="224" ht="12.0" customHeight="1">
      <c r="M224" s="2"/>
    </row>
    <row r="225" ht="12.0" customHeight="1">
      <c r="M225" s="2"/>
    </row>
    <row r="226" ht="12.0" customHeight="1">
      <c r="M226" s="2"/>
    </row>
    <row r="227" ht="12.0" customHeight="1">
      <c r="M227" s="2"/>
    </row>
    <row r="228" ht="12.0" customHeight="1">
      <c r="M228" s="2"/>
    </row>
    <row r="229" ht="12.0" customHeight="1">
      <c r="M229" s="2"/>
    </row>
    <row r="230" ht="12.0" customHeight="1">
      <c r="M230" s="2"/>
    </row>
    <row r="231" ht="12.0" customHeight="1">
      <c r="M231" s="2"/>
    </row>
    <row r="232" ht="12.0" customHeight="1">
      <c r="M232" s="2"/>
    </row>
    <row r="233" ht="12.0" customHeight="1">
      <c r="M233" s="2"/>
    </row>
    <row r="234" ht="12.0" customHeight="1">
      <c r="M234" s="2"/>
    </row>
    <row r="235" ht="12.0" customHeight="1">
      <c r="M235" s="2"/>
    </row>
    <row r="236" ht="12.0" customHeight="1">
      <c r="M236" s="2"/>
    </row>
    <row r="237" ht="12.0" customHeight="1">
      <c r="M237" s="2"/>
    </row>
    <row r="238" ht="12.0" customHeight="1">
      <c r="M238" s="2"/>
    </row>
    <row r="239" ht="12.0" customHeight="1">
      <c r="M239" s="2"/>
    </row>
    <row r="240" ht="12.0" customHeight="1">
      <c r="M240" s="2"/>
    </row>
    <row r="241" ht="12.0" customHeight="1">
      <c r="M241" s="2"/>
    </row>
    <row r="242" ht="12.0" customHeight="1">
      <c r="M242" s="2"/>
    </row>
    <row r="243" ht="12.0" customHeight="1">
      <c r="M243" s="2"/>
    </row>
    <row r="244" ht="12.0" customHeight="1">
      <c r="M244" s="2"/>
    </row>
    <row r="245" ht="12.0" customHeight="1">
      <c r="M245" s="2"/>
    </row>
    <row r="246" ht="12.0" customHeight="1">
      <c r="M246" s="2"/>
    </row>
    <row r="247" ht="12.0" customHeight="1">
      <c r="M247" s="2"/>
    </row>
    <row r="248" ht="12.0" customHeight="1">
      <c r="M248" s="2"/>
    </row>
    <row r="249" ht="12.0" customHeight="1">
      <c r="M249" s="2"/>
    </row>
    <row r="250" ht="12.0" customHeight="1">
      <c r="M250" s="2"/>
    </row>
    <row r="251" ht="12.0" customHeight="1">
      <c r="M251" s="2"/>
    </row>
    <row r="252" ht="12.0" customHeight="1">
      <c r="M252" s="2"/>
    </row>
    <row r="253" ht="12.0" customHeight="1">
      <c r="M253" s="2"/>
    </row>
    <row r="254" ht="12.0" customHeight="1">
      <c r="M254" s="2"/>
    </row>
    <row r="255" ht="12.0" customHeight="1">
      <c r="M255" s="2"/>
    </row>
    <row r="256" ht="12.0" customHeight="1">
      <c r="M256" s="2"/>
    </row>
    <row r="257" ht="12.0" customHeight="1">
      <c r="M257" s="2"/>
    </row>
    <row r="258" ht="12.0" customHeight="1">
      <c r="M258" s="2"/>
    </row>
    <row r="259" ht="12.0" customHeight="1">
      <c r="M259" s="2"/>
    </row>
    <row r="260" ht="12.0" customHeight="1">
      <c r="M260" s="2"/>
    </row>
    <row r="261" ht="12.0" customHeight="1">
      <c r="M261" s="2"/>
    </row>
    <row r="262" ht="12.0" customHeight="1">
      <c r="M262" s="2"/>
    </row>
    <row r="263" ht="12.0" customHeight="1">
      <c r="M263" s="2"/>
    </row>
    <row r="264" ht="12.0" customHeight="1">
      <c r="M264" s="2"/>
    </row>
    <row r="265" ht="12.0" customHeight="1">
      <c r="M265" s="2"/>
    </row>
    <row r="266" ht="12.0" customHeight="1">
      <c r="M266" s="2"/>
    </row>
    <row r="267" ht="12.0" customHeight="1">
      <c r="M267" s="2"/>
    </row>
    <row r="268" ht="12.0" customHeight="1">
      <c r="M268" s="2"/>
    </row>
    <row r="269" ht="12.0" customHeight="1">
      <c r="M269" s="2"/>
    </row>
    <row r="270" ht="12.0" customHeight="1">
      <c r="M270" s="2"/>
    </row>
    <row r="271" ht="12.0" customHeight="1">
      <c r="M271" s="2"/>
    </row>
    <row r="272" ht="12.0" customHeight="1">
      <c r="M272" s="2"/>
    </row>
    <row r="273" ht="12.0" customHeight="1">
      <c r="M273" s="2"/>
    </row>
    <row r="274" ht="12.0" customHeight="1">
      <c r="M274" s="2"/>
    </row>
    <row r="275" ht="12.0" customHeight="1">
      <c r="M275" s="2"/>
    </row>
    <row r="276" ht="12.0" customHeight="1">
      <c r="M276" s="2"/>
    </row>
    <row r="277" ht="12.0" customHeight="1">
      <c r="M277" s="2"/>
    </row>
    <row r="278" ht="12.0" customHeight="1">
      <c r="M278" s="2"/>
    </row>
    <row r="279" ht="12.0" customHeight="1">
      <c r="M279" s="2"/>
    </row>
    <row r="280" ht="12.0" customHeight="1">
      <c r="M280" s="2"/>
    </row>
    <row r="281" ht="12.0" customHeight="1">
      <c r="M281" s="2"/>
    </row>
    <row r="282" ht="12.0" customHeight="1">
      <c r="M282" s="2"/>
    </row>
    <row r="283" ht="12.0" customHeight="1">
      <c r="M283" s="2"/>
    </row>
    <row r="284" ht="12.0" customHeight="1">
      <c r="M284" s="2"/>
    </row>
    <row r="285" ht="12.0" customHeight="1">
      <c r="M285" s="2"/>
    </row>
    <row r="286" ht="12.0" customHeight="1">
      <c r="M286" s="2"/>
    </row>
    <row r="287" ht="12.0" customHeight="1">
      <c r="M287" s="2"/>
    </row>
    <row r="288" ht="12.0" customHeight="1">
      <c r="M288" s="2"/>
    </row>
    <row r="289" ht="12.0" customHeight="1">
      <c r="M289" s="2"/>
    </row>
    <row r="290" ht="12.0" customHeight="1">
      <c r="M290" s="2"/>
    </row>
    <row r="291" ht="12.0" customHeight="1">
      <c r="M291" s="2"/>
    </row>
    <row r="292" ht="12.0" customHeight="1">
      <c r="M292" s="2"/>
    </row>
    <row r="293" ht="12.0" customHeight="1">
      <c r="M293" s="2"/>
    </row>
    <row r="294" ht="12.0" customHeight="1">
      <c r="M294" s="2"/>
    </row>
    <row r="295" ht="12.0" customHeight="1">
      <c r="M295" s="2"/>
    </row>
    <row r="296" ht="12.0" customHeight="1">
      <c r="M296" s="2"/>
    </row>
    <row r="297" ht="12.0" customHeight="1">
      <c r="M297" s="2"/>
    </row>
    <row r="298" ht="12.0" customHeight="1">
      <c r="M298" s="2"/>
    </row>
    <row r="299" ht="12.0" customHeight="1">
      <c r="M299" s="2"/>
    </row>
    <row r="300" ht="12.0" customHeight="1">
      <c r="M300" s="2"/>
    </row>
    <row r="301" ht="12.0" customHeight="1">
      <c r="M301" s="2"/>
    </row>
    <row r="302" ht="12.0" customHeight="1">
      <c r="M302" s="2"/>
    </row>
    <row r="303" ht="12.0" customHeight="1">
      <c r="M303" s="2"/>
    </row>
    <row r="304" ht="12.0" customHeight="1">
      <c r="M304" s="2"/>
    </row>
    <row r="305" ht="12.0" customHeight="1">
      <c r="M305" s="2"/>
    </row>
    <row r="306" ht="12.0" customHeight="1">
      <c r="M306" s="2"/>
    </row>
    <row r="307" ht="12.0" customHeight="1">
      <c r="M307" s="2"/>
    </row>
    <row r="308" ht="12.0" customHeight="1">
      <c r="M308" s="2"/>
    </row>
    <row r="309" ht="12.0" customHeight="1">
      <c r="M309" s="2"/>
    </row>
    <row r="310" ht="12.0" customHeight="1">
      <c r="M310" s="2"/>
    </row>
    <row r="311" ht="12.0" customHeight="1">
      <c r="M311" s="2"/>
    </row>
    <row r="312" ht="12.0" customHeight="1">
      <c r="M312" s="2"/>
    </row>
    <row r="313" ht="12.0" customHeight="1">
      <c r="M313" s="2"/>
    </row>
    <row r="314" ht="12.0" customHeight="1">
      <c r="M314" s="2"/>
    </row>
    <row r="315" ht="12.0" customHeight="1">
      <c r="M315" s="2"/>
    </row>
    <row r="316" ht="12.0" customHeight="1">
      <c r="M316" s="2"/>
    </row>
    <row r="317" ht="12.0" customHeight="1">
      <c r="M317" s="2"/>
    </row>
    <row r="318" ht="12.0" customHeight="1">
      <c r="M318" s="2"/>
    </row>
    <row r="319" ht="12.0" customHeight="1">
      <c r="M319" s="2"/>
    </row>
    <row r="320" ht="12.0" customHeight="1">
      <c r="M320" s="2"/>
    </row>
    <row r="321" ht="12.0" customHeight="1">
      <c r="M321" s="2"/>
    </row>
    <row r="322" ht="12.0" customHeight="1">
      <c r="M322" s="2"/>
    </row>
    <row r="323" ht="12.0" customHeight="1">
      <c r="M323" s="2"/>
    </row>
    <row r="324" ht="12.0" customHeight="1">
      <c r="M324" s="2"/>
    </row>
    <row r="325" ht="12.0" customHeight="1">
      <c r="M325" s="2"/>
    </row>
    <row r="326" ht="12.0" customHeight="1">
      <c r="M326" s="2"/>
    </row>
    <row r="327" ht="12.0" customHeight="1">
      <c r="M327" s="2"/>
    </row>
    <row r="328" ht="12.0" customHeight="1">
      <c r="M328" s="2"/>
    </row>
    <row r="329" ht="12.0" customHeight="1">
      <c r="M329" s="2"/>
    </row>
    <row r="330" ht="12.0" customHeight="1">
      <c r="M330" s="2"/>
    </row>
    <row r="331" ht="12.0" customHeight="1">
      <c r="M331" s="2"/>
    </row>
    <row r="332" ht="12.0" customHeight="1">
      <c r="M332" s="2"/>
    </row>
    <row r="333" ht="12.0" customHeight="1">
      <c r="M333" s="2"/>
    </row>
    <row r="334" ht="12.0" customHeight="1">
      <c r="M334" s="2"/>
    </row>
    <row r="335" ht="12.0" customHeight="1">
      <c r="M335" s="2"/>
    </row>
    <row r="336" ht="12.0" customHeight="1">
      <c r="M336" s="2"/>
    </row>
    <row r="337" ht="12.0" customHeight="1">
      <c r="M337" s="2"/>
    </row>
    <row r="338" ht="12.0" customHeight="1">
      <c r="M338" s="2"/>
    </row>
    <row r="339" ht="12.0" customHeight="1">
      <c r="M339" s="2"/>
    </row>
    <row r="340" ht="12.0" customHeight="1">
      <c r="M340" s="2"/>
    </row>
    <row r="341" ht="12.0" customHeight="1">
      <c r="M341" s="2"/>
    </row>
    <row r="342" ht="12.0" customHeight="1">
      <c r="M342" s="2"/>
    </row>
    <row r="343" ht="12.0" customHeight="1">
      <c r="M343" s="2"/>
    </row>
    <row r="344" ht="12.0" customHeight="1">
      <c r="M344" s="2"/>
    </row>
    <row r="345" ht="12.0" customHeight="1">
      <c r="M345" s="2"/>
    </row>
    <row r="346" ht="12.0" customHeight="1">
      <c r="M346" s="2"/>
    </row>
    <row r="347" ht="12.0" customHeight="1">
      <c r="M347" s="2"/>
    </row>
    <row r="348" ht="12.0" customHeight="1">
      <c r="M348" s="2"/>
    </row>
    <row r="349" ht="12.0" customHeight="1">
      <c r="M349" s="2"/>
    </row>
    <row r="350" ht="12.0" customHeight="1">
      <c r="M350" s="2"/>
    </row>
    <row r="351" ht="12.0" customHeight="1">
      <c r="M351" s="2"/>
    </row>
    <row r="352" ht="12.0" customHeight="1">
      <c r="M352" s="2"/>
    </row>
    <row r="353" ht="12.0" customHeight="1">
      <c r="M353" s="2"/>
    </row>
    <row r="354" ht="12.0" customHeight="1">
      <c r="M354" s="2"/>
    </row>
    <row r="355" ht="12.0" customHeight="1">
      <c r="M355" s="2"/>
    </row>
    <row r="356" ht="12.0" customHeight="1">
      <c r="M356" s="2"/>
    </row>
    <row r="357" ht="12.0" customHeight="1">
      <c r="M357" s="2"/>
    </row>
    <row r="358" ht="12.0" customHeight="1">
      <c r="M358" s="2"/>
    </row>
    <row r="359" ht="12.0" customHeight="1">
      <c r="M359" s="2"/>
    </row>
    <row r="360" ht="12.0" customHeight="1">
      <c r="M360" s="2"/>
    </row>
    <row r="361" ht="12.0" customHeight="1">
      <c r="M361" s="2"/>
    </row>
    <row r="362" ht="12.0" customHeight="1">
      <c r="M362" s="2"/>
    </row>
    <row r="363" ht="12.0" customHeight="1">
      <c r="M363" s="2"/>
    </row>
    <row r="364" ht="12.0" customHeight="1">
      <c r="M364" s="2"/>
    </row>
    <row r="365" ht="12.0" customHeight="1">
      <c r="M365" s="2"/>
    </row>
    <row r="366" ht="12.0" customHeight="1">
      <c r="M366" s="2"/>
    </row>
    <row r="367" ht="12.0" customHeight="1">
      <c r="M367" s="2"/>
    </row>
    <row r="368" ht="12.0" customHeight="1">
      <c r="M368" s="2"/>
    </row>
    <row r="369" ht="12.0" customHeight="1">
      <c r="M369" s="2"/>
    </row>
    <row r="370" ht="12.0" customHeight="1">
      <c r="M370" s="2"/>
    </row>
    <row r="371" ht="12.0" customHeight="1">
      <c r="M371" s="2"/>
    </row>
    <row r="372" ht="12.0" customHeight="1">
      <c r="M372" s="2"/>
    </row>
    <row r="373" ht="12.0" customHeight="1">
      <c r="M373" s="2"/>
    </row>
    <row r="374" ht="12.0" customHeight="1">
      <c r="M374" s="2"/>
    </row>
    <row r="375" ht="12.0" customHeight="1">
      <c r="M375" s="2"/>
    </row>
    <row r="376" ht="12.0" customHeight="1">
      <c r="M376" s="2"/>
    </row>
    <row r="377" ht="12.0" customHeight="1">
      <c r="M377" s="2"/>
    </row>
    <row r="378" ht="12.0" customHeight="1">
      <c r="M378" s="2"/>
    </row>
    <row r="379" ht="12.0" customHeight="1">
      <c r="M379" s="2"/>
    </row>
    <row r="380" ht="12.0" customHeight="1">
      <c r="M380" s="2"/>
    </row>
    <row r="381" ht="12.0" customHeight="1">
      <c r="M381" s="2"/>
    </row>
    <row r="382" ht="12.0" customHeight="1">
      <c r="M382" s="2"/>
    </row>
    <row r="383" ht="12.0" customHeight="1">
      <c r="M383" s="2"/>
    </row>
    <row r="384" ht="12.0" customHeight="1">
      <c r="M384" s="2"/>
    </row>
    <row r="385" ht="12.0" customHeight="1">
      <c r="M385" s="2"/>
    </row>
    <row r="386" ht="12.0" customHeight="1">
      <c r="M386" s="2"/>
    </row>
    <row r="387" ht="12.0" customHeight="1">
      <c r="M387" s="2"/>
    </row>
    <row r="388" ht="12.0" customHeight="1">
      <c r="M388" s="2"/>
    </row>
    <row r="389" ht="12.0" customHeight="1">
      <c r="M389" s="2"/>
    </row>
    <row r="390" ht="12.0" customHeight="1">
      <c r="M390" s="2"/>
    </row>
    <row r="391" ht="12.0" customHeight="1">
      <c r="M391" s="2"/>
    </row>
    <row r="392" ht="12.0" customHeight="1">
      <c r="M392" s="2"/>
    </row>
    <row r="393" ht="12.0" customHeight="1">
      <c r="M393" s="2"/>
    </row>
    <row r="394" ht="12.0" customHeight="1">
      <c r="M394" s="2"/>
    </row>
    <row r="395" ht="12.0" customHeight="1">
      <c r="M395" s="2"/>
    </row>
    <row r="396" ht="12.0" customHeight="1">
      <c r="M396" s="2"/>
    </row>
    <row r="397" ht="12.0" customHeight="1">
      <c r="M397" s="2"/>
    </row>
    <row r="398" ht="12.0" customHeight="1">
      <c r="M398" s="2"/>
    </row>
    <row r="399" ht="12.0" customHeight="1">
      <c r="M399" s="2"/>
    </row>
    <row r="400" ht="12.0" customHeight="1">
      <c r="M400" s="2"/>
    </row>
    <row r="401" ht="12.0" customHeight="1">
      <c r="M401" s="2"/>
    </row>
    <row r="402" ht="12.0" customHeight="1">
      <c r="M402" s="2"/>
    </row>
    <row r="403" ht="12.0" customHeight="1">
      <c r="M403" s="2"/>
    </row>
    <row r="404" ht="12.0" customHeight="1">
      <c r="M404" s="2"/>
    </row>
    <row r="405" ht="12.0" customHeight="1">
      <c r="M405" s="2"/>
    </row>
    <row r="406" ht="12.0" customHeight="1">
      <c r="M406" s="2"/>
    </row>
    <row r="407" ht="12.0" customHeight="1">
      <c r="M407" s="2"/>
    </row>
    <row r="408" ht="12.0" customHeight="1">
      <c r="M408" s="2"/>
    </row>
    <row r="409" ht="12.0" customHeight="1">
      <c r="M409" s="2"/>
    </row>
    <row r="410" ht="12.0" customHeight="1">
      <c r="M410" s="2"/>
    </row>
    <row r="411" ht="12.0" customHeight="1">
      <c r="M411" s="2"/>
    </row>
    <row r="412" ht="12.0" customHeight="1">
      <c r="M412" s="2"/>
    </row>
    <row r="413" ht="12.0" customHeight="1">
      <c r="M413" s="2"/>
    </row>
    <row r="414" ht="12.0" customHeight="1">
      <c r="M414" s="2"/>
    </row>
    <row r="415" ht="12.0" customHeight="1">
      <c r="M415" s="2"/>
    </row>
    <row r="416" ht="12.0" customHeight="1">
      <c r="M416" s="2"/>
    </row>
    <row r="417" ht="12.0" customHeight="1">
      <c r="M417" s="2"/>
    </row>
    <row r="418" ht="12.0" customHeight="1">
      <c r="M418" s="2"/>
    </row>
    <row r="419" ht="12.0" customHeight="1">
      <c r="M419" s="2"/>
    </row>
    <row r="420" ht="12.0" customHeight="1">
      <c r="M420" s="2"/>
    </row>
    <row r="421" ht="12.0" customHeight="1">
      <c r="M421" s="2"/>
    </row>
    <row r="422" ht="12.0" customHeight="1">
      <c r="M422" s="2"/>
    </row>
    <row r="423" ht="12.0" customHeight="1">
      <c r="M423" s="2"/>
    </row>
    <row r="424" ht="12.0" customHeight="1">
      <c r="M424" s="2"/>
    </row>
    <row r="425" ht="12.0" customHeight="1">
      <c r="M425" s="2"/>
    </row>
    <row r="426" ht="12.0" customHeight="1">
      <c r="M426" s="2"/>
    </row>
    <row r="427" ht="12.0" customHeight="1">
      <c r="M427" s="2"/>
    </row>
    <row r="428" ht="12.0" customHeight="1">
      <c r="M428" s="2"/>
    </row>
    <row r="429" ht="12.0" customHeight="1">
      <c r="M429" s="2"/>
    </row>
    <row r="430" ht="12.0" customHeight="1">
      <c r="M430" s="2"/>
    </row>
    <row r="431" ht="12.0" customHeight="1">
      <c r="M431" s="2"/>
    </row>
    <row r="432" ht="12.0" customHeight="1">
      <c r="M432" s="2"/>
    </row>
    <row r="433" ht="12.0" customHeight="1">
      <c r="M433" s="2"/>
    </row>
    <row r="434" ht="12.0" customHeight="1">
      <c r="M434" s="2"/>
    </row>
    <row r="435" ht="12.0" customHeight="1">
      <c r="M435" s="2"/>
    </row>
    <row r="436" ht="12.0" customHeight="1">
      <c r="M436" s="2"/>
    </row>
    <row r="437" ht="12.0" customHeight="1">
      <c r="M437" s="2"/>
    </row>
    <row r="438" ht="12.0" customHeight="1">
      <c r="M438" s="2"/>
    </row>
    <row r="439" ht="12.0" customHeight="1">
      <c r="M439" s="2"/>
    </row>
    <row r="440" ht="12.0" customHeight="1">
      <c r="M440" s="2"/>
    </row>
    <row r="441" ht="12.0" customHeight="1">
      <c r="M441" s="2"/>
    </row>
    <row r="442" ht="12.0" customHeight="1">
      <c r="M442" s="2"/>
    </row>
    <row r="443" ht="12.0" customHeight="1">
      <c r="M443" s="2"/>
    </row>
    <row r="444" ht="12.0" customHeight="1">
      <c r="M444" s="2"/>
    </row>
    <row r="445" ht="12.0" customHeight="1">
      <c r="M445" s="2"/>
    </row>
    <row r="446" ht="12.0" customHeight="1">
      <c r="M446" s="2"/>
    </row>
    <row r="447" ht="12.0" customHeight="1">
      <c r="M447" s="2"/>
    </row>
    <row r="448" ht="12.0" customHeight="1">
      <c r="M448" s="2"/>
    </row>
    <row r="449" ht="12.0" customHeight="1">
      <c r="M449" s="2"/>
    </row>
    <row r="450" ht="12.0" customHeight="1">
      <c r="M450" s="2"/>
    </row>
    <row r="451" ht="12.0" customHeight="1">
      <c r="M451" s="2"/>
    </row>
    <row r="452" ht="12.0" customHeight="1">
      <c r="M452" s="2"/>
    </row>
    <row r="453" ht="12.0" customHeight="1">
      <c r="M453" s="2"/>
    </row>
    <row r="454" ht="12.0" customHeight="1">
      <c r="M454" s="2"/>
    </row>
    <row r="455" ht="12.0" customHeight="1">
      <c r="M455" s="2"/>
    </row>
    <row r="456" ht="12.0" customHeight="1">
      <c r="M456" s="2"/>
    </row>
    <row r="457" ht="12.0" customHeight="1">
      <c r="M457" s="2"/>
    </row>
    <row r="458" ht="12.0" customHeight="1">
      <c r="M458" s="2"/>
    </row>
    <row r="459" ht="12.0" customHeight="1">
      <c r="M459" s="2"/>
    </row>
    <row r="460" ht="12.0" customHeight="1">
      <c r="M460" s="2"/>
    </row>
    <row r="461" ht="12.0" customHeight="1">
      <c r="M461" s="2"/>
    </row>
    <row r="462" ht="12.0" customHeight="1">
      <c r="M462" s="2"/>
    </row>
    <row r="463" ht="12.0" customHeight="1">
      <c r="M463" s="2"/>
    </row>
    <row r="464" ht="12.0" customHeight="1">
      <c r="M464" s="2"/>
    </row>
    <row r="465" ht="12.0" customHeight="1">
      <c r="M465" s="2"/>
    </row>
    <row r="466" ht="12.0" customHeight="1">
      <c r="M466" s="2"/>
    </row>
    <row r="467" ht="12.0" customHeight="1">
      <c r="M467" s="2"/>
    </row>
    <row r="468" ht="12.0" customHeight="1">
      <c r="M468" s="2"/>
    </row>
    <row r="469" ht="12.0" customHeight="1">
      <c r="M469" s="2"/>
    </row>
    <row r="470" ht="12.0" customHeight="1">
      <c r="M470" s="2"/>
    </row>
    <row r="471" ht="12.0" customHeight="1">
      <c r="M471" s="2"/>
    </row>
    <row r="472" ht="12.0" customHeight="1">
      <c r="M472" s="2"/>
    </row>
    <row r="473" ht="12.0" customHeight="1">
      <c r="M473" s="2"/>
    </row>
    <row r="474" ht="12.0" customHeight="1">
      <c r="M474" s="2"/>
    </row>
    <row r="475" ht="12.0" customHeight="1">
      <c r="M475" s="2"/>
    </row>
    <row r="476" ht="12.0" customHeight="1">
      <c r="M476" s="2"/>
    </row>
    <row r="477" ht="12.0" customHeight="1">
      <c r="M477" s="2"/>
    </row>
    <row r="478" ht="12.0" customHeight="1">
      <c r="M478" s="2"/>
    </row>
    <row r="479" ht="12.0" customHeight="1">
      <c r="M479" s="2"/>
    </row>
    <row r="480" ht="12.0" customHeight="1">
      <c r="M480" s="2"/>
    </row>
    <row r="481" ht="12.0" customHeight="1">
      <c r="M481" s="2"/>
    </row>
    <row r="482" ht="12.0" customHeight="1">
      <c r="M482" s="2"/>
    </row>
    <row r="483" ht="12.0" customHeight="1">
      <c r="M483" s="2"/>
    </row>
    <row r="484" ht="12.0" customHeight="1">
      <c r="M484" s="2"/>
    </row>
    <row r="485" ht="12.0" customHeight="1">
      <c r="M485" s="2"/>
    </row>
    <row r="486" ht="12.0" customHeight="1">
      <c r="M486" s="2"/>
    </row>
    <row r="487" ht="12.0" customHeight="1">
      <c r="M487" s="2"/>
    </row>
    <row r="488" ht="12.0" customHeight="1">
      <c r="M488" s="2"/>
    </row>
    <row r="489" ht="12.0" customHeight="1">
      <c r="M489" s="2"/>
    </row>
    <row r="490" ht="12.0" customHeight="1">
      <c r="M490" s="2"/>
    </row>
    <row r="491" ht="12.0" customHeight="1">
      <c r="M491" s="2"/>
    </row>
    <row r="492" ht="12.0" customHeight="1">
      <c r="M492" s="2"/>
    </row>
    <row r="493" ht="12.0" customHeight="1">
      <c r="M493" s="2"/>
    </row>
    <row r="494" ht="12.0" customHeight="1">
      <c r="M494" s="2"/>
    </row>
    <row r="495" ht="12.0" customHeight="1">
      <c r="M495" s="2"/>
    </row>
    <row r="496" ht="12.0" customHeight="1">
      <c r="M496" s="2"/>
    </row>
    <row r="497" ht="12.0" customHeight="1">
      <c r="M497" s="2"/>
    </row>
    <row r="498" ht="12.0" customHeight="1">
      <c r="M498" s="2"/>
    </row>
    <row r="499" ht="12.0" customHeight="1">
      <c r="M499" s="2"/>
    </row>
    <row r="500" ht="12.0" customHeight="1">
      <c r="M500" s="2"/>
    </row>
    <row r="501" ht="12.0" customHeight="1">
      <c r="M501" s="2"/>
    </row>
    <row r="502" ht="12.0" customHeight="1">
      <c r="M502" s="2"/>
    </row>
    <row r="503" ht="12.0" customHeight="1">
      <c r="M503" s="2"/>
    </row>
    <row r="504" ht="12.0" customHeight="1">
      <c r="M504" s="2"/>
    </row>
    <row r="505" ht="12.0" customHeight="1">
      <c r="M505" s="2"/>
    </row>
    <row r="506" ht="12.0" customHeight="1">
      <c r="M506" s="2"/>
    </row>
    <row r="507" ht="12.0" customHeight="1">
      <c r="M507" s="2"/>
    </row>
    <row r="508" ht="12.0" customHeight="1">
      <c r="M508" s="2"/>
    </row>
    <row r="509" ht="12.0" customHeight="1">
      <c r="M509" s="2"/>
    </row>
    <row r="510" ht="12.0" customHeight="1">
      <c r="M510" s="2"/>
    </row>
    <row r="511" ht="12.0" customHeight="1">
      <c r="M511" s="2"/>
    </row>
    <row r="512" ht="12.0" customHeight="1">
      <c r="M512" s="2"/>
    </row>
    <row r="513" ht="12.0" customHeight="1">
      <c r="M513" s="2"/>
    </row>
    <row r="514" ht="12.0" customHeight="1">
      <c r="M514" s="2"/>
    </row>
    <row r="515" ht="12.0" customHeight="1">
      <c r="M515" s="2"/>
    </row>
    <row r="516" ht="12.0" customHeight="1">
      <c r="M516" s="2"/>
    </row>
    <row r="517" ht="12.0" customHeight="1">
      <c r="M517" s="2"/>
    </row>
    <row r="518" ht="12.0" customHeight="1">
      <c r="M518" s="2"/>
    </row>
    <row r="519" ht="12.0" customHeight="1">
      <c r="M519" s="2"/>
    </row>
    <row r="520" ht="12.0" customHeight="1">
      <c r="M520" s="2"/>
    </row>
    <row r="521" ht="12.0" customHeight="1">
      <c r="M521" s="2"/>
    </row>
    <row r="522" ht="12.0" customHeight="1">
      <c r="M522" s="2"/>
    </row>
    <row r="523" ht="12.0" customHeight="1">
      <c r="M523" s="2"/>
    </row>
    <row r="524" ht="12.0" customHeight="1">
      <c r="M524" s="2"/>
    </row>
    <row r="525" ht="12.0" customHeight="1">
      <c r="M525" s="2"/>
    </row>
    <row r="526" ht="12.0" customHeight="1">
      <c r="M526" s="2"/>
    </row>
    <row r="527" ht="12.0" customHeight="1">
      <c r="M527" s="2"/>
    </row>
    <row r="528" ht="12.0" customHeight="1">
      <c r="M528" s="2"/>
    </row>
    <row r="529" ht="12.0" customHeight="1">
      <c r="M529" s="2"/>
    </row>
    <row r="530" ht="12.0" customHeight="1">
      <c r="M530" s="2"/>
    </row>
    <row r="531" ht="12.0" customHeight="1">
      <c r="M531" s="2"/>
    </row>
    <row r="532" ht="12.0" customHeight="1">
      <c r="M532" s="2"/>
    </row>
    <row r="533" ht="12.0" customHeight="1">
      <c r="M533" s="2"/>
    </row>
    <row r="534" ht="12.0" customHeight="1">
      <c r="M534" s="2"/>
    </row>
    <row r="535" ht="12.0" customHeight="1">
      <c r="M535" s="2"/>
    </row>
    <row r="536" ht="12.0" customHeight="1">
      <c r="M536" s="2"/>
    </row>
    <row r="537" ht="12.0" customHeight="1">
      <c r="M537" s="2"/>
    </row>
    <row r="538" ht="12.0" customHeight="1">
      <c r="M538" s="2"/>
    </row>
    <row r="539" ht="12.0" customHeight="1">
      <c r="M539" s="2"/>
    </row>
    <row r="540" ht="12.0" customHeight="1">
      <c r="M540" s="2"/>
    </row>
    <row r="541" ht="12.0" customHeight="1">
      <c r="M541" s="2"/>
    </row>
    <row r="542" ht="12.0" customHeight="1">
      <c r="M542" s="2"/>
    </row>
    <row r="543" ht="12.0" customHeight="1">
      <c r="M543" s="2"/>
    </row>
    <row r="544" ht="12.0" customHeight="1">
      <c r="M544" s="2"/>
    </row>
    <row r="545" ht="12.0" customHeight="1">
      <c r="M545" s="2"/>
    </row>
    <row r="546" ht="12.0" customHeight="1">
      <c r="M546" s="2"/>
    </row>
    <row r="547" ht="12.0" customHeight="1">
      <c r="M547" s="2"/>
    </row>
    <row r="548" ht="12.0" customHeight="1">
      <c r="M548" s="2"/>
    </row>
    <row r="549" ht="12.0" customHeight="1">
      <c r="M549" s="2"/>
    </row>
    <row r="550" ht="12.0" customHeight="1">
      <c r="M550" s="2"/>
    </row>
    <row r="551" ht="12.0" customHeight="1">
      <c r="M551" s="2"/>
    </row>
    <row r="552" ht="12.0" customHeight="1">
      <c r="M552" s="2"/>
    </row>
    <row r="553" ht="12.0" customHeight="1">
      <c r="M553" s="2"/>
    </row>
    <row r="554" ht="12.0" customHeight="1">
      <c r="M554" s="2"/>
    </row>
    <row r="555" ht="12.0" customHeight="1">
      <c r="M555" s="2"/>
    </row>
    <row r="556" ht="12.0" customHeight="1">
      <c r="M556" s="2"/>
    </row>
    <row r="557" ht="12.0" customHeight="1">
      <c r="M557" s="2"/>
    </row>
    <row r="558" ht="12.0" customHeight="1">
      <c r="M558" s="2"/>
    </row>
    <row r="559" ht="12.0" customHeight="1">
      <c r="M559" s="2"/>
    </row>
    <row r="560" ht="12.0" customHeight="1">
      <c r="M560" s="2"/>
    </row>
    <row r="561" ht="12.0" customHeight="1">
      <c r="M561" s="2"/>
    </row>
    <row r="562" ht="12.0" customHeight="1">
      <c r="M562" s="2"/>
    </row>
    <row r="563" ht="12.0" customHeight="1">
      <c r="M563" s="2"/>
    </row>
    <row r="564" ht="12.0" customHeight="1">
      <c r="M564" s="2"/>
    </row>
    <row r="565" ht="12.0" customHeight="1">
      <c r="M565" s="2"/>
    </row>
    <row r="566" ht="12.0" customHeight="1">
      <c r="M566" s="2"/>
    </row>
    <row r="567" ht="12.0" customHeight="1">
      <c r="M567" s="2"/>
    </row>
    <row r="568" ht="12.0" customHeight="1">
      <c r="M568" s="2"/>
    </row>
    <row r="569" ht="12.0" customHeight="1">
      <c r="M569" s="2"/>
    </row>
    <row r="570" ht="12.0" customHeight="1">
      <c r="M570" s="2"/>
    </row>
    <row r="571" ht="12.0" customHeight="1">
      <c r="M571" s="2"/>
    </row>
    <row r="572" ht="12.0" customHeight="1">
      <c r="M572" s="2"/>
    </row>
    <row r="573" ht="12.0" customHeight="1">
      <c r="M573" s="2"/>
    </row>
    <row r="574" ht="12.0" customHeight="1">
      <c r="M574" s="2"/>
    </row>
    <row r="575" ht="12.0" customHeight="1">
      <c r="M575" s="2"/>
    </row>
    <row r="576" ht="12.0" customHeight="1">
      <c r="M576" s="2"/>
    </row>
    <row r="577" ht="12.0" customHeight="1">
      <c r="M577" s="2"/>
    </row>
    <row r="578" ht="12.0" customHeight="1">
      <c r="M578" s="2"/>
    </row>
    <row r="579" ht="12.0" customHeight="1">
      <c r="M579" s="2"/>
    </row>
    <row r="580" ht="12.0" customHeight="1">
      <c r="M580" s="2"/>
    </row>
    <row r="581" ht="12.0" customHeight="1">
      <c r="M581" s="2"/>
    </row>
    <row r="582" ht="12.0" customHeight="1">
      <c r="M582" s="2"/>
    </row>
    <row r="583" ht="12.0" customHeight="1">
      <c r="M583" s="2"/>
    </row>
    <row r="584" ht="12.0" customHeight="1">
      <c r="M584" s="2"/>
    </row>
    <row r="585" ht="12.0" customHeight="1">
      <c r="M585" s="2"/>
    </row>
    <row r="586" ht="12.0" customHeight="1">
      <c r="M586" s="2"/>
    </row>
    <row r="587" ht="12.0" customHeight="1">
      <c r="M587" s="2"/>
    </row>
    <row r="588" ht="12.0" customHeight="1">
      <c r="M588" s="2"/>
    </row>
    <row r="589" ht="12.0" customHeight="1">
      <c r="M589" s="2"/>
    </row>
    <row r="590" ht="12.0" customHeight="1">
      <c r="M590" s="2"/>
    </row>
    <row r="591" ht="12.0" customHeight="1">
      <c r="M591" s="2"/>
    </row>
    <row r="592" ht="12.0" customHeight="1">
      <c r="M592" s="2"/>
    </row>
    <row r="593" ht="12.0" customHeight="1">
      <c r="M593" s="2"/>
    </row>
    <row r="594" ht="12.0" customHeight="1">
      <c r="M594" s="2"/>
    </row>
    <row r="595" ht="12.0" customHeight="1">
      <c r="M595" s="2"/>
    </row>
    <row r="596" ht="12.0" customHeight="1">
      <c r="M596" s="2"/>
    </row>
    <row r="597" ht="12.0" customHeight="1">
      <c r="M597" s="2"/>
    </row>
    <row r="598" ht="12.0" customHeight="1">
      <c r="M598" s="2"/>
    </row>
    <row r="599" ht="12.0" customHeight="1">
      <c r="M599" s="2"/>
    </row>
    <row r="600" ht="12.0" customHeight="1">
      <c r="M600" s="2"/>
    </row>
    <row r="601" ht="12.0" customHeight="1">
      <c r="M601" s="2"/>
    </row>
    <row r="602" ht="12.0" customHeight="1">
      <c r="M602" s="2"/>
    </row>
    <row r="603" ht="12.0" customHeight="1">
      <c r="M603" s="2"/>
    </row>
    <row r="604" ht="12.0" customHeight="1">
      <c r="M604" s="2"/>
    </row>
    <row r="605" ht="12.0" customHeight="1">
      <c r="M605" s="2"/>
    </row>
    <row r="606" ht="12.0" customHeight="1">
      <c r="M606" s="2"/>
    </row>
    <row r="607" ht="12.0" customHeight="1">
      <c r="M607" s="2"/>
    </row>
    <row r="608" ht="12.0" customHeight="1">
      <c r="M608" s="2"/>
    </row>
    <row r="609" ht="12.0" customHeight="1">
      <c r="M609" s="2"/>
    </row>
    <row r="610" ht="12.0" customHeight="1">
      <c r="M610" s="2"/>
    </row>
    <row r="611" ht="12.0" customHeight="1">
      <c r="M611" s="2"/>
    </row>
    <row r="612" ht="12.0" customHeight="1">
      <c r="M612" s="2"/>
    </row>
    <row r="613" ht="12.0" customHeight="1">
      <c r="M613" s="2"/>
    </row>
    <row r="614" ht="12.0" customHeight="1">
      <c r="M614" s="2"/>
    </row>
    <row r="615" ht="12.0" customHeight="1">
      <c r="M615" s="2"/>
    </row>
    <row r="616" ht="12.0" customHeight="1">
      <c r="M616" s="2"/>
    </row>
    <row r="617" ht="12.0" customHeight="1">
      <c r="M617" s="2"/>
    </row>
    <row r="618" ht="12.0" customHeight="1">
      <c r="M618" s="2"/>
    </row>
    <row r="619" ht="12.0" customHeight="1">
      <c r="M619" s="2"/>
    </row>
    <row r="620" ht="12.0" customHeight="1">
      <c r="M620" s="2"/>
    </row>
    <row r="621" ht="12.0" customHeight="1">
      <c r="M621" s="2"/>
    </row>
    <row r="622" ht="12.0" customHeight="1">
      <c r="M622" s="2"/>
    </row>
    <row r="623" ht="12.0" customHeight="1">
      <c r="M623" s="2"/>
    </row>
    <row r="624" ht="12.0" customHeight="1">
      <c r="M624" s="2"/>
    </row>
    <row r="625" ht="12.0" customHeight="1">
      <c r="M625" s="2"/>
    </row>
    <row r="626" ht="12.0" customHeight="1">
      <c r="M626" s="2"/>
    </row>
    <row r="627" ht="12.0" customHeight="1">
      <c r="M627" s="2"/>
    </row>
    <row r="628" ht="12.0" customHeight="1">
      <c r="M628" s="2"/>
    </row>
    <row r="629" ht="12.0" customHeight="1">
      <c r="M629" s="2"/>
    </row>
    <row r="630" ht="12.0" customHeight="1">
      <c r="M630" s="2"/>
    </row>
    <row r="631" ht="12.0" customHeight="1">
      <c r="M631" s="2"/>
    </row>
    <row r="632" ht="12.0" customHeight="1">
      <c r="M632" s="2"/>
    </row>
    <row r="633" ht="12.0" customHeight="1">
      <c r="M633" s="2"/>
    </row>
    <row r="634" ht="12.0" customHeight="1">
      <c r="M634" s="2"/>
    </row>
    <row r="635" ht="12.0" customHeight="1">
      <c r="M635" s="2"/>
    </row>
    <row r="636" ht="12.0" customHeight="1">
      <c r="M636" s="2"/>
    </row>
    <row r="637" ht="12.0" customHeight="1">
      <c r="M637" s="2"/>
    </row>
    <row r="638" ht="12.0" customHeight="1">
      <c r="M638" s="2"/>
    </row>
    <row r="639" ht="12.0" customHeight="1">
      <c r="M639" s="2"/>
    </row>
    <row r="640" ht="12.0" customHeight="1">
      <c r="M640" s="2"/>
    </row>
    <row r="641" ht="12.0" customHeight="1">
      <c r="M641" s="2"/>
    </row>
    <row r="642" ht="12.0" customHeight="1">
      <c r="M642" s="2"/>
    </row>
    <row r="643" ht="12.0" customHeight="1">
      <c r="M643" s="2"/>
    </row>
    <row r="644" ht="12.0" customHeight="1">
      <c r="M644" s="2"/>
    </row>
    <row r="645" ht="12.0" customHeight="1">
      <c r="M645" s="2"/>
    </row>
    <row r="646" ht="12.0" customHeight="1">
      <c r="M646" s="2"/>
    </row>
    <row r="647" ht="12.0" customHeight="1">
      <c r="M647" s="2"/>
    </row>
    <row r="648" ht="12.0" customHeight="1">
      <c r="M648" s="2"/>
    </row>
    <row r="649" ht="12.0" customHeight="1">
      <c r="M649" s="2"/>
    </row>
    <row r="650" ht="12.0" customHeight="1">
      <c r="M650" s="2"/>
    </row>
    <row r="651" ht="12.0" customHeight="1">
      <c r="M651" s="2"/>
    </row>
    <row r="652" ht="12.0" customHeight="1">
      <c r="M652" s="2"/>
    </row>
    <row r="653" ht="12.0" customHeight="1">
      <c r="M653" s="2"/>
    </row>
    <row r="654" ht="12.0" customHeight="1">
      <c r="M654" s="2"/>
    </row>
    <row r="655" ht="12.0" customHeight="1">
      <c r="M655" s="2"/>
    </row>
    <row r="656" ht="12.0" customHeight="1">
      <c r="M656" s="2"/>
    </row>
    <row r="657" ht="12.0" customHeight="1">
      <c r="M657" s="2"/>
    </row>
    <row r="658" ht="12.0" customHeight="1">
      <c r="M658" s="2"/>
    </row>
    <row r="659" ht="12.0" customHeight="1">
      <c r="M659" s="2"/>
    </row>
    <row r="660" ht="12.0" customHeight="1">
      <c r="M660" s="2"/>
    </row>
    <row r="661" ht="12.0" customHeight="1">
      <c r="M661" s="2"/>
    </row>
    <row r="662" ht="12.0" customHeight="1">
      <c r="M662" s="2"/>
    </row>
    <row r="663" ht="12.0" customHeight="1">
      <c r="M663" s="2"/>
    </row>
    <row r="664" ht="12.0" customHeight="1">
      <c r="M664" s="2"/>
    </row>
    <row r="665" ht="12.0" customHeight="1">
      <c r="M665" s="2"/>
    </row>
    <row r="666" ht="12.0" customHeight="1">
      <c r="M666" s="2"/>
    </row>
    <row r="667" ht="12.0" customHeight="1">
      <c r="M667" s="2"/>
    </row>
    <row r="668" ht="12.0" customHeight="1">
      <c r="M668" s="2"/>
    </row>
    <row r="669" ht="12.0" customHeight="1">
      <c r="M669" s="2"/>
    </row>
    <row r="670" ht="12.0" customHeight="1">
      <c r="M670" s="2"/>
    </row>
    <row r="671" ht="12.0" customHeight="1">
      <c r="M671" s="2"/>
    </row>
    <row r="672" ht="12.0" customHeight="1">
      <c r="M672" s="2"/>
    </row>
    <row r="673" ht="12.0" customHeight="1">
      <c r="M673" s="2"/>
    </row>
    <row r="674" ht="12.0" customHeight="1">
      <c r="M674" s="2"/>
    </row>
    <row r="675" ht="12.0" customHeight="1">
      <c r="M675" s="2"/>
    </row>
    <row r="676" ht="12.0" customHeight="1">
      <c r="M676" s="2"/>
    </row>
    <row r="677" ht="12.0" customHeight="1">
      <c r="M677" s="2"/>
    </row>
    <row r="678" ht="12.0" customHeight="1">
      <c r="M678" s="2"/>
    </row>
    <row r="679" ht="12.0" customHeight="1">
      <c r="M679" s="2"/>
    </row>
    <row r="680" ht="12.0" customHeight="1">
      <c r="M680" s="2"/>
    </row>
    <row r="681" ht="12.0" customHeight="1">
      <c r="M681" s="2"/>
    </row>
    <row r="682" ht="12.0" customHeight="1">
      <c r="M682" s="2"/>
    </row>
    <row r="683" ht="12.0" customHeight="1">
      <c r="M683" s="2"/>
    </row>
    <row r="684" ht="12.0" customHeight="1">
      <c r="M684" s="2"/>
    </row>
    <row r="685" ht="12.0" customHeight="1">
      <c r="M685" s="2"/>
    </row>
    <row r="686" ht="12.0" customHeight="1">
      <c r="M686" s="2"/>
    </row>
    <row r="687" ht="12.0" customHeight="1">
      <c r="M687" s="2"/>
    </row>
    <row r="688" ht="12.0" customHeight="1">
      <c r="M688" s="2"/>
    </row>
    <row r="689" ht="12.0" customHeight="1">
      <c r="M689" s="2"/>
    </row>
    <row r="690" ht="12.0" customHeight="1">
      <c r="M690" s="2"/>
    </row>
    <row r="691" ht="12.0" customHeight="1">
      <c r="M691" s="2"/>
    </row>
    <row r="692" ht="12.0" customHeight="1">
      <c r="M692" s="2"/>
    </row>
    <row r="693" ht="12.0" customHeight="1">
      <c r="M693" s="2"/>
    </row>
    <row r="694" ht="12.0" customHeight="1">
      <c r="M694" s="2"/>
    </row>
    <row r="695" ht="12.0" customHeight="1">
      <c r="M695" s="2"/>
    </row>
    <row r="696" ht="12.0" customHeight="1">
      <c r="M696" s="2"/>
    </row>
    <row r="697" ht="12.0" customHeight="1">
      <c r="M697" s="2"/>
    </row>
    <row r="698" ht="12.0" customHeight="1">
      <c r="M698" s="2"/>
    </row>
    <row r="699" ht="12.0" customHeight="1">
      <c r="M699" s="2"/>
    </row>
    <row r="700" ht="12.0" customHeight="1">
      <c r="M700" s="2"/>
    </row>
    <row r="701" ht="12.0" customHeight="1">
      <c r="M701" s="2"/>
    </row>
    <row r="702" ht="12.0" customHeight="1">
      <c r="M702" s="2"/>
    </row>
    <row r="703" ht="12.0" customHeight="1">
      <c r="M703" s="2"/>
    </row>
    <row r="704" ht="12.0" customHeight="1">
      <c r="M704" s="2"/>
    </row>
    <row r="705" ht="12.0" customHeight="1">
      <c r="M705" s="2"/>
    </row>
    <row r="706" ht="12.0" customHeight="1">
      <c r="M706" s="2"/>
    </row>
    <row r="707" ht="12.0" customHeight="1">
      <c r="M707" s="2"/>
    </row>
    <row r="708" ht="12.0" customHeight="1">
      <c r="M708" s="2"/>
    </row>
    <row r="709" ht="12.0" customHeight="1">
      <c r="M709" s="2"/>
    </row>
    <row r="710" ht="12.0" customHeight="1">
      <c r="M710" s="2"/>
    </row>
    <row r="711" ht="12.0" customHeight="1">
      <c r="M711" s="2"/>
    </row>
    <row r="712" ht="12.0" customHeight="1">
      <c r="M712" s="2"/>
    </row>
    <row r="713" ht="12.0" customHeight="1">
      <c r="M713" s="2"/>
    </row>
    <row r="714" ht="12.0" customHeight="1">
      <c r="M714" s="2"/>
    </row>
    <row r="715" ht="12.0" customHeight="1">
      <c r="M715" s="2"/>
    </row>
    <row r="716" ht="12.0" customHeight="1">
      <c r="M716" s="2"/>
    </row>
    <row r="717" ht="12.0" customHeight="1">
      <c r="M717" s="2"/>
    </row>
    <row r="718" ht="12.0" customHeight="1">
      <c r="M718" s="2"/>
    </row>
    <row r="719" ht="12.0" customHeight="1">
      <c r="M719" s="2"/>
    </row>
    <row r="720" ht="12.0" customHeight="1">
      <c r="M720" s="2"/>
    </row>
    <row r="721" ht="12.0" customHeight="1">
      <c r="M721" s="2"/>
    </row>
    <row r="722" ht="12.0" customHeight="1">
      <c r="M722" s="2"/>
    </row>
    <row r="723" ht="12.0" customHeight="1">
      <c r="M723" s="2"/>
    </row>
    <row r="724" ht="12.0" customHeight="1">
      <c r="M724" s="2"/>
    </row>
    <row r="725" ht="12.0" customHeight="1">
      <c r="M725" s="2"/>
    </row>
    <row r="726" ht="12.0" customHeight="1">
      <c r="M726" s="2"/>
    </row>
    <row r="727" ht="12.0" customHeight="1">
      <c r="M727" s="2"/>
    </row>
    <row r="728" ht="12.0" customHeight="1">
      <c r="M728" s="2"/>
    </row>
    <row r="729" ht="12.0" customHeight="1">
      <c r="M729" s="2"/>
    </row>
    <row r="730" ht="12.0" customHeight="1">
      <c r="M730" s="2"/>
    </row>
    <row r="731" ht="12.0" customHeight="1">
      <c r="M731" s="2"/>
    </row>
    <row r="732" ht="12.0" customHeight="1">
      <c r="M732" s="2"/>
    </row>
    <row r="733" ht="12.0" customHeight="1">
      <c r="M733" s="2"/>
    </row>
    <row r="734" ht="12.0" customHeight="1">
      <c r="M734" s="2"/>
    </row>
    <row r="735" ht="12.0" customHeight="1">
      <c r="M735" s="2"/>
    </row>
    <row r="736" ht="12.0" customHeight="1">
      <c r="M736" s="2"/>
    </row>
    <row r="737" ht="12.0" customHeight="1">
      <c r="M737" s="2"/>
    </row>
    <row r="738" ht="12.0" customHeight="1">
      <c r="M738" s="2"/>
    </row>
    <row r="739" ht="12.0" customHeight="1">
      <c r="M739" s="2"/>
    </row>
    <row r="740" ht="12.0" customHeight="1">
      <c r="M740" s="2"/>
    </row>
    <row r="741" ht="12.0" customHeight="1">
      <c r="M741" s="2"/>
    </row>
    <row r="742" ht="12.0" customHeight="1">
      <c r="M742" s="2"/>
    </row>
    <row r="743" ht="12.0" customHeight="1">
      <c r="M743" s="2"/>
    </row>
    <row r="744" ht="12.0" customHeight="1">
      <c r="M744" s="2"/>
    </row>
    <row r="745" ht="12.0" customHeight="1">
      <c r="M745" s="2"/>
    </row>
    <row r="746" ht="12.0" customHeight="1">
      <c r="M746" s="2"/>
    </row>
    <row r="747" ht="12.0" customHeight="1">
      <c r="M747" s="2"/>
    </row>
    <row r="748" ht="12.0" customHeight="1">
      <c r="M748" s="2"/>
    </row>
    <row r="749" ht="12.0" customHeight="1">
      <c r="M749" s="2"/>
    </row>
    <row r="750" ht="12.0" customHeight="1">
      <c r="M750" s="2"/>
    </row>
    <row r="751" ht="12.0" customHeight="1">
      <c r="M751" s="2"/>
    </row>
    <row r="752" ht="12.0" customHeight="1">
      <c r="M752" s="2"/>
    </row>
    <row r="753" ht="12.0" customHeight="1">
      <c r="M753" s="2"/>
    </row>
    <row r="754" ht="12.0" customHeight="1">
      <c r="M754" s="2"/>
    </row>
    <row r="755" ht="12.0" customHeight="1">
      <c r="M755" s="2"/>
    </row>
    <row r="756" ht="12.0" customHeight="1">
      <c r="M756" s="2"/>
    </row>
    <row r="757" ht="12.0" customHeight="1">
      <c r="M757" s="2"/>
    </row>
    <row r="758" ht="12.0" customHeight="1">
      <c r="M758" s="2"/>
    </row>
    <row r="759" ht="12.0" customHeight="1">
      <c r="M759" s="2"/>
    </row>
    <row r="760" ht="12.0" customHeight="1">
      <c r="M760" s="2"/>
    </row>
    <row r="761" ht="12.0" customHeight="1">
      <c r="M761" s="2"/>
    </row>
    <row r="762" ht="12.0" customHeight="1">
      <c r="M762" s="2"/>
    </row>
    <row r="763" ht="12.0" customHeight="1">
      <c r="M763" s="2"/>
    </row>
    <row r="764" ht="12.0" customHeight="1">
      <c r="M764" s="2"/>
    </row>
    <row r="765" ht="12.0" customHeight="1">
      <c r="M765" s="2"/>
    </row>
    <row r="766" ht="12.0" customHeight="1">
      <c r="M766" s="2"/>
    </row>
    <row r="767" ht="12.0" customHeight="1">
      <c r="M767" s="2"/>
    </row>
    <row r="768" ht="12.0" customHeight="1">
      <c r="M768" s="2"/>
    </row>
    <row r="769" ht="12.0" customHeight="1">
      <c r="M769" s="2"/>
    </row>
    <row r="770" ht="12.0" customHeight="1">
      <c r="M770" s="2"/>
    </row>
    <row r="771" ht="12.0" customHeight="1">
      <c r="M771" s="2"/>
    </row>
    <row r="772" ht="12.0" customHeight="1">
      <c r="M772" s="2"/>
    </row>
    <row r="773" ht="12.0" customHeight="1">
      <c r="M773" s="2"/>
    </row>
    <row r="774" ht="12.0" customHeight="1">
      <c r="M774" s="2"/>
    </row>
    <row r="775" ht="12.0" customHeight="1">
      <c r="M775" s="2"/>
    </row>
    <row r="776" ht="12.0" customHeight="1">
      <c r="M776" s="2"/>
    </row>
    <row r="777" ht="12.0" customHeight="1">
      <c r="M777" s="2"/>
    </row>
    <row r="778" ht="12.0" customHeight="1">
      <c r="M778" s="2"/>
    </row>
    <row r="779" ht="12.0" customHeight="1">
      <c r="M779" s="2"/>
    </row>
    <row r="780" ht="12.0" customHeight="1">
      <c r="M780" s="2"/>
    </row>
    <row r="781" ht="12.0" customHeight="1">
      <c r="M781" s="2"/>
    </row>
    <row r="782" ht="12.0" customHeight="1">
      <c r="M782" s="2"/>
    </row>
    <row r="783" ht="12.0" customHeight="1">
      <c r="M783" s="2"/>
    </row>
    <row r="784" ht="12.0" customHeight="1">
      <c r="M784" s="2"/>
    </row>
    <row r="785" ht="12.0" customHeight="1">
      <c r="M785" s="2"/>
    </row>
    <row r="786" ht="12.0" customHeight="1">
      <c r="M786" s="2"/>
    </row>
    <row r="787" ht="12.0" customHeight="1">
      <c r="M787" s="2"/>
    </row>
    <row r="788" ht="12.0" customHeight="1">
      <c r="M788" s="2"/>
    </row>
    <row r="789" ht="12.0" customHeight="1">
      <c r="M789" s="2"/>
    </row>
    <row r="790" ht="12.0" customHeight="1">
      <c r="M790" s="2"/>
    </row>
    <row r="791" ht="12.0" customHeight="1">
      <c r="M791" s="2"/>
    </row>
    <row r="792" ht="12.0" customHeight="1">
      <c r="M792" s="2"/>
    </row>
    <row r="793" ht="12.0" customHeight="1">
      <c r="M793" s="2"/>
    </row>
    <row r="794" ht="12.0" customHeight="1">
      <c r="M794" s="2"/>
    </row>
    <row r="795" ht="12.0" customHeight="1">
      <c r="M795" s="2"/>
    </row>
    <row r="796" ht="12.0" customHeight="1">
      <c r="M796" s="2"/>
    </row>
    <row r="797" ht="12.0" customHeight="1">
      <c r="M797" s="2"/>
    </row>
    <row r="798" ht="12.0" customHeight="1">
      <c r="M798" s="2"/>
    </row>
    <row r="799" ht="12.0" customHeight="1">
      <c r="M799" s="2"/>
    </row>
    <row r="800" ht="12.0" customHeight="1">
      <c r="M800" s="2"/>
    </row>
    <row r="801" ht="12.0" customHeight="1">
      <c r="M801" s="2"/>
    </row>
    <row r="802" ht="12.0" customHeight="1">
      <c r="M802" s="2"/>
    </row>
    <row r="803" ht="12.0" customHeight="1">
      <c r="M803" s="2"/>
    </row>
    <row r="804" ht="12.0" customHeight="1">
      <c r="M804" s="2"/>
    </row>
    <row r="805" ht="12.0" customHeight="1">
      <c r="M805" s="2"/>
    </row>
    <row r="806" ht="12.0" customHeight="1">
      <c r="M806" s="2"/>
    </row>
    <row r="807" ht="12.0" customHeight="1">
      <c r="M807" s="2"/>
    </row>
    <row r="808" ht="12.0" customHeight="1">
      <c r="M808" s="2"/>
    </row>
    <row r="809" ht="12.0" customHeight="1">
      <c r="M809" s="2"/>
    </row>
    <row r="810" ht="12.0" customHeight="1">
      <c r="M810" s="2"/>
    </row>
    <row r="811" ht="12.0" customHeight="1">
      <c r="M811" s="2"/>
    </row>
    <row r="812" ht="12.0" customHeight="1">
      <c r="M812" s="2"/>
    </row>
    <row r="813" ht="12.0" customHeight="1">
      <c r="M813" s="2"/>
    </row>
    <row r="814" ht="12.0" customHeight="1">
      <c r="M814" s="2"/>
    </row>
    <row r="815" ht="12.0" customHeight="1">
      <c r="M815" s="2"/>
    </row>
    <row r="816" ht="12.0" customHeight="1">
      <c r="M816" s="2"/>
    </row>
    <row r="817" ht="12.0" customHeight="1">
      <c r="M817" s="2"/>
    </row>
    <row r="818" ht="12.0" customHeight="1">
      <c r="M818" s="2"/>
    </row>
    <row r="819" ht="12.0" customHeight="1">
      <c r="M819" s="2"/>
    </row>
    <row r="820" ht="12.0" customHeight="1">
      <c r="M820" s="2"/>
    </row>
    <row r="821" ht="12.0" customHeight="1">
      <c r="M821" s="2"/>
    </row>
    <row r="822" ht="12.0" customHeight="1">
      <c r="M822" s="2"/>
    </row>
    <row r="823" ht="12.0" customHeight="1">
      <c r="M823" s="2"/>
    </row>
    <row r="824" ht="12.0" customHeight="1">
      <c r="M824" s="2"/>
    </row>
    <row r="825" ht="12.0" customHeight="1">
      <c r="M825" s="2"/>
    </row>
    <row r="826" ht="12.0" customHeight="1">
      <c r="M826" s="2"/>
    </row>
    <row r="827" ht="12.0" customHeight="1">
      <c r="M827" s="2"/>
    </row>
    <row r="828" ht="12.0" customHeight="1">
      <c r="M828" s="2"/>
    </row>
    <row r="829" ht="12.0" customHeight="1">
      <c r="M829" s="2"/>
    </row>
    <row r="830" ht="12.0" customHeight="1">
      <c r="M830" s="2"/>
    </row>
    <row r="831" ht="12.0" customHeight="1">
      <c r="M831" s="2"/>
    </row>
    <row r="832" ht="12.0" customHeight="1">
      <c r="M832" s="2"/>
    </row>
    <row r="833" ht="12.0" customHeight="1">
      <c r="M833" s="2"/>
    </row>
    <row r="834" ht="12.0" customHeight="1">
      <c r="M834" s="2"/>
    </row>
    <row r="835" ht="12.0" customHeight="1">
      <c r="M835" s="2"/>
    </row>
    <row r="836" ht="12.0" customHeight="1">
      <c r="M836" s="2"/>
    </row>
    <row r="837" ht="12.0" customHeight="1">
      <c r="M837" s="2"/>
    </row>
    <row r="838" ht="12.0" customHeight="1">
      <c r="M838" s="2"/>
    </row>
    <row r="839" ht="12.0" customHeight="1">
      <c r="M839" s="2"/>
    </row>
    <row r="840" ht="12.0" customHeight="1">
      <c r="M840" s="2"/>
    </row>
    <row r="841" ht="12.0" customHeight="1">
      <c r="M841" s="2"/>
    </row>
    <row r="842" ht="12.0" customHeight="1">
      <c r="M842" s="2"/>
    </row>
    <row r="843" ht="12.0" customHeight="1">
      <c r="M843" s="2"/>
    </row>
    <row r="844" ht="12.0" customHeight="1">
      <c r="M844" s="2"/>
    </row>
    <row r="845" ht="12.0" customHeight="1">
      <c r="M845" s="2"/>
    </row>
    <row r="846" ht="12.0" customHeight="1">
      <c r="M846" s="2"/>
    </row>
    <row r="847" ht="12.0" customHeight="1">
      <c r="M847" s="2"/>
    </row>
    <row r="848" ht="12.0" customHeight="1">
      <c r="M848" s="2"/>
    </row>
    <row r="849" ht="12.0" customHeight="1">
      <c r="M849" s="2"/>
    </row>
    <row r="850" ht="12.0" customHeight="1">
      <c r="M850" s="2"/>
    </row>
    <row r="851" ht="12.0" customHeight="1">
      <c r="M851" s="2"/>
    </row>
    <row r="852" ht="12.0" customHeight="1">
      <c r="M852" s="2"/>
    </row>
    <row r="853" ht="12.0" customHeight="1">
      <c r="M853" s="2"/>
    </row>
    <row r="854" ht="12.0" customHeight="1">
      <c r="M854" s="2"/>
    </row>
    <row r="855" ht="12.0" customHeight="1">
      <c r="M855" s="2"/>
    </row>
    <row r="856" ht="12.0" customHeight="1">
      <c r="M856" s="2"/>
    </row>
    <row r="857" ht="12.0" customHeight="1">
      <c r="M857" s="2"/>
    </row>
    <row r="858" ht="12.0" customHeight="1">
      <c r="M858" s="2"/>
    </row>
    <row r="859" ht="12.0" customHeight="1">
      <c r="M859" s="2"/>
    </row>
    <row r="860" ht="12.0" customHeight="1">
      <c r="M860" s="2"/>
    </row>
    <row r="861" ht="12.0" customHeight="1">
      <c r="M861" s="2"/>
    </row>
    <row r="862" ht="12.0" customHeight="1">
      <c r="M862" s="2"/>
    </row>
    <row r="863" ht="12.0" customHeight="1">
      <c r="M863" s="2"/>
    </row>
    <row r="864" ht="12.0" customHeight="1">
      <c r="M864" s="2"/>
    </row>
    <row r="865" ht="12.0" customHeight="1">
      <c r="M865" s="2"/>
    </row>
    <row r="866" ht="12.0" customHeight="1">
      <c r="M866" s="2"/>
    </row>
    <row r="867" ht="12.0" customHeight="1">
      <c r="M867" s="2"/>
    </row>
    <row r="868" ht="12.0" customHeight="1">
      <c r="M868" s="2"/>
    </row>
    <row r="869" ht="12.0" customHeight="1">
      <c r="M869" s="2"/>
    </row>
    <row r="870" ht="12.0" customHeight="1">
      <c r="M870" s="2"/>
    </row>
    <row r="871" ht="12.0" customHeight="1">
      <c r="M871" s="2"/>
    </row>
    <row r="872" ht="12.0" customHeight="1">
      <c r="M872" s="2"/>
    </row>
    <row r="873" ht="12.0" customHeight="1">
      <c r="M873" s="2"/>
    </row>
    <row r="874" ht="12.0" customHeight="1">
      <c r="M874" s="2"/>
    </row>
    <row r="875" ht="12.0" customHeight="1">
      <c r="M875" s="2"/>
    </row>
    <row r="876" ht="12.0" customHeight="1">
      <c r="M876" s="2"/>
    </row>
    <row r="877" ht="12.0" customHeight="1">
      <c r="M877" s="2"/>
    </row>
    <row r="878" ht="12.0" customHeight="1">
      <c r="M878" s="2"/>
    </row>
    <row r="879" ht="12.0" customHeight="1">
      <c r="M879" s="2"/>
    </row>
    <row r="880" ht="12.0" customHeight="1">
      <c r="M880" s="2"/>
    </row>
    <row r="881" ht="12.0" customHeight="1">
      <c r="M881" s="2"/>
    </row>
    <row r="882" ht="12.0" customHeight="1">
      <c r="M882" s="2"/>
    </row>
    <row r="883" ht="12.0" customHeight="1">
      <c r="M883" s="2"/>
    </row>
    <row r="884" ht="12.0" customHeight="1">
      <c r="M884" s="2"/>
    </row>
    <row r="885" ht="12.0" customHeight="1">
      <c r="M885" s="2"/>
    </row>
    <row r="886" ht="12.0" customHeight="1">
      <c r="M886" s="2"/>
    </row>
    <row r="887" ht="12.0" customHeight="1">
      <c r="M887" s="2"/>
    </row>
    <row r="888" ht="12.0" customHeight="1">
      <c r="M888" s="2"/>
    </row>
    <row r="889" ht="12.0" customHeight="1">
      <c r="M889" s="2"/>
    </row>
    <row r="890" ht="12.0" customHeight="1">
      <c r="M890" s="2"/>
    </row>
    <row r="891" ht="12.0" customHeight="1">
      <c r="M891" s="2"/>
    </row>
    <row r="892" ht="12.0" customHeight="1">
      <c r="M892" s="2"/>
    </row>
    <row r="893" ht="12.0" customHeight="1">
      <c r="M893" s="2"/>
    </row>
    <row r="894" ht="12.0" customHeight="1">
      <c r="M894" s="2"/>
    </row>
    <row r="895" ht="12.0" customHeight="1">
      <c r="M895" s="2"/>
    </row>
    <row r="896" ht="12.0" customHeight="1">
      <c r="M896" s="2"/>
    </row>
    <row r="897" ht="12.0" customHeight="1">
      <c r="M897" s="2"/>
    </row>
    <row r="898" ht="12.0" customHeight="1">
      <c r="M898" s="2"/>
    </row>
    <row r="899" ht="12.0" customHeight="1">
      <c r="M899" s="2"/>
    </row>
    <row r="900" ht="12.0" customHeight="1">
      <c r="M900" s="2"/>
    </row>
    <row r="901" ht="12.0" customHeight="1">
      <c r="M901" s="2"/>
    </row>
    <row r="902" ht="12.0" customHeight="1">
      <c r="M902" s="2"/>
    </row>
    <row r="903" ht="12.0" customHeight="1">
      <c r="M903" s="2"/>
    </row>
    <row r="904" ht="12.0" customHeight="1">
      <c r="M904" s="2"/>
    </row>
    <row r="905" ht="12.0" customHeight="1">
      <c r="M905" s="2"/>
    </row>
    <row r="906" ht="12.0" customHeight="1">
      <c r="M906" s="2"/>
    </row>
    <row r="907" ht="12.0" customHeight="1">
      <c r="M907" s="2"/>
    </row>
    <row r="908" ht="12.0" customHeight="1">
      <c r="M908" s="2"/>
    </row>
    <row r="909" ht="12.0" customHeight="1">
      <c r="M909" s="2"/>
    </row>
    <row r="910" ht="12.0" customHeight="1">
      <c r="M910" s="2"/>
    </row>
    <row r="911" ht="12.0" customHeight="1">
      <c r="M911" s="2"/>
    </row>
    <row r="912" ht="12.0" customHeight="1">
      <c r="M912" s="2"/>
    </row>
    <row r="913" ht="12.0" customHeight="1">
      <c r="M913" s="2"/>
    </row>
    <row r="914" ht="12.0" customHeight="1">
      <c r="M914" s="2"/>
    </row>
    <row r="915" ht="12.0" customHeight="1">
      <c r="M915" s="2"/>
    </row>
    <row r="916" ht="12.0" customHeight="1">
      <c r="M916" s="2"/>
    </row>
    <row r="917" ht="12.0" customHeight="1">
      <c r="M917" s="2"/>
    </row>
    <row r="918" ht="12.0" customHeight="1">
      <c r="M918" s="2"/>
    </row>
    <row r="919" ht="12.0" customHeight="1">
      <c r="M919" s="2"/>
    </row>
    <row r="920" ht="12.0" customHeight="1">
      <c r="M920" s="2"/>
    </row>
    <row r="921" ht="12.0" customHeight="1">
      <c r="M921" s="2"/>
    </row>
    <row r="922" ht="12.0" customHeight="1">
      <c r="M922" s="2"/>
    </row>
    <row r="923" ht="12.0" customHeight="1">
      <c r="M923" s="2"/>
    </row>
    <row r="924" ht="12.0" customHeight="1">
      <c r="M924" s="2"/>
    </row>
    <row r="925" ht="12.0" customHeight="1">
      <c r="M925" s="2"/>
    </row>
    <row r="926" ht="12.0" customHeight="1">
      <c r="M926" s="2"/>
    </row>
    <row r="927" ht="12.0" customHeight="1">
      <c r="M927" s="2"/>
    </row>
    <row r="928" ht="12.0" customHeight="1">
      <c r="M928" s="2"/>
    </row>
    <row r="929" ht="12.0" customHeight="1">
      <c r="M929" s="2"/>
    </row>
    <row r="930" ht="12.0" customHeight="1">
      <c r="M930" s="2"/>
    </row>
    <row r="931" ht="12.0" customHeight="1">
      <c r="M931" s="2"/>
    </row>
    <row r="932" ht="12.0" customHeight="1">
      <c r="M932" s="2"/>
    </row>
    <row r="933" ht="12.0" customHeight="1">
      <c r="M933" s="2"/>
    </row>
    <row r="934" ht="12.0" customHeight="1">
      <c r="M934" s="2"/>
    </row>
    <row r="935" ht="12.0" customHeight="1">
      <c r="M935" s="2"/>
    </row>
    <row r="936" ht="12.0" customHeight="1">
      <c r="M936" s="2"/>
    </row>
    <row r="937" ht="12.0" customHeight="1">
      <c r="M937" s="2"/>
    </row>
    <row r="938" ht="12.0" customHeight="1">
      <c r="M938" s="2"/>
    </row>
    <row r="939" ht="12.0" customHeight="1">
      <c r="M939" s="2"/>
    </row>
    <row r="940" ht="12.0" customHeight="1">
      <c r="M940" s="2"/>
    </row>
    <row r="941" ht="12.0" customHeight="1">
      <c r="M941" s="2"/>
    </row>
    <row r="942" ht="12.0" customHeight="1">
      <c r="M942" s="2"/>
    </row>
    <row r="943" ht="12.0" customHeight="1">
      <c r="M943" s="2"/>
    </row>
    <row r="944" ht="12.0" customHeight="1">
      <c r="M944" s="2"/>
    </row>
    <row r="945" ht="12.0" customHeight="1">
      <c r="M945" s="2"/>
    </row>
    <row r="946" ht="12.0" customHeight="1">
      <c r="M946" s="2"/>
    </row>
    <row r="947" ht="12.0" customHeight="1">
      <c r="M947" s="2"/>
    </row>
    <row r="948" ht="12.0" customHeight="1">
      <c r="M948" s="2"/>
    </row>
    <row r="949" ht="12.0" customHeight="1">
      <c r="M949" s="2"/>
    </row>
    <row r="950" ht="12.0" customHeight="1">
      <c r="M950" s="2"/>
    </row>
    <row r="951" ht="12.0" customHeight="1">
      <c r="M951" s="2"/>
    </row>
    <row r="952" ht="12.0" customHeight="1">
      <c r="M952" s="2"/>
    </row>
    <row r="953" ht="12.0" customHeight="1">
      <c r="M953" s="2"/>
    </row>
    <row r="954" ht="12.0" customHeight="1">
      <c r="M954" s="2"/>
    </row>
    <row r="955" ht="12.0" customHeight="1">
      <c r="M955" s="2"/>
    </row>
    <row r="956" ht="12.0" customHeight="1">
      <c r="M956" s="2"/>
    </row>
    <row r="957" ht="12.0" customHeight="1">
      <c r="M957" s="2"/>
    </row>
    <row r="958" ht="12.0" customHeight="1">
      <c r="M958" s="2"/>
    </row>
    <row r="959" ht="12.0" customHeight="1">
      <c r="M959" s="2"/>
    </row>
    <row r="960" ht="12.0" customHeight="1">
      <c r="M960" s="2"/>
    </row>
    <row r="961" ht="12.0" customHeight="1">
      <c r="M961" s="2"/>
    </row>
    <row r="962" ht="12.0" customHeight="1">
      <c r="M962" s="2"/>
    </row>
    <row r="963" ht="12.0" customHeight="1">
      <c r="M963" s="2"/>
    </row>
    <row r="964" ht="12.0" customHeight="1">
      <c r="M964" s="2"/>
    </row>
    <row r="965" ht="12.0" customHeight="1">
      <c r="M965" s="2"/>
    </row>
    <row r="966" ht="12.0" customHeight="1">
      <c r="M966" s="2"/>
    </row>
    <row r="967" ht="12.0" customHeight="1">
      <c r="M967" s="2"/>
    </row>
    <row r="968" ht="12.0" customHeight="1">
      <c r="M968" s="2"/>
    </row>
    <row r="969" ht="12.0" customHeight="1">
      <c r="M969" s="2"/>
    </row>
    <row r="970" ht="12.0" customHeight="1">
      <c r="M970" s="2"/>
    </row>
    <row r="971" ht="12.0" customHeight="1">
      <c r="M971" s="2"/>
    </row>
    <row r="972" ht="12.0" customHeight="1">
      <c r="M972" s="2"/>
    </row>
    <row r="973" ht="12.0" customHeight="1">
      <c r="M973" s="2"/>
    </row>
    <row r="974" ht="12.0" customHeight="1">
      <c r="M974" s="2"/>
    </row>
    <row r="975" ht="12.0" customHeight="1">
      <c r="M975" s="2"/>
    </row>
    <row r="976" ht="12.0" customHeight="1">
      <c r="M976" s="2"/>
    </row>
    <row r="977" ht="12.0" customHeight="1">
      <c r="M977" s="2"/>
    </row>
    <row r="978" ht="12.0" customHeight="1">
      <c r="M978" s="2"/>
    </row>
    <row r="979" ht="12.0" customHeight="1">
      <c r="M979" s="2"/>
    </row>
    <row r="980" ht="12.0" customHeight="1">
      <c r="M980" s="2"/>
    </row>
    <row r="981" ht="12.0" customHeight="1">
      <c r="M981" s="2"/>
    </row>
    <row r="982" ht="12.0" customHeight="1">
      <c r="M982" s="2"/>
    </row>
    <row r="983" ht="12.0" customHeight="1">
      <c r="M983" s="2"/>
    </row>
    <row r="984" ht="12.0" customHeight="1">
      <c r="M984" s="2"/>
    </row>
    <row r="985" ht="12.0" customHeight="1">
      <c r="M985" s="2"/>
    </row>
    <row r="986" ht="12.0" customHeight="1">
      <c r="M986" s="2"/>
    </row>
    <row r="987" ht="12.0" customHeight="1">
      <c r="M987" s="2"/>
    </row>
    <row r="988" ht="12.0" customHeight="1">
      <c r="M988" s="2"/>
    </row>
    <row r="989" ht="12.0" customHeight="1">
      <c r="M989" s="2"/>
    </row>
    <row r="990" ht="12.0" customHeight="1">
      <c r="M990" s="2"/>
    </row>
    <row r="991" ht="12.0" customHeight="1">
      <c r="M991" s="2"/>
    </row>
    <row r="992" ht="12.0" customHeight="1">
      <c r="M992" s="2"/>
    </row>
    <row r="993" ht="12.0" customHeight="1">
      <c r="M993" s="2"/>
    </row>
    <row r="994" ht="12.0" customHeight="1">
      <c r="M994" s="2"/>
    </row>
    <row r="995" ht="12.0" customHeight="1">
      <c r="M995" s="2"/>
    </row>
    <row r="996" ht="12.0" customHeight="1">
      <c r="M996" s="2"/>
    </row>
    <row r="997" ht="12.0" customHeight="1">
      <c r="M997" s="2"/>
    </row>
    <row r="998" ht="12.0" customHeight="1">
      <c r="M998" s="2"/>
    </row>
    <row r="999" ht="12.0" customHeight="1">
      <c r="M999" s="2"/>
    </row>
    <row r="1000" ht="12.0" customHeight="1">
      <c r="M1000" s="2"/>
    </row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15" width="11.71"/>
    <col customWidth="1" min="16" max="16" width="16.71"/>
    <col customWidth="1" min="17" max="17" width="18.0"/>
    <col customWidth="1" min="18" max="18" width="19.86"/>
    <col customWidth="1" min="19" max="19" width="11.71"/>
    <col customWidth="1" min="20" max="26" width="10.0"/>
  </cols>
  <sheetData>
    <row r="1" ht="20.25" customHeight="1">
      <c r="A1" s="1" t="s">
        <v>56</v>
      </c>
      <c r="N1" s="2"/>
    </row>
    <row r="2" ht="12.0" customHeight="1">
      <c r="B2" s="4" t="s">
        <v>1</v>
      </c>
      <c r="D2" s="4" t="s">
        <v>2</v>
      </c>
      <c r="E2" s="4"/>
      <c r="F2" s="4" t="s">
        <v>57</v>
      </c>
      <c r="G2" s="4"/>
      <c r="H2" s="4" t="s">
        <v>4</v>
      </c>
      <c r="I2" s="4" t="s">
        <v>5</v>
      </c>
      <c r="J2" s="4"/>
      <c r="K2" s="4" t="s">
        <v>6</v>
      </c>
      <c r="L2" s="4"/>
      <c r="M2" s="4" t="s">
        <v>7</v>
      </c>
      <c r="N2" s="5" t="s">
        <v>8</v>
      </c>
      <c r="O2" s="4" t="s">
        <v>9</v>
      </c>
      <c r="P2" s="4" t="s">
        <v>10</v>
      </c>
    </row>
    <row r="3" ht="12.0" customHeight="1">
      <c r="A3" s="4" t="s">
        <v>11</v>
      </c>
      <c r="N3" s="2"/>
    </row>
    <row r="4" ht="12.0" customHeight="1">
      <c r="A4" s="6" t="s">
        <v>58</v>
      </c>
      <c r="B4" s="6">
        <v>75.0</v>
      </c>
      <c r="C4" s="7">
        <f t="shared" ref="C4:C5" si="1">B4/4</f>
        <v>18.75</v>
      </c>
      <c r="D4" s="6">
        <v>22.0</v>
      </c>
      <c r="E4" s="7">
        <f t="shared" ref="E4:E5" si="2">D4/2</f>
        <v>11</v>
      </c>
      <c r="F4" s="6">
        <v>84.0</v>
      </c>
      <c r="G4" s="7">
        <f t="shared" ref="G4:G5" si="3">F4/4</f>
        <v>21</v>
      </c>
      <c r="H4" s="6">
        <v>41.0</v>
      </c>
      <c r="I4" s="6">
        <v>119.0</v>
      </c>
      <c r="J4" s="8">
        <f t="shared" ref="J4:J5" si="4">(H4-(I4/3))/4</f>
        <v>0.3333333333</v>
      </c>
      <c r="K4" s="6">
        <v>21.0</v>
      </c>
      <c r="L4" s="7">
        <f t="shared" ref="L4:L5" si="5">K4/4</f>
        <v>5.25</v>
      </c>
      <c r="M4" s="6">
        <v>139.0</v>
      </c>
      <c r="N4" s="9">
        <f t="shared" ref="N4:N5" si="6">M4/O4</f>
        <v>0.2757936508</v>
      </c>
      <c r="O4" s="6">
        <v>504.0</v>
      </c>
      <c r="P4" s="8">
        <f t="shared" ref="P4:P5" si="7">C4+E4+G4+J4+L4</f>
        <v>56.33333333</v>
      </c>
      <c r="Q4" s="7"/>
      <c r="R4" s="10"/>
      <c r="S4" s="10"/>
      <c r="T4" s="10"/>
      <c r="U4" s="10"/>
      <c r="V4" s="10"/>
      <c r="W4" s="10"/>
      <c r="X4" s="10"/>
      <c r="Y4" s="10"/>
      <c r="Z4" s="10"/>
    </row>
    <row r="5" ht="12.0" customHeight="1">
      <c r="A5" s="6" t="s">
        <v>59</v>
      </c>
      <c r="B5" s="6">
        <v>67.0</v>
      </c>
      <c r="C5" s="7">
        <f t="shared" si="1"/>
        <v>16.75</v>
      </c>
      <c r="D5" s="6">
        <v>18.0</v>
      </c>
      <c r="E5" s="7">
        <f t="shared" si="2"/>
        <v>9</v>
      </c>
      <c r="F5" s="6">
        <v>66.0</v>
      </c>
      <c r="G5" s="7">
        <f t="shared" si="3"/>
        <v>16.5</v>
      </c>
      <c r="H5" s="6">
        <v>56.0</v>
      </c>
      <c r="I5" s="6">
        <v>124.0</v>
      </c>
      <c r="J5" s="8">
        <f t="shared" si="4"/>
        <v>3.666666667</v>
      </c>
      <c r="K5" s="6">
        <v>1.0</v>
      </c>
      <c r="L5" s="7">
        <f t="shared" si="5"/>
        <v>0.25</v>
      </c>
      <c r="M5" s="6">
        <v>134.0</v>
      </c>
      <c r="N5" s="9">
        <f t="shared" si="6"/>
        <v>0.2495344507</v>
      </c>
      <c r="O5" s="6">
        <v>537.0</v>
      </c>
      <c r="P5" s="8">
        <f t="shared" si="7"/>
        <v>46.16666667</v>
      </c>
      <c r="Q5" s="7"/>
      <c r="R5" s="7"/>
      <c r="S5" s="7"/>
      <c r="T5" s="7"/>
      <c r="U5" s="7"/>
      <c r="V5" s="7"/>
      <c r="W5" s="7"/>
      <c r="X5" s="7"/>
      <c r="Y5" s="7"/>
      <c r="Z5" s="7"/>
    </row>
    <row r="6" ht="12.0" customHeight="1">
      <c r="A6" s="10"/>
      <c r="B6" s="7"/>
      <c r="C6" s="7"/>
      <c r="D6" s="7"/>
      <c r="E6" s="7"/>
      <c r="F6" s="7"/>
      <c r="G6" s="7"/>
      <c r="H6" s="7"/>
      <c r="I6" s="7"/>
      <c r="J6" s="8"/>
      <c r="K6" s="7"/>
      <c r="L6" s="7"/>
      <c r="M6" s="7"/>
      <c r="N6" s="9"/>
      <c r="O6" s="7"/>
      <c r="P6" s="8"/>
      <c r="Q6" s="7"/>
      <c r="R6" s="7"/>
      <c r="S6" s="7"/>
      <c r="T6" s="7"/>
      <c r="U6" s="7"/>
      <c r="V6" s="7"/>
      <c r="W6" s="7"/>
      <c r="X6" s="7"/>
      <c r="Y6" s="7"/>
      <c r="Z6" s="7"/>
    </row>
    <row r="7" ht="12.0" customHeight="1">
      <c r="A7" s="4" t="s">
        <v>14</v>
      </c>
      <c r="B7" s="14"/>
      <c r="C7" s="7"/>
      <c r="D7" s="14"/>
      <c r="E7" s="7"/>
      <c r="F7" s="14"/>
      <c r="G7" s="7"/>
      <c r="H7" s="14"/>
      <c r="I7" s="14"/>
      <c r="J7" s="8"/>
      <c r="K7" s="14"/>
      <c r="L7" s="7"/>
      <c r="M7" s="14"/>
      <c r="N7" s="9"/>
      <c r="O7" s="14"/>
      <c r="P7" s="8"/>
      <c r="Q7" s="14"/>
    </row>
    <row r="8" ht="12.0" customHeight="1">
      <c r="A8" s="6" t="s">
        <v>60</v>
      </c>
      <c r="B8" s="6">
        <v>95.0</v>
      </c>
      <c r="C8" s="7">
        <f t="shared" ref="C8:C9" si="8">B8/4</f>
        <v>23.75</v>
      </c>
      <c r="D8" s="6">
        <v>40.0</v>
      </c>
      <c r="E8" s="7">
        <f t="shared" ref="E8:E9" si="9">D8/2</f>
        <v>20</v>
      </c>
      <c r="F8" s="6">
        <v>131.0</v>
      </c>
      <c r="G8" s="7">
        <f t="shared" ref="G8:G9" si="10">F8/4</f>
        <v>32.75</v>
      </c>
      <c r="H8" s="6">
        <v>67.0</v>
      </c>
      <c r="I8" s="6">
        <v>128.0</v>
      </c>
      <c r="J8" s="8">
        <f t="shared" ref="J8:J9" si="11">(H8-(I8/3))/4</f>
        <v>6.083333333</v>
      </c>
      <c r="K8" s="6">
        <v>5.0</v>
      </c>
      <c r="L8" s="7">
        <f t="shared" ref="L8:L9" si="12">K8/4</f>
        <v>1.25</v>
      </c>
      <c r="M8" s="6">
        <v>162.0</v>
      </c>
      <c r="N8" s="9">
        <f t="shared" ref="N8:N9" si="13">M8/O8</f>
        <v>0.2713567839</v>
      </c>
      <c r="O8" s="6">
        <v>597.0</v>
      </c>
      <c r="P8" s="8">
        <f t="shared" ref="P8:P9" si="14">C8+E8+G8+J8+L8</f>
        <v>83.83333333</v>
      </c>
      <c r="Q8" s="7"/>
      <c r="R8" s="7"/>
      <c r="S8" s="7"/>
      <c r="T8" s="7"/>
      <c r="U8" s="7"/>
      <c r="V8" s="7"/>
      <c r="W8" s="7"/>
      <c r="X8" s="7"/>
      <c r="Y8" s="7"/>
      <c r="Z8" s="7"/>
    </row>
    <row r="9" ht="12.0" customHeight="1">
      <c r="A9" s="6" t="s">
        <v>61</v>
      </c>
      <c r="B9" s="6">
        <v>41.0</v>
      </c>
      <c r="C9" s="7">
        <f t="shared" si="8"/>
        <v>10.25</v>
      </c>
      <c r="D9" s="6">
        <v>15.0</v>
      </c>
      <c r="E9" s="7">
        <f t="shared" si="9"/>
        <v>7.5</v>
      </c>
      <c r="F9" s="6">
        <v>44.0</v>
      </c>
      <c r="G9" s="7">
        <f t="shared" si="10"/>
        <v>11</v>
      </c>
      <c r="H9" s="6">
        <v>27.0</v>
      </c>
      <c r="I9" s="6">
        <v>138.0</v>
      </c>
      <c r="J9" s="8">
        <f t="shared" si="11"/>
        <v>-4.75</v>
      </c>
      <c r="K9" s="6">
        <v>2.0</v>
      </c>
      <c r="L9" s="7">
        <f t="shared" si="12"/>
        <v>0.5</v>
      </c>
      <c r="M9" s="6">
        <v>90.0</v>
      </c>
      <c r="N9" s="9">
        <f t="shared" si="13"/>
        <v>0.2127659574</v>
      </c>
      <c r="O9" s="6">
        <v>423.0</v>
      </c>
      <c r="P9" s="8">
        <f t="shared" si="14"/>
        <v>24.5</v>
      </c>
      <c r="Q9" s="7"/>
      <c r="R9" s="7"/>
      <c r="S9" s="7"/>
      <c r="T9" s="7"/>
      <c r="U9" s="7"/>
      <c r="V9" s="7"/>
      <c r="W9" s="7"/>
      <c r="X9" s="7"/>
      <c r="Y9" s="7"/>
      <c r="Z9" s="7"/>
    </row>
    <row r="10" ht="12.0" customHeight="1">
      <c r="A10" s="10"/>
      <c r="B10" s="7"/>
      <c r="C10" s="7"/>
      <c r="D10" s="7"/>
      <c r="E10" s="7"/>
      <c r="F10" s="7"/>
      <c r="G10" s="7"/>
      <c r="H10" s="7"/>
      <c r="I10" s="7"/>
      <c r="J10" s="8"/>
      <c r="K10" s="7"/>
      <c r="L10" s="7"/>
      <c r="M10" s="7"/>
      <c r="N10" s="9"/>
      <c r="O10" s="7"/>
      <c r="P10" s="8"/>
      <c r="Q10" s="7"/>
      <c r="R10" s="10"/>
      <c r="S10" s="10"/>
      <c r="T10" s="10"/>
      <c r="U10" s="10"/>
      <c r="V10" s="10"/>
      <c r="W10" s="10"/>
      <c r="X10" s="10"/>
      <c r="Y10" s="10"/>
      <c r="Z10" s="10"/>
    </row>
    <row r="11" ht="12.0" customHeight="1">
      <c r="A11" s="4" t="s">
        <v>17</v>
      </c>
      <c r="B11" s="14"/>
      <c r="C11" s="7"/>
      <c r="D11" s="14"/>
      <c r="E11" s="7"/>
      <c r="F11" s="14"/>
      <c r="G11" s="7"/>
      <c r="H11" s="14"/>
      <c r="I11" s="14"/>
      <c r="J11" s="8"/>
      <c r="K11" s="14"/>
      <c r="L11" s="7"/>
      <c r="M11" s="14"/>
      <c r="N11" s="9"/>
      <c r="O11" s="14"/>
      <c r="P11" s="8"/>
      <c r="Q11" s="14"/>
    </row>
    <row r="12" ht="12.0" customHeight="1">
      <c r="A12" s="6" t="s">
        <v>62</v>
      </c>
      <c r="B12" s="6">
        <v>101.0</v>
      </c>
      <c r="C12" s="7">
        <f t="shared" ref="C12:C13" si="15">B12/4</f>
        <v>25.25</v>
      </c>
      <c r="D12" s="6">
        <v>26.0</v>
      </c>
      <c r="E12" s="7">
        <f t="shared" ref="E12:E13" si="16">D12/2</f>
        <v>13</v>
      </c>
      <c r="F12" s="6">
        <v>83.0</v>
      </c>
      <c r="G12" s="7">
        <f t="shared" ref="G12:G13" si="17">F12/4</f>
        <v>20.75</v>
      </c>
      <c r="H12" s="6">
        <v>53.0</v>
      </c>
      <c r="I12" s="6">
        <v>120.0</v>
      </c>
      <c r="J12" s="8">
        <f t="shared" ref="J12:J13" si="18">(H12-(I12/3))/4</f>
        <v>3.25</v>
      </c>
      <c r="K12" s="6">
        <v>25.0</v>
      </c>
      <c r="L12" s="7">
        <f t="shared" ref="L12:L13" si="19">K12/4</f>
        <v>6.25</v>
      </c>
      <c r="M12" s="6">
        <v>163.0</v>
      </c>
      <c r="N12" s="9">
        <f t="shared" ref="N12:N13" si="20">M12/O12</f>
        <v>0.2480974125</v>
      </c>
      <c r="O12" s="6">
        <v>657.0</v>
      </c>
      <c r="P12" s="8">
        <f t="shared" ref="P12:P13" si="21">C12+E12+G12+J12+L12</f>
        <v>68.5</v>
      </c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2.0" customHeight="1">
      <c r="A13" s="6" t="s">
        <v>63</v>
      </c>
      <c r="B13" s="6">
        <v>73.0</v>
      </c>
      <c r="C13" s="7">
        <f t="shared" si="15"/>
        <v>18.25</v>
      </c>
      <c r="D13" s="6">
        <v>9.0</v>
      </c>
      <c r="E13" s="7">
        <f t="shared" si="16"/>
        <v>4.5</v>
      </c>
      <c r="F13" s="6">
        <v>62.0</v>
      </c>
      <c r="G13" s="7">
        <f t="shared" si="17"/>
        <v>15.5</v>
      </c>
      <c r="H13" s="6">
        <v>40.0</v>
      </c>
      <c r="I13" s="6">
        <v>61.0</v>
      </c>
      <c r="J13" s="8">
        <f t="shared" si="18"/>
        <v>4.916666667</v>
      </c>
      <c r="K13" s="6">
        <v>4.0</v>
      </c>
      <c r="L13" s="7">
        <f t="shared" si="19"/>
        <v>1</v>
      </c>
      <c r="M13" s="6">
        <v>174.0</v>
      </c>
      <c r="N13" s="9">
        <f t="shared" si="20"/>
        <v>0.3264540338</v>
      </c>
      <c r="O13" s="6">
        <v>533.0</v>
      </c>
      <c r="P13" s="8">
        <f t="shared" si="21"/>
        <v>44.16666667</v>
      </c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2.0" customHeight="1">
      <c r="A14" s="10"/>
      <c r="B14" s="7"/>
      <c r="C14" s="7"/>
      <c r="D14" s="7"/>
      <c r="E14" s="7"/>
      <c r="F14" s="7"/>
      <c r="G14" s="7"/>
      <c r="H14" s="7"/>
      <c r="I14" s="7"/>
      <c r="J14" s="8"/>
      <c r="K14" s="7"/>
      <c r="L14" s="7"/>
      <c r="M14" s="7"/>
      <c r="N14" s="9"/>
      <c r="O14" s="7"/>
      <c r="P14" s="8"/>
      <c r="Q14" s="7"/>
      <c r="R14" s="10"/>
      <c r="S14" s="10"/>
      <c r="T14" s="10"/>
      <c r="U14" s="10"/>
      <c r="V14" s="10"/>
      <c r="W14" s="10"/>
      <c r="X14" s="10"/>
      <c r="Y14" s="10"/>
      <c r="Z14" s="10"/>
    </row>
    <row r="15" ht="12.0" customHeight="1">
      <c r="A15" s="4" t="s">
        <v>20</v>
      </c>
      <c r="B15" s="14"/>
      <c r="C15" s="7"/>
      <c r="D15" s="14"/>
      <c r="E15" s="7"/>
      <c r="F15" s="14"/>
      <c r="G15" s="7"/>
      <c r="H15" s="14"/>
      <c r="I15" s="14"/>
      <c r="J15" s="8"/>
      <c r="K15" s="14"/>
      <c r="L15" s="7"/>
      <c r="M15" s="14"/>
      <c r="N15" s="9"/>
      <c r="O15" s="14"/>
      <c r="P15" s="8"/>
      <c r="Q15" s="14"/>
    </row>
    <row r="16" ht="12.0" customHeight="1">
      <c r="A16" s="6" t="s">
        <v>64</v>
      </c>
      <c r="B16" s="6">
        <v>69.0</v>
      </c>
      <c r="C16" s="7">
        <f t="shared" ref="C16:C17" si="22">B16/4</f>
        <v>17.25</v>
      </c>
      <c r="D16" s="6">
        <v>21.0</v>
      </c>
      <c r="E16" s="7">
        <f t="shared" ref="E16:E17" si="23">D16/2</f>
        <v>10.5</v>
      </c>
      <c r="F16" s="6">
        <v>69.0</v>
      </c>
      <c r="G16" s="7">
        <f t="shared" ref="G16:G17" si="24">F16/4</f>
        <v>17.25</v>
      </c>
      <c r="H16" s="6">
        <v>90.0</v>
      </c>
      <c r="I16" s="6">
        <v>141.0</v>
      </c>
      <c r="J16" s="8">
        <f t="shared" ref="J16:J17" si="25">(H16-(I16/3))/4</f>
        <v>10.75</v>
      </c>
      <c r="K16" s="6">
        <v>2.0</v>
      </c>
      <c r="L16" s="7">
        <f t="shared" ref="L16:L17" si="26">K16/4</f>
        <v>0.5</v>
      </c>
      <c r="M16" s="6">
        <v>90.0</v>
      </c>
      <c r="N16" s="9">
        <f t="shared" ref="N16:N17" si="27">M16/O16</f>
        <v>0.1939655172</v>
      </c>
      <c r="O16" s="6">
        <v>464.0</v>
      </c>
      <c r="P16" s="8">
        <f t="shared" ref="P16:P17" si="28">C16+E16+G16+J16+L16</f>
        <v>56.25</v>
      </c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2.0" customHeight="1">
      <c r="A17" s="6" t="s">
        <v>65</v>
      </c>
      <c r="B17" s="6">
        <v>83.0</v>
      </c>
      <c r="C17" s="7">
        <f t="shared" si="22"/>
        <v>20.75</v>
      </c>
      <c r="D17" s="6">
        <v>27.0</v>
      </c>
      <c r="E17" s="7">
        <f t="shared" si="23"/>
        <v>13.5</v>
      </c>
      <c r="F17" s="6">
        <v>76.0</v>
      </c>
      <c r="G17" s="7">
        <f t="shared" si="24"/>
        <v>19</v>
      </c>
      <c r="H17" s="6">
        <v>68.0</v>
      </c>
      <c r="I17" s="6">
        <v>170.0</v>
      </c>
      <c r="J17" s="8">
        <f t="shared" si="25"/>
        <v>2.833333333</v>
      </c>
      <c r="K17" s="6">
        <v>2.0</v>
      </c>
      <c r="L17" s="7">
        <f t="shared" si="26"/>
        <v>0.5</v>
      </c>
      <c r="M17" s="6">
        <v>123.0</v>
      </c>
      <c r="N17" s="9">
        <f t="shared" si="27"/>
        <v>0.2286245353</v>
      </c>
      <c r="O17" s="6">
        <v>538.0</v>
      </c>
      <c r="P17" s="8">
        <f t="shared" si="28"/>
        <v>56.58333333</v>
      </c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2.0" customHeight="1">
      <c r="A18" s="10"/>
      <c r="B18" s="7"/>
      <c r="C18" s="7"/>
      <c r="D18" s="7"/>
      <c r="E18" s="7"/>
      <c r="F18" s="7"/>
      <c r="G18" s="7"/>
      <c r="H18" s="7"/>
      <c r="I18" s="7"/>
      <c r="J18" s="8"/>
      <c r="K18" s="7"/>
      <c r="L18" s="7"/>
      <c r="M18" s="7"/>
      <c r="N18" s="9"/>
      <c r="O18" s="7"/>
      <c r="P18" s="8"/>
      <c r="Q18" s="7"/>
      <c r="R18" s="10"/>
      <c r="S18" s="10"/>
      <c r="T18" s="10"/>
      <c r="U18" s="10"/>
      <c r="V18" s="10"/>
      <c r="W18" s="10"/>
      <c r="X18" s="10"/>
      <c r="Y18" s="10"/>
      <c r="Z18" s="10"/>
    </row>
    <row r="19" ht="12.0" customHeight="1">
      <c r="A19" s="4" t="s">
        <v>23</v>
      </c>
      <c r="B19" s="14"/>
      <c r="C19" s="7"/>
      <c r="D19" s="14"/>
      <c r="E19" s="7"/>
      <c r="F19" s="14"/>
      <c r="G19" s="7"/>
      <c r="H19" s="14"/>
      <c r="I19" s="14"/>
      <c r="J19" s="8"/>
      <c r="K19" s="14"/>
      <c r="L19" s="7"/>
      <c r="M19" s="14"/>
      <c r="N19" s="9"/>
      <c r="O19" s="14"/>
      <c r="P19" s="8"/>
      <c r="Q19" s="14"/>
    </row>
    <row r="20" ht="12.0" customHeight="1">
      <c r="A20" s="7" t="s">
        <v>29</v>
      </c>
      <c r="B20" s="6">
        <v>101.0</v>
      </c>
      <c r="C20" s="7">
        <f t="shared" ref="C20:C21" si="29">B20/4</f>
        <v>25.25</v>
      </c>
      <c r="D20" s="6">
        <v>21.0</v>
      </c>
      <c r="E20" s="7">
        <f t="shared" ref="E20:E21" si="30">D20/2</f>
        <v>10.5</v>
      </c>
      <c r="F20" s="6">
        <v>100.0</v>
      </c>
      <c r="G20" s="7">
        <f t="shared" ref="G20:G21" si="31">F20/4</f>
        <v>25</v>
      </c>
      <c r="H20" s="6">
        <v>45.0</v>
      </c>
      <c r="I20" s="6">
        <v>131.0</v>
      </c>
      <c r="J20" s="8">
        <f t="shared" ref="J20:J21" si="32">(H20-(I20/3))/4</f>
        <v>0.3333333333</v>
      </c>
      <c r="K20" s="6">
        <v>27.0</v>
      </c>
      <c r="L20" s="7">
        <f t="shared" ref="L20:L21" si="33">K20/4</f>
        <v>6.75</v>
      </c>
      <c r="M20" s="6">
        <v>194.0</v>
      </c>
      <c r="N20" s="9">
        <f t="shared" ref="N20:N21" si="34">M20/O20</f>
        <v>0.2975460123</v>
      </c>
      <c r="O20" s="6">
        <v>652.0</v>
      </c>
      <c r="P20" s="8">
        <f t="shared" ref="P20:P21" si="35">C20+E20+G20+J20+L20</f>
        <v>67.83333333</v>
      </c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2.0" customHeight="1">
      <c r="A21" s="6" t="s">
        <v>66</v>
      </c>
      <c r="B21" s="6">
        <v>99.0</v>
      </c>
      <c r="C21" s="7">
        <f t="shared" si="29"/>
        <v>24.75</v>
      </c>
      <c r="D21" s="6">
        <v>25.0</v>
      </c>
      <c r="E21" s="7">
        <f t="shared" si="30"/>
        <v>12.5</v>
      </c>
      <c r="F21" s="6">
        <v>96.0</v>
      </c>
      <c r="G21" s="7">
        <f t="shared" si="31"/>
        <v>24</v>
      </c>
      <c r="H21" s="6">
        <v>49.0</v>
      </c>
      <c r="I21" s="6">
        <v>182.0</v>
      </c>
      <c r="J21" s="8">
        <f t="shared" si="32"/>
        <v>-2.916666667</v>
      </c>
      <c r="K21" s="6">
        <v>18.0</v>
      </c>
      <c r="L21" s="7">
        <f t="shared" si="33"/>
        <v>4.5</v>
      </c>
      <c r="M21" s="6">
        <v>177.0</v>
      </c>
      <c r="N21" s="9">
        <f t="shared" si="34"/>
        <v>0.2765625</v>
      </c>
      <c r="O21" s="6">
        <v>640.0</v>
      </c>
      <c r="P21" s="8">
        <f t="shared" si="35"/>
        <v>62.83333333</v>
      </c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2.0" customHeight="1">
      <c r="A22" s="10"/>
      <c r="B22" s="7"/>
      <c r="C22" s="7"/>
      <c r="D22" s="7"/>
      <c r="E22" s="7"/>
      <c r="F22" s="7"/>
      <c r="G22" s="7"/>
      <c r="H22" s="7"/>
      <c r="I22" s="7"/>
      <c r="J22" s="8"/>
      <c r="K22" s="7"/>
      <c r="L22" s="7"/>
      <c r="M22" s="7"/>
      <c r="N22" s="9"/>
      <c r="O22" s="7"/>
      <c r="P22" s="8"/>
      <c r="Q22" s="7"/>
      <c r="R22" s="10"/>
      <c r="S22" s="10"/>
      <c r="T22" s="10"/>
      <c r="U22" s="10"/>
      <c r="V22" s="10"/>
      <c r="W22" s="10"/>
      <c r="X22" s="10"/>
      <c r="Y22" s="10"/>
      <c r="Z22" s="10"/>
    </row>
    <row r="23" ht="12.0" customHeight="1">
      <c r="A23" s="4" t="s">
        <v>26</v>
      </c>
      <c r="B23" s="14"/>
      <c r="C23" s="7"/>
      <c r="D23" s="14"/>
      <c r="E23" s="7"/>
      <c r="F23" s="14"/>
      <c r="G23" s="7"/>
      <c r="H23" s="14"/>
      <c r="I23" s="14"/>
      <c r="J23" s="8"/>
      <c r="K23" s="14"/>
      <c r="L23" s="7"/>
      <c r="M23" s="14"/>
      <c r="N23" s="9"/>
      <c r="O23" s="14"/>
      <c r="P23" s="8"/>
      <c r="Q23" s="14"/>
    </row>
    <row r="24" ht="12.0" customHeight="1">
      <c r="A24" s="6" t="s">
        <v>67</v>
      </c>
      <c r="B24" s="6">
        <v>133.0</v>
      </c>
      <c r="C24" s="7">
        <f t="shared" ref="C24:C29" si="36">B24/4</f>
        <v>33.25</v>
      </c>
      <c r="D24" s="6">
        <v>62.0</v>
      </c>
      <c r="E24" s="7">
        <f t="shared" ref="E24:E29" si="37">D24/2</f>
        <v>31</v>
      </c>
      <c r="F24" s="6">
        <v>131.0</v>
      </c>
      <c r="G24" s="7">
        <f t="shared" ref="G24:G29" si="38">F24/4</f>
        <v>32.75</v>
      </c>
      <c r="H24" s="6">
        <v>111.0</v>
      </c>
      <c r="I24" s="6">
        <v>175.0</v>
      </c>
      <c r="J24" s="8">
        <f t="shared" ref="J24:J29" si="39">(H24-(I24/3))/4</f>
        <v>13.16666667</v>
      </c>
      <c r="K24" s="6">
        <v>16.0</v>
      </c>
      <c r="L24" s="7">
        <f t="shared" ref="L24:L29" si="40">K24/4</f>
        <v>4</v>
      </c>
      <c r="M24" s="6">
        <v>177.0</v>
      </c>
      <c r="N24" s="9">
        <f t="shared" ref="N24:N29" si="41">M24/O24</f>
        <v>0.3105263158</v>
      </c>
      <c r="O24" s="6">
        <v>570.0</v>
      </c>
      <c r="P24" s="8">
        <f t="shared" ref="P24:P29" si="42">C24+E24+G24+J24+L24</f>
        <v>114.1666667</v>
      </c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2.0" customHeight="1">
      <c r="A25" s="6" t="s">
        <v>68</v>
      </c>
      <c r="B25" s="6">
        <v>70.0</v>
      </c>
      <c r="C25" s="7">
        <f t="shared" si="36"/>
        <v>17.5</v>
      </c>
      <c r="D25" s="6">
        <v>19.0</v>
      </c>
      <c r="E25" s="7">
        <f t="shared" si="37"/>
        <v>9.5</v>
      </c>
      <c r="F25" s="6">
        <v>68.0</v>
      </c>
      <c r="G25" s="7">
        <f t="shared" si="38"/>
        <v>17</v>
      </c>
      <c r="H25" s="6">
        <v>38.0</v>
      </c>
      <c r="I25" s="6">
        <v>150.0</v>
      </c>
      <c r="J25" s="8">
        <f t="shared" si="39"/>
        <v>-3</v>
      </c>
      <c r="K25" s="6">
        <v>14.0</v>
      </c>
      <c r="L25" s="7">
        <f t="shared" si="40"/>
        <v>3.5</v>
      </c>
      <c r="M25" s="6">
        <v>106.0</v>
      </c>
      <c r="N25" s="9">
        <f t="shared" si="41"/>
        <v>0.2103174603</v>
      </c>
      <c r="O25" s="6">
        <v>504.0</v>
      </c>
      <c r="P25" s="8">
        <f t="shared" si="42"/>
        <v>44.5</v>
      </c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2.0" customHeight="1">
      <c r="A26" s="6" t="s">
        <v>69</v>
      </c>
      <c r="B26" s="6">
        <v>74.0</v>
      </c>
      <c r="C26" s="7">
        <f t="shared" si="36"/>
        <v>18.5</v>
      </c>
      <c r="D26" s="6">
        <v>27.0</v>
      </c>
      <c r="E26" s="7">
        <f t="shared" si="37"/>
        <v>13.5</v>
      </c>
      <c r="F26" s="6">
        <v>62.0</v>
      </c>
      <c r="G26" s="7">
        <f t="shared" si="38"/>
        <v>15.5</v>
      </c>
      <c r="H26" s="6">
        <v>56.0</v>
      </c>
      <c r="I26" s="6">
        <v>141.0</v>
      </c>
      <c r="J26" s="8">
        <f t="shared" si="39"/>
        <v>2.25</v>
      </c>
      <c r="K26" s="6">
        <v>7.0</v>
      </c>
      <c r="L26" s="7">
        <f t="shared" si="40"/>
        <v>1.75</v>
      </c>
      <c r="M26" s="6">
        <v>142.0</v>
      </c>
      <c r="N26" s="9">
        <f t="shared" si="41"/>
        <v>0.2619926199</v>
      </c>
      <c r="O26" s="6">
        <v>542.0</v>
      </c>
      <c r="P26" s="8">
        <f t="shared" si="42"/>
        <v>51.5</v>
      </c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2.0" customHeight="1">
      <c r="A27" s="6" t="s">
        <v>70</v>
      </c>
      <c r="B27" s="6">
        <v>63.0</v>
      </c>
      <c r="C27" s="7">
        <f t="shared" si="36"/>
        <v>15.75</v>
      </c>
      <c r="D27" s="6">
        <v>18.0</v>
      </c>
      <c r="E27" s="7">
        <f t="shared" si="37"/>
        <v>9</v>
      </c>
      <c r="F27" s="6">
        <v>65.0</v>
      </c>
      <c r="G27" s="7">
        <f t="shared" si="38"/>
        <v>16.25</v>
      </c>
      <c r="H27" s="6">
        <v>46.0</v>
      </c>
      <c r="I27" s="6">
        <v>87.0</v>
      </c>
      <c r="J27" s="8">
        <f t="shared" si="39"/>
        <v>4.25</v>
      </c>
      <c r="K27" s="6">
        <v>11.0</v>
      </c>
      <c r="L27" s="7">
        <f t="shared" si="40"/>
        <v>2.75</v>
      </c>
      <c r="M27" s="6">
        <v>105.0</v>
      </c>
      <c r="N27" s="9">
        <f t="shared" si="41"/>
        <v>0.2837837838</v>
      </c>
      <c r="O27" s="6">
        <v>370.0</v>
      </c>
      <c r="P27" s="8">
        <f t="shared" si="42"/>
        <v>48</v>
      </c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2.0" customHeight="1">
      <c r="A28" s="6" t="s">
        <v>71</v>
      </c>
      <c r="B28" s="6">
        <v>56.0</v>
      </c>
      <c r="C28" s="7">
        <f t="shared" si="36"/>
        <v>14</v>
      </c>
      <c r="D28" s="6">
        <v>23.0</v>
      </c>
      <c r="E28" s="7">
        <f t="shared" si="37"/>
        <v>11.5</v>
      </c>
      <c r="F28" s="6">
        <v>56.0</v>
      </c>
      <c r="G28" s="7">
        <f t="shared" si="38"/>
        <v>14</v>
      </c>
      <c r="H28" s="6">
        <v>31.0</v>
      </c>
      <c r="I28" s="6">
        <v>122.0</v>
      </c>
      <c r="J28" s="8">
        <f t="shared" si="39"/>
        <v>-2.416666667</v>
      </c>
      <c r="K28" s="6">
        <v>2.0</v>
      </c>
      <c r="L28" s="7">
        <f t="shared" si="40"/>
        <v>0.5</v>
      </c>
      <c r="M28" s="6">
        <v>106.0</v>
      </c>
      <c r="N28" s="9">
        <f t="shared" si="41"/>
        <v>0.2255319149</v>
      </c>
      <c r="O28" s="6">
        <v>470.0</v>
      </c>
      <c r="P28" s="8">
        <f t="shared" si="42"/>
        <v>37.58333333</v>
      </c>
      <c r="Q28" s="7"/>
      <c r="R28" s="10"/>
      <c r="S28" s="10"/>
      <c r="T28" s="10"/>
      <c r="U28" s="10"/>
      <c r="V28" s="10"/>
      <c r="W28" s="10"/>
      <c r="X28" s="10"/>
      <c r="Y28" s="10"/>
      <c r="Z28" s="10"/>
    </row>
    <row r="29" ht="12.0" customHeight="1">
      <c r="A29" s="25" t="s">
        <v>72</v>
      </c>
      <c r="B29" s="6">
        <v>56.0</v>
      </c>
      <c r="C29" s="7">
        <f t="shared" si="36"/>
        <v>14</v>
      </c>
      <c r="D29" s="6">
        <v>18.0</v>
      </c>
      <c r="E29" s="7">
        <f t="shared" si="37"/>
        <v>9</v>
      </c>
      <c r="F29" s="6">
        <v>63.0</v>
      </c>
      <c r="G29" s="7">
        <f t="shared" si="38"/>
        <v>15.75</v>
      </c>
      <c r="H29" s="6">
        <v>53.0</v>
      </c>
      <c r="I29" s="6">
        <v>135.0</v>
      </c>
      <c r="J29" s="8">
        <f t="shared" si="39"/>
        <v>2</v>
      </c>
      <c r="K29" s="6">
        <v>0.0</v>
      </c>
      <c r="L29" s="7">
        <f t="shared" si="40"/>
        <v>0</v>
      </c>
      <c r="M29" s="6">
        <v>124.0</v>
      </c>
      <c r="N29" s="9">
        <f t="shared" si="41"/>
        <v>0.2389210019</v>
      </c>
      <c r="O29" s="6">
        <v>519.0</v>
      </c>
      <c r="P29" s="8">
        <f t="shared" si="42"/>
        <v>40.75</v>
      </c>
      <c r="Q29" s="26" t="s">
        <v>33</v>
      </c>
      <c r="R29" s="7"/>
      <c r="S29" s="7"/>
      <c r="T29" s="7"/>
      <c r="U29" s="7"/>
      <c r="V29" s="7"/>
      <c r="W29" s="7"/>
      <c r="X29" s="7"/>
      <c r="Y29" s="7"/>
      <c r="Z29" s="7"/>
    </row>
    <row r="30" ht="12.0" customHeight="1">
      <c r="A30" s="7"/>
      <c r="B30" s="7"/>
      <c r="C30" s="7"/>
      <c r="D30" s="7"/>
      <c r="E30" s="7"/>
      <c r="F30" s="7"/>
      <c r="G30" s="7"/>
      <c r="H30" s="7"/>
      <c r="I30" s="7"/>
      <c r="J30" s="8"/>
      <c r="K30" s="7"/>
      <c r="L30" s="7"/>
      <c r="M30" s="7"/>
      <c r="N30" s="9"/>
      <c r="O30" s="7"/>
      <c r="P30" s="8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2.0" customHeight="1">
      <c r="B31" s="13">
        <f t="shared" ref="B31:M31" si="43">SUM(B4:B30)</f>
        <v>1256</v>
      </c>
      <c r="C31" s="13">
        <f t="shared" si="43"/>
        <v>314</v>
      </c>
      <c r="D31" s="13">
        <f t="shared" si="43"/>
        <v>391</v>
      </c>
      <c r="E31" s="13">
        <f t="shared" si="43"/>
        <v>195.5</v>
      </c>
      <c r="F31" s="13">
        <f t="shared" si="43"/>
        <v>1256</v>
      </c>
      <c r="G31" s="13">
        <f t="shared" si="43"/>
        <v>314</v>
      </c>
      <c r="H31" s="13">
        <f t="shared" si="43"/>
        <v>871</v>
      </c>
      <c r="I31" s="13">
        <f t="shared" si="43"/>
        <v>2124</v>
      </c>
      <c r="J31" s="16">
        <f t="shared" si="43"/>
        <v>40.75</v>
      </c>
      <c r="K31" s="13">
        <f t="shared" si="43"/>
        <v>157</v>
      </c>
      <c r="L31" s="13">
        <f t="shared" si="43"/>
        <v>39.25</v>
      </c>
      <c r="M31" s="13">
        <f t="shared" si="43"/>
        <v>2206</v>
      </c>
      <c r="N31" s="15">
        <f>M31/O31</f>
        <v>0.2589201878</v>
      </c>
      <c r="O31" s="13">
        <f>SUM(O4:O30)</f>
        <v>8520</v>
      </c>
      <c r="P31" s="8">
        <f>SUM(P4:P29)</f>
        <v>903.5</v>
      </c>
      <c r="Q31" s="15">
        <f>N32+P31</f>
        <v>1680.260563</v>
      </c>
    </row>
    <row r="32" ht="12.0" customHeight="1">
      <c r="A32" s="7"/>
      <c r="N32" s="9">
        <f>(N31*1000)*3</f>
        <v>776.7605634</v>
      </c>
    </row>
    <row r="33" ht="12.0" customHeight="1">
      <c r="N33" s="2"/>
    </row>
    <row r="34" ht="12.0" customHeight="1">
      <c r="A34" s="4"/>
      <c r="B34" s="4" t="s">
        <v>34</v>
      </c>
      <c r="C34" s="4" t="s">
        <v>35</v>
      </c>
      <c r="D34" s="4"/>
      <c r="E34" s="4" t="s">
        <v>36</v>
      </c>
      <c r="F34" s="4"/>
      <c r="G34" s="4" t="s">
        <v>37</v>
      </c>
      <c r="H34" s="4"/>
      <c r="I34" s="4" t="s">
        <v>5</v>
      </c>
      <c r="J34" s="4" t="s">
        <v>4</v>
      </c>
      <c r="K34" s="4"/>
      <c r="L34" s="4"/>
      <c r="M34" s="4" t="s">
        <v>38</v>
      </c>
      <c r="N34" s="5" t="s">
        <v>39</v>
      </c>
      <c r="O34" s="4" t="s">
        <v>40</v>
      </c>
      <c r="P34" s="4"/>
      <c r="S34" s="4"/>
      <c r="T34" s="4"/>
      <c r="U34" s="4"/>
      <c r="V34" s="4"/>
      <c r="W34" s="4"/>
      <c r="X34" s="4"/>
      <c r="Y34" s="4"/>
      <c r="Z34" s="4"/>
    </row>
    <row r="35" ht="18.0" customHeight="1">
      <c r="A35" s="4" t="s">
        <v>41</v>
      </c>
      <c r="N35" s="2"/>
      <c r="R35" s="27"/>
    </row>
    <row r="36" ht="12.0" customHeight="1">
      <c r="A36" s="6" t="s">
        <v>73</v>
      </c>
      <c r="B36" s="6">
        <v>14.0</v>
      </c>
      <c r="C36" s="6">
        <v>8.0</v>
      </c>
      <c r="D36" s="7">
        <f t="shared" ref="D36:D40" si="44">(B36-C36)*5</f>
        <v>30</v>
      </c>
      <c r="E36" s="7"/>
      <c r="F36" s="7"/>
      <c r="G36" s="7"/>
      <c r="H36" s="7"/>
      <c r="I36" s="6">
        <v>237.0</v>
      </c>
      <c r="J36" s="6">
        <v>52.0</v>
      </c>
      <c r="K36" s="7">
        <f t="shared" ref="K36:K40" si="45">(I36-J36)/4</f>
        <v>46.25</v>
      </c>
      <c r="L36" s="7"/>
      <c r="M36" s="8">
        <f t="shared" ref="M36:M40" si="46">O36/(N36/9)</f>
        <v>2.882022472</v>
      </c>
      <c r="N36" s="6">
        <v>178.0</v>
      </c>
      <c r="O36" s="6">
        <v>57.0</v>
      </c>
      <c r="P36" s="8">
        <f t="shared" ref="P36:P40" si="47">D36+F36+H36++K36</f>
        <v>76.25</v>
      </c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2.0" customHeight="1">
      <c r="A37" s="6" t="s">
        <v>74</v>
      </c>
      <c r="B37" s="6">
        <v>14.0</v>
      </c>
      <c r="C37" s="6">
        <v>9.0</v>
      </c>
      <c r="D37" s="7">
        <f t="shared" si="44"/>
        <v>25</v>
      </c>
      <c r="E37" s="7"/>
      <c r="F37" s="7"/>
      <c r="G37" s="7"/>
      <c r="H37" s="7"/>
      <c r="I37" s="6">
        <v>207.0</v>
      </c>
      <c r="J37" s="6">
        <v>50.0</v>
      </c>
      <c r="K37" s="7">
        <f t="shared" si="45"/>
        <v>39.25</v>
      </c>
      <c r="L37" s="7"/>
      <c r="M37" s="8">
        <f t="shared" si="46"/>
        <v>2.28286539</v>
      </c>
      <c r="N37" s="6">
        <v>228.66</v>
      </c>
      <c r="O37" s="6">
        <v>58.0</v>
      </c>
      <c r="P37" s="8">
        <f t="shared" si="47"/>
        <v>64.25</v>
      </c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2.0" customHeight="1">
      <c r="A38" s="6" t="s">
        <v>75</v>
      </c>
      <c r="B38" s="6">
        <v>6.0</v>
      </c>
      <c r="C38" s="6">
        <v>8.0</v>
      </c>
      <c r="D38" s="7">
        <f t="shared" si="44"/>
        <v>-10</v>
      </c>
      <c r="E38" s="7"/>
      <c r="F38" s="7"/>
      <c r="G38" s="7"/>
      <c r="H38" s="7"/>
      <c r="I38" s="6">
        <v>126.0</v>
      </c>
      <c r="J38" s="6">
        <v>43.0</v>
      </c>
      <c r="K38" s="7">
        <f t="shared" si="45"/>
        <v>20.75</v>
      </c>
      <c r="L38" s="7"/>
      <c r="M38" s="8">
        <f t="shared" si="46"/>
        <v>4.400795624</v>
      </c>
      <c r="N38" s="6">
        <v>120.66</v>
      </c>
      <c r="O38" s="6">
        <v>59.0</v>
      </c>
      <c r="P38" s="8">
        <f t="shared" si="47"/>
        <v>10.75</v>
      </c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2.0" customHeight="1">
      <c r="A39" s="6" t="s">
        <v>76</v>
      </c>
      <c r="B39" s="6">
        <v>15.0</v>
      </c>
      <c r="C39" s="6">
        <v>8.0</v>
      </c>
      <c r="D39" s="7">
        <f t="shared" si="44"/>
        <v>35</v>
      </c>
      <c r="E39" s="7"/>
      <c r="F39" s="7"/>
      <c r="G39" s="7"/>
      <c r="H39" s="7"/>
      <c r="I39" s="6">
        <v>157.0</v>
      </c>
      <c r="J39" s="6">
        <v>47.0</v>
      </c>
      <c r="K39" s="7">
        <f t="shared" si="45"/>
        <v>27.5</v>
      </c>
      <c r="L39" s="7"/>
      <c r="M39" s="8">
        <f t="shared" si="46"/>
        <v>3.661094515</v>
      </c>
      <c r="N39" s="6">
        <v>157.33</v>
      </c>
      <c r="O39" s="6">
        <v>64.0</v>
      </c>
      <c r="P39" s="8">
        <f t="shared" si="47"/>
        <v>62.5</v>
      </c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2.0" customHeight="1">
      <c r="A40" s="6" t="s">
        <v>77</v>
      </c>
      <c r="B40" s="6">
        <v>7.0</v>
      </c>
      <c r="C40" s="6">
        <v>7.0</v>
      </c>
      <c r="D40" s="7">
        <f t="shared" si="44"/>
        <v>0</v>
      </c>
      <c r="E40" s="7"/>
      <c r="F40" s="7"/>
      <c r="G40" s="7"/>
      <c r="H40" s="7"/>
      <c r="I40" s="6">
        <v>91.0</v>
      </c>
      <c r="J40" s="6">
        <v>35.0</v>
      </c>
      <c r="K40" s="7">
        <f t="shared" si="45"/>
        <v>14</v>
      </c>
      <c r="L40" s="7"/>
      <c r="M40" s="8">
        <f t="shared" si="46"/>
        <v>4.329572291</v>
      </c>
      <c r="N40" s="6">
        <v>114.33</v>
      </c>
      <c r="O40" s="6">
        <v>55.0</v>
      </c>
      <c r="P40" s="8">
        <f t="shared" si="47"/>
        <v>14</v>
      </c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2.0" customHeight="1">
      <c r="A41" s="10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8"/>
      <c r="N41" s="7"/>
      <c r="O41" s="7"/>
      <c r="P41" s="8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0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8"/>
      <c r="N42" s="7"/>
      <c r="O42" s="7"/>
      <c r="P42" s="7"/>
    </row>
    <row r="43" ht="12.0" customHeight="1">
      <c r="A43" s="4" t="s">
        <v>47</v>
      </c>
      <c r="B43" s="14"/>
      <c r="C43" s="14"/>
      <c r="D43" s="14"/>
      <c r="E43" s="14"/>
      <c r="F43" s="14"/>
      <c r="G43" s="14"/>
      <c r="H43" s="14"/>
      <c r="I43" s="14"/>
      <c r="J43" s="14"/>
      <c r="K43" s="7"/>
      <c r="L43" s="14"/>
      <c r="M43" s="8"/>
      <c r="N43" s="14"/>
      <c r="O43" s="14"/>
      <c r="P43" s="14"/>
    </row>
    <row r="44" ht="12.0" customHeight="1">
      <c r="A44" s="6" t="s">
        <v>78</v>
      </c>
      <c r="B44" s="6">
        <v>5.0</v>
      </c>
      <c r="C44" s="6">
        <v>4.0</v>
      </c>
      <c r="D44" s="7">
        <f>(B44-C44)*2.5</f>
        <v>2.5</v>
      </c>
      <c r="E44" s="6">
        <v>17.0</v>
      </c>
      <c r="F44" s="8">
        <f>(E44/3)*5</f>
        <v>28.33333333</v>
      </c>
      <c r="G44" s="7"/>
      <c r="H44" s="8">
        <f>(G44/3)*5</f>
        <v>0</v>
      </c>
      <c r="I44" s="6">
        <v>47.0</v>
      </c>
      <c r="J44" s="6">
        <v>20.0</v>
      </c>
      <c r="K44" s="7">
        <f>(I44-J44)/4</f>
        <v>6.75</v>
      </c>
      <c r="L44" s="7"/>
      <c r="M44" s="8">
        <f>O44/(N44/9)</f>
        <v>4.032729398</v>
      </c>
      <c r="N44" s="6">
        <v>51.33</v>
      </c>
      <c r="O44" s="6">
        <v>23.0</v>
      </c>
      <c r="P44" s="8">
        <f>D44+F44+H44++K44</f>
        <v>37.58333333</v>
      </c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2.0" customHeight="1">
      <c r="A45" s="7"/>
      <c r="B45" s="7"/>
      <c r="C45" s="7"/>
      <c r="D45" s="7"/>
      <c r="E45" s="7"/>
      <c r="F45" s="8"/>
      <c r="G45" s="7"/>
      <c r="H45" s="7"/>
      <c r="I45" s="7"/>
      <c r="J45" s="7"/>
      <c r="K45" s="7"/>
      <c r="L45" s="7"/>
      <c r="M45" s="8"/>
      <c r="N45" s="7"/>
      <c r="O45" s="7"/>
      <c r="P45" s="8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0" customHeight="1">
      <c r="A46" s="4" t="s">
        <v>49</v>
      </c>
      <c r="B46" s="14"/>
      <c r="C46" s="14"/>
      <c r="D46" s="14"/>
      <c r="E46" s="14"/>
      <c r="F46" s="14"/>
      <c r="G46" s="14"/>
      <c r="H46" s="14"/>
      <c r="I46" s="14"/>
      <c r="J46" s="14"/>
      <c r="K46" s="7"/>
      <c r="L46" s="14"/>
      <c r="M46" s="8"/>
      <c r="N46" s="14"/>
      <c r="O46" s="14"/>
      <c r="P46" s="14"/>
    </row>
    <row r="47" ht="12.0" customHeight="1">
      <c r="A47" s="6" t="s">
        <v>79</v>
      </c>
      <c r="B47" s="6">
        <v>5.0</v>
      </c>
      <c r="C47" s="6">
        <v>2.0</v>
      </c>
      <c r="D47" s="7">
        <f t="shared" ref="D47:D49" si="48">(B47-C47)*2.5</f>
        <v>7.5</v>
      </c>
      <c r="E47" s="7"/>
      <c r="F47" s="7"/>
      <c r="G47" s="6">
        <v>41.0</v>
      </c>
      <c r="H47" s="8">
        <f t="shared" ref="H47:H49" si="49">(G47/3)*5</f>
        <v>68.33333333</v>
      </c>
      <c r="I47" s="6">
        <v>85.0</v>
      </c>
      <c r="J47" s="6">
        <v>22.0</v>
      </c>
      <c r="K47" s="7">
        <f t="shared" ref="K47:K49" si="50">(I47-J47)/4</f>
        <v>15.75</v>
      </c>
      <c r="L47" s="7"/>
      <c r="M47" s="8">
        <f t="shared" ref="M47:M49" si="51">O47/(N47/9)</f>
        <v>3.234375</v>
      </c>
      <c r="N47" s="6">
        <v>64.0</v>
      </c>
      <c r="O47" s="6">
        <v>23.0</v>
      </c>
      <c r="P47" s="8">
        <f>D47+F47+H47++K47</f>
        <v>91.58333333</v>
      </c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2.0" customHeight="1">
      <c r="A48" s="6" t="s">
        <v>80</v>
      </c>
      <c r="B48" s="6">
        <v>2.0</v>
      </c>
      <c r="C48" s="6">
        <v>11.0</v>
      </c>
      <c r="D48" s="7">
        <f t="shared" si="48"/>
        <v>-22.5</v>
      </c>
      <c r="E48" s="7"/>
      <c r="F48" s="7"/>
      <c r="G48" s="6">
        <v>30.0</v>
      </c>
      <c r="H48" s="8">
        <f t="shared" si="49"/>
        <v>50</v>
      </c>
      <c r="I48" s="6">
        <v>60.0</v>
      </c>
      <c r="J48" s="6">
        <v>34.0</v>
      </c>
      <c r="K48" s="7">
        <f t="shared" si="50"/>
        <v>6.5</v>
      </c>
      <c r="L48" s="7"/>
      <c r="M48" s="8">
        <f t="shared" si="51"/>
        <v>3.281949279</v>
      </c>
      <c r="N48" s="6">
        <v>60.33</v>
      </c>
      <c r="O48" s="6">
        <v>22.0</v>
      </c>
      <c r="P48" s="8">
        <f t="shared" ref="P48:P49" si="52">H48+K48</f>
        <v>56.5</v>
      </c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6" t="s">
        <v>81</v>
      </c>
      <c r="B49" s="6">
        <v>7.0</v>
      </c>
      <c r="C49" s="6">
        <v>4.0</v>
      </c>
      <c r="D49" s="7">
        <f t="shared" si="48"/>
        <v>7.5</v>
      </c>
      <c r="E49" s="7"/>
      <c r="F49" s="7"/>
      <c r="G49" s="6">
        <v>24.0</v>
      </c>
      <c r="H49" s="8">
        <f t="shared" si="49"/>
        <v>40</v>
      </c>
      <c r="I49" s="6">
        <v>77.0</v>
      </c>
      <c r="J49" s="6">
        <v>22.0</v>
      </c>
      <c r="K49" s="7">
        <f t="shared" si="50"/>
        <v>13.75</v>
      </c>
      <c r="L49" s="7"/>
      <c r="M49" s="8">
        <f t="shared" si="51"/>
        <v>2.179469931</v>
      </c>
      <c r="N49" s="6">
        <v>74.33</v>
      </c>
      <c r="O49" s="6">
        <v>18.0</v>
      </c>
      <c r="P49" s="8">
        <f t="shared" si="52"/>
        <v>53.75</v>
      </c>
    </row>
    <row r="50" ht="12.0" customHeight="1">
      <c r="A50" s="10"/>
      <c r="B50" s="7"/>
      <c r="C50" s="7"/>
      <c r="D50" s="7"/>
      <c r="E50" s="7"/>
      <c r="F50" s="7"/>
      <c r="G50" s="7"/>
      <c r="H50" s="8"/>
      <c r="I50" s="7"/>
      <c r="J50" s="7"/>
      <c r="K50" s="7"/>
      <c r="L50" s="7"/>
      <c r="M50" s="8"/>
      <c r="N50" s="28"/>
      <c r="O50" s="7"/>
      <c r="P50" s="8"/>
      <c r="Q50" s="7"/>
      <c r="R50" s="29" t="s">
        <v>52</v>
      </c>
      <c r="S50" s="7"/>
      <c r="T50" s="7"/>
      <c r="U50" s="7"/>
      <c r="V50" s="7"/>
      <c r="W50" s="7"/>
      <c r="X50" s="7"/>
      <c r="Y50" s="7"/>
      <c r="Z50" s="7"/>
    </row>
    <row r="51" ht="12.0" customHeight="1">
      <c r="A51" s="10"/>
      <c r="B51" s="7"/>
      <c r="C51" s="7"/>
      <c r="D51" s="7"/>
      <c r="E51" s="7"/>
      <c r="F51" s="7"/>
      <c r="G51" s="7"/>
      <c r="H51" s="8"/>
      <c r="I51" s="7"/>
      <c r="J51" s="7"/>
      <c r="K51" s="7"/>
      <c r="L51" s="7"/>
      <c r="M51" s="8"/>
      <c r="N51" s="28"/>
      <c r="O51" s="7"/>
      <c r="P51" s="8"/>
      <c r="Q51" s="12" t="s">
        <v>53</v>
      </c>
      <c r="R51" s="30" t="s">
        <v>54</v>
      </c>
      <c r="S51" s="10"/>
      <c r="T51" s="10"/>
      <c r="U51" s="10"/>
      <c r="V51" s="10"/>
      <c r="W51" s="10"/>
      <c r="X51" s="10"/>
      <c r="Y51" s="10"/>
      <c r="Z51" s="10"/>
    </row>
    <row r="52" ht="12.0" customHeight="1">
      <c r="B52" s="13">
        <f t="shared" ref="B52:K52" si="53">SUM(B36:B51)</f>
        <v>75</v>
      </c>
      <c r="C52" s="13">
        <f t="shared" si="53"/>
        <v>61</v>
      </c>
      <c r="D52" s="13">
        <f t="shared" si="53"/>
        <v>75</v>
      </c>
      <c r="E52" s="13">
        <f t="shared" si="53"/>
        <v>17</v>
      </c>
      <c r="F52" s="16">
        <f t="shared" si="53"/>
        <v>28.33333333</v>
      </c>
      <c r="G52" s="13">
        <f t="shared" si="53"/>
        <v>95</v>
      </c>
      <c r="H52" s="16">
        <f t="shared" si="53"/>
        <v>158.3333333</v>
      </c>
      <c r="I52" s="16">
        <f t="shared" si="53"/>
        <v>1087</v>
      </c>
      <c r="J52" s="16">
        <f t="shared" si="53"/>
        <v>325</v>
      </c>
      <c r="K52" s="16">
        <f t="shared" si="53"/>
        <v>190.5</v>
      </c>
      <c r="L52" s="14"/>
      <c r="M52" s="8">
        <f>O52/(N52/9)</f>
        <v>3.327324707</v>
      </c>
      <c r="N52" s="16">
        <f t="shared" ref="N52:O52" si="54">SUM(N37:N50)</f>
        <v>870.97</v>
      </c>
      <c r="O52" s="16">
        <f t="shared" si="54"/>
        <v>322</v>
      </c>
      <c r="P52" s="16">
        <f>SUM(P36:P50)</f>
        <v>467.1666667</v>
      </c>
      <c r="Q52" s="13"/>
    </row>
    <row r="53" ht="15.0" customHeight="1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9"/>
      <c r="N53" s="14"/>
      <c r="O53" s="14"/>
      <c r="P53" s="8">
        <f>M52*100</f>
        <v>332.7324707</v>
      </c>
      <c r="Q53" s="16">
        <f>P52-P53</f>
        <v>134.434196</v>
      </c>
      <c r="R53" s="22">
        <f>Q31+Q53</f>
        <v>1814.694759</v>
      </c>
    </row>
    <row r="54" ht="12.0" customHeight="1">
      <c r="A54" s="31" t="s">
        <v>82</v>
      </c>
      <c r="B54" s="23" t="s">
        <v>83</v>
      </c>
      <c r="M54" s="19"/>
      <c r="N54" s="2"/>
    </row>
    <row r="55" ht="12.0" customHeight="1">
      <c r="M55" s="19"/>
      <c r="N55" s="2"/>
    </row>
    <row r="56" ht="12.0" customHeight="1">
      <c r="M56" s="19"/>
      <c r="N56" s="2"/>
    </row>
    <row r="57" ht="12.0" customHeight="1">
      <c r="M57" s="19"/>
      <c r="N57" s="2"/>
    </row>
    <row r="58" ht="12.0" customHeight="1">
      <c r="M58" s="19"/>
      <c r="N58" s="2"/>
    </row>
    <row r="59" ht="12.0" customHeight="1">
      <c r="M59" s="19"/>
      <c r="N59" s="2"/>
    </row>
    <row r="60" ht="12.0" customHeight="1">
      <c r="M60" s="19"/>
      <c r="N60" s="2"/>
    </row>
    <row r="61" ht="12.0" customHeight="1">
      <c r="A61" s="25" t="s">
        <v>55</v>
      </c>
      <c r="B61" s="6"/>
      <c r="C61" s="10">
        <f>B61/4</f>
        <v>0</v>
      </c>
      <c r="D61" s="6"/>
      <c r="E61" s="10">
        <f>D61/2</f>
        <v>0</v>
      </c>
      <c r="F61" s="6"/>
      <c r="G61" s="10">
        <f>F61/4</f>
        <v>0</v>
      </c>
      <c r="H61" s="6"/>
      <c r="I61" s="6"/>
      <c r="J61" s="19">
        <f>(H61-(I61/3))/4</f>
        <v>0</v>
      </c>
      <c r="K61" s="6"/>
      <c r="L61" s="10">
        <f>K61/4</f>
        <v>0</v>
      </c>
      <c r="M61" s="6"/>
      <c r="N61" s="9" t="str">
        <f>M61/O61</f>
        <v>#DIV/0!</v>
      </c>
      <c r="O61" s="6"/>
      <c r="P61" s="8">
        <f>C61+E61+G61+J61+L61</f>
        <v>0</v>
      </c>
    </row>
    <row r="62" ht="12.0" customHeight="1">
      <c r="M62" s="19"/>
      <c r="N62" s="2"/>
    </row>
    <row r="63" ht="12.0" customHeight="1">
      <c r="A63" s="6" t="s">
        <v>55</v>
      </c>
      <c r="B63" s="6"/>
      <c r="C63" s="7">
        <f>B63/4</f>
        <v>0</v>
      </c>
      <c r="D63" s="6"/>
      <c r="E63" s="7">
        <f>D63/2</f>
        <v>0</v>
      </c>
      <c r="F63" s="6"/>
      <c r="G63" s="7">
        <f>F63/4</f>
        <v>0</v>
      </c>
      <c r="H63" s="6"/>
      <c r="I63" s="6"/>
      <c r="J63" s="8">
        <f>(H63-(I63/3))/4</f>
        <v>0</v>
      </c>
      <c r="K63" s="6"/>
      <c r="L63" s="7">
        <f>K63/4</f>
        <v>0</v>
      </c>
      <c r="M63" s="6"/>
      <c r="N63" s="9" t="str">
        <f>M63/O63</f>
        <v>#DIV/0!</v>
      </c>
      <c r="O63" s="6"/>
      <c r="P63" s="8">
        <f>C63+E63+G63+J63+L63</f>
        <v>0</v>
      </c>
    </row>
    <row r="64" ht="12.0" customHeight="1">
      <c r="N64" s="2"/>
    </row>
    <row r="65" ht="12.0" customHeight="1">
      <c r="A65" s="6" t="s">
        <v>55</v>
      </c>
      <c r="B65" s="6"/>
      <c r="C65" s="10">
        <f>B65/4</f>
        <v>0</v>
      </c>
      <c r="D65" s="6"/>
      <c r="E65" s="10">
        <f>D65/2</f>
        <v>0</v>
      </c>
      <c r="F65" s="6"/>
      <c r="G65" s="10">
        <f>F65/4</f>
        <v>0</v>
      </c>
      <c r="H65" s="6"/>
      <c r="I65" s="6"/>
      <c r="J65" s="19">
        <f>(H65-(I65/3))/4</f>
        <v>0</v>
      </c>
      <c r="K65" s="6"/>
      <c r="L65" s="10">
        <f>K65/4</f>
        <v>0</v>
      </c>
      <c r="M65" s="6"/>
      <c r="N65" s="9" t="str">
        <f>M65/O65</f>
        <v>#DIV/0!</v>
      </c>
      <c r="O65" s="6"/>
      <c r="P65" s="8">
        <f>C65+E65+G65+J65+L65</f>
        <v>0</v>
      </c>
    </row>
    <row r="66" ht="12.0" customHeight="1">
      <c r="N66" s="2"/>
    </row>
    <row r="67" ht="12.0" customHeight="1">
      <c r="N67" s="2"/>
    </row>
    <row r="68" ht="12.0" customHeight="1">
      <c r="N68" s="2"/>
    </row>
    <row r="69" ht="12.0" customHeight="1">
      <c r="N69" s="2"/>
    </row>
    <row r="70" ht="12.0" customHeight="1">
      <c r="N70" s="2"/>
    </row>
    <row r="71" ht="12.0" customHeight="1">
      <c r="N71" s="2"/>
    </row>
    <row r="72" ht="12.0" customHeight="1">
      <c r="N72" s="2"/>
    </row>
    <row r="73" ht="12.0" customHeight="1">
      <c r="N73" s="2"/>
    </row>
    <row r="74" ht="12.0" customHeight="1">
      <c r="N74" s="2"/>
    </row>
    <row r="75" ht="12.0" customHeight="1">
      <c r="N75" s="2"/>
    </row>
    <row r="76" ht="12.0" customHeight="1">
      <c r="N76" s="2"/>
    </row>
    <row r="77" ht="12.0" customHeight="1">
      <c r="N77" s="2"/>
    </row>
    <row r="78" ht="12.0" customHeight="1">
      <c r="N78" s="2"/>
    </row>
    <row r="79" ht="12.0" customHeight="1">
      <c r="N79" s="2"/>
    </row>
    <row r="80" ht="12.0" customHeight="1">
      <c r="N80" s="2"/>
    </row>
    <row r="81" ht="12.0" customHeight="1">
      <c r="N81" s="2"/>
    </row>
    <row r="82" ht="12.0" customHeight="1">
      <c r="N82" s="2"/>
    </row>
    <row r="83" ht="12.0" customHeight="1">
      <c r="N83" s="2"/>
    </row>
    <row r="84" ht="12.0" customHeight="1">
      <c r="N84" s="2"/>
    </row>
    <row r="85" ht="12.0" customHeight="1">
      <c r="N85" s="2"/>
    </row>
    <row r="86" ht="12.0" customHeight="1">
      <c r="N86" s="2"/>
    </row>
    <row r="87" ht="12.0" customHeight="1">
      <c r="N87" s="2"/>
    </row>
    <row r="88" ht="12.0" customHeight="1">
      <c r="N88" s="2"/>
    </row>
    <row r="89" ht="12.0" customHeight="1">
      <c r="N89" s="2"/>
    </row>
    <row r="90" ht="12.0" customHeight="1">
      <c r="N90" s="2"/>
    </row>
    <row r="91" ht="12.0" customHeight="1">
      <c r="N91" s="2"/>
    </row>
    <row r="92" ht="12.0" customHeight="1">
      <c r="N92" s="2"/>
    </row>
    <row r="93" ht="12.0" customHeight="1">
      <c r="N93" s="2"/>
    </row>
    <row r="94" ht="12.0" customHeight="1">
      <c r="N94" s="2"/>
    </row>
    <row r="95" ht="12.0" customHeight="1">
      <c r="N95" s="2"/>
    </row>
    <row r="96" ht="12.0" customHeight="1">
      <c r="N96" s="2"/>
    </row>
    <row r="97" ht="12.0" customHeight="1">
      <c r="N97" s="2"/>
    </row>
    <row r="98" ht="12.0" customHeight="1">
      <c r="N98" s="2"/>
    </row>
    <row r="99" ht="12.0" customHeight="1">
      <c r="N99" s="2"/>
    </row>
    <row r="100" ht="12.0" customHeight="1">
      <c r="N100" s="2"/>
    </row>
    <row r="101" ht="12.0" customHeight="1">
      <c r="N101" s="2"/>
    </row>
    <row r="102" ht="12.0" customHeight="1">
      <c r="N102" s="2"/>
    </row>
    <row r="103" ht="12.0" customHeight="1">
      <c r="N103" s="2"/>
    </row>
    <row r="104" ht="12.0" customHeight="1">
      <c r="N104" s="2"/>
    </row>
    <row r="105" ht="12.0" customHeight="1">
      <c r="N105" s="2"/>
    </row>
    <row r="106" ht="12.0" customHeight="1">
      <c r="N106" s="2"/>
    </row>
    <row r="107" ht="12.0" customHeight="1">
      <c r="N107" s="2"/>
    </row>
    <row r="108" ht="12.0" customHeight="1">
      <c r="N108" s="2"/>
    </row>
    <row r="109" ht="12.0" customHeight="1">
      <c r="N109" s="2"/>
    </row>
    <row r="110" ht="12.0" customHeight="1">
      <c r="N110" s="2"/>
    </row>
    <row r="111" ht="12.0" customHeight="1">
      <c r="N111" s="2"/>
    </row>
    <row r="112" ht="12.0" customHeight="1">
      <c r="N112" s="2"/>
    </row>
    <row r="113" ht="12.0" customHeight="1">
      <c r="N113" s="2"/>
    </row>
    <row r="114" ht="12.0" customHeight="1">
      <c r="N114" s="2"/>
    </row>
    <row r="115" ht="12.0" customHeight="1">
      <c r="N115" s="2"/>
    </row>
    <row r="116" ht="12.0" customHeight="1">
      <c r="N116" s="2"/>
    </row>
    <row r="117" ht="12.0" customHeight="1">
      <c r="N117" s="2"/>
    </row>
    <row r="118" ht="12.0" customHeight="1">
      <c r="N118" s="2"/>
    </row>
    <row r="119" ht="12.0" customHeight="1">
      <c r="N119" s="2"/>
    </row>
    <row r="120" ht="12.0" customHeight="1">
      <c r="N120" s="2"/>
    </row>
    <row r="121" ht="12.0" customHeight="1">
      <c r="N121" s="2"/>
    </row>
    <row r="122" ht="12.0" customHeight="1">
      <c r="N122" s="2"/>
    </row>
    <row r="123" ht="12.0" customHeight="1">
      <c r="N123" s="2"/>
    </row>
    <row r="124" ht="12.0" customHeight="1">
      <c r="N124" s="2"/>
    </row>
    <row r="125" ht="12.0" customHeight="1">
      <c r="N125" s="2"/>
    </row>
    <row r="126" ht="12.0" customHeight="1">
      <c r="N126" s="2"/>
    </row>
    <row r="127" ht="12.0" customHeight="1">
      <c r="N127" s="2"/>
    </row>
    <row r="128" ht="12.0" customHeight="1">
      <c r="N128" s="2"/>
    </row>
    <row r="129" ht="12.0" customHeight="1">
      <c r="N129" s="2"/>
    </row>
    <row r="130" ht="12.0" customHeight="1">
      <c r="N130" s="2"/>
    </row>
    <row r="131" ht="12.0" customHeight="1">
      <c r="N131" s="2"/>
    </row>
    <row r="132" ht="12.0" customHeight="1">
      <c r="N132" s="2"/>
    </row>
    <row r="133" ht="12.0" customHeight="1">
      <c r="N133" s="2"/>
    </row>
    <row r="134" ht="12.0" customHeight="1">
      <c r="N134" s="2"/>
    </row>
    <row r="135" ht="12.0" customHeight="1">
      <c r="N135" s="2"/>
    </row>
    <row r="136" ht="12.0" customHeight="1">
      <c r="N136" s="2"/>
    </row>
    <row r="137" ht="12.0" customHeight="1">
      <c r="N137" s="2"/>
    </row>
    <row r="138" ht="12.0" customHeight="1">
      <c r="N138" s="2"/>
    </row>
    <row r="139" ht="12.0" customHeight="1">
      <c r="N139" s="2"/>
    </row>
    <row r="140" ht="12.0" customHeight="1">
      <c r="N140" s="2"/>
    </row>
    <row r="141" ht="12.0" customHeight="1">
      <c r="N141" s="2"/>
    </row>
    <row r="142" ht="12.0" customHeight="1">
      <c r="N142" s="2"/>
    </row>
    <row r="143" ht="12.0" customHeight="1">
      <c r="N143" s="2"/>
    </row>
    <row r="144" ht="12.0" customHeight="1">
      <c r="N144" s="2"/>
    </row>
    <row r="145" ht="12.0" customHeight="1">
      <c r="N145" s="2"/>
    </row>
    <row r="146" ht="12.0" customHeight="1">
      <c r="N146" s="2"/>
    </row>
    <row r="147" ht="12.0" customHeight="1">
      <c r="N147" s="2"/>
    </row>
    <row r="148" ht="12.0" customHeight="1">
      <c r="N148" s="2"/>
    </row>
    <row r="149" ht="12.0" customHeight="1">
      <c r="N149" s="2"/>
    </row>
    <row r="150" ht="12.0" customHeight="1">
      <c r="N150" s="2"/>
    </row>
    <row r="151" ht="12.0" customHeight="1">
      <c r="N151" s="2"/>
    </row>
    <row r="152" ht="12.0" customHeight="1">
      <c r="N152" s="2"/>
    </row>
    <row r="153" ht="12.0" customHeight="1">
      <c r="N153" s="2"/>
    </row>
    <row r="154" ht="12.0" customHeight="1">
      <c r="N154" s="2"/>
    </row>
    <row r="155" ht="12.0" customHeight="1">
      <c r="N155" s="2"/>
    </row>
    <row r="156" ht="12.0" customHeight="1">
      <c r="N156" s="2"/>
    </row>
    <row r="157" ht="12.0" customHeight="1">
      <c r="N157" s="2"/>
    </row>
    <row r="158" ht="12.0" customHeight="1">
      <c r="N158" s="2"/>
    </row>
    <row r="159" ht="12.0" customHeight="1">
      <c r="N159" s="2"/>
    </row>
    <row r="160" ht="12.0" customHeight="1">
      <c r="N160" s="2"/>
    </row>
    <row r="161" ht="12.0" customHeight="1">
      <c r="N161" s="2"/>
    </row>
    <row r="162" ht="12.0" customHeight="1">
      <c r="N162" s="2"/>
    </row>
    <row r="163" ht="12.0" customHeight="1">
      <c r="N163" s="2"/>
    </row>
    <row r="164" ht="12.0" customHeight="1">
      <c r="N164" s="2"/>
    </row>
    <row r="165" ht="12.0" customHeight="1">
      <c r="N165" s="2"/>
    </row>
    <row r="166" ht="12.0" customHeight="1">
      <c r="N166" s="2"/>
    </row>
    <row r="167" ht="12.0" customHeight="1">
      <c r="N167" s="2"/>
    </row>
    <row r="168" ht="12.0" customHeight="1">
      <c r="N168" s="2"/>
    </row>
    <row r="169" ht="12.0" customHeight="1">
      <c r="N169" s="2"/>
    </row>
    <row r="170" ht="12.0" customHeight="1">
      <c r="N170" s="2"/>
    </row>
    <row r="171" ht="12.0" customHeight="1">
      <c r="N171" s="2"/>
    </row>
    <row r="172" ht="12.0" customHeight="1">
      <c r="N172" s="2"/>
    </row>
    <row r="173" ht="12.0" customHeight="1">
      <c r="N173" s="2"/>
    </row>
    <row r="174" ht="12.0" customHeight="1">
      <c r="N174" s="2"/>
    </row>
    <row r="175" ht="12.0" customHeight="1">
      <c r="N175" s="2"/>
    </row>
    <row r="176" ht="12.0" customHeight="1">
      <c r="N176" s="2"/>
    </row>
    <row r="177" ht="12.0" customHeight="1">
      <c r="N177" s="2"/>
    </row>
    <row r="178" ht="12.0" customHeight="1">
      <c r="N178" s="2"/>
    </row>
    <row r="179" ht="12.0" customHeight="1">
      <c r="N179" s="2"/>
    </row>
    <row r="180" ht="12.0" customHeight="1">
      <c r="N180" s="2"/>
    </row>
    <row r="181" ht="12.0" customHeight="1">
      <c r="N181" s="2"/>
    </row>
    <row r="182" ht="12.0" customHeight="1">
      <c r="N182" s="2"/>
    </row>
    <row r="183" ht="12.0" customHeight="1">
      <c r="N183" s="2"/>
    </row>
    <row r="184" ht="12.0" customHeight="1">
      <c r="N184" s="2"/>
    </row>
    <row r="185" ht="12.0" customHeight="1">
      <c r="N185" s="2"/>
    </row>
    <row r="186" ht="12.0" customHeight="1">
      <c r="N186" s="2"/>
    </row>
    <row r="187" ht="12.0" customHeight="1">
      <c r="N187" s="2"/>
    </row>
    <row r="188" ht="12.0" customHeight="1">
      <c r="N188" s="2"/>
    </row>
    <row r="189" ht="12.0" customHeight="1">
      <c r="N189" s="2"/>
    </row>
    <row r="190" ht="12.0" customHeight="1">
      <c r="N190" s="2"/>
    </row>
    <row r="191" ht="12.0" customHeight="1">
      <c r="N191" s="2"/>
    </row>
    <row r="192" ht="12.0" customHeight="1">
      <c r="N192" s="2"/>
    </row>
    <row r="193" ht="12.0" customHeight="1">
      <c r="N193" s="2"/>
    </row>
    <row r="194" ht="12.0" customHeight="1">
      <c r="N194" s="2"/>
    </row>
    <row r="195" ht="12.0" customHeight="1">
      <c r="N195" s="2"/>
    </row>
    <row r="196" ht="12.0" customHeight="1">
      <c r="N196" s="2"/>
    </row>
    <row r="197" ht="12.0" customHeight="1">
      <c r="N197" s="2"/>
    </row>
    <row r="198" ht="12.0" customHeight="1">
      <c r="N198" s="2"/>
    </row>
    <row r="199" ht="12.0" customHeight="1">
      <c r="N199" s="2"/>
    </row>
    <row r="200" ht="12.0" customHeight="1">
      <c r="N200" s="2"/>
    </row>
    <row r="201" ht="12.0" customHeight="1">
      <c r="N201" s="2"/>
    </row>
    <row r="202" ht="12.0" customHeight="1">
      <c r="N202" s="2"/>
    </row>
    <row r="203" ht="12.0" customHeight="1">
      <c r="N203" s="2"/>
    </row>
    <row r="204" ht="12.0" customHeight="1">
      <c r="N204" s="2"/>
    </row>
    <row r="205" ht="12.0" customHeight="1">
      <c r="N205" s="2"/>
    </row>
    <row r="206" ht="12.0" customHeight="1">
      <c r="N206" s="2"/>
    </row>
    <row r="207" ht="12.0" customHeight="1">
      <c r="N207" s="2"/>
    </row>
    <row r="208" ht="12.0" customHeight="1">
      <c r="N208" s="2"/>
    </row>
    <row r="209" ht="12.0" customHeight="1">
      <c r="N209" s="2"/>
    </row>
    <row r="210" ht="12.0" customHeight="1">
      <c r="N210" s="2"/>
    </row>
    <row r="211" ht="12.0" customHeight="1">
      <c r="N211" s="2"/>
    </row>
    <row r="212" ht="12.0" customHeight="1">
      <c r="N212" s="2"/>
    </row>
    <row r="213" ht="12.0" customHeight="1">
      <c r="N213" s="2"/>
    </row>
    <row r="214" ht="12.0" customHeight="1">
      <c r="N214" s="2"/>
    </row>
    <row r="215" ht="12.0" customHeight="1">
      <c r="N215" s="2"/>
    </row>
    <row r="216" ht="12.0" customHeight="1">
      <c r="N216" s="2"/>
    </row>
    <row r="217" ht="12.0" customHeight="1">
      <c r="N217" s="2"/>
    </row>
    <row r="218" ht="12.0" customHeight="1">
      <c r="N218" s="2"/>
    </row>
    <row r="219" ht="12.0" customHeight="1">
      <c r="N219" s="2"/>
    </row>
    <row r="220" ht="12.0" customHeight="1">
      <c r="N220" s="2"/>
    </row>
    <row r="221" ht="12.0" customHeight="1">
      <c r="N221" s="2"/>
    </row>
    <row r="222" ht="12.0" customHeight="1">
      <c r="N222" s="2"/>
    </row>
    <row r="223" ht="12.0" customHeight="1">
      <c r="N223" s="2"/>
    </row>
    <row r="224" ht="12.0" customHeight="1">
      <c r="N224" s="2"/>
    </row>
    <row r="225" ht="12.0" customHeight="1">
      <c r="N225" s="2"/>
    </row>
    <row r="226" ht="12.0" customHeight="1">
      <c r="N226" s="2"/>
    </row>
    <row r="227" ht="12.0" customHeight="1">
      <c r="N227" s="2"/>
    </row>
    <row r="228" ht="12.0" customHeight="1">
      <c r="N228" s="2"/>
    </row>
    <row r="229" ht="12.0" customHeight="1">
      <c r="N229" s="2"/>
    </row>
    <row r="230" ht="12.0" customHeight="1">
      <c r="N230" s="2"/>
    </row>
    <row r="231" ht="12.0" customHeight="1">
      <c r="N231" s="2"/>
    </row>
    <row r="232" ht="12.0" customHeight="1">
      <c r="N232" s="2"/>
    </row>
    <row r="233" ht="12.0" customHeight="1">
      <c r="N233" s="2"/>
    </row>
    <row r="234" ht="12.0" customHeight="1">
      <c r="N234" s="2"/>
    </row>
    <row r="235" ht="12.0" customHeight="1">
      <c r="N235" s="2"/>
    </row>
    <row r="236" ht="12.0" customHeight="1">
      <c r="N236" s="2"/>
    </row>
    <row r="237" ht="12.0" customHeight="1">
      <c r="N237" s="2"/>
    </row>
    <row r="238" ht="12.0" customHeight="1">
      <c r="N238" s="2"/>
    </row>
    <row r="239" ht="12.0" customHeight="1">
      <c r="N239" s="2"/>
    </row>
    <row r="240" ht="12.0" customHeight="1">
      <c r="N240" s="2"/>
    </row>
    <row r="241" ht="12.0" customHeight="1">
      <c r="N241" s="2"/>
    </row>
    <row r="242" ht="12.0" customHeight="1">
      <c r="N242" s="2"/>
    </row>
    <row r="243" ht="12.0" customHeight="1">
      <c r="N243" s="2"/>
    </row>
    <row r="244" ht="12.0" customHeight="1">
      <c r="N244" s="2"/>
    </row>
    <row r="245" ht="12.0" customHeight="1">
      <c r="N245" s="2"/>
    </row>
    <row r="246" ht="12.0" customHeight="1">
      <c r="N246" s="2"/>
    </row>
    <row r="247" ht="12.0" customHeight="1">
      <c r="N247" s="2"/>
    </row>
    <row r="248" ht="12.0" customHeight="1">
      <c r="N248" s="2"/>
    </row>
    <row r="249" ht="12.0" customHeight="1">
      <c r="N249" s="2"/>
    </row>
    <row r="250" ht="12.0" customHeight="1">
      <c r="N250" s="2"/>
    </row>
    <row r="251" ht="12.0" customHeight="1">
      <c r="N251" s="2"/>
    </row>
    <row r="252" ht="12.0" customHeight="1">
      <c r="N252" s="2"/>
    </row>
    <row r="253" ht="12.0" customHeight="1">
      <c r="N253" s="2"/>
    </row>
    <row r="254" ht="12.0" customHeight="1">
      <c r="N254" s="2"/>
    </row>
    <row r="255" ht="12.0" customHeight="1">
      <c r="N255" s="2"/>
    </row>
    <row r="256" ht="12.0" customHeight="1">
      <c r="N256" s="2"/>
    </row>
    <row r="257" ht="12.0" customHeight="1">
      <c r="N257" s="2"/>
    </row>
    <row r="258" ht="12.0" customHeight="1">
      <c r="N258" s="2"/>
    </row>
    <row r="259" ht="12.0" customHeight="1">
      <c r="N259" s="2"/>
    </row>
    <row r="260" ht="12.0" customHeight="1">
      <c r="N260" s="2"/>
    </row>
    <row r="261" ht="12.0" customHeight="1">
      <c r="N261" s="2"/>
    </row>
    <row r="262" ht="12.0" customHeight="1">
      <c r="N262" s="2"/>
    </row>
    <row r="263" ht="12.0" customHeight="1">
      <c r="N263" s="2"/>
    </row>
    <row r="264" ht="12.0" customHeight="1">
      <c r="N264" s="2"/>
    </row>
    <row r="265" ht="12.0" customHeight="1">
      <c r="N265" s="2"/>
    </row>
    <row r="266" ht="12.0" customHeight="1">
      <c r="N266" s="2"/>
    </row>
    <row r="267" ht="12.0" customHeight="1">
      <c r="N267" s="2"/>
    </row>
    <row r="268" ht="12.0" customHeight="1">
      <c r="N268" s="2"/>
    </row>
    <row r="269" ht="12.0" customHeight="1">
      <c r="N269" s="2"/>
    </row>
    <row r="270" ht="12.0" customHeight="1">
      <c r="N270" s="2"/>
    </row>
    <row r="271" ht="12.0" customHeight="1">
      <c r="N271" s="2"/>
    </row>
    <row r="272" ht="12.0" customHeight="1">
      <c r="N272" s="2"/>
    </row>
    <row r="273" ht="12.0" customHeight="1">
      <c r="N273" s="2"/>
    </row>
    <row r="274" ht="12.0" customHeight="1">
      <c r="N274" s="2"/>
    </row>
    <row r="275" ht="12.0" customHeight="1">
      <c r="N275" s="2"/>
    </row>
    <row r="276" ht="12.0" customHeight="1">
      <c r="N276" s="2"/>
    </row>
    <row r="277" ht="12.0" customHeight="1">
      <c r="N277" s="2"/>
    </row>
    <row r="278" ht="12.0" customHeight="1">
      <c r="N278" s="2"/>
    </row>
    <row r="279" ht="12.0" customHeight="1">
      <c r="N279" s="2"/>
    </row>
    <row r="280" ht="12.0" customHeight="1">
      <c r="N280" s="2"/>
    </row>
    <row r="281" ht="12.0" customHeight="1">
      <c r="N281" s="2"/>
    </row>
    <row r="282" ht="12.0" customHeight="1">
      <c r="N282" s="2"/>
    </row>
    <row r="283" ht="12.0" customHeight="1">
      <c r="N283" s="2"/>
    </row>
    <row r="284" ht="12.0" customHeight="1">
      <c r="N284" s="2"/>
    </row>
    <row r="285" ht="12.0" customHeight="1">
      <c r="N285" s="2"/>
    </row>
    <row r="286" ht="12.0" customHeight="1">
      <c r="N286" s="2"/>
    </row>
    <row r="287" ht="12.0" customHeight="1">
      <c r="N287" s="2"/>
    </row>
    <row r="288" ht="12.0" customHeight="1">
      <c r="N288" s="2"/>
    </row>
    <row r="289" ht="12.0" customHeight="1">
      <c r="N289" s="2"/>
    </row>
    <row r="290" ht="12.0" customHeight="1">
      <c r="N290" s="2"/>
    </row>
    <row r="291" ht="12.0" customHeight="1">
      <c r="N291" s="2"/>
    </row>
    <row r="292" ht="12.0" customHeight="1">
      <c r="N292" s="2"/>
    </row>
    <row r="293" ht="12.0" customHeight="1">
      <c r="N293" s="2"/>
    </row>
    <row r="294" ht="12.0" customHeight="1">
      <c r="N294" s="2"/>
    </row>
    <row r="295" ht="12.0" customHeight="1">
      <c r="N295" s="2"/>
    </row>
    <row r="296" ht="12.0" customHeight="1">
      <c r="N296" s="2"/>
    </row>
    <row r="297" ht="12.0" customHeight="1">
      <c r="N297" s="2"/>
    </row>
    <row r="298" ht="12.0" customHeight="1">
      <c r="N298" s="2"/>
    </row>
    <row r="299" ht="12.0" customHeight="1">
      <c r="N299" s="2"/>
    </row>
    <row r="300" ht="12.0" customHeight="1">
      <c r="N300" s="2"/>
    </row>
    <row r="301" ht="12.0" customHeight="1">
      <c r="N301" s="2"/>
    </row>
    <row r="302" ht="12.0" customHeight="1">
      <c r="N302" s="2"/>
    </row>
    <row r="303" ht="12.0" customHeight="1">
      <c r="N303" s="2"/>
    </row>
    <row r="304" ht="12.0" customHeight="1">
      <c r="N304" s="2"/>
    </row>
    <row r="305" ht="12.0" customHeight="1">
      <c r="N305" s="2"/>
    </row>
    <row r="306" ht="12.0" customHeight="1">
      <c r="N306" s="2"/>
    </row>
    <row r="307" ht="12.0" customHeight="1">
      <c r="N307" s="2"/>
    </row>
    <row r="308" ht="12.0" customHeight="1">
      <c r="N308" s="2"/>
    </row>
    <row r="309" ht="12.0" customHeight="1">
      <c r="N309" s="2"/>
    </row>
    <row r="310" ht="12.0" customHeight="1">
      <c r="N310" s="2"/>
    </row>
    <row r="311" ht="12.0" customHeight="1">
      <c r="N311" s="2"/>
    </row>
    <row r="312" ht="12.0" customHeight="1">
      <c r="N312" s="2"/>
    </row>
    <row r="313" ht="12.0" customHeight="1">
      <c r="N313" s="2"/>
    </row>
    <row r="314" ht="12.0" customHeight="1">
      <c r="N314" s="2"/>
    </row>
    <row r="315" ht="12.0" customHeight="1">
      <c r="N315" s="2"/>
    </row>
    <row r="316" ht="12.0" customHeight="1">
      <c r="N316" s="2"/>
    </row>
    <row r="317" ht="12.0" customHeight="1">
      <c r="N317" s="2"/>
    </row>
    <row r="318" ht="12.0" customHeight="1">
      <c r="N318" s="2"/>
    </row>
    <row r="319" ht="12.0" customHeight="1">
      <c r="N319" s="2"/>
    </row>
    <row r="320" ht="12.0" customHeight="1">
      <c r="N320" s="2"/>
    </row>
    <row r="321" ht="12.0" customHeight="1">
      <c r="N321" s="2"/>
    </row>
    <row r="322" ht="12.0" customHeight="1">
      <c r="N322" s="2"/>
    </row>
    <row r="323" ht="12.0" customHeight="1">
      <c r="N323" s="2"/>
    </row>
    <row r="324" ht="12.0" customHeight="1">
      <c r="N324" s="2"/>
    </row>
    <row r="325" ht="12.0" customHeight="1">
      <c r="N325" s="2"/>
    </row>
    <row r="326" ht="12.0" customHeight="1">
      <c r="N326" s="2"/>
    </row>
    <row r="327" ht="12.0" customHeight="1">
      <c r="N327" s="2"/>
    </row>
    <row r="328" ht="12.0" customHeight="1">
      <c r="N328" s="2"/>
    </row>
    <row r="329" ht="12.0" customHeight="1">
      <c r="N329" s="2"/>
    </row>
    <row r="330" ht="12.0" customHeight="1">
      <c r="N330" s="2"/>
    </row>
    <row r="331" ht="12.0" customHeight="1">
      <c r="N331" s="2"/>
    </row>
    <row r="332" ht="12.0" customHeight="1">
      <c r="N332" s="2"/>
    </row>
    <row r="333" ht="12.0" customHeight="1">
      <c r="N333" s="2"/>
    </row>
    <row r="334" ht="12.0" customHeight="1">
      <c r="N334" s="2"/>
    </row>
    <row r="335" ht="12.0" customHeight="1">
      <c r="N335" s="2"/>
    </row>
    <row r="336" ht="12.0" customHeight="1">
      <c r="N336" s="2"/>
    </row>
    <row r="337" ht="12.0" customHeight="1">
      <c r="N337" s="2"/>
    </row>
    <row r="338" ht="12.0" customHeight="1">
      <c r="N338" s="2"/>
    </row>
    <row r="339" ht="12.0" customHeight="1">
      <c r="N339" s="2"/>
    </row>
    <row r="340" ht="12.0" customHeight="1">
      <c r="N340" s="2"/>
    </row>
    <row r="341" ht="12.0" customHeight="1">
      <c r="N341" s="2"/>
    </row>
    <row r="342" ht="12.0" customHeight="1">
      <c r="N342" s="2"/>
    </row>
    <row r="343" ht="12.0" customHeight="1">
      <c r="N343" s="2"/>
    </row>
    <row r="344" ht="12.0" customHeight="1">
      <c r="N344" s="2"/>
    </row>
    <row r="345" ht="12.0" customHeight="1">
      <c r="N345" s="2"/>
    </row>
    <row r="346" ht="12.0" customHeight="1">
      <c r="N346" s="2"/>
    </row>
    <row r="347" ht="12.0" customHeight="1">
      <c r="N347" s="2"/>
    </row>
    <row r="348" ht="12.0" customHeight="1">
      <c r="N348" s="2"/>
    </row>
    <row r="349" ht="12.0" customHeight="1">
      <c r="N349" s="2"/>
    </row>
    <row r="350" ht="12.0" customHeight="1">
      <c r="N350" s="2"/>
    </row>
    <row r="351" ht="12.0" customHeight="1">
      <c r="N351" s="2"/>
    </row>
    <row r="352" ht="12.0" customHeight="1">
      <c r="N352" s="2"/>
    </row>
    <row r="353" ht="12.0" customHeight="1">
      <c r="N353" s="2"/>
    </row>
    <row r="354" ht="12.0" customHeight="1">
      <c r="N354" s="2"/>
    </row>
    <row r="355" ht="12.0" customHeight="1">
      <c r="N355" s="2"/>
    </row>
    <row r="356" ht="12.0" customHeight="1">
      <c r="N356" s="2"/>
    </row>
    <row r="357" ht="12.0" customHeight="1">
      <c r="N357" s="2"/>
    </row>
    <row r="358" ht="12.0" customHeight="1">
      <c r="N358" s="2"/>
    </row>
    <row r="359" ht="12.0" customHeight="1">
      <c r="N359" s="2"/>
    </row>
    <row r="360" ht="12.0" customHeight="1">
      <c r="N360" s="2"/>
    </row>
    <row r="361" ht="12.0" customHeight="1">
      <c r="N361" s="2"/>
    </row>
    <row r="362" ht="12.0" customHeight="1">
      <c r="N362" s="2"/>
    </row>
    <row r="363" ht="12.0" customHeight="1">
      <c r="N363" s="2"/>
    </row>
    <row r="364" ht="12.0" customHeight="1">
      <c r="N364" s="2"/>
    </row>
    <row r="365" ht="12.0" customHeight="1">
      <c r="N365" s="2"/>
    </row>
    <row r="366" ht="12.0" customHeight="1">
      <c r="N366" s="2"/>
    </row>
    <row r="367" ht="12.0" customHeight="1">
      <c r="N367" s="2"/>
    </row>
    <row r="368" ht="12.0" customHeight="1">
      <c r="N368" s="2"/>
    </row>
    <row r="369" ht="12.0" customHeight="1">
      <c r="N369" s="2"/>
    </row>
    <row r="370" ht="12.0" customHeight="1">
      <c r="N370" s="2"/>
    </row>
    <row r="371" ht="12.0" customHeight="1">
      <c r="N371" s="2"/>
    </row>
    <row r="372" ht="12.0" customHeight="1">
      <c r="N372" s="2"/>
    </row>
    <row r="373" ht="12.0" customHeight="1">
      <c r="N373" s="2"/>
    </row>
    <row r="374" ht="12.0" customHeight="1">
      <c r="N374" s="2"/>
    </row>
    <row r="375" ht="12.0" customHeight="1">
      <c r="N375" s="2"/>
    </row>
    <row r="376" ht="12.0" customHeight="1">
      <c r="N376" s="2"/>
    </row>
    <row r="377" ht="12.0" customHeight="1">
      <c r="N377" s="2"/>
    </row>
    <row r="378" ht="12.0" customHeight="1">
      <c r="N378" s="2"/>
    </row>
    <row r="379" ht="12.0" customHeight="1">
      <c r="N379" s="2"/>
    </row>
    <row r="380" ht="12.0" customHeight="1">
      <c r="N380" s="2"/>
    </row>
    <row r="381" ht="12.0" customHeight="1">
      <c r="N381" s="2"/>
    </row>
    <row r="382" ht="12.0" customHeight="1">
      <c r="N382" s="2"/>
    </row>
    <row r="383" ht="12.0" customHeight="1">
      <c r="N383" s="2"/>
    </row>
    <row r="384" ht="12.0" customHeight="1">
      <c r="N384" s="2"/>
    </row>
    <row r="385" ht="12.0" customHeight="1">
      <c r="N385" s="2"/>
    </row>
    <row r="386" ht="12.0" customHeight="1">
      <c r="N386" s="2"/>
    </row>
    <row r="387" ht="12.0" customHeight="1">
      <c r="N387" s="2"/>
    </row>
    <row r="388" ht="12.0" customHeight="1">
      <c r="N388" s="2"/>
    </row>
    <row r="389" ht="12.0" customHeight="1">
      <c r="N389" s="2"/>
    </row>
    <row r="390" ht="12.0" customHeight="1">
      <c r="N390" s="2"/>
    </row>
    <row r="391" ht="12.0" customHeight="1">
      <c r="N391" s="2"/>
    </row>
    <row r="392" ht="12.0" customHeight="1">
      <c r="N392" s="2"/>
    </row>
    <row r="393" ht="12.0" customHeight="1">
      <c r="N393" s="2"/>
    </row>
    <row r="394" ht="12.0" customHeight="1">
      <c r="N394" s="2"/>
    </row>
    <row r="395" ht="12.0" customHeight="1">
      <c r="N395" s="2"/>
    </row>
    <row r="396" ht="12.0" customHeight="1">
      <c r="N396" s="2"/>
    </row>
    <row r="397" ht="12.0" customHeight="1">
      <c r="N397" s="2"/>
    </row>
    <row r="398" ht="12.0" customHeight="1">
      <c r="N398" s="2"/>
    </row>
    <row r="399" ht="12.0" customHeight="1">
      <c r="N399" s="2"/>
    </row>
    <row r="400" ht="12.0" customHeight="1">
      <c r="N400" s="2"/>
    </row>
    <row r="401" ht="12.0" customHeight="1">
      <c r="N401" s="2"/>
    </row>
    <row r="402" ht="12.0" customHeight="1">
      <c r="N402" s="2"/>
    </row>
    <row r="403" ht="12.0" customHeight="1">
      <c r="N403" s="2"/>
    </row>
    <row r="404" ht="12.0" customHeight="1">
      <c r="N404" s="2"/>
    </row>
    <row r="405" ht="12.0" customHeight="1">
      <c r="N405" s="2"/>
    </row>
    <row r="406" ht="12.0" customHeight="1">
      <c r="N406" s="2"/>
    </row>
    <row r="407" ht="12.0" customHeight="1">
      <c r="N407" s="2"/>
    </row>
    <row r="408" ht="12.0" customHeight="1">
      <c r="N408" s="2"/>
    </row>
    <row r="409" ht="12.0" customHeight="1">
      <c r="N409" s="2"/>
    </row>
    <row r="410" ht="12.0" customHeight="1">
      <c r="N410" s="2"/>
    </row>
    <row r="411" ht="12.0" customHeight="1">
      <c r="N411" s="2"/>
    </row>
    <row r="412" ht="12.0" customHeight="1">
      <c r="N412" s="2"/>
    </row>
    <row r="413" ht="12.0" customHeight="1">
      <c r="N413" s="2"/>
    </row>
    <row r="414" ht="12.0" customHeight="1">
      <c r="N414" s="2"/>
    </row>
    <row r="415" ht="12.0" customHeight="1">
      <c r="N415" s="2"/>
    </row>
    <row r="416" ht="12.0" customHeight="1">
      <c r="N416" s="2"/>
    </row>
    <row r="417" ht="12.0" customHeight="1">
      <c r="N417" s="2"/>
    </row>
    <row r="418" ht="12.0" customHeight="1">
      <c r="N418" s="2"/>
    </row>
    <row r="419" ht="12.0" customHeight="1">
      <c r="N419" s="2"/>
    </row>
    <row r="420" ht="12.0" customHeight="1">
      <c r="N420" s="2"/>
    </row>
    <row r="421" ht="12.0" customHeight="1">
      <c r="N421" s="2"/>
    </row>
    <row r="422" ht="12.0" customHeight="1">
      <c r="N422" s="2"/>
    </row>
    <row r="423" ht="12.0" customHeight="1">
      <c r="N423" s="2"/>
    </row>
    <row r="424" ht="12.0" customHeight="1">
      <c r="N424" s="2"/>
    </row>
    <row r="425" ht="12.0" customHeight="1">
      <c r="N425" s="2"/>
    </row>
    <row r="426" ht="12.0" customHeight="1">
      <c r="N426" s="2"/>
    </row>
    <row r="427" ht="12.0" customHeight="1">
      <c r="N427" s="2"/>
    </row>
    <row r="428" ht="12.0" customHeight="1">
      <c r="N428" s="2"/>
    </row>
    <row r="429" ht="12.0" customHeight="1">
      <c r="N429" s="2"/>
    </row>
    <row r="430" ht="12.0" customHeight="1">
      <c r="N430" s="2"/>
    </row>
    <row r="431" ht="12.0" customHeight="1">
      <c r="N431" s="2"/>
    </row>
    <row r="432" ht="12.0" customHeight="1">
      <c r="N432" s="2"/>
    </row>
    <row r="433" ht="12.0" customHeight="1">
      <c r="N433" s="2"/>
    </row>
    <row r="434" ht="12.0" customHeight="1">
      <c r="N434" s="2"/>
    </row>
    <row r="435" ht="12.0" customHeight="1">
      <c r="N435" s="2"/>
    </row>
    <row r="436" ht="12.0" customHeight="1">
      <c r="N436" s="2"/>
    </row>
    <row r="437" ht="12.0" customHeight="1">
      <c r="N437" s="2"/>
    </row>
    <row r="438" ht="12.0" customHeight="1">
      <c r="N438" s="2"/>
    </row>
    <row r="439" ht="12.0" customHeight="1">
      <c r="N439" s="2"/>
    </row>
    <row r="440" ht="12.0" customHeight="1">
      <c r="N440" s="2"/>
    </row>
    <row r="441" ht="12.0" customHeight="1">
      <c r="N441" s="2"/>
    </row>
    <row r="442" ht="12.0" customHeight="1">
      <c r="N442" s="2"/>
    </row>
    <row r="443" ht="12.0" customHeight="1">
      <c r="N443" s="2"/>
    </row>
    <row r="444" ht="12.0" customHeight="1">
      <c r="N444" s="2"/>
    </row>
    <row r="445" ht="12.0" customHeight="1">
      <c r="N445" s="2"/>
    </row>
    <row r="446" ht="12.0" customHeight="1">
      <c r="N446" s="2"/>
    </row>
    <row r="447" ht="12.0" customHeight="1">
      <c r="N447" s="2"/>
    </row>
    <row r="448" ht="12.0" customHeight="1">
      <c r="N448" s="2"/>
    </row>
    <row r="449" ht="12.0" customHeight="1">
      <c r="N449" s="2"/>
    </row>
    <row r="450" ht="12.0" customHeight="1">
      <c r="N450" s="2"/>
    </row>
    <row r="451" ht="12.0" customHeight="1">
      <c r="N451" s="2"/>
    </row>
    <row r="452" ht="12.0" customHeight="1">
      <c r="N452" s="2"/>
    </row>
    <row r="453" ht="12.0" customHeight="1">
      <c r="N453" s="2"/>
    </row>
    <row r="454" ht="12.0" customHeight="1">
      <c r="N454" s="2"/>
    </row>
    <row r="455" ht="12.0" customHeight="1">
      <c r="N455" s="2"/>
    </row>
    <row r="456" ht="12.0" customHeight="1">
      <c r="N456" s="2"/>
    </row>
    <row r="457" ht="12.0" customHeight="1">
      <c r="N457" s="2"/>
    </row>
    <row r="458" ht="12.0" customHeight="1">
      <c r="N458" s="2"/>
    </row>
    <row r="459" ht="12.0" customHeight="1">
      <c r="N459" s="2"/>
    </row>
    <row r="460" ht="12.0" customHeight="1">
      <c r="N460" s="2"/>
    </row>
    <row r="461" ht="12.0" customHeight="1">
      <c r="N461" s="2"/>
    </row>
    <row r="462" ht="12.0" customHeight="1">
      <c r="N462" s="2"/>
    </row>
    <row r="463" ht="12.0" customHeight="1">
      <c r="N463" s="2"/>
    </row>
    <row r="464" ht="12.0" customHeight="1">
      <c r="N464" s="2"/>
    </row>
    <row r="465" ht="12.0" customHeight="1">
      <c r="N465" s="2"/>
    </row>
    <row r="466" ht="12.0" customHeight="1">
      <c r="N466" s="2"/>
    </row>
    <row r="467" ht="12.0" customHeight="1">
      <c r="N467" s="2"/>
    </row>
    <row r="468" ht="12.0" customHeight="1">
      <c r="N468" s="2"/>
    </row>
    <row r="469" ht="12.0" customHeight="1">
      <c r="N469" s="2"/>
    </row>
    <row r="470" ht="12.0" customHeight="1">
      <c r="N470" s="2"/>
    </row>
    <row r="471" ht="12.0" customHeight="1">
      <c r="N471" s="2"/>
    </row>
    <row r="472" ht="12.0" customHeight="1">
      <c r="N472" s="2"/>
    </row>
    <row r="473" ht="12.0" customHeight="1">
      <c r="N473" s="2"/>
    </row>
    <row r="474" ht="12.0" customHeight="1">
      <c r="N474" s="2"/>
    </row>
    <row r="475" ht="12.0" customHeight="1">
      <c r="N475" s="2"/>
    </row>
    <row r="476" ht="12.0" customHeight="1">
      <c r="N476" s="2"/>
    </row>
    <row r="477" ht="12.0" customHeight="1">
      <c r="N477" s="2"/>
    </row>
    <row r="478" ht="12.0" customHeight="1">
      <c r="N478" s="2"/>
    </row>
    <row r="479" ht="12.0" customHeight="1">
      <c r="N479" s="2"/>
    </row>
    <row r="480" ht="12.0" customHeight="1">
      <c r="N480" s="2"/>
    </row>
    <row r="481" ht="12.0" customHeight="1">
      <c r="N481" s="2"/>
    </row>
    <row r="482" ht="12.0" customHeight="1">
      <c r="N482" s="2"/>
    </row>
    <row r="483" ht="12.0" customHeight="1">
      <c r="N483" s="2"/>
    </row>
    <row r="484" ht="12.0" customHeight="1">
      <c r="N484" s="2"/>
    </row>
    <row r="485" ht="12.0" customHeight="1">
      <c r="N485" s="2"/>
    </row>
    <row r="486" ht="12.0" customHeight="1">
      <c r="N486" s="2"/>
    </row>
    <row r="487" ht="12.0" customHeight="1">
      <c r="N487" s="2"/>
    </row>
    <row r="488" ht="12.0" customHeight="1">
      <c r="N488" s="2"/>
    </row>
    <row r="489" ht="12.0" customHeight="1">
      <c r="N489" s="2"/>
    </row>
    <row r="490" ht="12.0" customHeight="1">
      <c r="N490" s="2"/>
    </row>
    <row r="491" ht="12.0" customHeight="1">
      <c r="N491" s="2"/>
    </row>
    <row r="492" ht="12.0" customHeight="1">
      <c r="N492" s="2"/>
    </row>
    <row r="493" ht="12.0" customHeight="1">
      <c r="N493" s="2"/>
    </row>
    <row r="494" ht="12.0" customHeight="1">
      <c r="N494" s="2"/>
    </row>
    <row r="495" ht="12.0" customHeight="1">
      <c r="N495" s="2"/>
    </row>
    <row r="496" ht="12.0" customHeight="1">
      <c r="N496" s="2"/>
    </row>
    <row r="497" ht="12.0" customHeight="1">
      <c r="N497" s="2"/>
    </row>
    <row r="498" ht="12.0" customHeight="1">
      <c r="N498" s="2"/>
    </row>
    <row r="499" ht="12.0" customHeight="1">
      <c r="N499" s="2"/>
    </row>
    <row r="500" ht="12.0" customHeight="1">
      <c r="N500" s="2"/>
    </row>
    <row r="501" ht="12.0" customHeight="1">
      <c r="N501" s="2"/>
    </row>
    <row r="502" ht="12.0" customHeight="1">
      <c r="N502" s="2"/>
    </row>
    <row r="503" ht="12.0" customHeight="1">
      <c r="N503" s="2"/>
    </row>
    <row r="504" ht="12.0" customHeight="1">
      <c r="N504" s="2"/>
    </row>
    <row r="505" ht="12.0" customHeight="1">
      <c r="N505" s="2"/>
    </row>
    <row r="506" ht="12.0" customHeight="1">
      <c r="N506" s="2"/>
    </row>
    <row r="507" ht="12.0" customHeight="1">
      <c r="N507" s="2"/>
    </row>
    <row r="508" ht="12.0" customHeight="1">
      <c r="N508" s="2"/>
    </row>
    <row r="509" ht="12.0" customHeight="1">
      <c r="N509" s="2"/>
    </row>
    <row r="510" ht="12.0" customHeight="1">
      <c r="N510" s="2"/>
    </row>
    <row r="511" ht="12.0" customHeight="1">
      <c r="N511" s="2"/>
    </row>
    <row r="512" ht="12.0" customHeight="1">
      <c r="N512" s="2"/>
    </row>
    <row r="513" ht="12.0" customHeight="1">
      <c r="N513" s="2"/>
    </row>
    <row r="514" ht="12.0" customHeight="1">
      <c r="N514" s="2"/>
    </row>
    <row r="515" ht="12.0" customHeight="1">
      <c r="N515" s="2"/>
    </row>
    <row r="516" ht="12.0" customHeight="1">
      <c r="N516" s="2"/>
    </row>
    <row r="517" ht="12.0" customHeight="1">
      <c r="N517" s="2"/>
    </row>
    <row r="518" ht="12.0" customHeight="1">
      <c r="N518" s="2"/>
    </row>
    <row r="519" ht="12.0" customHeight="1">
      <c r="N519" s="2"/>
    </row>
    <row r="520" ht="12.0" customHeight="1">
      <c r="N520" s="2"/>
    </row>
    <row r="521" ht="12.0" customHeight="1">
      <c r="N521" s="2"/>
    </row>
    <row r="522" ht="12.0" customHeight="1">
      <c r="N522" s="2"/>
    </row>
    <row r="523" ht="12.0" customHeight="1">
      <c r="N523" s="2"/>
    </row>
    <row r="524" ht="12.0" customHeight="1">
      <c r="N524" s="2"/>
    </row>
    <row r="525" ht="12.0" customHeight="1">
      <c r="N525" s="2"/>
    </row>
    <row r="526" ht="12.0" customHeight="1">
      <c r="N526" s="2"/>
    </row>
    <row r="527" ht="12.0" customHeight="1">
      <c r="N527" s="2"/>
    </row>
    <row r="528" ht="12.0" customHeight="1">
      <c r="N528" s="2"/>
    </row>
    <row r="529" ht="12.0" customHeight="1">
      <c r="N529" s="2"/>
    </row>
    <row r="530" ht="12.0" customHeight="1">
      <c r="N530" s="2"/>
    </row>
    <row r="531" ht="12.0" customHeight="1">
      <c r="N531" s="2"/>
    </row>
    <row r="532" ht="12.0" customHeight="1">
      <c r="N532" s="2"/>
    </row>
    <row r="533" ht="12.0" customHeight="1">
      <c r="N533" s="2"/>
    </row>
    <row r="534" ht="12.0" customHeight="1">
      <c r="N534" s="2"/>
    </row>
    <row r="535" ht="12.0" customHeight="1">
      <c r="N535" s="2"/>
    </row>
    <row r="536" ht="12.0" customHeight="1">
      <c r="N536" s="2"/>
    </row>
    <row r="537" ht="12.0" customHeight="1">
      <c r="N537" s="2"/>
    </row>
    <row r="538" ht="12.0" customHeight="1">
      <c r="N538" s="2"/>
    </row>
    <row r="539" ht="12.0" customHeight="1">
      <c r="N539" s="2"/>
    </row>
    <row r="540" ht="12.0" customHeight="1">
      <c r="N540" s="2"/>
    </row>
    <row r="541" ht="12.0" customHeight="1">
      <c r="N541" s="2"/>
    </row>
    <row r="542" ht="12.0" customHeight="1">
      <c r="N542" s="2"/>
    </row>
    <row r="543" ht="12.0" customHeight="1">
      <c r="N543" s="2"/>
    </row>
    <row r="544" ht="12.0" customHeight="1">
      <c r="N544" s="2"/>
    </row>
    <row r="545" ht="12.0" customHeight="1">
      <c r="N545" s="2"/>
    </row>
    <row r="546" ht="12.0" customHeight="1">
      <c r="N546" s="2"/>
    </row>
    <row r="547" ht="12.0" customHeight="1">
      <c r="N547" s="2"/>
    </row>
    <row r="548" ht="12.0" customHeight="1">
      <c r="N548" s="2"/>
    </row>
    <row r="549" ht="12.0" customHeight="1">
      <c r="N549" s="2"/>
    </row>
    <row r="550" ht="12.0" customHeight="1">
      <c r="N550" s="2"/>
    </row>
    <row r="551" ht="12.0" customHeight="1">
      <c r="N551" s="2"/>
    </row>
    <row r="552" ht="12.0" customHeight="1">
      <c r="N552" s="2"/>
    </row>
    <row r="553" ht="12.0" customHeight="1">
      <c r="N553" s="2"/>
    </row>
    <row r="554" ht="12.0" customHeight="1">
      <c r="N554" s="2"/>
    </row>
    <row r="555" ht="12.0" customHeight="1">
      <c r="N555" s="2"/>
    </row>
    <row r="556" ht="12.0" customHeight="1">
      <c r="N556" s="2"/>
    </row>
    <row r="557" ht="12.0" customHeight="1">
      <c r="N557" s="2"/>
    </row>
    <row r="558" ht="12.0" customHeight="1">
      <c r="N558" s="2"/>
    </row>
    <row r="559" ht="12.0" customHeight="1">
      <c r="N559" s="2"/>
    </row>
    <row r="560" ht="12.0" customHeight="1">
      <c r="N560" s="2"/>
    </row>
    <row r="561" ht="12.0" customHeight="1">
      <c r="N561" s="2"/>
    </row>
    <row r="562" ht="12.0" customHeight="1">
      <c r="N562" s="2"/>
    </row>
    <row r="563" ht="12.0" customHeight="1">
      <c r="N563" s="2"/>
    </row>
    <row r="564" ht="12.0" customHeight="1">
      <c r="N564" s="2"/>
    </row>
    <row r="565" ht="12.0" customHeight="1">
      <c r="N565" s="2"/>
    </row>
    <row r="566" ht="12.0" customHeight="1">
      <c r="N566" s="2"/>
    </row>
    <row r="567" ht="12.0" customHeight="1">
      <c r="N567" s="2"/>
    </row>
    <row r="568" ht="12.0" customHeight="1">
      <c r="N568" s="2"/>
    </row>
    <row r="569" ht="12.0" customHeight="1">
      <c r="N569" s="2"/>
    </row>
    <row r="570" ht="12.0" customHeight="1">
      <c r="N570" s="2"/>
    </row>
    <row r="571" ht="12.0" customHeight="1">
      <c r="N571" s="2"/>
    </row>
    <row r="572" ht="12.0" customHeight="1">
      <c r="N572" s="2"/>
    </row>
    <row r="573" ht="12.0" customHeight="1">
      <c r="N573" s="2"/>
    </row>
    <row r="574" ht="12.0" customHeight="1">
      <c r="N574" s="2"/>
    </row>
    <row r="575" ht="12.0" customHeight="1">
      <c r="N575" s="2"/>
    </row>
    <row r="576" ht="12.0" customHeight="1">
      <c r="N576" s="2"/>
    </row>
    <row r="577" ht="12.0" customHeight="1">
      <c r="N577" s="2"/>
    </row>
    <row r="578" ht="12.0" customHeight="1">
      <c r="N578" s="2"/>
    </row>
    <row r="579" ht="12.0" customHeight="1">
      <c r="N579" s="2"/>
    </row>
    <row r="580" ht="12.0" customHeight="1">
      <c r="N580" s="2"/>
    </row>
    <row r="581" ht="12.0" customHeight="1">
      <c r="N581" s="2"/>
    </row>
    <row r="582" ht="12.0" customHeight="1">
      <c r="N582" s="2"/>
    </row>
    <row r="583" ht="12.0" customHeight="1">
      <c r="N583" s="2"/>
    </row>
    <row r="584" ht="12.0" customHeight="1">
      <c r="N584" s="2"/>
    </row>
    <row r="585" ht="12.0" customHeight="1">
      <c r="N585" s="2"/>
    </row>
    <row r="586" ht="12.0" customHeight="1">
      <c r="N586" s="2"/>
    </row>
    <row r="587" ht="12.0" customHeight="1">
      <c r="N587" s="2"/>
    </row>
    <row r="588" ht="12.0" customHeight="1">
      <c r="N588" s="2"/>
    </row>
    <row r="589" ht="12.0" customHeight="1">
      <c r="N589" s="2"/>
    </row>
    <row r="590" ht="12.0" customHeight="1">
      <c r="N590" s="2"/>
    </row>
    <row r="591" ht="12.0" customHeight="1">
      <c r="N591" s="2"/>
    </row>
    <row r="592" ht="12.0" customHeight="1">
      <c r="N592" s="2"/>
    </row>
    <row r="593" ht="12.0" customHeight="1">
      <c r="N593" s="2"/>
    </row>
    <row r="594" ht="12.0" customHeight="1">
      <c r="N594" s="2"/>
    </row>
    <row r="595" ht="12.0" customHeight="1">
      <c r="N595" s="2"/>
    </row>
    <row r="596" ht="12.0" customHeight="1">
      <c r="N596" s="2"/>
    </row>
    <row r="597" ht="12.0" customHeight="1">
      <c r="N597" s="2"/>
    </row>
    <row r="598" ht="12.0" customHeight="1">
      <c r="N598" s="2"/>
    </row>
    <row r="599" ht="12.0" customHeight="1">
      <c r="N599" s="2"/>
    </row>
    <row r="600" ht="12.0" customHeight="1">
      <c r="N600" s="2"/>
    </row>
    <row r="601" ht="12.0" customHeight="1">
      <c r="N601" s="2"/>
    </row>
    <row r="602" ht="12.0" customHeight="1">
      <c r="N602" s="2"/>
    </row>
    <row r="603" ht="12.0" customHeight="1">
      <c r="N603" s="2"/>
    </row>
    <row r="604" ht="12.0" customHeight="1">
      <c r="N604" s="2"/>
    </row>
    <row r="605" ht="12.0" customHeight="1">
      <c r="N605" s="2"/>
    </row>
    <row r="606" ht="12.0" customHeight="1">
      <c r="N606" s="2"/>
    </row>
    <row r="607" ht="12.0" customHeight="1">
      <c r="N607" s="2"/>
    </row>
    <row r="608" ht="12.0" customHeight="1">
      <c r="N608" s="2"/>
    </row>
    <row r="609" ht="12.0" customHeight="1">
      <c r="N609" s="2"/>
    </row>
    <row r="610" ht="12.0" customHeight="1">
      <c r="N610" s="2"/>
    </row>
    <row r="611" ht="12.0" customHeight="1">
      <c r="N611" s="2"/>
    </row>
    <row r="612" ht="12.0" customHeight="1">
      <c r="N612" s="2"/>
    </row>
    <row r="613" ht="12.0" customHeight="1">
      <c r="N613" s="2"/>
    </row>
    <row r="614" ht="12.0" customHeight="1">
      <c r="N614" s="2"/>
    </row>
    <row r="615" ht="12.0" customHeight="1">
      <c r="N615" s="2"/>
    </row>
    <row r="616" ht="12.0" customHeight="1">
      <c r="N616" s="2"/>
    </row>
    <row r="617" ht="12.0" customHeight="1">
      <c r="N617" s="2"/>
    </row>
    <row r="618" ht="12.0" customHeight="1">
      <c r="N618" s="2"/>
    </row>
    <row r="619" ht="12.0" customHeight="1">
      <c r="N619" s="2"/>
    </row>
    <row r="620" ht="12.0" customHeight="1">
      <c r="N620" s="2"/>
    </row>
    <row r="621" ht="12.0" customHeight="1">
      <c r="N621" s="2"/>
    </row>
    <row r="622" ht="12.0" customHeight="1">
      <c r="N622" s="2"/>
    </row>
    <row r="623" ht="12.0" customHeight="1">
      <c r="N623" s="2"/>
    </row>
    <row r="624" ht="12.0" customHeight="1">
      <c r="N624" s="2"/>
    </row>
    <row r="625" ht="12.0" customHeight="1">
      <c r="N625" s="2"/>
    </row>
    <row r="626" ht="12.0" customHeight="1">
      <c r="N626" s="2"/>
    </row>
    <row r="627" ht="12.0" customHeight="1">
      <c r="N627" s="2"/>
    </row>
    <row r="628" ht="12.0" customHeight="1">
      <c r="N628" s="2"/>
    </row>
    <row r="629" ht="12.0" customHeight="1">
      <c r="N629" s="2"/>
    </row>
    <row r="630" ht="12.0" customHeight="1">
      <c r="N630" s="2"/>
    </row>
    <row r="631" ht="12.0" customHeight="1">
      <c r="N631" s="2"/>
    </row>
    <row r="632" ht="12.0" customHeight="1">
      <c r="N632" s="2"/>
    </row>
    <row r="633" ht="12.0" customHeight="1">
      <c r="N633" s="2"/>
    </row>
    <row r="634" ht="12.0" customHeight="1">
      <c r="N634" s="2"/>
    </row>
    <row r="635" ht="12.0" customHeight="1">
      <c r="N635" s="2"/>
    </row>
    <row r="636" ht="12.0" customHeight="1">
      <c r="N636" s="2"/>
    </row>
    <row r="637" ht="12.0" customHeight="1">
      <c r="N637" s="2"/>
    </row>
    <row r="638" ht="12.0" customHeight="1">
      <c r="N638" s="2"/>
    </row>
    <row r="639" ht="12.0" customHeight="1">
      <c r="N639" s="2"/>
    </row>
    <row r="640" ht="12.0" customHeight="1">
      <c r="N640" s="2"/>
    </row>
    <row r="641" ht="12.0" customHeight="1">
      <c r="N641" s="2"/>
    </row>
    <row r="642" ht="12.0" customHeight="1">
      <c r="N642" s="2"/>
    </row>
    <row r="643" ht="12.0" customHeight="1">
      <c r="N643" s="2"/>
    </row>
    <row r="644" ht="12.0" customHeight="1">
      <c r="N644" s="2"/>
    </row>
    <row r="645" ht="12.0" customHeight="1">
      <c r="N645" s="2"/>
    </row>
    <row r="646" ht="12.0" customHeight="1">
      <c r="N646" s="2"/>
    </row>
    <row r="647" ht="12.0" customHeight="1">
      <c r="N647" s="2"/>
    </row>
    <row r="648" ht="12.0" customHeight="1">
      <c r="N648" s="2"/>
    </row>
    <row r="649" ht="12.0" customHeight="1">
      <c r="N649" s="2"/>
    </row>
    <row r="650" ht="12.0" customHeight="1">
      <c r="N650" s="2"/>
    </row>
    <row r="651" ht="12.0" customHeight="1">
      <c r="N651" s="2"/>
    </row>
    <row r="652" ht="12.0" customHeight="1">
      <c r="N652" s="2"/>
    </row>
    <row r="653" ht="12.0" customHeight="1">
      <c r="N653" s="2"/>
    </row>
    <row r="654" ht="12.0" customHeight="1">
      <c r="N654" s="2"/>
    </row>
    <row r="655" ht="12.0" customHeight="1">
      <c r="N655" s="2"/>
    </row>
    <row r="656" ht="12.0" customHeight="1">
      <c r="N656" s="2"/>
    </row>
    <row r="657" ht="12.0" customHeight="1">
      <c r="N657" s="2"/>
    </row>
    <row r="658" ht="12.0" customHeight="1">
      <c r="N658" s="2"/>
    </row>
    <row r="659" ht="12.0" customHeight="1">
      <c r="N659" s="2"/>
    </row>
    <row r="660" ht="12.0" customHeight="1">
      <c r="N660" s="2"/>
    </row>
    <row r="661" ht="12.0" customHeight="1">
      <c r="N661" s="2"/>
    </row>
    <row r="662" ht="12.0" customHeight="1">
      <c r="N662" s="2"/>
    </row>
    <row r="663" ht="12.0" customHeight="1">
      <c r="N663" s="2"/>
    </row>
    <row r="664" ht="12.0" customHeight="1">
      <c r="N664" s="2"/>
    </row>
    <row r="665" ht="12.0" customHeight="1">
      <c r="N665" s="2"/>
    </row>
    <row r="666" ht="12.0" customHeight="1">
      <c r="N666" s="2"/>
    </row>
    <row r="667" ht="12.0" customHeight="1">
      <c r="N667" s="2"/>
    </row>
    <row r="668" ht="12.0" customHeight="1">
      <c r="N668" s="2"/>
    </row>
    <row r="669" ht="12.0" customHeight="1">
      <c r="N669" s="2"/>
    </row>
    <row r="670" ht="12.0" customHeight="1">
      <c r="N670" s="2"/>
    </row>
    <row r="671" ht="12.0" customHeight="1">
      <c r="N671" s="2"/>
    </row>
    <row r="672" ht="12.0" customHeight="1">
      <c r="N672" s="2"/>
    </row>
    <row r="673" ht="12.0" customHeight="1">
      <c r="N673" s="2"/>
    </row>
    <row r="674" ht="12.0" customHeight="1">
      <c r="N674" s="2"/>
    </row>
    <row r="675" ht="12.0" customHeight="1">
      <c r="N675" s="2"/>
    </row>
    <row r="676" ht="12.0" customHeight="1">
      <c r="N676" s="2"/>
    </row>
    <row r="677" ht="12.0" customHeight="1">
      <c r="N677" s="2"/>
    </row>
    <row r="678" ht="12.0" customHeight="1">
      <c r="N678" s="2"/>
    </row>
    <row r="679" ht="12.0" customHeight="1">
      <c r="N679" s="2"/>
    </row>
    <row r="680" ht="12.0" customHeight="1">
      <c r="N680" s="2"/>
    </row>
    <row r="681" ht="12.0" customHeight="1">
      <c r="N681" s="2"/>
    </row>
    <row r="682" ht="12.0" customHeight="1">
      <c r="N682" s="2"/>
    </row>
    <row r="683" ht="12.0" customHeight="1">
      <c r="N683" s="2"/>
    </row>
    <row r="684" ht="12.0" customHeight="1">
      <c r="N684" s="2"/>
    </row>
    <row r="685" ht="12.0" customHeight="1">
      <c r="N685" s="2"/>
    </row>
    <row r="686" ht="12.0" customHeight="1">
      <c r="N686" s="2"/>
    </row>
    <row r="687" ht="12.0" customHeight="1">
      <c r="N687" s="2"/>
    </row>
    <row r="688" ht="12.0" customHeight="1">
      <c r="N688" s="2"/>
    </row>
    <row r="689" ht="12.0" customHeight="1">
      <c r="N689" s="2"/>
    </row>
    <row r="690" ht="12.0" customHeight="1">
      <c r="N690" s="2"/>
    </row>
    <row r="691" ht="12.0" customHeight="1">
      <c r="N691" s="2"/>
    </row>
    <row r="692" ht="12.0" customHeight="1">
      <c r="N692" s="2"/>
    </row>
    <row r="693" ht="12.0" customHeight="1">
      <c r="N693" s="2"/>
    </row>
    <row r="694" ht="12.0" customHeight="1">
      <c r="N694" s="2"/>
    </row>
    <row r="695" ht="12.0" customHeight="1">
      <c r="N695" s="2"/>
    </row>
    <row r="696" ht="12.0" customHeight="1">
      <c r="N696" s="2"/>
    </row>
    <row r="697" ht="12.0" customHeight="1">
      <c r="N697" s="2"/>
    </row>
    <row r="698" ht="12.0" customHeight="1">
      <c r="N698" s="2"/>
    </row>
    <row r="699" ht="12.0" customHeight="1">
      <c r="N699" s="2"/>
    </row>
    <row r="700" ht="12.0" customHeight="1">
      <c r="N700" s="2"/>
    </row>
    <row r="701" ht="12.0" customHeight="1">
      <c r="N701" s="2"/>
    </row>
    <row r="702" ht="12.0" customHeight="1">
      <c r="N702" s="2"/>
    </row>
    <row r="703" ht="12.0" customHeight="1">
      <c r="N703" s="2"/>
    </row>
    <row r="704" ht="12.0" customHeight="1">
      <c r="N704" s="2"/>
    </row>
    <row r="705" ht="12.0" customHeight="1">
      <c r="N705" s="2"/>
    </row>
    <row r="706" ht="12.0" customHeight="1">
      <c r="N706" s="2"/>
    </row>
    <row r="707" ht="12.0" customHeight="1">
      <c r="N707" s="2"/>
    </row>
    <row r="708" ht="12.0" customHeight="1">
      <c r="N708" s="2"/>
    </row>
    <row r="709" ht="12.0" customHeight="1">
      <c r="N709" s="2"/>
    </row>
    <row r="710" ht="12.0" customHeight="1">
      <c r="N710" s="2"/>
    </row>
    <row r="711" ht="12.0" customHeight="1">
      <c r="N711" s="2"/>
    </row>
    <row r="712" ht="12.0" customHeight="1">
      <c r="N712" s="2"/>
    </row>
    <row r="713" ht="12.0" customHeight="1">
      <c r="N713" s="2"/>
    </row>
    <row r="714" ht="12.0" customHeight="1">
      <c r="N714" s="2"/>
    </row>
    <row r="715" ht="12.0" customHeight="1">
      <c r="N715" s="2"/>
    </row>
    <row r="716" ht="12.0" customHeight="1">
      <c r="N716" s="2"/>
    </row>
    <row r="717" ht="12.0" customHeight="1">
      <c r="N717" s="2"/>
    </row>
    <row r="718" ht="12.0" customHeight="1">
      <c r="N718" s="2"/>
    </row>
    <row r="719" ht="12.0" customHeight="1">
      <c r="N719" s="2"/>
    </row>
    <row r="720" ht="12.0" customHeight="1">
      <c r="N720" s="2"/>
    </row>
    <row r="721" ht="12.0" customHeight="1">
      <c r="N721" s="2"/>
    </row>
    <row r="722" ht="12.0" customHeight="1">
      <c r="N722" s="2"/>
    </row>
    <row r="723" ht="12.0" customHeight="1">
      <c r="N723" s="2"/>
    </row>
    <row r="724" ht="12.0" customHeight="1">
      <c r="N724" s="2"/>
    </row>
    <row r="725" ht="12.0" customHeight="1">
      <c r="N725" s="2"/>
    </row>
    <row r="726" ht="12.0" customHeight="1">
      <c r="N726" s="2"/>
    </row>
    <row r="727" ht="12.0" customHeight="1">
      <c r="N727" s="2"/>
    </row>
    <row r="728" ht="12.0" customHeight="1">
      <c r="N728" s="2"/>
    </row>
    <row r="729" ht="12.0" customHeight="1">
      <c r="N729" s="2"/>
    </row>
    <row r="730" ht="12.0" customHeight="1">
      <c r="N730" s="2"/>
    </row>
    <row r="731" ht="12.0" customHeight="1">
      <c r="N731" s="2"/>
    </row>
    <row r="732" ht="12.0" customHeight="1">
      <c r="N732" s="2"/>
    </row>
    <row r="733" ht="12.0" customHeight="1">
      <c r="N733" s="2"/>
    </row>
    <row r="734" ht="12.0" customHeight="1">
      <c r="N734" s="2"/>
    </row>
    <row r="735" ht="12.0" customHeight="1">
      <c r="N735" s="2"/>
    </row>
    <row r="736" ht="12.0" customHeight="1">
      <c r="N736" s="2"/>
    </row>
    <row r="737" ht="12.0" customHeight="1">
      <c r="N737" s="2"/>
    </row>
    <row r="738" ht="12.0" customHeight="1">
      <c r="N738" s="2"/>
    </row>
    <row r="739" ht="12.0" customHeight="1">
      <c r="N739" s="2"/>
    </row>
    <row r="740" ht="12.0" customHeight="1">
      <c r="N740" s="2"/>
    </row>
    <row r="741" ht="12.0" customHeight="1">
      <c r="N741" s="2"/>
    </row>
    <row r="742" ht="12.0" customHeight="1">
      <c r="N742" s="2"/>
    </row>
    <row r="743" ht="12.0" customHeight="1">
      <c r="N743" s="2"/>
    </row>
    <row r="744" ht="12.0" customHeight="1">
      <c r="N744" s="2"/>
    </row>
    <row r="745" ht="12.0" customHeight="1">
      <c r="N745" s="2"/>
    </row>
    <row r="746" ht="12.0" customHeight="1">
      <c r="N746" s="2"/>
    </row>
    <row r="747" ht="12.0" customHeight="1">
      <c r="N747" s="2"/>
    </row>
    <row r="748" ht="12.0" customHeight="1">
      <c r="N748" s="2"/>
    </row>
    <row r="749" ht="12.0" customHeight="1">
      <c r="N749" s="2"/>
    </row>
    <row r="750" ht="12.0" customHeight="1">
      <c r="N750" s="2"/>
    </row>
    <row r="751" ht="12.0" customHeight="1">
      <c r="N751" s="2"/>
    </row>
    <row r="752" ht="12.0" customHeight="1">
      <c r="N752" s="2"/>
    </row>
    <row r="753" ht="12.0" customHeight="1">
      <c r="N753" s="2"/>
    </row>
    <row r="754" ht="12.0" customHeight="1">
      <c r="N754" s="2"/>
    </row>
    <row r="755" ht="12.0" customHeight="1">
      <c r="N755" s="2"/>
    </row>
    <row r="756" ht="12.0" customHeight="1">
      <c r="N756" s="2"/>
    </row>
    <row r="757" ht="12.0" customHeight="1">
      <c r="N757" s="2"/>
    </row>
    <row r="758" ht="12.0" customHeight="1">
      <c r="N758" s="2"/>
    </row>
    <row r="759" ht="12.0" customHeight="1">
      <c r="N759" s="2"/>
    </row>
    <row r="760" ht="12.0" customHeight="1">
      <c r="N760" s="2"/>
    </row>
    <row r="761" ht="12.0" customHeight="1">
      <c r="N761" s="2"/>
    </row>
    <row r="762" ht="12.0" customHeight="1">
      <c r="N762" s="2"/>
    </row>
    <row r="763" ht="12.0" customHeight="1">
      <c r="N763" s="2"/>
    </row>
    <row r="764" ht="12.0" customHeight="1">
      <c r="N764" s="2"/>
    </row>
    <row r="765" ht="12.0" customHeight="1">
      <c r="N765" s="2"/>
    </row>
    <row r="766" ht="12.0" customHeight="1">
      <c r="N766" s="2"/>
    </row>
    <row r="767" ht="12.0" customHeight="1">
      <c r="N767" s="2"/>
    </row>
    <row r="768" ht="12.0" customHeight="1">
      <c r="N768" s="2"/>
    </row>
    <row r="769" ht="12.0" customHeight="1">
      <c r="N769" s="2"/>
    </row>
    <row r="770" ht="12.0" customHeight="1">
      <c r="N770" s="2"/>
    </row>
    <row r="771" ht="12.0" customHeight="1">
      <c r="N771" s="2"/>
    </row>
    <row r="772" ht="12.0" customHeight="1">
      <c r="N772" s="2"/>
    </row>
    <row r="773" ht="12.0" customHeight="1">
      <c r="N773" s="2"/>
    </row>
    <row r="774" ht="12.0" customHeight="1">
      <c r="N774" s="2"/>
    </row>
    <row r="775" ht="12.0" customHeight="1">
      <c r="N775" s="2"/>
    </row>
    <row r="776" ht="12.0" customHeight="1">
      <c r="N776" s="2"/>
    </row>
    <row r="777" ht="12.0" customHeight="1">
      <c r="N777" s="2"/>
    </row>
    <row r="778" ht="12.0" customHeight="1">
      <c r="N778" s="2"/>
    </row>
    <row r="779" ht="12.0" customHeight="1">
      <c r="N779" s="2"/>
    </row>
    <row r="780" ht="12.0" customHeight="1">
      <c r="N780" s="2"/>
    </row>
    <row r="781" ht="12.0" customHeight="1">
      <c r="N781" s="2"/>
    </row>
    <row r="782" ht="12.0" customHeight="1">
      <c r="N782" s="2"/>
    </row>
    <row r="783" ht="12.0" customHeight="1">
      <c r="N783" s="2"/>
    </row>
    <row r="784" ht="12.0" customHeight="1">
      <c r="N784" s="2"/>
    </row>
    <row r="785" ht="12.0" customHeight="1">
      <c r="N785" s="2"/>
    </row>
    <row r="786" ht="12.0" customHeight="1">
      <c r="N786" s="2"/>
    </row>
    <row r="787" ht="12.0" customHeight="1">
      <c r="N787" s="2"/>
    </row>
    <row r="788" ht="12.0" customHeight="1">
      <c r="N788" s="2"/>
    </row>
    <row r="789" ht="12.0" customHeight="1">
      <c r="N789" s="2"/>
    </row>
    <row r="790" ht="12.0" customHeight="1">
      <c r="N790" s="2"/>
    </row>
    <row r="791" ht="12.0" customHeight="1">
      <c r="N791" s="2"/>
    </row>
    <row r="792" ht="12.0" customHeight="1">
      <c r="N792" s="2"/>
    </row>
    <row r="793" ht="12.0" customHeight="1">
      <c r="N793" s="2"/>
    </row>
    <row r="794" ht="12.0" customHeight="1">
      <c r="N794" s="2"/>
    </row>
    <row r="795" ht="12.0" customHeight="1">
      <c r="N795" s="2"/>
    </row>
    <row r="796" ht="12.0" customHeight="1">
      <c r="N796" s="2"/>
    </row>
    <row r="797" ht="12.0" customHeight="1">
      <c r="N797" s="2"/>
    </row>
    <row r="798" ht="12.0" customHeight="1">
      <c r="N798" s="2"/>
    </row>
    <row r="799" ht="12.0" customHeight="1">
      <c r="N799" s="2"/>
    </row>
    <row r="800" ht="12.0" customHeight="1">
      <c r="N800" s="2"/>
    </row>
    <row r="801" ht="12.0" customHeight="1">
      <c r="N801" s="2"/>
    </row>
    <row r="802" ht="12.0" customHeight="1">
      <c r="N802" s="2"/>
    </row>
    <row r="803" ht="12.0" customHeight="1">
      <c r="N803" s="2"/>
    </row>
    <row r="804" ht="12.0" customHeight="1">
      <c r="N804" s="2"/>
    </row>
    <row r="805" ht="12.0" customHeight="1">
      <c r="N805" s="2"/>
    </row>
    <row r="806" ht="12.0" customHeight="1">
      <c r="N806" s="2"/>
    </row>
    <row r="807" ht="12.0" customHeight="1">
      <c r="N807" s="2"/>
    </row>
    <row r="808" ht="12.0" customHeight="1">
      <c r="N808" s="2"/>
    </row>
    <row r="809" ht="12.0" customHeight="1">
      <c r="N809" s="2"/>
    </row>
    <row r="810" ht="12.0" customHeight="1">
      <c r="N810" s="2"/>
    </row>
    <row r="811" ht="12.0" customHeight="1">
      <c r="N811" s="2"/>
    </row>
    <row r="812" ht="12.0" customHeight="1">
      <c r="N812" s="2"/>
    </row>
    <row r="813" ht="12.0" customHeight="1">
      <c r="N813" s="2"/>
    </row>
    <row r="814" ht="12.0" customHeight="1">
      <c r="N814" s="2"/>
    </row>
    <row r="815" ht="12.0" customHeight="1">
      <c r="N815" s="2"/>
    </row>
    <row r="816" ht="12.0" customHeight="1">
      <c r="N816" s="2"/>
    </row>
    <row r="817" ht="12.0" customHeight="1">
      <c r="N817" s="2"/>
    </row>
    <row r="818" ht="12.0" customHeight="1">
      <c r="N818" s="2"/>
    </row>
    <row r="819" ht="12.0" customHeight="1">
      <c r="N819" s="2"/>
    </row>
    <row r="820" ht="12.0" customHeight="1">
      <c r="N820" s="2"/>
    </row>
    <row r="821" ht="12.0" customHeight="1">
      <c r="N821" s="2"/>
    </row>
    <row r="822" ht="12.0" customHeight="1">
      <c r="N822" s="2"/>
    </row>
    <row r="823" ht="12.0" customHeight="1">
      <c r="N823" s="2"/>
    </row>
    <row r="824" ht="12.0" customHeight="1">
      <c r="N824" s="2"/>
    </row>
    <row r="825" ht="12.0" customHeight="1">
      <c r="N825" s="2"/>
    </row>
    <row r="826" ht="12.0" customHeight="1">
      <c r="N826" s="2"/>
    </row>
    <row r="827" ht="12.0" customHeight="1">
      <c r="N827" s="2"/>
    </row>
    <row r="828" ht="12.0" customHeight="1">
      <c r="N828" s="2"/>
    </row>
    <row r="829" ht="12.0" customHeight="1">
      <c r="N829" s="2"/>
    </row>
    <row r="830" ht="12.0" customHeight="1">
      <c r="N830" s="2"/>
    </row>
    <row r="831" ht="12.0" customHeight="1">
      <c r="N831" s="2"/>
    </row>
    <row r="832" ht="12.0" customHeight="1">
      <c r="N832" s="2"/>
    </row>
    <row r="833" ht="12.0" customHeight="1">
      <c r="N833" s="2"/>
    </row>
    <row r="834" ht="12.0" customHeight="1">
      <c r="N834" s="2"/>
    </row>
    <row r="835" ht="12.0" customHeight="1">
      <c r="N835" s="2"/>
    </row>
    <row r="836" ht="12.0" customHeight="1">
      <c r="N836" s="2"/>
    </row>
    <row r="837" ht="12.0" customHeight="1">
      <c r="N837" s="2"/>
    </row>
    <row r="838" ht="12.0" customHeight="1">
      <c r="N838" s="2"/>
    </row>
    <row r="839" ht="12.0" customHeight="1">
      <c r="N839" s="2"/>
    </row>
    <row r="840" ht="12.0" customHeight="1">
      <c r="N840" s="2"/>
    </row>
    <row r="841" ht="12.0" customHeight="1">
      <c r="N841" s="2"/>
    </row>
    <row r="842" ht="12.0" customHeight="1">
      <c r="N842" s="2"/>
    </row>
    <row r="843" ht="12.0" customHeight="1">
      <c r="N843" s="2"/>
    </row>
    <row r="844" ht="12.0" customHeight="1">
      <c r="N844" s="2"/>
    </row>
    <row r="845" ht="12.0" customHeight="1">
      <c r="N845" s="2"/>
    </row>
    <row r="846" ht="12.0" customHeight="1">
      <c r="N846" s="2"/>
    </row>
    <row r="847" ht="12.0" customHeight="1">
      <c r="N847" s="2"/>
    </row>
    <row r="848" ht="12.0" customHeight="1">
      <c r="N848" s="2"/>
    </row>
    <row r="849" ht="12.0" customHeight="1">
      <c r="N849" s="2"/>
    </row>
    <row r="850" ht="12.0" customHeight="1">
      <c r="N850" s="2"/>
    </row>
    <row r="851" ht="12.0" customHeight="1">
      <c r="N851" s="2"/>
    </row>
    <row r="852" ht="12.0" customHeight="1">
      <c r="N852" s="2"/>
    </row>
    <row r="853" ht="12.0" customHeight="1">
      <c r="N853" s="2"/>
    </row>
    <row r="854" ht="12.0" customHeight="1">
      <c r="N854" s="2"/>
    </row>
    <row r="855" ht="12.0" customHeight="1">
      <c r="N855" s="2"/>
    </row>
    <row r="856" ht="12.0" customHeight="1">
      <c r="N856" s="2"/>
    </row>
    <row r="857" ht="12.0" customHeight="1">
      <c r="N857" s="2"/>
    </row>
    <row r="858" ht="12.0" customHeight="1">
      <c r="N858" s="2"/>
    </row>
    <row r="859" ht="12.0" customHeight="1">
      <c r="N859" s="2"/>
    </row>
    <row r="860" ht="12.0" customHeight="1">
      <c r="N860" s="2"/>
    </row>
    <row r="861" ht="12.0" customHeight="1">
      <c r="N861" s="2"/>
    </row>
    <row r="862" ht="12.0" customHeight="1">
      <c r="N862" s="2"/>
    </row>
    <row r="863" ht="12.0" customHeight="1">
      <c r="N863" s="2"/>
    </row>
    <row r="864" ht="12.0" customHeight="1">
      <c r="N864" s="2"/>
    </row>
    <row r="865" ht="12.0" customHeight="1">
      <c r="N865" s="2"/>
    </row>
    <row r="866" ht="12.0" customHeight="1">
      <c r="N866" s="2"/>
    </row>
    <row r="867" ht="12.0" customHeight="1">
      <c r="N867" s="2"/>
    </row>
    <row r="868" ht="12.0" customHeight="1">
      <c r="N868" s="2"/>
    </row>
    <row r="869" ht="12.0" customHeight="1">
      <c r="N869" s="2"/>
    </row>
    <row r="870" ht="12.0" customHeight="1">
      <c r="N870" s="2"/>
    </row>
    <row r="871" ht="12.0" customHeight="1">
      <c r="N871" s="2"/>
    </row>
    <row r="872" ht="12.0" customHeight="1">
      <c r="N872" s="2"/>
    </row>
    <row r="873" ht="12.0" customHeight="1">
      <c r="N873" s="2"/>
    </row>
    <row r="874" ht="12.0" customHeight="1">
      <c r="N874" s="2"/>
    </row>
    <row r="875" ht="12.0" customHeight="1">
      <c r="N875" s="2"/>
    </row>
    <row r="876" ht="12.0" customHeight="1">
      <c r="N876" s="2"/>
    </row>
    <row r="877" ht="12.0" customHeight="1">
      <c r="N877" s="2"/>
    </row>
    <row r="878" ht="12.0" customHeight="1">
      <c r="N878" s="2"/>
    </row>
    <row r="879" ht="12.0" customHeight="1">
      <c r="N879" s="2"/>
    </row>
    <row r="880" ht="12.0" customHeight="1">
      <c r="N880" s="2"/>
    </row>
    <row r="881" ht="12.0" customHeight="1">
      <c r="N881" s="2"/>
    </row>
    <row r="882" ht="12.0" customHeight="1">
      <c r="N882" s="2"/>
    </row>
    <row r="883" ht="12.0" customHeight="1">
      <c r="N883" s="2"/>
    </row>
    <row r="884" ht="12.0" customHeight="1">
      <c r="N884" s="2"/>
    </row>
    <row r="885" ht="12.0" customHeight="1">
      <c r="N885" s="2"/>
    </row>
    <row r="886" ht="12.0" customHeight="1">
      <c r="N886" s="2"/>
    </row>
    <row r="887" ht="12.0" customHeight="1">
      <c r="N887" s="2"/>
    </row>
    <row r="888" ht="12.0" customHeight="1">
      <c r="N888" s="2"/>
    </row>
    <row r="889" ht="12.0" customHeight="1">
      <c r="N889" s="2"/>
    </row>
    <row r="890" ht="12.0" customHeight="1">
      <c r="N890" s="2"/>
    </row>
    <row r="891" ht="12.0" customHeight="1">
      <c r="N891" s="2"/>
    </row>
    <row r="892" ht="12.0" customHeight="1">
      <c r="N892" s="2"/>
    </row>
    <row r="893" ht="12.0" customHeight="1">
      <c r="N893" s="2"/>
    </row>
    <row r="894" ht="12.0" customHeight="1">
      <c r="N894" s="2"/>
    </row>
    <row r="895" ht="12.0" customHeight="1">
      <c r="N895" s="2"/>
    </row>
    <row r="896" ht="12.0" customHeight="1">
      <c r="N896" s="2"/>
    </row>
    <row r="897" ht="12.0" customHeight="1">
      <c r="N897" s="2"/>
    </row>
    <row r="898" ht="12.0" customHeight="1">
      <c r="N898" s="2"/>
    </row>
    <row r="899" ht="12.0" customHeight="1">
      <c r="N899" s="2"/>
    </row>
    <row r="900" ht="12.0" customHeight="1">
      <c r="N900" s="2"/>
    </row>
    <row r="901" ht="12.0" customHeight="1">
      <c r="N901" s="2"/>
    </row>
    <row r="902" ht="12.0" customHeight="1">
      <c r="N902" s="2"/>
    </row>
    <row r="903" ht="12.0" customHeight="1">
      <c r="N903" s="2"/>
    </row>
    <row r="904" ht="12.0" customHeight="1">
      <c r="N904" s="2"/>
    </row>
    <row r="905" ht="12.0" customHeight="1">
      <c r="N905" s="2"/>
    </row>
    <row r="906" ht="12.0" customHeight="1">
      <c r="N906" s="2"/>
    </row>
    <row r="907" ht="12.0" customHeight="1">
      <c r="N907" s="2"/>
    </row>
    <row r="908" ht="12.0" customHeight="1">
      <c r="N908" s="2"/>
    </row>
    <row r="909" ht="12.0" customHeight="1">
      <c r="N909" s="2"/>
    </row>
    <row r="910" ht="12.0" customHeight="1">
      <c r="N910" s="2"/>
    </row>
    <row r="911" ht="12.0" customHeight="1">
      <c r="N911" s="2"/>
    </row>
    <row r="912" ht="12.0" customHeight="1">
      <c r="N912" s="2"/>
    </row>
    <row r="913" ht="12.0" customHeight="1">
      <c r="N913" s="2"/>
    </row>
    <row r="914" ht="12.0" customHeight="1">
      <c r="N914" s="2"/>
    </row>
    <row r="915" ht="12.0" customHeight="1">
      <c r="N915" s="2"/>
    </row>
    <row r="916" ht="12.0" customHeight="1">
      <c r="N916" s="2"/>
    </row>
    <row r="917" ht="12.0" customHeight="1">
      <c r="N917" s="2"/>
    </row>
    <row r="918" ht="12.0" customHeight="1">
      <c r="N918" s="2"/>
    </row>
    <row r="919" ht="12.0" customHeight="1">
      <c r="N919" s="2"/>
    </row>
    <row r="920" ht="12.0" customHeight="1">
      <c r="N920" s="2"/>
    </row>
    <row r="921" ht="12.0" customHeight="1">
      <c r="N921" s="2"/>
    </row>
    <row r="922" ht="12.0" customHeight="1">
      <c r="N922" s="2"/>
    </row>
    <row r="923" ht="12.0" customHeight="1">
      <c r="N923" s="2"/>
    </row>
    <row r="924" ht="12.0" customHeight="1">
      <c r="N924" s="2"/>
    </row>
    <row r="925" ht="12.0" customHeight="1">
      <c r="N925" s="2"/>
    </row>
    <row r="926" ht="12.0" customHeight="1">
      <c r="N926" s="2"/>
    </row>
    <row r="927" ht="12.0" customHeight="1">
      <c r="N927" s="2"/>
    </row>
    <row r="928" ht="12.0" customHeight="1">
      <c r="N928" s="2"/>
    </row>
    <row r="929" ht="12.0" customHeight="1">
      <c r="N929" s="2"/>
    </row>
    <row r="930" ht="12.0" customHeight="1">
      <c r="N930" s="2"/>
    </row>
    <row r="931" ht="12.0" customHeight="1">
      <c r="N931" s="2"/>
    </row>
    <row r="932" ht="12.0" customHeight="1">
      <c r="N932" s="2"/>
    </row>
    <row r="933" ht="12.0" customHeight="1">
      <c r="N933" s="2"/>
    </row>
    <row r="934" ht="12.0" customHeight="1">
      <c r="N934" s="2"/>
    </row>
    <row r="935" ht="12.0" customHeight="1">
      <c r="N935" s="2"/>
    </row>
    <row r="936" ht="12.0" customHeight="1">
      <c r="N936" s="2"/>
    </row>
    <row r="937" ht="12.0" customHeight="1">
      <c r="N937" s="2"/>
    </row>
    <row r="938" ht="12.0" customHeight="1">
      <c r="N938" s="2"/>
    </row>
    <row r="939" ht="12.0" customHeight="1">
      <c r="N939" s="2"/>
    </row>
    <row r="940" ht="12.0" customHeight="1">
      <c r="N940" s="2"/>
    </row>
    <row r="941" ht="12.0" customHeight="1">
      <c r="N941" s="2"/>
    </row>
    <row r="942" ht="12.0" customHeight="1">
      <c r="N942" s="2"/>
    </row>
    <row r="943" ht="12.0" customHeight="1">
      <c r="N943" s="2"/>
    </row>
    <row r="944" ht="12.0" customHeight="1">
      <c r="N944" s="2"/>
    </row>
    <row r="945" ht="12.0" customHeight="1">
      <c r="N945" s="2"/>
    </row>
    <row r="946" ht="12.0" customHeight="1">
      <c r="N946" s="2"/>
    </row>
    <row r="947" ht="12.0" customHeight="1">
      <c r="N947" s="2"/>
    </row>
    <row r="948" ht="12.0" customHeight="1">
      <c r="N948" s="2"/>
    </row>
    <row r="949" ht="12.0" customHeight="1">
      <c r="N949" s="2"/>
    </row>
    <row r="950" ht="12.0" customHeight="1">
      <c r="N950" s="2"/>
    </row>
    <row r="951" ht="12.0" customHeight="1">
      <c r="N951" s="2"/>
    </row>
    <row r="952" ht="12.0" customHeight="1">
      <c r="N952" s="2"/>
    </row>
    <row r="953" ht="12.0" customHeight="1">
      <c r="N953" s="2"/>
    </row>
    <row r="954" ht="12.0" customHeight="1">
      <c r="N954" s="2"/>
    </row>
    <row r="955" ht="12.0" customHeight="1">
      <c r="N955" s="2"/>
    </row>
    <row r="956" ht="12.0" customHeight="1">
      <c r="N956" s="2"/>
    </row>
    <row r="957" ht="12.0" customHeight="1">
      <c r="N957" s="2"/>
    </row>
    <row r="958" ht="12.0" customHeight="1">
      <c r="N958" s="2"/>
    </row>
    <row r="959" ht="12.0" customHeight="1">
      <c r="N959" s="2"/>
    </row>
    <row r="960" ht="12.0" customHeight="1">
      <c r="N960" s="2"/>
    </row>
    <row r="961" ht="12.0" customHeight="1">
      <c r="N961" s="2"/>
    </row>
    <row r="962" ht="12.0" customHeight="1">
      <c r="N962" s="2"/>
    </row>
    <row r="963" ht="12.0" customHeight="1">
      <c r="N963" s="2"/>
    </row>
    <row r="964" ht="12.0" customHeight="1">
      <c r="N964" s="2"/>
    </row>
    <row r="965" ht="12.0" customHeight="1">
      <c r="N965" s="2"/>
    </row>
    <row r="966" ht="12.0" customHeight="1">
      <c r="N966" s="2"/>
    </row>
    <row r="967" ht="12.0" customHeight="1">
      <c r="N967" s="2"/>
    </row>
    <row r="968" ht="12.0" customHeight="1">
      <c r="N968" s="2"/>
    </row>
    <row r="969" ht="12.0" customHeight="1">
      <c r="N969" s="2"/>
    </row>
    <row r="970" ht="12.0" customHeight="1">
      <c r="N970" s="2"/>
    </row>
    <row r="971" ht="12.0" customHeight="1">
      <c r="N971" s="2"/>
    </row>
    <row r="972" ht="12.0" customHeight="1">
      <c r="N972" s="2"/>
    </row>
    <row r="973" ht="12.0" customHeight="1">
      <c r="N973" s="2"/>
    </row>
    <row r="974" ht="12.0" customHeight="1">
      <c r="N974" s="2"/>
    </row>
    <row r="975" ht="12.0" customHeight="1">
      <c r="N975" s="2"/>
    </row>
    <row r="976" ht="12.0" customHeight="1">
      <c r="N976" s="2"/>
    </row>
    <row r="977" ht="12.0" customHeight="1">
      <c r="N977" s="2"/>
    </row>
    <row r="978" ht="12.0" customHeight="1">
      <c r="N978" s="2"/>
    </row>
    <row r="979" ht="12.0" customHeight="1">
      <c r="N979" s="2"/>
    </row>
    <row r="980" ht="12.0" customHeight="1">
      <c r="N980" s="2"/>
    </row>
    <row r="981" ht="12.0" customHeight="1">
      <c r="N981" s="2"/>
    </row>
    <row r="982" ht="12.0" customHeight="1">
      <c r="N982" s="2"/>
    </row>
    <row r="983" ht="12.0" customHeight="1">
      <c r="N983" s="2"/>
    </row>
    <row r="984" ht="12.0" customHeight="1">
      <c r="N984" s="2"/>
    </row>
    <row r="985" ht="12.0" customHeight="1">
      <c r="N985" s="2"/>
    </row>
    <row r="986" ht="12.0" customHeight="1">
      <c r="N986" s="2"/>
    </row>
    <row r="987" ht="12.0" customHeight="1">
      <c r="N987" s="2"/>
    </row>
    <row r="988" ht="12.0" customHeight="1">
      <c r="N988" s="2"/>
    </row>
    <row r="989" ht="12.0" customHeight="1">
      <c r="N989" s="2"/>
    </row>
    <row r="990" ht="12.0" customHeight="1">
      <c r="N990" s="2"/>
    </row>
    <row r="991" ht="12.0" customHeight="1">
      <c r="N991" s="2"/>
    </row>
    <row r="992" ht="12.0" customHeight="1">
      <c r="N992" s="2"/>
    </row>
    <row r="993" ht="12.0" customHeight="1">
      <c r="N993" s="2"/>
    </row>
    <row r="994" ht="12.0" customHeight="1">
      <c r="N994" s="2"/>
    </row>
    <row r="995" ht="12.0" customHeight="1">
      <c r="N995" s="2"/>
    </row>
    <row r="996" ht="12.0" customHeight="1">
      <c r="N996" s="2"/>
    </row>
    <row r="997" ht="12.0" customHeight="1">
      <c r="N997" s="2"/>
    </row>
    <row r="998" ht="12.0" customHeight="1">
      <c r="N998" s="2"/>
    </row>
    <row r="999" ht="12.0" customHeight="1">
      <c r="N999" s="2"/>
    </row>
    <row r="1000" ht="12.0" customHeight="1">
      <c r="N1000" s="2"/>
    </row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15" width="11.71"/>
    <col customWidth="1" min="16" max="16" width="17.71"/>
    <col customWidth="1" min="17" max="17" width="22.43"/>
    <col customWidth="1" min="18" max="19" width="19.71"/>
    <col customWidth="1" min="20" max="26" width="10.0"/>
  </cols>
  <sheetData>
    <row r="1" ht="21.0" customHeight="1">
      <c r="A1" s="1" t="s">
        <v>84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2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2.0" customHeight="1">
      <c r="A2" s="4"/>
      <c r="B2" s="4" t="s">
        <v>1</v>
      </c>
      <c r="C2" s="4"/>
      <c r="D2" s="4" t="s">
        <v>2</v>
      </c>
      <c r="E2" s="4"/>
      <c r="F2" s="4" t="s">
        <v>57</v>
      </c>
      <c r="G2" s="4"/>
      <c r="H2" s="4" t="s">
        <v>4</v>
      </c>
      <c r="I2" s="4" t="s">
        <v>5</v>
      </c>
      <c r="J2" s="4"/>
      <c r="K2" s="4" t="s">
        <v>6</v>
      </c>
      <c r="L2" s="4"/>
      <c r="M2" s="4" t="s">
        <v>7</v>
      </c>
      <c r="N2" s="5" t="s">
        <v>8</v>
      </c>
      <c r="O2" s="4" t="s">
        <v>9</v>
      </c>
      <c r="P2" s="4" t="s">
        <v>10</v>
      </c>
      <c r="Q2" s="4"/>
      <c r="R2" s="4"/>
      <c r="S2" s="4"/>
      <c r="T2" s="4"/>
      <c r="U2" s="4"/>
      <c r="V2" s="4"/>
      <c r="W2" s="4"/>
      <c r="X2" s="4"/>
      <c r="Y2" s="4"/>
      <c r="Z2" s="4"/>
    </row>
    <row r="3" ht="12.0" customHeight="1">
      <c r="A3" s="4" t="s">
        <v>11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2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0" customHeight="1">
      <c r="A4" s="6" t="s">
        <v>85</v>
      </c>
      <c r="B4" s="11">
        <v>48.0</v>
      </c>
      <c r="C4" s="10">
        <f t="shared" ref="C4:C5" si="1">B4/4</f>
        <v>12</v>
      </c>
      <c r="D4" s="11">
        <v>23.0</v>
      </c>
      <c r="E4" s="10">
        <f t="shared" ref="E4:E5" si="2">D4/2</f>
        <v>11.5</v>
      </c>
      <c r="F4" s="11">
        <v>76.0</v>
      </c>
      <c r="G4" s="10">
        <f t="shared" ref="G4:G5" si="3">F4/4</f>
        <v>19</v>
      </c>
      <c r="H4" s="11">
        <v>18.0</v>
      </c>
      <c r="I4" s="11">
        <v>109.0</v>
      </c>
      <c r="J4" s="19">
        <f t="shared" ref="J4:J5" si="4">(H4-(I4/3))/4</f>
        <v>-4.583333333</v>
      </c>
      <c r="K4" s="11">
        <v>0.0</v>
      </c>
      <c r="L4" s="10">
        <f t="shared" ref="L4:L5" si="5">K4/4</f>
        <v>0</v>
      </c>
      <c r="M4" s="11">
        <v>113.0</v>
      </c>
      <c r="N4" s="9">
        <f t="shared" ref="N4:N5" si="6">M4/O4</f>
        <v>0.2539325843</v>
      </c>
      <c r="O4" s="11">
        <v>445.0</v>
      </c>
      <c r="P4" s="8">
        <f t="shared" ref="P4:P5" si="7">C4+E4+G4+J4+L4</f>
        <v>37.91666667</v>
      </c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0" customHeight="1">
      <c r="A5" s="6" t="s">
        <v>86</v>
      </c>
      <c r="B5" s="6">
        <v>61.0</v>
      </c>
      <c r="C5" s="10">
        <f t="shared" si="1"/>
        <v>15.25</v>
      </c>
      <c r="D5" s="6">
        <v>18.0</v>
      </c>
      <c r="E5" s="10">
        <f t="shared" si="2"/>
        <v>9</v>
      </c>
      <c r="F5" s="6">
        <v>60.0</v>
      </c>
      <c r="G5" s="7">
        <f t="shared" si="3"/>
        <v>15</v>
      </c>
      <c r="H5" s="6">
        <v>19.0</v>
      </c>
      <c r="I5" s="6">
        <v>90.0</v>
      </c>
      <c r="J5" s="8">
        <f t="shared" si="4"/>
        <v>-2.75</v>
      </c>
      <c r="K5" s="6">
        <v>0.0</v>
      </c>
      <c r="L5" s="7">
        <f t="shared" si="5"/>
        <v>0</v>
      </c>
      <c r="M5" s="6">
        <v>106.0</v>
      </c>
      <c r="N5" s="9">
        <f t="shared" si="6"/>
        <v>0.2676767677</v>
      </c>
      <c r="O5" s="6">
        <v>396.0</v>
      </c>
      <c r="P5" s="8">
        <f t="shared" si="7"/>
        <v>36.5</v>
      </c>
      <c r="Q5" s="7"/>
      <c r="R5" s="7"/>
      <c r="S5" s="7"/>
      <c r="T5" s="7"/>
      <c r="U5" s="7"/>
      <c r="V5" s="7"/>
      <c r="W5" s="7"/>
      <c r="X5" s="7"/>
      <c r="Y5" s="7"/>
      <c r="Z5" s="7"/>
    </row>
    <row r="6" ht="12.0" customHeight="1">
      <c r="A6" s="7"/>
      <c r="B6" s="7"/>
      <c r="C6" s="10"/>
      <c r="D6" s="7"/>
      <c r="E6" s="10"/>
      <c r="F6" s="7"/>
      <c r="G6" s="7"/>
      <c r="H6" s="7"/>
      <c r="I6" s="7"/>
      <c r="J6" s="8"/>
      <c r="K6" s="7"/>
      <c r="L6" s="7"/>
      <c r="M6" s="7"/>
      <c r="N6" s="9"/>
      <c r="O6" s="7"/>
      <c r="P6" s="8"/>
      <c r="Q6" s="7"/>
      <c r="R6" s="7"/>
      <c r="S6" s="7"/>
      <c r="T6" s="7"/>
      <c r="U6" s="7"/>
      <c r="V6" s="7"/>
      <c r="W6" s="7"/>
      <c r="X6" s="7"/>
      <c r="Y6" s="7"/>
      <c r="Z6" s="7"/>
    </row>
    <row r="7" ht="12.0" customHeight="1">
      <c r="A7" s="4" t="s">
        <v>14</v>
      </c>
      <c r="B7" s="10"/>
      <c r="C7" s="7"/>
      <c r="D7" s="10"/>
      <c r="E7" s="7"/>
      <c r="F7" s="10"/>
      <c r="G7" s="7"/>
      <c r="H7" s="10"/>
      <c r="I7" s="10"/>
      <c r="J7" s="19"/>
      <c r="K7" s="10"/>
      <c r="L7" s="7"/>
      <c r="M7" s="10"/>
      <c r="N7" s="10"/>
      <c r="O7" s="10"/>
      <c r="P7" s="19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0" customHeight="1">
      <c r="A8" s="6" t="s">
        <v>87</v>
      </c>
      <c r="B8" s="6">
        <v>90.0</v>
      </c>
      <c r="C8" s="7">
        <f t="shared" ref="C8:C9" si="8">B8/4</f>
        <v>22.5</v>
      </c>
      <c r="D8" s="6">
        <v>32.0</v>
      </c>
      <c r="E8" s="7">
        <f t="shared" ref="E8:E9" si="9">D8/2</f>
        <v>16</v>
      </c>
      <c r="F8" s="6">
        <v>97.0</v>
      </c>
      <c r="G8" s="7">
        <f t="shared" ref="G8:G9" si="10">F8/4</f>
        <v>24.25</v>
      </c>
      <c r="H8" s="6">
        <v>58.0</v>
      </c>
      <c r="I8" s="6">
        <v>116.0</v>
      </c>
      <c r="J8" s="8">
        <f t="shared" ref="J8:J9" si="11">(H8-(I8/3))/4</f>
        <v>4.833333333</v>
      </c>
      <c r="K8" s="6">
        <v>8.0</v>
      </c>
      <c r="L8" s="7">
        <f t="shared" ref="L8:L9" si="12">K8/4</f>
        <v>2</v>
      </c>
      <c r="M8" s="6">
        <v>175.0</v>
      </c>
      <c r="N8" s="9">
        <f t="shared" ref="N8:N9" si="13">M8/O8</f>
        <v>0.2742946708</v>
      </c>
      <c r="O8" s="6">
        <v>638.0</v>
      </c>
      <c r="P8" s="8">
        <f t="shared" ref="P8:P9" si="14">C8+E8+G8+J8+L8</f>
        <v>69.58333333</v>
      </c>
      <c r="Q8" s="7"/>
      <c r="R8" s="7"/>
      <c r="S8" s="7"/>
      <c r="T8" s="7"/>
      <c r="U8" s="7"/>
      <c r="V8" s="7"/>
      <c r="W8" s="7"/>
      <c r="X8" s="7"/>
      <c r="Y8" s="7"/>
      <c r="Z8" s="7"/>
    </row>
    <row r="9" ht="12.0" customHeight="1">
      <c r="A9" s="6" t="s">
        <v>88</v>
      </c>
      <c r="B9" s="6">
        <v>78.0</v>
      </c>
      <c r="C9" s="7">
        <f t="shared" si="8"/>
        <v>19.5</v>
      </c>
      <c r="D9" s="6">
        <v>17.0</v>
      </c>
      <c r="E9" s="7">
        <f t="shared" si="9"/>
        <v>8.5</v>
      </c>
      <c r="F9" s="6">
        <v>71.0</v>
      </c>
      <c r="G9" s="7">
        <f t="shared" si="10"/>
        <v>17.75</v>
      </c>
      <c r="H9" s="6">
        <v>81.0</v>
      </c>
      <c r="I9" s="6">
        <v>102.0</v>
      </c>
      <c r="J9" s="8">
        <f t="shared" si="11"/>
        <v>11.75</v>
      </c>
      <c r="K9" s="6">
        <v>0.0</v>
      </c>
      <c r="L9" s="7">
        <f t="shared" si="12"/>
        <v>0</v>
      </c>
      <c r="M9" s="6">
        <v>147.0</v>
      </c>
      <c r="N9" s="9">
        <f t="shared" si="13"/>
        <v>0.2663043478</v>
      </c>
      <c r="O9" s="6">
        <v>552.0</v>
      </c>
      <c r="P9" s="8">
        <f t="shared" si="14"/>
        <v>57.5</v>
      </c>
      <c r="Q9" s="7"/>
      <c r="R9" s="7"/>
      <c r="S9" s="7"/>
      <c r="T9" s="7"/>
      <c r="U9" s="7"/>
      <c r="V9" s="7"/>
      <c r="W9" s="7"/>
      <c r="X9" s="7"/>
      <c r="Y9" s="7"/>
      <c r="Z9" s="7"/>
    </row>
    <row r="10" ht="12.0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0" customHeight="1">
      <c r="A11" s="4" t="s">
        <v>17</v>
      </c>
      <c r="B11" s="10"/>
      <c r="C11" s="7"/>
      <c r="D11" s="10"/>
      <c r="E11" s="7"/>
      <c r="F11" s="10"/>
      <c r="G11" s="7"/>
      <c r="H11" s="10"/>
      <c r="I11" s="10"/>
      <c r="J11" s="19"/>
      <c r="K11" s="10"/>
      <c r="L11" s="7"/>
      <c r="M11" s="10"/>
      <c r="N11" s="9"/>
      <c r="O11" s="10"/>
      <c r="P11" s="19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0" customHeight="1">
      <c r="A12" s="6" t="s">
        <v>89</v>
      </c>
      <c r="B12" s="6">
        <v>103.0</v>
      </c>
      <c r="C12" s="7">
        <f t="shared" ref="C12:C13" si="15">B12/4</f>
        <v>25.75</v>
      </c>
      <c r="D12" s="6">
        <v>28.0</v>
      </c>
      <c r="E12" s="7">
        <f t="shared" ref="E12:E13" si="16">D12/2</f>
        <v>14</v>
      </c>
      <c r="F12" s="6">
        <v>57.0</v>
      </c>
      <c r="G12" s="7">
        <f t="shared" ref="G12:G13" si="17">F12/4</f>
        <v>14.25</v>
      </c>
      <c r="H12" s="6">
        <v>66.0</v>
      </c>
      <c r="I12" s="6">
        <v>87.0</v>
      </c>
      <c r="J12" s="8">
        <f t="shared" ref="J12:J13" si="18">(H12-(I12/3))/4</f>
        <v>9.25</v>
      </c>
      <c r="K12" s="6">
        <v>18.0</v>
      </c>
      <c r="L12" s="7">
        <f t="shared" ref="L12:L13" si="19">K12/4</f>
        <v>4.5</v>
      </c>
      <c r="M12" s="6">
        <v>157.0</v>
      </c>
      <c r="N12" s="9">
        <f t="shared" ref="N12:N13" si="20">M12/O12</f>
        <v>0.2979127135</v>
      </c>
      <c r="O12" s="6">
        <v>527.0</v>
      </c>
      <c r="P12" s="8">
        <f t="shared" ref="P12:P13" si="21">C12+E12+G12+J12+L12</f>
        <v>67.75</v>
      </c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2.0" customHeight="1">
      <c r="A13" s="6" t="s">
        <v>90</v>
      </c>
      <c r="B13" s="6">
        <v>73.0</v>
      </c>
      <c r="C13" s="7">
        <f t="shared" si="15"/>
        <v>18.25</v>
      </c>
      <c r="D13" s="6">
        <v>24.0</v>
      </c>
      <c r="E13" s="7">
        <f t="shared" si="16"/>
        <v>12</v>
      </c>
      <c r="F13" s="6">
        <v>75.0</v>
      </c>
      <c r="G13" s="7">
        <f t="shared" si="17"/>
        <v>18.75</v>
      </c>
      <c r="H13" s="6">
        <v>39.0</v>
      </c>
      <c r="I13" s="6">
        <v>129.0</v>
      </c>
      <c r="J13" s="8">
        <f t="shared" si="18"/>
        <v>-1</v>
      </c>
      <c r="K13" s="6">
        <v>10.0</v>
      </c>
      <c r="L13" s="7">
        <f t="shared" si="19"/>
        <v>2.5</v>
      </c>
      <c r="M13" s="6">
        <v>134.0</v>
      </c>
      <c r="N13" s="9">
        <f t="shared" si="20"/>
        <v>0.2547528517</v>
      </c>
      <c r="O13" s="6">
        <v>526.0</v>
      </c>
      <c r="P13" s="8">
        <f t="shared" si="21"/>
        <v>50.5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0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7"/>
      <c r="U14" s="7"/>
      <c r="V14" s="7"/>
      <c r="W14" s="7"/>
      <c r="X14" s="7"/>
      <c r="Y14" s="7"/>
      <c r="Z14" s="7"/>
    </row>
    <row r="15" ht="12.0" customHeight="1">
      <c r="A15" s="4" t="s">
        <v>20</v>
      </c>
      <c r="B15" s="10"/>
      <c r="C15" s="7"/>
      <c r="D15" s="10"/>
      <c r="E15" s="7"/>
      <c r="F15" s="10"/>
      <c r="G15" s="7"/>
      <c r="H15" s="10"/>
      <c r="I15" s="10"/>
      <c r="J15" s="19"/>
      <c r="K15" s="10"/>
      <c r="L15" s="7"/>
      <c r="M15" s="10"/>
      <c r="N15" s="10"/>
      <c r="O15" s="10"/>
      <c r="P15" s="19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0" customHeight="1">
      <c r="A16" s="6" t="s">
        <v>91</v>
      </c>
      <c r="B16" s="11">
        <v>73.0</v>
      </c>
      <c r="C16" s="10">
        <f t="shared" ref="C16:C17" si="22">B16/4</f>
        <v>18.25</v>
      </c>
      <c r="D16" s="11">
        <v>30.0</v>
      </c>
      <c r="E16" s="7">
        <f t="shared" ref="E16:E17" si="23">D16/2</f>
        <v>15</v>
      </c>
      <c r="F16" s="11">
        <v>103.0</v>
      </c>
      <c r="G16" s="10">
        <f t="shared" ref="G16:G17" si="24">F16/4</f>
        <v>25.75</v>
      </c>
      <c r="H16" s="11">
        <v>52.0</v>
      </c>
      <c r="I16" s="11">
        <v>72.0</v>
      </c>
      <c r="J16" s="19">
        <f t="shared" ref="J16:J17" si="25">(H16-(I16/3))/4</f>
        <v>7</v>
      </c>
      <c r="K16" s="11">
        <v>5.0</v>
      </c>
      <c r="L16" s="10">
        <f t="shared" ref="L16:L17" si="26">K16/4</f>
        <v>1.25</v>
      </c>
      <c r="M16" s="11">
        <v>163.0</v>
      </c>
      <c r="N16" s="9">
        <f t="shared" ref="N16:N17" si="27">M16/O16</f>
        <v>0.2926391382</v>
      </c>
      <c r="O16" s="11">
        <v>557.0</v>
      </c>
      <c r="P16" s="8">
        <f t="shared" ref="P16:P17" si="28">C16+E16+G16+J16+L16</f>
        <v>67.25</v>
      </c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2.0" customHeight="1">
      <c r="A17" s="6" t="s">
        <v>92</v>
      </c>
      <c r="B17" s="6">
        <v>58.0</v>
      </c>
      <c r="C17" s="7">
        <f t="shared" si="22"/>
        <v>14.5</v>
      </c>
      <c r="D17" s="6">
        <v>20.0</v>
      </c>
      <c r="E17" s="7">
        <f t="shared" si="23"/>
        <v>10</v>
      </c>
      <c r="F17" s="6">
        <v>69.0</v>
      </c>
      <c r="G17" s="7">
        <f t="shared" si="24"/>
        <v>17.25</v>
      </c>
      <c r="H17" s="6">
        <v>40.0</v>
      </c>
      <c r="I17" s="6">
        <v>129.0</v>
      </c>
      <c r="J17" s="8">
        <f t="shared" si="25"/>
        <v>-0.75</v>
      </c>
      <c r="K17" s="6">
        <v>0.0</v>
      </c>
      <c r="L17" s="7">
        <f t="shared" si="26"/>
        <v>0</v>
      </c>
      <c r="M17" s="6">
        <v>119.0</v>
      </c>
      <c r="N17" s="9">
        <f t="shared" si="27"/>
        <v>0.2404040404</v>
      </c>
      <c r="O17" s="6">
        <v>495.0</v>
      </c>
      <c r="P17" s="8">
        <f t="shared" si="28"/>
        <v>41</v>
      </c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2.0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0" customHeight="1">
      <c r="A19" s="4" t="s">
        <v>23</v>
      </c>
      <c r="B19" s="10"/>
      <c r="C19" s="7"/>
      <c r="D19" s="10"/>
      <c r="E19" s="7"/>
      <c r="F19" s="10"/>
      <c r="G19" s="7"/>
      <c r="H19" s="10"/>
      <c r="I19" s="10"/>
      <c r="J19" s="19"/>
      <c r="K19" s="10"/>
      <c r="L19" s="7"/>
      <c r="M19" s="10"/>
      <c r="N19" s="10"/>
      <c r="O19" s="10"/>
      <c r="P19" s="19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0" customHeight="1">
      <c r="A20" s="6" t="s">
        <v>93</v>
      </c>
      <c r="B20" s="6">
        <v>91.0</v>
      </c>
      <c r="C20" s="7">
        <f t="shared" ref="C20:C21" si="29">B20/4</f>
        <v>22.75</v>
      </c>
      <c r="D20" s="6">
        <v>33.0</v>
      </c>
      <c r="E20" s="7">
        <f t="shared" ref="E20:E21" si="30">D20/2</f>
        <v>16.5</v>
      </c>
      <c r="F20" s="6">
        <v>84.0</v>
      </c>
      <c r="G20" s="7">
        <f t="shared" ref="G20:G21" si="31">F20/4</f>
        <v>21</v>
      </c>
      <c r="H20" s="6">
        <v>58.0</v>
      </c>
      <c r="I20" s="6">
        <v>103.0</v>
      </c>
      <c r="J20" s="8">
        <f t="shared" ref="J20:J21" si="32">(H20-(I20/3))/4</f>
        <v>5.916666667</v>
      </c>
      <c r="K20" s="6">
        <v>3.0</v>
      </c>
      <c r="L20" s="7">
        <f t="shared" ref="L20:L21" si="33">K20/4</f>
        <v>0.75</v>
      </c>
      <c r="M20" s="6">
        <v>144.0</v>
      </c>
      <c r="N20" s="9">
        <f t="shared" ref="N20:N21" si="34">M20/O20</f>
        <v>0.2428330523</v>
      </c>
      <c r="O20" s="6">
        <v>593.0</v>
      </c>
      <c r="P20" s="8">
        <f t="shared" ref="P20:P21" si="35">C20+E20+G20+J20+L20</f>
        <v>66.91666667</v>
      </c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2.0" customHeight="1">
      <c r="A21" s="6" t="s">
        <v>94</v>
      </c>
      <c r="B21" s="11">
        <v>50.0</v>
      </c>
      <c r="C21" s="10">
        <f t="shared" si="29"/>
        <v>12.5</v>
      </c>
      <c r="D21" s="11">
        <v>9.0</v>
      </c>
      <c r="E21" s="10">
        <f t="shared" si="30"/>
        <v>4.5</v>
      </c>
      <c r="F21" s="11">
        <v>52.0</v>
      </c>
      <c r="G21" s="10">
        <f t="shared" si="31"/>
        <v>13</v>
      </c>
      <c r="H21" s="11">
        <v>39.0</v>
      </c>
      <c r="I21" s="11">
        <v>98.0</v>
      </c>
      <c r="J21" s="19">
        <f t="shared" si="32"/>
        <v>1.583333333</v>
      </c>
      <c r="K21" s="11">
        <v>1.0</v>
      </c>
      <c r="L21" s="10">
        <f t="shared" si="33"/>
        <v>0.25</v>
      </c>
      <c r="M21" s="11">
        <v>94.0</v>
      </c>
      <c r="N21" s="9">
        <f t="shared" si="34"/>
        <v>0.230958231</v>
      </c>
      <c r="O21" s="11">
        <v>407.0</v>
      </c>
      <c r="P21" s="8">
        <f t="shared" si="35"/>
        <v>31.83333333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0" customHeight="1">
      <c r="A22" s="7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7"/>
      <c r="T22" s="7"/>
      <c r="U22" s="7"/>
      <c r="V22" s="7"/>
      <c r="W22" s="7"/>
      <c r="X22" s="7"/>
      <c r="Y22" s="7"/>
      <c r="Z22" s="7"/>
    </row>
    <row r="23" ht="12.0" customHeight="1">
      <c r="A23" s="4" t="s">
        <v>26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0" customHeight="1">
      <c r="A24" s="6" t="s">
        <v>95</v>
      </c>
      <c r="B24" s="11">
        <v>95.0</v>
      </c>
      <c r="C24" s="10">
        <f t="shared" ref="C24:C29" si="36">B24/4</f>
        <v>23.75</v>
      </c>
      <c r="D24" s="11">
        <v>37.0</v>
      </c>
      <c r="E24" s="10">
        <f t="shared" ref="E24:E29" si="37">D24/2</f>
        <v>18.5</v>
      </c>
      <c r="F24" s="11">
        <v>97.0</v>
      </c>
      <c r="G24" s="10">
        <f t="shared" ref="G24:G29" si="38">F24/4</f>
        <v>24.25</v>
      </c>
      <c r="H24" s="11">
        <v>78.0</v>
      </c>
      <c r="I24" s="11">
        <v>106.0</v>
      </c>
      <c r="J24" s="19">
        <f t="shared" ref="J24:J29" si="39">(H24-(I24/3))/4</f>
        <v>10.66666667</v>
      </c>
      <c r="K24" s="11">
        <v>1.0</v>
      </c>
      <c r="L24" s="10">
        <f t="shared" ref="L24:L29" si="40">K24/4</f>
        <v>0.25</v>
      </c>
      <c r="M24" s="11">
        <v>144.0</v>
      </c>
      <c r="N24" s="9">
        <f t="shared" ref="N24:N29" si="41">M24/O24</f>
        <v>0.3063829787</v>
      </c>
      <c r="O24" s="11">
        <v>470.0</v>
      </c>
      <c r="P24" s="8">
        <f t="shared" ref="P24:P29" si="42">C24+E24+G24+J24+L24</f>
        <v>77.41666667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0" customHeight="1">
      <c r="A25" s="6" t="s">
        <v>96</v>
      </c>
      <c r="B25" s="11">
        <v>89.0</v>
      </c>
      <c r="C25" s="10">
        <f t="shared" si="36"/>
        <v>22.25</v>
      </c>
      <c r="D25" s="11">
        <v>25.0</v>
      </c>
      <c r="E25" s="10">
        <f t="shared" si="37"/>
        <v>12.5</v>
      </c>
      <c r="F25" s="11">
        <v>76.0</v>
      </c>
      <c r="G25" s="10">
        <f t="shared" si="38"/>
        <v>19</v>
      </c>
      <c r="H25" s="11">
        <v>54.0</v>
      </c>
      <c r="I25" s="11">
        <v>100.0</v>
      </c>
      <c r="J25" s="19">
        <f t="shared" si="39"/>
        <v>5.166666667</v>
      </c>
      <c r="K25" s="11">
        <v>14.0</v>
      </c>
      <c r="L25" s="10">
        <f t="shared" si="40"/>
        <v>3.5</v>
      </c>
      <c r="M25" s="11">
        <v>137.0</v>
      </c>
      <c r="N25" s="9">
        <f t="shared" si="41"/>
        <v>0.2670565302</v>
      </c>
      <c r="O25" s="11">
        <v>513.0</v>
      </c>
      <c r="P25" s="8">
        <f t="shared" si="42"/>
        <v>62.41666667</v>
      </c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2.0" customHeight="1">
      <c r="A26" s="6" t="s">
        <v>97</v>
      </c>
      <c r="B26" s="6">
        <v>53.0</v>
      </c>
      <c r="C26" s="7">
        <f t="shared" si="36"/>
        <v>13.25</v>
      </c>
      <c r="D26" s="6">
        <v>31.0</v>
      </c>
      <c r="E26" s="7">
        <f t="shared" si="37"/>
        <v>15.5</v>
      </c>
      <c r="F26" s="6">
        <v>78.0</v>
      </c>
      <c r="G26" s="7">
        <f t="shared" si="38"/>
        <v>19.5</v>
      </c>
      <c r="H26" s="6">
        <v>50.0</v>
      </c>
      <c r="I26" s="6">
        <v>137.0</v>
      </c>
      <c r="J26" s="8">
        <f t="shared" si="39"/>
        <v>1.083333333</v>
      </c>
      <c r="K26" s="6">
        <v>0.0</v>
      </c>
      <c r="L26" s="7">
        <f t="shared" si="40"/>
        <v>0</v>
      </c>
      <c r="M26" s="6">
        <v>84.0</v>
      </c>
      <c r="N26" s="9">
        <f t="shared" si="41"/>
        <v>0.2110552764</v>
      </c>
      <c r="O26" s="6">
        <v>398.0</v>
      </c>
      <c r="P26" s="8">
        <f t="shared" si="42"/>
        <v>49.33333333</v>
      </c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0" customHeight="1">
      <c r="A27" s="6" t="s">
        <v>98</v>
      </c>
      <c r="B27" s="11">
        <v>54.0</v>
      </c>
      <c r="C27" s="10">
        <f t="shared" si="36"/>
        <v>13.5</v>
      </c>
      <c r="D27" s="11">
        <v>14.0</v>
      </c>
      <c r="E27" s="10">
        <f t="shared" si="37"/>
        <v>7</v>
      </c>
      <c r="F27" s="11">
        <v>46.0</v>
      </c>
      <c r="G27" s="10">
        <f t="shared" si="38"/>
        <v>11.5</v>
      </c>
      <c r="H27" s="11">
        <v>42.0</v>
      </c>
      <c r="I27" s="11">
        <v>110.0</v>
      </c>
      <c r="J27" s="19">
        <f t="shared" si="39"/>
        <v>1.333333333</v>
      </c>
      <c r="K27" s="11">
        <v>9.0</v>
      </c>
      <c r="L27" s="10">
        <f t="shared" si="40"/>
        <v>2.25</v>
      </c>
      <c r="M27" s="11">
        <v>104.0</v>
      </c>
      <c r="N27" s="9">
        <f t="shared" si="41"/>
        <v>0.2619647355</v>
      </c>
      <c r="O27" s="11">
        <v>397.0</v>
      </c>
      <c r="P27" s="8">
        <f t="shared" si="42"/>
        <v>35.58333333</v>
      </c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0" customHeight="1">
      <c r="A28" s="6" t="s">
        <v>99</v>
      </c>
      <c r="B28" s="6">
        <v>43.0</v>
      </c>
      <c r="C28" s="7">
        <f t="shared" si="36"/>
        <v>10.75</v>
      </c>
      <c r="D28" s="6">
        <v>14.0</v>
      </c>
      <c r="E28" s="7">
        <f t="shared" si="37"/>
        <v>7</v>
      </c>
      <c r="F28" s="6">
        <v>47.0</v>
      </c>
      <c r="G28" s="7">
        <f t="shared" si="38"/>
        <v>11.75</v>
      </c>
      <c r="H28" s="6">
        <v>30.0</v>
      </c>
      <c r="I28" s="6">
        <v>157.0</v>
      </c>
      <c r="J28" s="8">
        <f t="shared" si="39"/>
        <v>-5.583333333</v>
      </c>
      <c r="K28" s="6">
        <v>2.0</v>
      </c>
      <c r="L28" s="7">
        <f t="shared" si="40"/>
        <v>0.5</v>
      </c>
      <c r="M28" s="6">
        <v>97.0</v>
      </c>
      <c r="N28" s="9">
        <f t="shared" si="41"/>
        <v>0.2214611872</v>
      </c>
      <c r="O28" s="6">
        <v>438.0</v>
      </c>
      <c r="P28" s="8">
        <f t="shared" si="42"/>
        <v>24.41666667</v>
      </c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2.0" customHeight="1">
      <c r="A29" s="6" t="s">
        <v>12</v>
      </c>
      <c r="B29" s="6">
        <v>38.0</v>
      </c>
      <c r="C29" s="7">
        <f t="shared" si="36"/>
        <v>9.5</v>
      </c>
      <c r="D29" s="6">
        <v>13.0</v>
      </c>
      <c r="E29" s="7">
        <f t="shared" si="37"/>
        <v>6.5</v>
      </c>
      <c r="F29" s="6">
        <v>36.0</v>
      </c>
      <c r="G29" s="7">
        <f t="shared" si="38"/>
        <v>9</v>
      </c>
      <c r="H29" s="6">
        <v>26.0</v>
      </c>
      <c r="I29" s="6">
        <v>92.0</v>
      </c>
      <c r="J29" s="8">
        <f t="shared" si="39"/>
        <v>-1.166666667</v>
      </c>
      <c r="K29" s="6">
        <v>1.0</v>
      </c>
      <c r="L29" s="7">
        <f t="shared" si="40"/>
        <v>0.25</v>
      </c>
      <c r="M29" s="6">
        <v>67.0</v>
      </c>
      <c r="N29" s="9">
        <f t="shared" si="41"/>
        <v>0.214057508</v>
      </c>
      <c r="O29" s="6">
        <v>313.0</v>
      </c>
      <c r="P29" s="8">
        <f t="shared" si="42"/>
        <v>24.08333333</v>
      </c>
      <c r="Q29" s="26" t="s">
        <v>33</v>
      </c>
      <c r="R29" s="7"/>
      <c r="S29" s="7"/>
      <c r="T29" s="7"/>
      <c r="U29" s="7"/>
      <c r="V29" s="7"/>
      <c r="W29" s="7"/>
      <c r="X29" s="7"/>
      <c r="Y29" s="7"/>
      <c r="Z29" s="7"/>
    </row>
    <row r="30" ht="12.0" customHeight="1">
      <c r="A30" s="6"/>
      <c r="B30" s="7"/>
      <c r="C30" s="7"/>
      <c r="D30" s="7"/>
      <c r="E30" s="7"/>
      <c r="F30" s="7"/>
      <c r="G30" s="7"/>
      <c r="H30" s="7"/>
      <c r="I30" s="7"/>
      <c r="J30" s="8"/>
      <c r="K30" s="7"/>
      <c r="L30" s="7"/>
      <c r="M30" s="7"/>
      <c r="N30" s="9"/>
      <c r="O30" s="7"/>
      <c r="P30" s="8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2.0" customHeight="1">
      <c r="A31" s="10"/>
      <c r="B31" s="13">
        <f>SUM(B4:B29)</f>
        <v>1097</v>
      </c>
      <c r="C31" s="10"/>
      <c r="D31" s="13">
        <f>SUM(D4:D29)</f>
        <v>368</v>
      </c>
      <c r="E31" s="10"/>
      <c r="F31" s="13">
        <f>SUM(F4:F29)</f>
        <v>1124</v>
      </c>
      <c r="G31" s="10"/>
      <c r="H31" s="13">
        <f t="shared" ref="H31:I31" si="43">SUM(H4:H29)</f>
        <v>750</v>
      </c>
      <c r="I31" s="13">
        <f t="shared" si="43"/>
        <v>1737</v>
      </c>
      <c r="J31" s="16">
        <f>SUM(J4:J30)</f>
        <v>42.75</v>
      </c>
      <c r="K31" s="13">
        <f>SUM(K4:K29)</f>
        <v>72</v>
      </c>
      <c r="L31" s="10"/>
      <c r="M31" s="13">
        <f>SUM(M4:M29)</f>
        <v>1985</v>
      </c>
      <c r="N31" s="15">
        <f>M31/O31</f>
        <v>0.2589693412</v>
      </c>
      <c r="O31" s="13">
        <f t="shared" ref="O31:P31" si="44">SUM(O4:O29)</f>
        <v>7665</v>
      </c>
      <c r="P31" s="16">
        <f t="shared" si="44"/>
        <v>800</v>
      </c>
      <c r="Q31" s="16">
        <f>N32+P31</f>
        <v>1576.908023</v>
      </c>
      <c r="R31" s="10"/>
      <c r="S31" s="10"/>
      <c r="T31" s="10"/>
      <c r="U31" s="10"/>
      <c r="V31" s="10"/>
      <c r="W31" s="10"/>
      <c r="X31" s="10"/>
      <c r="Y31" s="10"/>
      <c r="Z31" s="10"/>
    </row>
    <row r="32" ht="12.0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9">
        <f>(N31*1000)*3</f>
        <v>776.9080235</v>
      </c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0" customHeight="1">
      <c r="A33" s="4"/>
      <c r="B33" s="4" t="s">
        <v>34</v>
      </c>
      <c r="C33" s="4" t="s">
        <v>35</v>
      </c>
      <c r="D33" s="4"/>
      <c r="E33" s="4" t="s">
        <v>36</v>
      </c>
      <c r="F33" s="4"/>
      <c r="G33" s="4" t="s">
        <v>37</v>
      </c>
      <c r="H33" s="4"/>
      <c r="I33" s="4" t="s">
        <v>5</v>
      </c>
      <c r="J33" s="4" t="s">
        <v>4</v>
      </c>
      <c r="K33" s="4"/>
      <c r="L33" s="4"/>
      <c r="M33" s="4" t="s">
        <v>38</v>
      </c>
      <c r="N33" s="5" t="s">
        <v>39</v>
      </c>
      <c r="O33" s="4" t="s">
        <v>40</v>
      </c>
      <c r="P33" s="4"/>
      <c r="S33" s="4"/>
      <c r="T33" s="4"/>
      <c r="U33" s="4"/>
      <c r="V33" s="4"/>
      <c r="W33" s="4"/>
      <c r="X33" s="4"/>
      <c r="Y33" s="4"/>
      <c r="Z33" s="4"/>
    </row>
    <row r="34" ht="12.0" customHeight="1">
      <c r="A34" s="4" t="s">
        <v>41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2"/>
      <c r="O34" s="10"/>
      <c r="P34" s="10"/>
      <c r="Q34" s="10"/>
      <c r="R34" s="13"/>
      <c r="S34" s="10"/>
      <c r="T34" s="10"/>
      <c r="U34" s="10"/>
      <c r="V34" s="10"/>
      <c r="W34" s="10"/>
      <c r="X34" s="10"/>
      <c r="Y34" s="10"/>
      <c r="Z34" s="10"/>
    </row>
    <row r="35" ht="12.0" customHeight="1">
      <c r="A35" s="6" t="s">
        <v>100</v>
      </c>
      <c r="B35" s="6">
        <v>18.0</v>
      </c>
      <c r="C35" s="6">
        <v>4.0</v>
      </c>
      <c r="D35" s="7">
        <f t="shared" ref="D35:D39" si="45">(B35-C35)*5</f>
        <v>70</v>
      </c>
      <c r="E35" s="7"/>
      <c r="F35" s="7"/>
      <c r="G35" s="7"/>
      <c r="H35" s="7"/>
      <c r="I35" s="6">
        <v>185.0</v>
      </c>
      <c r="J35" s="6">
        <v>29.0</v>
      </c>
      <c r="K35" s="7">
        <f t="shared" ref="K35:K39" si="46">(I35-J35)/4</f>
        <v>39</v>
      </c>
      <c r="L35" s="7"/>
      <c r="M35" s="8">
        <f t="shared" ref="M35:M39" si="47">O35/(N35/9)</f>
        <v>1.748571429</v>
      </c>
      <c r="N35" s="6">
        <v>175.0</v>
      </c>
      <c r="O35" s="6">
        <v>34.0</v>
      </c>
      <c r="P35" s="8">
        <f t="shared" ref="P35:P39" si="48">D35+K35</f>
        <v>109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0" customHeight="1">
      <c r="A36" s="6" t="s">
        <v>101</v>
      </c>
      <c r="B36" s="6">
        <v>14.0</v>
      </c>
      <c r="C36" s="6">
        <v>8.0</v>
      </c>
      <c r="D36" s="7">
        <f t="shared" si="45"/>
        <v>30</v>
      </c>
      <c r="E36" s="7"/>
      <c r="F36" s="7"/>
      <c r="G36" s="7"/>
      <c r="H36" s="7"/>
      <c r="I36" s="6">
        <v>227.0</v>
      </c>
      <c r="J36" s="6">
        <v>78.0</v>
      </c>
      <c r="K36" s="7">
        <f t="shared" si="46"/>
        <v>37.25</v>
      </c>
      <c r="L36" s="7"/>
      <c r="M36" s="8">
        <f t="shared" si="47"/>
        <v>2.201086957</v>
      </c>
      <c r="N36" s="6">
        <v>184.0</v>
      </c>
      <c r="O36" s="6">
        <v>45.0</v>
      </c>
      <c r="P36" s="8">
        <f t="shared" si="48"/>
        <v>67.25</v>
      </c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2.0" customHeight="1">
      <c r="A37" s="6" t="s">
        <v>102</v>
      </c>
      <c r="B37" s="6">
        <v>15.0</v>
      </c>
      <c r="C37" s="6">
        <v>9.0</v>
      </c>
      <c r="D37" s="7">
        <f t="shared" si="45"/>
        <v>30</v>
      </c>
      <c r="E37" s="7"/>
      <c r="F37" s="7"/>
      <c r="G37" s="7"/>
      <c r="H37" s="7"/>
      <c r="I37" s="6">
        <v>167.0</v>
      </c>
      <c r="J37" s="6">
        <v>49.0</v>
      </c>
      <c r="K37" s="7">
        <f t="shared" si="46"/>
        <v>29.5</v>
      </c>
      <c r="L37" s="7"/>
      <c r="M37" s="8">
        <f t="shared" si="47"/>
        <v>3.375062042</v>
      </c>
      <c r="N37" s="6">
        <v>181.33</v>
      </c>
      <c r="O37" s="6">
        <v>68.0</v>
      </c>
      <c r="P37" s="8">
        <f t="shared" si="48"/>
        <v>59.5</v>
      </c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2.0" customHeight="1">
      <c r="A38" s="6" t="s">
        <v>103</v>
      </c>
      <c r="B38" s="6">
        <v>10.0</v>
      </c>
      <c r="C38" s="6">
        <v>7.0</v>
      </c>
      <c r="D38" s="7">
        <f t="shared" si="45"/>
        <v>15</v>
      </c>
      <c r="E38" s="7"/>
      <c r="F38" s="7"/>
      <c r="G38" s="7"/>
      <c r="H38" s="7"/>
      <c r="I38" s="6">
        <v>184.0</v>
      </c>
      <c r="J38" s="6">
        <v>42.0</v>
      </c>
      <c r="K38" s="7">
        <f t="shared" si="46"/>
        <v>35.5</v>
      </c>
      <c r="L38" s="7"/>
      <c r="M38" s="8">
        <f t="shared" si="47"/>
        <v>2.933701657</v>
      </c>
      <c r="N38" s="6">
        <v>181.0</v>
      </c>
      <c r="O38" s="6">
        <v>59.0</v>
      </c>
      <c r="P38" s="8">
        <f t="shared" si="48"/>
        <v>50.5</v>
      </c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0" customHeight="1">
      <c r="A39" s="6" t="s">
        <v>104</v>
      </c>
      <c r="B39" s="6">
        <v>11.0</v>
      </c>
      <c r="C39" s="6">
        <v>13.0</v>
      </c>
      <c r="D39" s="7">
        <f t="shared" si="45"/>
        <v>-10</v>
      </c>
      <c r="E39" s="7"/>
      <c r="F39" s="7"/>
      <c r="G39" s="7"/>
      <c r="H39" s="7"/>
      <c r="I39" s="6">
        <v>235.0</v>
      </c>
      <c r="J39" s="6">
        <v>29.0</v>
      </c>
      <c r="K39" s="7">
        <f t="shared" si="46"/>
        <v>51.5</v>
      </c>
      <c r="L39" s="7"/>
      <c r="M39" s="8">
        <f t="shared" si="47"/>
        <v>3.248780488</v>
      </c>
      <c r="N39" s="6">
        <v>205.0</v>
      </c>
      <c r="O39" s="6">
        <v>74.0</v>
      </c>
      <c r="P39" s="8">
        <f t="shared" si="48"/>
        <v>41.5</v>
      </c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2.0" customHeight="1">
      <c r="A40" s="11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0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7"/>
      <c r="T41" s="7"/>
      <c r="U41" s="7"/>
      <c r="V41" s="7"/>
      <c r="W41" s="7"/>
      <c r="X41" s="7"/>
      <c r="Y41" s="7"/>
      <c r="Z41" s="7"/>
    </row>
    <row r="42" ht="12.0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7"/>
      <c r="T42" s="7"/>
      <c r="U42" s="7"/>
      <c r="V42" s="7"/>
      <c r="W42" s="7"/>
      <c r="X42" s="7"/>
      <c r="Y42" s="7"/>
      <c r="Z42" s="7"/>
    </row>
    <row r="43" ht="12.0" customHeight="1">
      <c r="A43" s="4" t="s">
        <v>47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0" customHeight="1">
      <c r="A44" s="6" t="s">
        <v>105</v>
      </c>
      <c r="B44" s="11">
        <v>2.0</v>
      </c>
      <c r="C44" s="11">
        <v>1.0</v>
      </c>
      <c r="D44" s="7">
        <f>(B44-C44)*2.5</f>
        <v>2.5</v>
      </c>
      <c r="E44" s="11">
        <v>10.0</v>
      </c>
      <c r="F44" s="19">
        <f>(E44/3)*5</f>
        <v>16.66666667</v>
      </c>
      <c r="G44" s="10"/>
      <c r="H44" s="10"/>
      <c r="I44" s="11">
        <v>30.0</v>
      </c>
      <c r="J44" s="11">
        <v>10.0</v>
      </c>
      <c r="K44" s="7">
        <f>(I44-J44)/4</f>
        <v>5</v>
      </c>
      <c r="L44" s="10"/>
      <c r="M44" s="8">
        <f>O44/(N44/9)</f>
        <v>2.363090773</v>
      </c>
      <c r="N44" s="11">
        <v>26.66</v>
      </c>
      <c r="O44" s="11">
        <v>7.0</v>
      </c>
      <c r="P44" s="8">
        <f>D44+F44+H44+K44</f>
        <v>24.16666667</v>
      </c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0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0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0" customHeight="1">
      <c r="A47" s="4" t="s">
        <v>49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0" customHeight="1">
      <c r="A48" s="6" t="s">
        <v>106</v>
      </c>
      <c r="B48" s="11">
        <v>5.0</v>
      </c>
      <c r="C48" s="11">
        <v>4.0</v>
      </c>
      <c r="D48" s="7">
        <f t="shared" ref="D48:D50" si="49">(B48-C48)*2.5</f>
        <v>2.5</v>
      </c>
      <c r="E48" s="10"/>
      <c r="F48" s="10"/>
      <c r="G48" s="11">
        <v>36.0</v>
      </c>
      <c r="H48" s="19">
        <f t="shared" ref="H48:H50" si="50">(G48/3)*5</f>
        <v>60</v>
      </c>
      <c r="I48" s="11">
        <v>73.0</v>
      </c>
      <c r="J48" s="11">
        <v>21.0</v>
      </c>
      <c r="K48" s="10">
        <f t="shared" ref="K48:K50" si="51">(I48-J48)/4</f>
        <v>13</v>
      </c>
      <c r="L48" s="10"/>
      <c r="M48" s="8">
        <f t="shared" ref="M48:M50" si="52">O48/(N48/9)</f>
        <v>1.96875</v>
      </c>
      <c r="N48" s="11">
        <v>64.0</v>
      </c>
      <c r="O48" s="11">
        <v>14.0</v>
      </c>
      <c r="P48" s="8">
        <f t="shared" ref="P48:P50" si="53">D48+F48+H48+K48</f>
        <v>75.5</v>
      </c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0" customHeight="1">
      <c r="A49" s="6" t="s">
        <v>107</v>
      </c>
      <c r="B49" s="6">
        <v>6.0</v>
      </c>
      <c r="C49" s="6">
        <v>6.0</v>
      </c>
      <c r="D49" s="7">
        <f t="shared" si="49"/>
        <v>0</v>
      </c>
      <c r="E49" s="7"/>
      <c r="F49" s="7"/>
      <c r="G49" s="6">
        <v>27.0</v>
      </c>
      <c r="H49" s="8">
        <f t="shared" si="50"/>
        <v>45</v>
      </c>
      <c r="I49" s="6">
        <v>80.0</v>
      </c>
      <c r="J49" s="6">
        <v>30.0</v>
      </c>
      <c r="K49" s="7">
        <f t="shared" si="51"/>
        <v>12.5</v>
      </c>
      <c r="L49" s="7"/>
      <c r="M49" s="8">
        <f t="shared" si="52"/>
        <v>2.527342595</v>
      </c>
      <c r="N49" s="6">
        <v>67.66</v>
      </c>
      <c r="O49" s="6">
        <v>19.0</v>
      </c>
      <c r="P49" s="8">
        <f t="shared" si="53"/>
        <v>57.5</v>
      </c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6" t="s">
        <v>108</v>
      </c>
      <c r="B50" s="11">
        <v>2.0</v>
      </c>
      <c r="C50" s="11">
        <v>5.0</v>
      </c>
      <c r="D50" s="7">
        <f t="shared" si="49"/>
        <v>-7.5</v>
      </c>
      <c r="E50" s="10"/>
      <c r="F50" s="10"/>
      <c r="G50" s="11">
        <v>36.0</v>
      </c>
      <c r="H50" s="19">
        <f t="shared" si="50"/>
        <v>60</v>
      </c>
      <c r="I50" s="11">
        <v>81.0</v>
      </c>
      <c r="J50" s="11">
        <v>21.0</v>
      </c>
      <c r="K50" s="7">
        <f t="shared" si="51"/>
        <v>15</v>
      </c>
      <c r="L50" s="10"/>
      <c r="M50" s="8">
        <f t="shared" si="52"/>
        <v>5.22</v>
      </c>
      <c r="N50" s="11">
        <v>50.0</v>
      </c>
      <c r="O50" s="11">
        <v>29.0</v>
      </c>
      <c r="P50" s="8">
        <f t="shared" si="53"/>
        <v>67.5</v>
      </c>
      <c r="Q50" s="10"/>
      <c r="R50" s="29" t="s">
        <v>52</v>
      </c>
      <c r="S50" s="10"/>
      <c r="T50" s="10"/>
      <c r="U50" s="10"/>
      <c r="V50" s="10"/>
      <c r="W50" s="10"/>
      <c r="X50" s="10"/>
      <c r="Y50" s="10"/>
      <c r="Z50" s="10"/>
    </row>
    <row r="51" ht="12.0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2" t="s">
        <v>53</v>
      </c>
      <c r="R51" s="29" t="s">
        <v>54</v>
      </c>
      <c r="S51" s="7"/>
      <c r="T51" s="7"/>
      <c r="U51" s="7"/>
      <c r="V51" s="7"/>
      <c r="W51" s="7"/>
      <c r="X51" s="7"/>
      <c r="Y51" s="7"/>
      <c r="Z51" s="7"/>
    </row>
    <row r="52" ht="12.0" customHeight="1">
      <c r="A52" s="10"/>
      <c r="B52" s="13">
        <f t="shared" ref="B52:K52" si="54">SUM(B35:B51)</f>
        <v>83</v>
      </c>
      <c r="C52" s="13">
        <f t="shared" si="54"/>
        <v>57</v>
      </c>
      <c r="D52" s="13">
        <f t="shared" si="54"/>
        <v>132.5</v>
      </c>
      <c r="E52" s="13">
        <f t="shared" si="54"/>
        <v>10</v>
      </c>
      <c r="F52" s="16">
        <f t="shared" si="54"/>
        <v>16.66666667</v>
      </c>
      <c r="G52" s="13">
        <f t="shared" si="54"/>
        <v>99</v>
      </c>
      <c r="H52" s="16">
        <f t="shared" si="54"/>
        <v>165</v>
      </c>
      <c r="I52" s="13">
        <f t="shared" si="54"/>
        <v>1262</v>
      </c>
      <c r="J52" s="13">
        <f t="shared" si="54"/>
        <v>309</v>
      </c>
      <c r="K52" s="13">
        <f t="shared" si="54"/>
        <v>238.25</v>
      </c>
      <c r="L52" s="10"/>
      <c r="M52" s="8">
        <f>O52/(N52/9)</f>
        <v>2.768254528</v>
      </c>
      <c r="N52" s="19">
        <f t="shared" ref="N52:P52" si="55">SUM(N35:N51)</f>
        <v>1134.65</v>
      </c>
      <c r="O52" s="32">
        <f t="shared" si="55"/>
        <v>349</v>
      </c>
      <c r="P52" s="32">
        <f t="shared" si="55"/>
        <v>552.4166667</v>
      </c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0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9"/>
      <c r="N53" s="2"/>
      <c r="O53" s="10"/>
      <c r="P53" s="19">
        <f>M52*100</f>
        <v>276.8254528</v>
      </c>
      <c r="Q53" s="16">
        <f>P52-P53</f>
        <v>275.5912139</v>
      </c>
      <c r="R53" s="33">
        <f>Q31+Q53</f>
        <v>1852.499237</v>
      </c>
      <c r="S53" s="10"/>
      <c r="T53" s="10"/>
      <c r="U53" s="10"/>
      <c r="V53" s="10"/>
      <c r="W53" s="10"/>
      <c r="X53" s="10"/>
      <c r="Y53" s="10"/>
      <c r="Z53" s="10"/>
    </row>
    <row r="54" ht="12.0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9"/>
      <c r="N54" s="2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0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9"/>
      <c r="N55" s="2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0" customHeight="1">
      <c r="A56" s="11"/>
      <c r="B56" s="11"/>
      <c r="C56" s="10"/>
      <c r="D56" s="11"/>
      <c r="E56" s="10"/>
      <c r="F56" s="11"/>
      <c r="G56" s="10"/>
      <c r="H56" s="11"/>
      <c r="I56" s="11"/>
      <c r="J56" s="19"/>
      <c r="K56" s="11"/>
      <c r="L56" s="10"/>
      <c r="M56" s="11"/>
      <c r="N56" s="9"/>
      <c r="O56" s="11"/>
      <c r="P56" s="8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0" customHeight="1">
      <c r="A57" s="11"/>
      <c r="B57" s="11"/>
      <c r="C57" s="10"/>
      <c r="D57" s="11"/>
      <c r="E57" s="10"/>
      <c r="F57" s="11"/>
      <c r="G57" s="10"/>
      <c r="H57" s="11"/>
      <c r="I57" s="11"/>
      <c r="J57" s="19"/>
      <c r="K57" s="11"/>
      <c r="L57" s="10"/>
      <c r="M57" s="11"/>
      <c r="N57" s="9"/>
      <c r="O57" s="11"/>
      <c r="P57" s="8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0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2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0" customHeight="1">
      <c r="A59" s="11"/>
      <c r="B59" s="6"/>
      <c r="C59" s="6"/>
      <c r="D59" s="7"/>
      <c r="E59" s="7"/>
      <c r="F59" s="7"/>
      <c r="G59" s="7"/>
      <c r="H59" s="7"/>
      <c r="I59" s="6"/>
      <c r="J59" s="6"/>
      <c r="K59" s="7"/>
      <c r="L59" s="7"/>
      <c r="M59" s="8"/>
      <c r="N59" s="6"/>
      <c r="O59" s="6"/>
      <c r="P59" s="8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0" customHeight="1">
      <c r="A60" s="11"/>
      <c r="B60" s="6"/>
      <c r="C60" s="6"/>
      <c r="D60" s="7"/>
      <c r="E60" s="7"/>
      <c r="F60" s="7"/>
      <c r="G60" s="7"/>
      <c r="H60" s="7"/>
      <c r="I60" s="6"/>
      <c r="J60" s="6"/>
      <c r="K60" s="7"/>
      <c r="L60" s="7"/>
      <c r="M60" s="8"/>
      <c r="N60" s="6"/>
      <c r="O60" s="6"/>
      <c r="P60" s="8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0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2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2.0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2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2.0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2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2.0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2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2.0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2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2.0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2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2.0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2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2.0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2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2.0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2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2.0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2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2.0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2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2.0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2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2.0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2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2.0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2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2.0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2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2.0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2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2.0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2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2.0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2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2.0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2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2.0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2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2.0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2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2.0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2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2.0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2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2.0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2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2.0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2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2.0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2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2.0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2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2.0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2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2.0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2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2.0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2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2.0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2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2.0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2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2.0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2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2.0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2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2.0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2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2.0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2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2.0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2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2.0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2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2.0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2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2.0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2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2.0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2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2.0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2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2.0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2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2.0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2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2.0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2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2.0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2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2.0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2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2.0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2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2.0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2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2.0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2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2.0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2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2.0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2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2.0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2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2.0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2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2.0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2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2.0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2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2.0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2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2.0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2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2.0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2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2.0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2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2.0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2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2.0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2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2.0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2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2.0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2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2.0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2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2.0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2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2.0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2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2.0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2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2.0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2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2.0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2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2.0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2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2.0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2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2.0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2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2.0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2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2.0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2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2.0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2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2.0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2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2.0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2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2.0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2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2.0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2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2.0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2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2.0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2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2.0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2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2.0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2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2.0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2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2.0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2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2.0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2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2.0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2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2.0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2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2.0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2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2.0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2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2.0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2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2.0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2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2.0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2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2.0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2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2.0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2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2.0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2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2.0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2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2.0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2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2.0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2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2.0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2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2.0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2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2.0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2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2.0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2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2.0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2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2.0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2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2.0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2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2.0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2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2.0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2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2.0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2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2.0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2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2.0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2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2.0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2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2.0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2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2.0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2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2.0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2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2.0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2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2.0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2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2.0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2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2.0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2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2.0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2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2.0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2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2.0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2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2.0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2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2.0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2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2.0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2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2.0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2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2.0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2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2.0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2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2.0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2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2.0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2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2.0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2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2.0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2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2.0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2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2.0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2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2.0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2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2.0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2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2.0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2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2.0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2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2.0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2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2.0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2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2.0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2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2.0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2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2.0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2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2.0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2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2.0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2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2.0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2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2.0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2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2.0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2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2.0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2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2.0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2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2.0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2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2.0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2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2.0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2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2.0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2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2.0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2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2.0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2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2.0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2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2.0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2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2.0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2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2.0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2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2.0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2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2.0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2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2.0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2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2.0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2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2.0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2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2.0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2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2.0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2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2.0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2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2.0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2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2.0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2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2.0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2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2.0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2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2.0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2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2.0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2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2.0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2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2.0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2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2.0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2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2.0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2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2.0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2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2.0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2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2.0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2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2.0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2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2.0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2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2.0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2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2.0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2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2.0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2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2.0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2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2.0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2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2.0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2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2.0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2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2.0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2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2.0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2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2.0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2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2.0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2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2.0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2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2.0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2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2.0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2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2.0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2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2.0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2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2.0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2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2.0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2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2.0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2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2.0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2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2.0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2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2.0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2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2.0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2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2.0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2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2.0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2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2.0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2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2.0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2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2.0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2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2.0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2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2.0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2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2.0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2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2.0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2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2.0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2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2.0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2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2.0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2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2.0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2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2.0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2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2.0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2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2.0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2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2.0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2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2.0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2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2.0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2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2.0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2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2.0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2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2.0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2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2.0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2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2.0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2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2.0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2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2.0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2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2.0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2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2.0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2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2.0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2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2.0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2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2.0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2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2.0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2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2.0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2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2.0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2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2.0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2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2.0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2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2.0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2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2.0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2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2.0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2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2.0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2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2.0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2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2.0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2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2.0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2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2.0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2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2.0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2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2.0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2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2.0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2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2.0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2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2.0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2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2.0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2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2.0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2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2.0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2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2.0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2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2.0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2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2.0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2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2.0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2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2.0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2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2.0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2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2.0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2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2.0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2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2.0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2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2.0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2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2.0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2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2.0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2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2.0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2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2.0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2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2.0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2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2.0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2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2.0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2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2.0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2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2.0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2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2.0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2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2.0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2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2.0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2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2.0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2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2.0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2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2.0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2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2.0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2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2.0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2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2.0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2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2.0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2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2.0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2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2.0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2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2.0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2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2.0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2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2.0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2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2.0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2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2.0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2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2.0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2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2.0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2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2.0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2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2.0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2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2.0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2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2.0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2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2.0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2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2.0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2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2.0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2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2.0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2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2.0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2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2.0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2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2.0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2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2.0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2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2.0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2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2.0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2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2.0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2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2.0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2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2.0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2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2.0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2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2.0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2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2.0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2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2.0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2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2.0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2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2.0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2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2.0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2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2.0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2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2.0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2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2.0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2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2.0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2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2.0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2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2.0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2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2.0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2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2.0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2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2.0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2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2.0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2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2.0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2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2.0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2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2.0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2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2.0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2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2.0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2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2.0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2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2.0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2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2.0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2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2.0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2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2.0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2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2.0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2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2.0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2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2.0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2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2.0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2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2.0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2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2.0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2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2.0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2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2.0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2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2.0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2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2.0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2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2.0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2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2.0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2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2.0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2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2.0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2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2.0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2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2.0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2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2.0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2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2.0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2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2.0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2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2.0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2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2.0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2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2.0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2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2.0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2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2.0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2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2.0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2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2.0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2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2.0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2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2.0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2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2.0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2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2.0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2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2.0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2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2.0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2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2.0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2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2.0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2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2.0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2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2.0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2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2.0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2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2.0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2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2.0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2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2.0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2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2.0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2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2.0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2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2.0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2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2.0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2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2.0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2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2.0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2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2.0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2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2.0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2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2.0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2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2.0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2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2.0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2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2.0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2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2.0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2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2.0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2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2.0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2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2.0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2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2.0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2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2.0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2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2.0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2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2.0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2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2.0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2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2.0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2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2.0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2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2.0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2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2.0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2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2.0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2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2.0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2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2.0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2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2.0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2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2.0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2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2.0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2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2.0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2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2.0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2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2.0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2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2.0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2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2.0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2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2.0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2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2.0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2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2.0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2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2.0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2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2.0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2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2.0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2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2.0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2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2.0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2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2.0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2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2.0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2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2.0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2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2.0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2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2.0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2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2.0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2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2.0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2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2.0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2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2.0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2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2.0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2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2.0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2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2.0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2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2.0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2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2.0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2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2.0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2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2.0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2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2.0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2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2.0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2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2.0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2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2.0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2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2.0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2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2.0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2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2.0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2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2.0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2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2.0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2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2.0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2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2.0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2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2.0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2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2.0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2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2.0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2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2.0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2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2.0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2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2.0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2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2.0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2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2.0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2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2.0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2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2.0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2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2.0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2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2.0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2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2.0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2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2.0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2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2.0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2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2.0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2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2.0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2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2.0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2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2.0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2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2.0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2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2.0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2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2.0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2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2.0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2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2.0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2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2.0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2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2.0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2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2.0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2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2.0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2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2.0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2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2.0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2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2.0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2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2.0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2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2.0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2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2.0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2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2.0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2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2.0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2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2.0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2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2.0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2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2.0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2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2.0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2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2.0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2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2.0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2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2.0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2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2.0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2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2.0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2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2.0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2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2.0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2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2.0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2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2.0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2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2.0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2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2.0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2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2.0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2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2.0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2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2.0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2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2.0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2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2.0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2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2.0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2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2.0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2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2.0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2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2.0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2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2.0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2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2.0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2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2.0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2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2.0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2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2.0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2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2.0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2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2.0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2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2.0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2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2.0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2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2.0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2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2.0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2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2.0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2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2.0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2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2.0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2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2.0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2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2.0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2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2.0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2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2.0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2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2.0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2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2.0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2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2.0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2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2.0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2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2.0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2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2.0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2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2.0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2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2.0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2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2.0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2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2.0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2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2.0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2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2.0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2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2.0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2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2.0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2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2.0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2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2.0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2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2.0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2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2.0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2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2.0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2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2.0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2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2.0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2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2.0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2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2.0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2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2.0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2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2.0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2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2.0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2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2.0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2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2.0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2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2.0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2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2.0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2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2.0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2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2.0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2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2.0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2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2.0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2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2.0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2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2.0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2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2.0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2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2.0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2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2.0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2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2.0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2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2.0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2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2.0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2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2.0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2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2.0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2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2.0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2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2.0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2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2.0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2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2.0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2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2.0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2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2.0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2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2.0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2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2.0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2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2.0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2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2.0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2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2.0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2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2.0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2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2.0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2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2.0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2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2.0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2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2.0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2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2.0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2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2.0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2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2.0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2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2.0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2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2.0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2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2.0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2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2.0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2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2.0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2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2.0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2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2.0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2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2.0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2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2.0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2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2.0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2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2.0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2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2.0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2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2.0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2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2.0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2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2.0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2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2.0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2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2.0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2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2.0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2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2.0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2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2.0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2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2.0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2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2.0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2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2.0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2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2.0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2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2.0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2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2.0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2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2.0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2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2.0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2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2.0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2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2.0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2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2.0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2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2.0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2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2.0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2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2.0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2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2.0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2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2.0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2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2.0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2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2.0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2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2.0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2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2.0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2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2.0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2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2.0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2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2.0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2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2.0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2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2.0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2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2.0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2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2.0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2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2.0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2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2.0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2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2.0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2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2.0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2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2.0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2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2.0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2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2.0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2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2.0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2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2.0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2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2.0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2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2.0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2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2.0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2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2.0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2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2.0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2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2.0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2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2.0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2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2.0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2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2.0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2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2.0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2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2.0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2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2.0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2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2.0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2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2.0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2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2.0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2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2.0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2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2.0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2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2.0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2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2.0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2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2.0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2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2.0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2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2.0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2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2.0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2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2.0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2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2.0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2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2.0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2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2.0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2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2.0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2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2.0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2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2.0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2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2.0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2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2.0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2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2.0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2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2.0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2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2.0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2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2.0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2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2.0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2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2.0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2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2.0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2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2.0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2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2.0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2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2.0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2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2.0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2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2.0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2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2.0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2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2.0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2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2.0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2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2.0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2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2.0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2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2.0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2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2.0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2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2.0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2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2.0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2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2.0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2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2.0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2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2.0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2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2.0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2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2.0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2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2.0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2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2.0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2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2.0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2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2.0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2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2.0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2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2.0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2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2.0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2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2.0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2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2.0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2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2.0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2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2.0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2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2.0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2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2.0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2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2.0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2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2.0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2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2.0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2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2.0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2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2.0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2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2.0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2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2.0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2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2.0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2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2.0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2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2.0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2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2.0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2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2.0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2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2.0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2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2.0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2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2.0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2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2.0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2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2.0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2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2.0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2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2.0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2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2.0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2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2.0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2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2.0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2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2.0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2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2.0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2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2.0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2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2.0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2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2.0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2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2.0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2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2.0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2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2.0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2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2.0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2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2.0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2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2.0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2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2.0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2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2.0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2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2.0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2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2.0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2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2.0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2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2.0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2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2.0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2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2.0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2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2.0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2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2.0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2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2.0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2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2.0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2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2.0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2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2.0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2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2.0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2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2.0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2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2.0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2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2.0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2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2.0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2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2.0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2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2.0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2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2.0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2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2.0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2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2.0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2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2.0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2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2.0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2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2.0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2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2.0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2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2.0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2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2.0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2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2.0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2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2.0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2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2.0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2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2.0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2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2.0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2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2.0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2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2.0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2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2.0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2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2.0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2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2.0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2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2.0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2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2.0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2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2.0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2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2.0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2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2.0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2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2.0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2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2.0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2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2.0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2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2.0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2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2.0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2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2.0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2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2.0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2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2.0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2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2.0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2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2.0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2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2.0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2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2.0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2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2.0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2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2.0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2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2.0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2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2.0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2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2.0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2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2.0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2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2.0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2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2.0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2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2.0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2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2.0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2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2.0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2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2.0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2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2.0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2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2.0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2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2.0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2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2.0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2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2.0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2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2.0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2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2.0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2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2.0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2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2.0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2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2.0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2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2.0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2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2.0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2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2.0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2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2.0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2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2.0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2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2.0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2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2.0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2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2.0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2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2.0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2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2.0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2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2.0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2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2.0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2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2.0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2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2.0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2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2.0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2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2.0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2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2.0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2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2.0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2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2.0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2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2.0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2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2.0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2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2.0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2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2.0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2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2.0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2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2.0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2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2.0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2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2.0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2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2.0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2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2.0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2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2.0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2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2.0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2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2.0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2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2.0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2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2.0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2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2.0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2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2.0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2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2.0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2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2.0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2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2.0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2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2.0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2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2.0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2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2.0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2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2.0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2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2.0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2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2.0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2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2.0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2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2.0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2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2.0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2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2.0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2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2.0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2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2.0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2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2.0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2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2.0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2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2.0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2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2.0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2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2.0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2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2.0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2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2.0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2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2.0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2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2.0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2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2.0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2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2.0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2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2.0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2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2.0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2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2.0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2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2.0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2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2.0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2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2.0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2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2.0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2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2.0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2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2.0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2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2.0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2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2.0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2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2.0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2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2.0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2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2.0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2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2.0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2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2.0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2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2.0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2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2.0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2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2.0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2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2.0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2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2.0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2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2.0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2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2.0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2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2.0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2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2.0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2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2.0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2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2.0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2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2.0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2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2.0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2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2.0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2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2.0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2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2.0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2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2.0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2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2.0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2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2.0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2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2.0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2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2.0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2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2.0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2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2.0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2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2.0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2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2.0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2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2.0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2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2.0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2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2.0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2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2.0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2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2.0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2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16" width="10.0"/>
    <col customWidth="1" min="17" max="17" width="16.43"/>
    <col customWidth="1" min="18" max="18" width="18.29"/>
    <col customWidth="1" min="19" max="26" width="10.0"/>
  </cols>
  <sheetData>
    <row r="1" ht="15.75" customHeight="1">
      <c r="A1" s="1" t="s">
        <v>109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2"/>
      <c r="O1" s="10"/>
      <c r="P1" s="10"/>
      <c r="Q1" s="10"/>
      <c r="R1" s="10"/>
      <c r="S1" s="10"/>
      <c r="T1" s="10"/>
    </row>
    <row r="2" ht="12.0" customHeight="1">
      <c r="A2" s="4"/>
      <c r="B2" s="4" t="s">
        <v>1</v>
      </c>
      <c r="C2" s="4"/>
      <c r="D2" s="4" t="s">
        <v>2</v>
      </c>
      <c r="E2" s="4"/>
      <c r="F2" s="4" t="s">
        <v>57</v>
      </c>
      <c r="G2" s="4"/>
      <c r="H2" s="4" t="s">
        <v>4</v>
      </c>
      <c r="I2" s="4" t="s">
        <v>5</v>
      </c>
      <c r="J2" s="4"/>
      <c r="K2" s="4" t="s">
        <v>6</v>
      </c>
      <c r="L2" s="4"/>
      <c r="M2" s="4" t="s">
        <v>7</v>
      </c>
      <c r="N2" s="5" t="s">
        <v>8</v>
      </c>
      <c r="O2" s="4" t="s">
        <v>9</v>
      </c>
      <c r="P2" s="4" t="s">
        <v>10</v>
      </c>
      <c r="Q2" s="4"/>
      <c r="R2" s="4"/>
      <c r="S2" s="4"/>
      <c r="T2" s="4"/>
    </row>
    <row r="3" ht="12.0" customHeight="1">
      <c r="A3" s="4" t="s">
        <v>11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2"/>
      <c r="O3" s="10"/>
      <c r="P3" s="10"/>
      <c r="Q3" s="10"/>
      <c r="R3" s="10"/>
      <c r="S3" s="10"/>
      <c r="T3" s="10"/>
    </row>
    <row r="4" ht="12.0" customHeight="1">
      <c r="A4" s="6" t="s">
        <v>110</v>
      </c>
      <c r="B4" s="6">
        <v>41.0</v>
      </c>
      <c r="C4" s="7">
        <f t="shared" ref="C4:C5" si="1">B4/4</f>
        <v>10.25</v>
      </c>
      <c r="D4" s="6">
        <v>9.0</v>
      </c>
      <c r="E4" s="7">
        <f t="shared" ref="E4:E5" si="2">D4/2</f>
        <v>4.5</v>
      </c>
      <c r="F4" s="6">
        <v>52.0</v>
      </c>
      <c r="G4" s="7">
        <f t="shared" ref="G4:G5" si="3">F4/4</f>
        <v>13</v>
      </c>
      <c r="H4" s="6">
        <v>22.0</v>
      </c>
      <c r="I4" s="6">
        <v>69.0</v>
      </c>
      <c r="J4" s="8">
        <f t="shared" ref="J4:J5" si="4">(H4-(I4/3))/4</f>
        <v>-0.25</v>
      </c>
      <c r="K4" s="6">
        <v>1.0</v>
      </c>
      <c r="L4" s="7">
        <f t="shared" ref="L4:L5" si="5">K4/4</f>
        <v>0.25</v>
      </c>
      <c r="M4" s="6">
        <v>109.0</v>
      </c>
      <c r="N4" s="9">
        <f t="shared" ref="N4:N5" si="6">M4/O4</f>
        <v>0.2738693467</v>
      </c>
      <c r="O4" s="6">
        <v>398.0</v>
      </c>
      <c r="P4" s="8">
        <f t="shared" ref="P4:P5" si="7">C4+E4+G4+J4+L4</f>
        <v>27.75</v>
      </c>
      <c r="Q4" s="10"/>
      <c r="R4" s="10"/>
      <c r="S4" s="10"/>
      <c r="T4" s="10"/>
    </row>
    <row r="5" ht="12.0" customHeight="1">
      <c r="A5" s="6" t="s">
        <v>111</v>
      </c>
      <c r="B5" s="6">
        <v>70.0</v>
      </c>
      <c r="C5" s="7">
        <f t="shared" si="1"/>
        <v>17.5</v>
      </c>
      <c r="D5" s="6">
        <v>13.0</v>
      </c>
      <c r="E5" s="7">
        <f t="shared" si="2"/>
        <v>6.5</v>
      </c>
      <c r="F5" s="6">
        <v>42.0</v>
      </c>
      <c r="G5" s="7">
        <f t="shared" si="3"/>
        <v>10.5</v>
      </c>
      <c r="H5" s="6">
        <v>65.0</v>
      </c>
      <c r="I5" s="6">
        <v>86.0</v>
      </c>
      <c r="J5" s="8">
        <f t="shared" si="4"/>
        <v>9.083333333</v>
      </c>
      <c r="K5" s="6">
        <v>4.0</v>
      </c>
      <c r="L5" s="7">
        <f t="shared" si="5"/>
        <v>1</v>
      </c>
      <c r="M5" s="6">
        <v>101.0</v>
      </c>
      <c r="N5" s="9">
        <f t="shared" si="6"/>
        <v>0.2537688442</v>
      </c>
      <c r="O5" s="6">
        <v>398.0</v>
      </c>
      <c r="P5" s="8">
        <f t="shared" si="7"/>
        <v>44.58333333</v>
      </c>
      <c r="Q5" s="7"/>
      <c r="R5" s="7"/>
      <c r="S5" s="7"/>
      <c r="T5" s="7"/>
    </row>
    <row r="6" ht="12.0" customHeight="1">
      <c r="A6" s="7"/>
      <c r="B6" s="7"/>
      <c r="C6" s="7"/>
      <c r="D6" s="7"/>
      <c r="E6" s="7"/>
      <c r="F6" s="7"/>
      <c r="G6" s="7"/>
      <c r="H6" s="7"/>
      <c r="I6" s="7"/>
      <c r="J6" s="8"/>
      <c r="K6" s="7"/>
      <c r="L6" s="7"/>
      <c r="M6" s="7"/>
      <c r="N6" s="9"/>
      <c r="O6" s="7"/>
      <c r="P6" s="8"/>
      <c r="Q6" s="7"/>
      <c r="R6" s="7"/>
      <c r="S6" s="7"/>
      <c r="T6" s="7"/>
    </row>
    <row r="7" ht="12.0" customHeight="1">
      <c r="A7" s="4" t="s">
        <v>14</v>
      </c>
      <c r="B7" s="7"/>
      <c r="C7" s="7"/>
      <c r="D7" s="7"/>
      <c r="E7" s="7"/>
      <c r="F7" s="7"/>
      <c r="G7" s="7"/>
      <c r="H7" s="7"/>
      <c r="I7" s="7"/>
      <c r="J7" s="8"/>
      <c r="K7" s="7"/>
      <c r="L7" s="7"/>
      <c r="M7" s="7"/>
      <c r="N7" s="7"/>
      <c r="O7" s="7"/>
      <c r="P7" s="8"/>
      <c r="Q7" s="10"/>
      <c r="R7" s="10"/>
      <c r="S7" s="10"/>
      <c r="T7" s="10"/>
    </row>
    <row r="8" ht="12.0" customHeight="1">
      <c r="A8" s="6" t="s">
        <v>112</v>
      </c>
      <c r="B8" s="6">
        <v>85.0</v>
      </c>
      <c r="C8" s="7">
        <f t="shared" ref="C8:C9" si="8">B8/4</f>
        <v>21.25</v>
      </c>
      <c r="D8" s="6">
        <v>15.0</v>
      </c>
      <c r="E8" s="7">
        <f t="shared" ref="E8:E9" si="9">D8/2</f>
        <v>7.5</v>
      </c>
      <c r="F8" s="6">
        <v>75.0</v>
      </c>
      <c r="G8" s="7">
        <f t="shared" ref="G8:G9" si="10">F8/4</f>
        <v>18.75</v>
      </c>
      <c r="H8" s="6">
        <v>62.0</v>
      </c>
      <c r="I8" s="6">
        <v>110.0</v>
      </c>
      <c r="J8" s="8">
        <f t="shared" ref="J8:J9" si="11">(H8-(I8/3))/4</f>
        <v>6.333333333</v>
      </c>
      <c r="K8" s="6">
        <v>0.0</v>
      </c>
      <c r="L8" s="7">
        <f t="shared" ref="L8:L9" si="12">K8/4</f>
        <v>0</v>
      </c>
      <c r="M8" s="6">
        <v>183.0</v>
      </c>
      <c r="N8" s="9">
        <f t="shared" ref="N8:N9" si="13">M8/O8</f>
        <v>0.3044925125</v>
      </c>
      <c r="O8" s="6">
        <v>601.0</v>
      </c>
      <c r="P8" s="8">
        <f t="shared" ref="P8:P9" si="14">C8+E8+G8+J8+L8</f>
        <v>53.83333333</v>
      </c>
      <c r="Q8" s="7"/>
      <c r="R8" s="7"/>
      <c r="S8" s="7"/>
      <c r="T8" s="7"/>
    </row>
    <row r="9" ht="12.0" customHeight="1">
      <c r="A9" s="6" t="s">
        <v>113</v>
      </c>
      <c r="B9" s="6">
        <v>65.0</v>
      </c>
      <c r="C9" s="7">
        <f t="shared" si="8"/>
        <v>16.25</v>
      </c>
      <c r="D9" s="6">
        <v>20.0</v>
      </c>
      <c r="E9" s="7">
        <f t="shared" si="9"/>
        <v>10</v>
      </c>
      <c r="F9" s="6">
        <v>83.0</v>
      </c>
      <c r="G9" s="7">
        <f t="shared" si="10"/>
        <v>20.75</v>
      </c>
      <c r="H9" s="6">
        <v>35.0</v>
      </c>
      <c r="I9" s="6">
        <v>94.0</v>
      </c>
      <c r="J9" s="8">
        <f t="shared" si="11"/>
        <v>0.9166666667</v>
      </c>
      <c r="K9" s="6">
        <v>0.0</v>
      </c>
      <c r="L9" s="7">
        <f t="shared" si="12"/>
        <v>0</v>
      </c>
      <c r="M9" s="6">
        <v>152.0</v>
      </c>
      <c r="N9" s="9">
        <f t="shared" si="13"/>
        <v>0.275862069</v>
      </c>
      <c r="O9" s="6">
        <v>551.0</v>
      </c>
      <c r="P9" s="8">
        <f t="shared" si="14"/>
        <v>47.91666667</v>
      </c>
      <c r="Q9" s="7"/>
      <c r="R9" s="7"/>
      <c r="S9" s="7"/>
      <c r="T9" s="7"/>
    </row>
    <row r="10" ht="12.0" customHeight="1">
      <c r="A10" s="10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10"/>
      <c r="R10" s="10"/>
      <c r="S10" s="10"/>
      <c r="T10" s="10"/>
    </row>
    <row r="11" ht="12.0" customHeight="1">
      <c r="A11" s="4" t="s">
        <v>17</v>
      </c>
      <c r="B11" s="14"/>
      <c r="C11" s="14"/>
      <c r="D11" s="14"/>
      <c r="E11" s="7"/>
      <c r="F11" s="14"/>
      <c r="G11" s="7"/>
      <c r="H11" s="14"/>
      <c r="I11" s="14"/>
      <c r="J11" s="8"/>
      <c r="K11" s="14"/>
      <c r="L11" s="7"/>
      <c r="M11" s="14"/>
      <c r="N11" s="9"/>
      <c r="O11" s="14"/>
      <c r="P11" s="8"/>
      <c r="Q11" s="10"/>
      <c r="R11" s="10"/>
      <c r="S11" s="10"/>
      <c r="T11" s="10"/>
    </row>
    <row r="12" ht="12.0" customHeight="1">
      <c r="A12" s="7" t="s">
        <v>114</v>
      </c>
      <c r="B12" s="6">
        <v>70.0</v>
      </c>
      <c r="C12" s="7">
        <f t="shared" ref="C12:C13" si="15">B12/4</f>
        <v>17.5</v>
      </c>
      <c r="D12" s="6">
        <v>11.0</v>
      </c>
      <c r="E12" s="7">
        <f t="shared" ref="E12:E13" si="16">D12/2</f>
        <v>5.5</v>
      </c>
      <c r="F12" s="6">
        <v>58.0</v>
      </c>
      <c r="G12" s="7">
        <f t="shared" ref="G12:G13" si="17">F12/4</f>
        <v>14.5</v>
      </c>
      <c r="H12" s="6">
        <v>38.0</v>
      </c>
      <c r="I12" s="6">
        <v>85.0</v>
      </c>
      <c r="J12" s="8">
        <f t="shared" ref="J12:J13" si="18">(H12-(I12/3))/4</f>
        <v>2.416666667</v>
      </c>
      <c r="K12" s="6">
        <v>16.0</v>
      </c>
      <c r="L12" s="7">
        <f t="shared" ref="L12:L13" si="19">K12/4</f>
        <v>4</v>
      </c>
      <c r="M12" s="6">
        <v>125.0</v>
      </c>
      <c r="N12" s="9">
        <f t="shared" ref="N12:N13" si="20">M12/O12</f>
        <v>0.248015873</v>
      </c>
      <c r="O12" s="6">
        <v>504.0</v>
      </c>
      <c r="P12" s="8">
        <f t="shared" ref="P12:P13" si="21">C12+E12+G12+J12+L12</f>
        <v>43.91666667</v>
      </c>
      <c r="Q12" s="7"/>
      <c r="R12" s="7"/>
      <c r="S12" s="7"/>
      <c r="T12" s="7"/>
    </row>
    <row r="13" ht="12.0" customHeight="1">
      <c r="A13" s="6" t="s">
        <v>115</v>
      </c>
      <c r="B13" s="6">
        <v>68.0</v>
      </c>
      <c r="C13" s="7">
        <f t="shared" si="15"/>
        <v>17</v>
      </c>
      <c r="D13" s="6">
        <v>12.0</v>
      </c>
      <c r="E13" s="7">
        <f t="shared" si="16"/>
        <v>6</v>
      </c>
      <c r="F13" s="6">
        <v>52.0</v>
      </c>
      <c r="G13" s="7">
        <f t="shared" si="17"/>
        <v>13</v>
      </c>
      <c r="H13" s="6">
        <v>55.0</v>
      </c>
      <c r="I13" s="6">
        <v>101.0</v>
      </c>
      <c r="J13" s="8">
        <f t="shared" si="18"/>
        <v>5.333333333</v>
      </c>
      <c r="K13" s="6">
        <v>5.0</v>
      </c>
      <c r="L13" s="7">
        <f t="shared" si="19"/>
        <v>1.25</v>
      </c>
      <c r="M13" s="6">
        <v>118.0</v>
      </c>
      <c r="N13" s="9">
        <f t="shared" si="20"/>
        <v>0.2398373984</v>
      </c>
      <c r="O13" s="6">
        <v>492.0</v>
      </c>
      <c r="P13" s="8">
        <f t="shared" si="21"/>
        <v>42.58333333</v>
      </c>
      <c r="Q13" s="10"/>
      <c r="R13" s="10"/>
      <c r="S13" s="10"/>
      <c r="T13" s="10"/>
    </row>
    <row r="14" ht="12.0" customHeight="1">
      <c r="A14" s="10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10"/>
      <c r="R14" s="10"/>
      <c r="S14" s="10"/>
      <c r="T14" s="7"/>
    </row>
    <row r="15" ht="12.0" customHeight="1">
      <c r="A15" s="4" t="s">
        <v>20</v>
      </c>
      <c r="B15" s="7"/>
      <c r="C15" s="7"/>
      <c r="D15" s="7"/>
      <c r="E15" s="7"/>
      <c r="F15" s="7"/>
      <c r="G15" s="7"/>
      <c r="H15" s="7"/>
      <c r="I15" s="7"/>
      <c r="J15" s="8"/>
      <c r="K15" s="7"/>
      <c r="L15" s="7"/>
      <c r="M15" s="7"/>
      <c r="N15" s="7"/>
      <c r="O15" s="7"/>
      <c r="P15" s="8"/>
      <c r="Q15" s="10"/>
      <c r="R15" s="10"/>
      <c r="S15" s="10"/>
      <c r="T15" s="10"/>
    </row>
    <row r="16" ht="12.0" customHeight="1">
      <c r="A16" s="6" t="s">
        <v>116</v>
      </c>
      <c r="B16" s="6">
        <v>41.0</v>
      </c>
      <c r="C16" s="7">
        <f t="shared" ref="C16:C17" si="22">B16/4</f>
        <v>10.25</v>
      </c>
      <c r="D16" s="6">
        <v>12.0</v>
      </c>
      <c r="E16" s="7">
        <f t="shared" ref="E16:E17" si="23">D16/2</f>
        <v>6</v>
      </c>
      <c r="F16" s="6">
        <v>51.0</v>
      </c>
      <c r="G16" s="7">
        <f t="shared" ref="G16:G17" si="24">F16/4</f>
        <v>12.75</v>
      </c>
      <c r="H16" s="6">
        <v>32.0</v>
      </c>
      <c r="I16" s="6">
        <v>114.0</v>
      </c>
      <c r="J16" s="8">
        <f t="shared" ref="J16:J17" si="25">(H16-(I16/3))/4</f>
        <v>-1.5</v>
      </c>
      <c r="K16" s="6">
        <v>2.0</v>
      </c>
      <c r="L16" s="7">
        <f t="shared" ref="L16:L17" si="26">K16/4</f>
        <v>0.5</v>
      </c>
      <c r="M16" s="6">
        <v>85.0</v>
      </c>
      <c r="N16" s="9">
        <f t="shared" ref="N16:N17" si="27">M16/O16</f>
        <v>0.2141057935</v>
      </c>
      <c r="O16" s="6">
        <v>397.0</v>
      </c>
      <c r="P16" s="8">
        <f t="shared" ref="P16:P17" si="28">C16+E16+G16+J16+L16</f>
        <v>28</v>
      </c>
      <c r="Q16" s="7"/>
      <c r="R16" s="7"/>
      <c r="S16" s="7"/>
      <c r="T16" s="7"/>
    </row>
    <row r="17" ht="12.0" customHeight="1">
      <c r="A17" s="6" t="s">
        <v>117</v>
      </c>
      <c r="B17" s="6">
        <v>3.0</v>
      </c>
      <c r="C17" s="7">
        <f t="shared" si="22"/>
        <v>0.75</v>
      </c>
      <c r="D17" s="6">
        <v>0.0</v>
      </c>
      <c r="E17" s="7">
        <f t="shared" si="23"/>
        <v>0</v>
      </c>
      <c r="F17" s="6">
        <v>3.0</v>
      </c>
      <c r="G17" s="7">
        <f t="shared" si="24"/>
        <v>0.75</v>
      </c>
      <c r="H17" s="6">
        <v>4.0</v>
      </c>
      <c r="I17" s="6">
        <v>20.0</v>
      </c>
      <c r="J17" s="8">
        <f t="shared" si="25"/>
        <v>-0.6666666667</v>
      </c>
      <c r="K17" s="6">
        <v>5.0</v>
      </c>
      <c r="L17" s="7">
        <f t="shared" si="26"/>
        <v>1.25</v>
      </c>
      <c r="M17" s="6">
        <v>7.0</v>
      </c>
      <c r="N17" s="9">
        <f t="shared" si="27"/>
        <v>0.14</v>
      </c>
      <c r="O17" s="6">
        <v>50.0</v>
      </c>
      <c r="P17" s="8">
        <f t="shared" si="28"/>
        <v>2.083333333</v>
      </c>
      <c r="Q17" s="7"/>
      <c r="R17" s="7"/>
      <c r="S17" s="7"/>
      <c r="T17" s="7"/>
    </row>
    <row r="18" ht="12.0" customHeight="1">
      <c r="A18" s="10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10"/>
      <c r="R18" s="10"/>
      <c r="S18" s="10"/>
      <c r="T18" s="10"/>
    </row>
    <row r="19" ht="12.0" customHeight="1">
      <c r="A19" s="4" t="s">
        <v>23</v>
      </c>
      <c r="B19" s="7"/>
      <c r="C19" s="7"/>
      <c r="D19" s="7"/>
      <c r="E19" s="7"/>
      <c r="F19" s="7"/>
      <c r="G19" s="7"/>
      <c r="H19" s="7"/>
      <c r="I19" s="7"/>
      <c r="J19" s="8"/>
      <c r="K19" s="7"/>
      <c r="L19" s="7"/>
      <c r="M19" s="7"/>
      <c r="N19" s="7"/>
      <c r="O19" s="7"/>
      <c r="P19" s="8"/>
      <c r="Q19" s="10"/>
      <c r="R19" s="10"/>
      <c r="S19" s="10"/>
      <c r="T19" s="10"/>
    </row>
    <row r="20" ht="12.0" customHeight="1">
      <c r="A20" s="6" t="s">
        <v>118</v>
      </c>
      <c r="B20" s="6">
        <v>83.0</v>
      </c>
      <c r="C20" s="7">
        <f t="shared" ref="C20:C21" si="29">B20/4</f>
        <v>20.75</v>
      </c>
      <c r="D20" s="6">
        <v>31.0</v>
      </c>
      <c r="E20" s="7">
        <f t="shared" ref="E20:E21" si="30">D20/2</f>
        <v>15.5</v>
      </c>
      <c r="F20" s="6">
        <v>98.0</v>
      </c>
      <c r="G20" s="7">
        <f t="shared" ref="G20:G21" si="31">F20/4</f>
        <v>24.5</v>
      </c>
      <c r="H20" s="6">
        <v>49.0</v>
      </c>
      <c r="I20" s="6">
        <v>166.0</v>
      </c>
      <c r="J20" s="8">
        <f t="shared" ref="J20:J21" si="32">(H20-(I20/3))/4</f>
        <v>-1.583333333</v>
      </c>
      <c r="K20" s="6">
        <v>8.0</v>
      </c>
      <c r="L20" s="7">
        <f t="shared" ref="L20:L21" si="33">K20/4</f>
        <v>2</v>
      </c>
      <c r="M20" s="6">
        <v>134.0</v>
      </c>
      <c r="N20" s="9">
        <f t="shared" ref="N20:N21" si="34">M20/O20</f>
        <v>0.2380106572</v>
      </c>
      <c r="O20" s="6">
        <v>563.0</v>
      </c>
      <c r="P20" s="8">
        <f t="shared" ref="P20:P21" si="35">C20+E20+G20+J20+L20</f>
        <v>61.16666667</v>
      </c>
      <c r="Q20" s="7"/>
      <c r="R20" s="7"/>
      <c r="S20" s="7"/>
      <c r="T20" s="7"/>
    </row>
    <row r="21" ht="12.0" customHeight="1">
      <c r="A21" s="6" t="s">
        <v>119</v>
      </c>
      <c r="B21" s="6">
        <v>82.0</v>
      </c>
      <c r="C21" s="7">
        <f t="shared" si="29"/>
        <v>20.5</v>
      </c>
      <c r="D21" s="6">
        <v>20.0</v>
      </c>
      <c r="E21" s="7">
        <f t="shared" si="30"/>
        <v>10</v>
      </c>
      <c r="F21" s="6">
        <v>80.0</v>
      </c>
      <c r="G21" s="7">
        <f t="shared" si="31"/>
        <v>20</v>
      </c>
      <c r="H21" s="6">
        <v>30.0</v>
      </c>
      <c r="I21" s="6">
        <v>135.0</v>
      </c>
      <c r="J21" s="8">
        <f t="shared" si="32"/>
        <v>-3.75</v>
      </c>
      <c r="K21" s="6">
        <v>30.0</v>
      </c>
      <c r="L21" s="7">
        <f t="shared" si="33"/>
        <v>7.5</v>
      </c>
      <c r="M21" s="6">
        <v>150.0</v>
      </c>
      <c r="N21" s="9">
        <f t="shared" si="34"/>
        <v>0.2538071066</v>
      </c>
      <c r="O21" s="6">
        <v>591.0</v>
      </c>
      <c r="P21" s="8">
        <f t="shared" si="35"/>
        <v>54.25</v>
      </c>
      <c r="Q21" s="10"/>
      <c r="R21" s="10"/>
      <c r="S21" s="10"/>
      <c r="T21" s="10"/>
    </row>
    <row r="22" ht="12.0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0"/>
      <c r="R22" s="10"/>
      <c r="S22" s="7"/>
      <c r="T22" s="7"/>
    </row>
    <row r="23" ht="12.0" customHeight="1">
      <c r="A23" s="4" t="s">
        <v>26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0"/>
      <c r="R23" s="10"/>
      <c r="S23" s="10"/>
      <c r="T23" s="10"/>
    </row>
    <row r="24" ht="12.0" customHeight="1">
      <c r="A24" s="6" t="s">
        <v>120</v>
      </c>
      <c r="B24" s="6">
        <v>117.0</v>
      </c>
      <c r="C24" s="7">
        <f t="shared" ref="C24:C29" si="36">B24/4</f>
        <v>29.25</v>
      </c>
      <c r="D24" s="6">
        <v>35.0</v>
      </c>
      <c r="E24" s="7">
        <f t="shared" ref="E24:E29" si="37">D24/2</f>
        <v>17.5</v>
      </c>
      <c r="F24" s="6">
        <v>82.0</v>
      </c>
      <c r="G24" s="7">
        <f t="shared" ref="G24:G29" si="38">F24/4</f>
        <v>20.5</v>
      </c>
      <c r="H24" s="6">
        <v>55.0</v>
      </c>
      <c r="I24" s="6">
        <v>104.0</v>
      </c>
      <c r="J24" s="8">
        <f t="shared" ref="J24:J29" si="39">(H24-(I24/3))/4</f>
        <v>5.083333333</v>
      </c>
      <c r="K24" s="6">
        <v>12.0</v>
      </c>
      <c r="L24" s="7">
        <f t="shared" ref="L24:L29" si="40">K24/4</f>
        <v>3</v>
      </c>
      <c r="M24" s="6">
        <v>154.0</v>
      </c>
      <c r="N24" s="9">
        <f t="shared" ref="N24:N29" si="41">M24/O24</f>
        <v>0.2692307692</v>
      </c>
      <c r="O24" s="6">
        <v>572.0</v>
      </c>
      <c r="P24" s="8">
        <f t="shared" ref="P24:P29" si="42">C24+E24+G24+J24+L24</f>
        <v>75.33333333</v>
      </c>
      <c r="Q24" s="10"/>
      <c r="R24" s="10"/>
      <c r="S24" s="10"/>
      <c r="T24" s="10"/>
    </row>
    <row r="25" ht="12.0" customHeight="1">
      <c r="A25" s="6" t="s">
        <v>121</v>
      </c>
      <c r="B25" s="6">
        <v>71.0</v>
      </c>
      <c r="C25" s="7">
        <f t="shared" si="36"/>
        <v>17.75</v>
      </c>
      <c r="D25" s="6">
        <v>30.0</v>
      </c>
      <c r="E25" s="7">
        <f t="shared" si="37"/>
        <v>15</v>
      </c>
      <c r="F25" s="6">
        <v>107.0</v>
      </c>
      <c r="G25" s="7">
        <f t="shared" si="38"/>
        <v>26.75</v>
      </c>
      <c r="H25" s="6">
        <v>59.0</v>
      </c>
      <c r="I25" s="6">
        <v>95.0</v>
      </c>
      <c r="J25" s="8">
        <f t="shared" si="39"/>
        <v>6.833333333</v>
      </c>
      <c r="K25" s="6">
        <v>25.0</v>
      </c>
      <c r="L25" s="7">
        <f t="shared" si="40"/>
        <v>6.25</v>
      </c>
      <c r="M25" s="6">
        <v>140.0</v>
      </c>
      <c r="N25" s="9">
        <f t="shared" si="41"/>
        <v>0.2573529412</v>
      </c>
      <c r="O25" s="6">
        <v>544.0</v>
      </c>
      <c r="P25" s="8">
        <f t="shared" si="42"/>
        <v>72.58333333</v>
      </c>
      <c r="Q25" s="7"/>
      <c r="R25" s="7"/>
      <c r="S25" s="7"/>
      <c r="T25" s="7"/>
    </row>
    <row r="26" ht="12.0" customHeight="1">
      <c r="A26" s="6" t="s">
        <v>122</v>
      </c>
      <c r="B26" s="6">
        <v>90.0</v>
      </c>
      <c r="C26" s="7">
        <f t="shared" si="36"/>
        <v>22.5</v>
      </c>
      <c r="D26" s="6">
        <v>34.0</v>
      </c>
      <c r="E26" s="7">
        <f t="shared" si="37"/>
        <v>17</v>
      </c>
      <c r="F26" s="6">
        <v>95.0</v>
      </c>
      <c r="G26" s="7">
        <f t="shared" si="38"/>
        <v>23.75</v>
      </c>
      <c r="H26" s="6">
        <v>72.0</v>
      </c>
      <c r="I26" s="6">
        <v>161.0</v>
      </c>
      <c r="J26" s="8">
        <f t="shared" si="39"/>
        <v>4.583333333</v>
      </c>
      <c r="K26" s="6">
        <v>11.0</v>
      </c>
      <c r="L26" s="7">
        <f t="shared" si="40"/>
        <v>2.75</v>
      </c>
      <c r="M26" s="6">
        <v>159.0</v>
      </c>
      <c r="N26" s="9">
        <f t="shared" si="41"/>
        <v>0.271331058</v>
      </c>
      <c r="O26" s="6">
        <v>586.0</v>
      </c>
      <c r="P26" s="8">
        <f t="shared" si="42"/>
        <v>70.58333333</v>
      </c>
      <c r="Q26" s="10"/>
      <c r="R26" s="10"/>
      <c r="S26" s="10"/>
      <c r="T26" s="10"/>
    </row>
    <row r="27" ht="12.0" customHeight="1">
      <c r="A27" s="6" t="s">
        <v>80</v>
      </c>
      <c r="B27" s="6">
        <v>93.0</v>
      </c>
      <c r="C27" s="7">
        <f t="shared" si="36"/>
        <v>23.25</v>
      </c>
      <c r="D27" s="6">
        <v>27.0</v>
      </c>
      <c r="E27" s="7">
        <f t="shared" si="37"/>
        <v>13.5</v>
      </c>
      <c r="F27" s="6">
        <v>62.0</v>
      </c>
      <c r="G27" s="7">
        <f t="shared" si="38"/>
        <v>15.5</v>
      </c>
      <c r="H27" s="6">
        <v>135.0</v>
      </c>
      <c r="I27" s="6">
        <v>96.0</v>
      </c>
      <c r="J27" s="8">
        <f t="shared" si="39"/>
        <v>25.75</v>
      </c>
      <c r="K27" s="6">
        <v>6.0</v>
      </c>
      <c r="L27" s="7">
        <f t="shared" si="40"/>
        <v>1.5</v>
      </c>
      <c r="M27" s="6">
        <v>127.0</v>
      </c>
      <c r="N27" s="9">
        <f t="shared" si="41"/>
        <v>0.2423664122</v>
      </c>
      <c r="O27" s="6">
        <v>524.0</v>
      </c>
      <c r="P27" s="8">
        <f t="shared" si="42"/>
        <v>79.5</v>
      </c>
      <c r="Q27" s="10"/>
      <c r="R27" s="10"/>
      <c r="S27" s="10"/>
      <c r="T27" s="10"/>
    </row>
    <row r="28" ht="12.0" customHeight="1">
      <c r="A28" s="6" t="s">
        <v>123</v>
      </c>
      <c r="B28" s="6">
        <v>72.0</v>
      </c>
      <c r="C28" s="7">
        <f t="shared" si="36"/>
        <v>18</v>
      </c>
      <c r="D28" s="6">
        <v>20.0</v>
      </c>
      <c r="E28" s="7">
        <f t="shared" si="37"/>
        <v>10</v>
      </c>
      <c r="F28" s="6">
        <v>89.0</v>
      </c>
      <c r="G28" s="7">
        <f t="shared" si="38"/>
        <v>22.25</v>
      </c>
      <c r="H28" s="6">
        <v>46.0</v>
      </c>
      <c r="I28" s="6">
        <v>156.0</v>
      </c>
      <c r="J28" s="8">
        <f t="shared" si="39"/>
        <v>-1.5</v>
      </c>
      <c r="K28" s="6">
        <v>32.0</v>
      </c>
      <c r="L28" s="7">
        <f t="shared" si="40"/>
        <v>8</v>
      </c>
      <c r="M28" s="6">
        <v>154.0</v>
      </c>
      <c r="N28" s="9">
        <f t="shared" si="41"/>
        <v>0.2627986348</v>
      </c>
      <c r="O28" s="6">
        <v>586.0</v>
      </c>
      <c r="P28" s="8">
        <f t="shared" si="42"/>
        <v>56.75</v>
      </c>
      <c r="Q28" s="7"/>
      <c r="R28" s="7"/>
      <c r="S28" s="7"/>
      <c r="T28" s="7"/>
    </row>
    <row r="29" ht="12.0" customHeight="1">
      <c r="A29" s="6" t="s">
        <v>124</v>
      </c>
      <c r="B29" s="6">
        <v>89.0</v>
      </c>
      <c r="C29" s="7">
        <f t="shared" si="36"/>
        <v>22.25</v>
      </c>
      <c r="D29" s="6">
        <v>16.0</v>
      </c>
      <c r="E29" s="7">
        <f t="shared" si="37"/>
        <v>8</v>
      </c>
      <c r="F29" s="6">
        <v>64.0</v>
      </c>
      <c r="G29" s="7">
        <f t="shared" si="38"/>
        <v>16</v>
      </c>
      <c r="H29" s="6">
        <v>47.0</v>
      </c>
      <c r="I29" s="6">
        <v>126.0</v>
      </c>
      <c r="J29" s="8">
        <f t="shared" si="39"/>
        <v>1.25</v>
      </c>
      <c r="K29" s="6">
        <v>34.0</v>
      </c>
      <c r="L29" s="7">
        <f t="shared" si="40"/>
        <v>8.5</v>
      </c>
      <c r="M29" s="6">
        <v>157.0</v>
      </c>
      <c r="N29" s="9">
        <f t="shared" si="41"/>
        <v>0.2582236842</v>
      </c>
      <c r="O29" s="6">
        <v>608.0</v>
      </c>
      <c r="P29" s="8">
        <f t="shared" si="42"/>
        <v>56</v>
      </c>
      <c r="Q29" s="26" t="s">
        <v>33</v>
      </c>
      <c r="R29" s="7"/>
      <c r="S29" s="7"/>
      <c r="T29" s="7"/>
    </row>
    <row r="30" ht="12.0" customHeight="1">
      <c r="A30" s="7"/>
      <c r="B30" s="7"/>
      <c r="C30" s="7"/>
      <c r="D30" s="7"/>
      <c r="E30" s="7"/>
      <c r="F30" s="7"/>
      <c r="G30" s="7"/>
      <c r="H30" s="7"/>
      <c r="I30" s="7"/>
      <c r="J30" s="8"/>
      <c r="K30" s="7"/>
      <c r="L30" s="7"/>
      <c r="M30" s="7"/>
      <c r="N30" s="9"/>
      <c r="O30" s="7"/>
      <c r="P30" s="8"/>
      <c r="Q30" s="7"/>
      <c r="R30" s="7"/>
      <c r="S30" s="7"/>
      <c r="T30" s="7"/>
    </row>
    <row r="31" ht="12.0" customHeight="1">
      <c r="A31" s="10"/>
      <c r="B31" s="13">
        <f>SUM(B4:B29)</f>
        <v>1140</v>
      </c>
      <c r="C31" s="7"/>
      <c r="D31" s="13">
        <f>SUM(D4:D29)</f>
        <v>305</v>
      </c>
      <c r="E31" s="7"/>
      <c r="F31" s="13">
        <f>SUM(F4:F29)</f>
        <v>1093</v>
      </c>
      <c r="G31" s="7"/>
      <c r="H31" s="13">
        <f t="shared" ref="H31:I31" si="43">SUM(H4:H29)</f>
        <v>806</v>
      </c>
      <c r="I31" s="13">
        <f t="shared" si="43"/>
        <v>1718</v>
      </c>
      <c r="J31" s="8"/>
      <c r="K31" s="13">
        <f>SUM(K4:K29)</f>
        <v>191</v>
      </c>
      <c r="L31" s="7"/>
      <c r="M31" s="13">
        <f>SUM(M4:M29)</f>
        <v>2055</v>
      </c>
      <c r="N31" s="15">
        <f>M31/O31</f>
        <v>0.2580037665</v>
      </c>
      <c r="O31" s="13">
        <f t="shared" ref="O31:P31" si="44">SUM(O4:O29)</f>
        <v>7965</v>
      </c>
      <c r="P31" s="16">
        <f t="shared" si="44"/>
        <v>816.8333333</v>
      </c>
      <c r="Q31" s="16">
        <f>N32+P31</f>
        <v>1590.844633</v>
      </c>
      <c r="R31" s="10"/>
      <c r="S31" s="10"/>
      <c r="T31" s="10"/>
    </row>
    <row r="32" ht="12.0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8">
        <f>(N31*1000)*3</f>
        <v>774.0112994</v>
      </c>
      <c r="O32" s="10"/>
      <c r="P32" s="10"/>
      <c r="Q32" s="10"/>
      <c r="R32" s="10"/>
      <c r="S32" s="10"/>
      <c r="T32" s="10"/>
    </row>
    <row r="33" ht="12.0" customHeight="1">
      <c r="A33" s="4"/>
      <c r="B33" s="4" t="s">
        <v>34</v>
      </c>
      <c r="C33" s="4" t="s">
        <v>35</v>
      </c>
      <c r="D33" s="4"/>
      <c r="E33" s="4" t="s">
        <v>36</v>
      </c>
      <c r="F33" s="4"/>
      <c r="G33" s="4" t="s">
        <v>37</v>
      </c>
      <c r="H33" s="4"/>
      <c r="I33" s="4" t="s">
        <v>5</v>
      </c>
      <c r="J33" s="4" t="s">
        <v>4</v>
      </c>
      <c r="K33" s="4"/>
      <c r="L33" s="4"/>
      <c r="M33" s="4" t="s">
        <v>38</v>
      </c>
      <c r="N33" s="5" t="s">
        <v>39</v>
      </c>
      <c r="O33" s="4" t="s">
        <v>40</v>
      </c>
      <c r="P33" s="4"/>
      <c r="Q33" s="4"/>
      <c r="R33" s="4"/>
      <c r="S33" s="4"/>
      <c r="T33" s="4"/>
    </row>
    <row r="34" ht="12.0" customHeight="1">
      <c r="A34" s="4" t="s">
        <v>41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2"/>
      <c r="O34" s="10"/>
      <c r="P34" s="10"/>
      <c r="Q34" s="10"/>
      <c r="R34" s="13"/>
      <c r="S34" s="10"/>
      <c r="T34" s="10"/>
    </row>
    <row r="35" ht="12.0" customHeight="1">
      <c r="A35" s="6" t="s">
        <v>125</v>
      </c>
      <c r="B35" s="11">
        <v>13.0</v>
      </c>
      <c r="C35" s="11">
        <v>4.0</v>
      </c>
      <c r="D35" s="10">
        <f t="shared" ref="D35:D39" si="45">(B35-C35)*5</f>
        <v>45</v>
      </c>
      <c r="E35" s="10"/>
      <c r="F35" s="10"/>
      <c r="G35" s="10"/>
      <c r="H35" s="10"/>
      <c r="I35" s="11">
        <v>190.0</v>
      </c>
      <c r="J35" s="11">
        <v>42.0</v>
      </c>
      <c r="K35" s="10">
        <f t="shared" ref="K35:K39" si="46">(I35-J35)/4</f>
        <v>37</v>
      </c>
      <c r="L35" s="10"/>
      <c r="M35" s="19">
        <f t="shared" ref="M35:M39" si="47">O35/(N35/9)</f>
        <v>3.052240266</v>
      </c>
      <c r="N35" s="11">
        <v>153.33</v>
      </c>
      <c r="O35" s="11">
        <v>52.0</v>
      </c>
      <c r="P35" s="19">
        <f t="shared" ref="P35:P39" si="48">D35+K35</f>
        <v>82</v>
      </c>
      <c r="Q35" s="10"/>
      <c r="R35" s="10"/>
      <c r="S35" s="10"/>
      <c r="T35" s="10"/>
    </row>
    <row r="36" ht="12.0" customHeight="1">
      <c r="A36" s="6" t="s">
        <v>126</v>
      </c>
      <c r="B36" s="11">
        <v>13.0</v>
      </c>
      <c r="C36" s="11">
        <v>8.0</v>
      </c>
      <c r="D36" s="10">
        <f t="shared" si="45"/>
        <v>25</v>
      </c>
      <c r="E36" s="10"/>
      <c r="F36" s="10"/>
      <c r="G36" s="10"/>
      <c r="H36" s="10"/>
      <c r="I36" s="11">
        <v>257.0</v>
      </c>
      <c r="J36" s="11">
        <v>50.0</v>
      </c>
      <c r="K36" s="10">
        <f t="shared" si="46"/>
        <v>51.75</v>
      </c>
      <c r="L36" s="10"/>
      <c r="M36" s="19">
        <f t="shared" si="47"/>
        <v>3.498455098</v>
      </c>
      <c r="N36" s="11">
        <v>200.66</v>
      </c>
      <c r="O36" s="11">
        <v>78.0</v>
      </c>
      <c r="P36" s="19">
        <f t="shared" si="48"/>
        <v>76.75</v>
      </c>
      <c r="Q36" s="7"/>
      <c r="R36" s="7"/>
      <c r="S36" s="7"/>
      <c r="T36" s="7"/>
    </row>
    <row r="37" ht="12.0" customHeight="1">
      <c r="A37" s="6" t="s">
        <v>127</v>
      </c>
      <c r="B37" s="11">
        <v>15.0</v>
      </c>
      <c r="C37" s="11">
        <v>5.0</v>
      </c>
      <c r="D37" s="10">
        <f t="shared" si="45"/>
        <v>50</v>
      </c>
      <c r="E37" s="10"/>
      <c r="F37" s="10"/>
      <c r="G37" s="10"/>
      <c r="H37" s="10"/>
      <c r="I37" s="11">
        <v>128.0</v>
      </c>
      <c r="J37" s="11">
        <v>47.0</v>
      </c>
      <c r="K37" s="10">
        <f t="shared" si="46"/>
        <v>20.25</v>
      </c>
      <c r="L37" s="10"/>
      <c r="M37" s="19">
        <f t="shared" si="47"/>
        <v>3.381098052</v>
      </c>
      <c r="N37" s="11">
        <v>186.33</v>
      </c>
      <c r="O37" s="11">
        <v>70.0</v>
      </c>
      <c r="P37" s="19">
        <f t="shared" si="48"/>
        <v>70.25</v>
      </c>
      <c r="Q37" s="7"/>
      <c r="R37" s="7"/>
      <c r="S37" s="7"/>
      <c r="T37" s="7"/>
    </row>
    <row r="38" ht="12.0" customHeight="1">
      <c r="A38" s="6" t="s">
        <v>128</v>
      </c>
      <c r="B38" s="11">
        <v>16.0</v>
      </c>
      <c r="C38" s="11">
        <v>7.0</v>
      </c>
      <c r="D38" s="10">
        <f t="shared" si="45"/>
        <v>45</v>
      </c>
      <c r="E38" s="10"/>
      <c r="F38" s="10"/>
      <c r="G38" s="10"/>
      <c r="H38" s="10"/>
      <c r="I38" s="11">
        <v>180.0</v>
      </c>
      <c r="J38" s="11">
        <v>51.0</v>
      </c>
      <c r="K38" s="10">
        <f t="shared" si="46"/>
        <v>32.25</v>
      </c>
      <c r="L38" s="10"/>
      <c r="M38" s="19">
        <f t="shared" si="47"/>
        <v>2.242448897</v>
      </c>
      <c r="N38" s="11">
        <v>196.66</v>
      </c>
      <c r="O38" s="11">
        <v>49.0</v>
      </c>
      <c r="P38" s="19">
        <f t="shared" si="48"/>
        <v>77.25</v>
      </c>
      <c r="Q38" s="10"/>
      <c r="R38" s="10"/>
      <c r="S38" s="10"/>
      <c r="T38" s="10"/>
    </row>
    <row r="39" ht="12.0" customHeight="1">
      <c r="A39" s="6" t="s">
        <v>129</v>
      </c>
      <c r="B39" s="11">
        <v>12.0</v>
      </c>
      <c r="C39" s="11">
        <v>10.0</v>
      </c>
      <c r="D39" s="10">
        <f t="shared" si="45"/>
        <v>10</v>
      </c>
      <c r="E39" s="10"/>
      <c r="F39" s="10"/>
      <c r="G39" s="10"/>
      <c r="H39" s="10"/>
      <c r="I39" s="11">
        <v>205.0</v>
      </c>
      <c r="J39" s="11">
        <v>28.0</v>
      </c>
      <c r="K39" s="10">
        <f t="shared" si="46"/>
        <v>44.25</v>
      </c>
      <c r="L39" s="10"/>
      <c r="M39" s="19">
        <f t="shared" si="47"/>
        <v>3.34936448</v>
      </c>
      <c r="N39" s="11">
        <v>174.66</v>
      </c>
      <c r="O39" s="11">
        <v>65.0</v>
      </c>
      <c r="P39" s="19">
        <f t="shared" si="48"/>
        <v>54.25</v>
      </c>
      <c r="Q39" s="7"/>
      <c r="R39" s="7"/>
      <c r="S39" s="7"/>
      <c r="T39" s="7"/>
    </row>
    <row r="40" ht="12.0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</row>
    <row r="41" ht="12.0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7"/>
      <c r="T41" s="7"/>
    </row>
    <row r="42" ht="12.0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7"/>
      <c r="T42" s="7"/>
    </row>
    <row r="43" ht="12.0" customHeight="1">
      <c r="A43" s="4" t="s">
        <v>47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</row>
    <row r="44" ht="12.0" customHeight="1">
      <c r="A44" s="6" t="s">
        <v>130</v>
      </c>
      <c r="B44" s="11">
        <v>8.0</v>
      </c>
      <c r="C44" s="11">
        <v>5.0</v>
      </c>
      <c r="D44" s="10">
        <f>(B44-C44)*2.5</f>
        <v>7.5</v>
      </c>
      <c r="E44" s="11"/>
      <c r="F44" s="19">
        <f>(E44/3)*5</f>
        <v>0</v>
      </c>
      <c r="G44" s="10"/>
      <c r="H44" s="10"/>
      <c r="I44" s="11">
        <v>117.0</v>
      </c>
      <c r="J44" s="11">
        <v>36.0</v>
      </c>
      <c r="K44" s="10">
        <f>(I44-J44)/4</f>
        <v>20.25</v>
      </c>
      <c r="L44" s="10"/>
      <c r="M44" s="19">
        <f>O44/(N44/9)</f>
        <v>3.158950359</v>
      </c>
      <c r="N44" s="11">
        <v>119.66</v>
      </c>
      <c r="O44" s="11">
        <v>42.0</v>
      </c>
      <c r="P44" s="19">
        <f>D44+F44+H44+K44</f>
        <v>27.75</v>
      </c>
      <c r="Q44" s="10"/>
      <c r="R44" s="10"/>
      <c r="S44" s="10"/>
      <c r="T44" s="10"/>
    </row>
    <row r="45" ht="12.0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</row>
    <row r="46" ht="12.0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</row>
    <row r="47" ht="12.0" customHeight="1">
      <c r="A47" s="4" t="s">
        <v>49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</row>
    <row r="48" ht="12.0" customHeight="1">
      <c r="A48" s="6" t="s">
        <v>131</v>
      </c>
      <c r="B48" s="11">
        <v>4.0</v>
      </c>
      <c r="C48" s="11">
        <v>3.0</v>
      </c>
      <c r="D48" s="10">
        <f t="shared" ref="D48:D50" si="49">(B48-C48)*2.5</f>
        <v>2.5</v>
      </c>
      <c r="E48" s="10"/>
      <c r="F48" s="10"/>
      <c r="G48" s="11">
        <v>20.0</v>
      </c>
      <c r="H48" s="19">
        <f t="shared" ref="H48:H50" si="50">(G48/3)*5</f>
        <v>33.33333333</v>
      </c>
      <c r="I48" s="11">
        <v>81.0</v>
      </c>
      <c r="J48" s="11">
        <v>35.0</v>
      </c>
      <c r="K48" s="10">
        <f t="shared" ref="K48:K50" si="51">(I48-J48)/4</f>
        <v>11.5</v>
      </c>
      <c r="L48" s="10"/>
      <c r="M48" s="19">
        <f t="shared" ref="M48:M50" si="52">O48/(N48/9)</f>
        <v>2.403393025</v>
      </c>
      <c r="N48" s="11">
        <v>63.66</v>
      </c>
      <c r="O48" s="11">
        <v>17.0</v>
      </c>
      <c r="P48" s="19">
        <f t="shared" ref="P48:P50" si="53">D48+F48+H48+K48</f>
        <v>47.33333333</v>
      </c>
      <c r="Q48" s="10"/>
      <c r="R48" s="10"/>
      <c r="S48" s="10"/>
      <c r="T48" s="10"/>
    </row>
    <row r="49" ht="12.0" customHeight="1">
      <c r="A49" s="6" t="s">
        <v>132</v>
      </c>
      <c r="B49" s="11">
        <v>9.0</v>
      </c>
      <c r="C49" s="11">
        <v>6.0</v>
      </c>
      <c r="D49" s="10">
        <f t="shared" si="49"/>
        <v>7.5</v>
      </c>
      <c r="E49" s="10"/>
      <c r="F49" s="10"/>
      <c r="G49" s="11"/>
      <c r="H49" s="19">
        <f t="shared" si="50"/>
        <v>0</v>
      </c>
      <c r="I49" s="11">
        <v>205.0</v>
      </c>
      <c r="J49" s="11">
        <v>63.0</v>
      </c>
      <c r="K49" s="10">
        <f t="shared" si="51"/>
        <v>35.5</v>
      </c>
      <c r="L49" s="10"/>
      <c r="M49" s="19">
        <f t="shared" si="52"/>
        <v>4.343023256</v>
      </c>
      <c r="N49" s="11">
        <v>172.0</v>
      </c>
      <c r="O49" s="11">
        <v>83.0</v>
      </c>
      <c r="P49" s="19">
        <f t="shared" si="53"/>
        <v>43</v>
      </c>
      <c r="Q49" s="7"/>
      <c r="R49" s="7"/>
      <c r="S49" s="7"/>
      <c r="T49" s="7"/>
    </row>
    <row r="50" ht="12.0" customHeight="1">
      <c r="A50" s="6" t="s">
        <v>133</v>
      </c>
      <c r="B50" s="11">
        <v>11.0</v>
      </c>
      <c r="C50" s="11">
        <v>9.0</v>
      </c>
      <c r="D50" s="10">
        <f t="shared" si="49"/>
        <v>5</v>
      </c>
      <c r="E50" s="10"/>
      <c r="F50" s="10"/>
      <c r="G50" s="11"/>
      <c r="H50" s="19">
        <f t="shared" si="50"/>
        <v>0</v>
      </c>
      <c r="I50" s="11">
        <v>177.0</v>
      </c>
      <c r="J50" s="11">
        <v>61.0</v>
      </c>
      <c r="K50" s="10">
        <f t="shared" si="51"/>
        <v>29</v>
      </c>
      <c r="L50" s="10"/>
      <c r="M50" s="19">
        <f t="shared" si="52"/>
        <v>4.8991711</v>
      </c>
      <c r="N50" s="11">
        <v>161.66</v>
      </c>
      <c r="O50" s="11">
        <v>88.0</v>
      </c>
      <c r="P50" s="19">
        <f t="shared" si="53"/>
        <v>34</v>
      </c>
      <c r="Q50" s="10"/>
      <c r="R50" s="29" t="s">
        <v>52</v>
      </c>
      <c r="S50" s="10"/>
      <c r="T50" s="10"/>
    </row>
    <row r="51" ht="12.0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2" t="s">
        <v>53</v>
      </c>
      <c r="R51" s="29" t="s">
        <v>54</v>
      </c>
      <c r="S51" s="7"/>
      <c r="T51" s="7"/>
    </row>
    <row r="52" ht="12.0" customHeight="1">
      <c r="A52" s="10"/>
      <c r="B52" s="4">
        <f t="shared" ref="B52:K52" si="54">SUM(B35:B51)</f>
        <v>101</v>
      </c>
      <c r="C52" s="4">
        <f t="shared" si="54"/>
        <v>57</v>
      </c>
      <c r="D52" s="4">
        <f t="shared" si="54"/>
        <v>197.5</v>
      </c>
      <c r="E52" s="4">
        <f t="shared" si="54"/>
        <v>0</v>
      </c>
      <c r="F52" s="34">
        <f t="shared" si="54"/>
        <v>0</v>
      </c>
      <c r="G52" s="4">
        <f t="shared" si="54"/>
        <v>20</v>
      </c>
      <c r="H52" s="34">
        <f t="shared" si="54"/>
        <v>33.33333333</v>
      </c>
      <c r="I52" s="4">
        <f t="shared" si="54"/>
        <v>1540</v>
      </c>
      <c r="J52" s="4">
        <f t="shared" si="54"/>
        <v>413</v>
      </c>
      <c r="K52" s="4">
        <f t="shared" si="54"/>
        <v>281.75</v>
      </c>
      <c r="L52" s="10"/>
      <c r="M52" s="19">
        <f>O52/(N52/9)</f>
        <v>3.427083479</v>
      </c>
      <c r="N52" s="19">
        <f t="shared" ref="N52:P52" si="55">SUM(N35:N51)</f>
        <v>1428.62</v>
      </c>
      <c r="O52" s="32">
        <f t="shared" si="55"/>
        <v>544</v>
      </c>
      <c r="P52" s="32">
        <f t="shared" si="55"/>
        <v>512.5833333</v>
      </c>
      <c r="Q52" s="10"/>
      <c r="R52" s="10"/>
      <c r="S52" s="10"/>
      <c r="T52" s="10"/>
    </row>
    <row r="53" ht="12.0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9"/>
      <c r="N53" s="2"/>
      <c r="O53" s="10"/>
      <c r="P53" s="8">
        <f>M52*100</f>
        <v>342.7083479</v>
      </c>
      <c r="Q53" s="16">
        <f>P52-P53</f>
        <v>169.8749854</v>
      </c>
      <c r="R53" s="33">
        <f>Q31+Q53</f>
        <v>1760.719618</v>
      </c>
      <c r="S53" s="10"/>
      <c r="T53" s="10"/>
    </row>
    <row r="54" ht="12.0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9"/>
      <c r="N54" s="2"/>
      <c r="O54" s="10"/>
      <c r="P54" s="10"/>
      <c r="Q54" s="10"/>
      <c r="R54" s="10"/>
      <c r="S54" s="10"/>
      <c r="T54" s="10"/>
    </row>
    <row r="55" ht="12.0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9"/>
      <c r="N55" s="2"/>
      <c r="O55" s="10"/>
      <c r="P55" s="10"/>
      <c r="Q55" s="10"/>
      <c r="R55" s="10"/>
      <c r="S55" s="10"/>
      <c r="T55" s="10"/>
    </row>
    <row r="56" ht="12.0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2"/>
      <c r="O56" s="10"/>
      <c r="P56" s="10"/>
      <c r="Q56" s="10"/>
      <c r="R56" s="10"/>
      <c r="S56" s="10"/>
      <c r="T56" s="10"/>
    </row>
    <row r="57" ht="12.0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2"/>
      <c r="O57" s="10"/>
      <c r="P57" s="10"/>
      <c r="Q57" s="10"/>
      <c r="R57" s="10"/>
      <c r="S57" s="10"/>
      <c r="T57" s="10"/>
    </row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16" width="10.0"/>
    <col customWidth="1" min="17" max="17" width="15.14"/>
    <col customWidth="1" min="18" max="18" width="16.0"/>
    <col customWidth="1" min="19" max="26" width="10.0"/>
  </cols>
  <sheetData>
    <row r="1" ht="15.75" customHeight="1">
      <c r="A1" s="1" t="s">
        <v>134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2"/>
      <c r="O1" s="10"/>
      <c r="P1" s="10"/>
      <c r="Q1" s="10"/>
      <c r="R1" s="10"/>
      <c r="S1" s="10"/>
      <c r="T1" s="10"/>
    </row>
    <row r="2" ht="12.0" customHeight="1">
      <c r="A2" s="4"/>
      <c r="B2" s="4" t="s">
        <v>1</v>
      </c>
      <c r="C2" s="4"/>
      <c r="D2" s="4" t="s">
        <v>2</v>
      </c>
      <c r="E2" s="4"/>
      <c r="F2" s="4" t="s">
        <v>57</v>
      </c>
      <c r="G2" s="4"/>
      <c r="H2" s="4" t="s">
        <v>4</v>
      </c>
      <c r="I2" s="4" t="s">
        <v>5</v>
      </c>
      <c r="J2" s="4"/>
      <c r="K2" s="4" t="s">
        <v>6</v>
      </c>
      <c r="L2" s="4"/>
      <c r="M2" s="4" t="s">
        <v>7</v>
      </c>
      <c r="N2" s="5" t="s">
        <v>8</v>
      </c>
      <c r="O2" s="4" t="s">
        <v>9</v>
      </c>
      <c r="P2" s="4" t="s">
        <v>10</v>
      </c>
      <c r="Q2" s="4"/>
      <c r="R2" s="4"/>
      <c r="S2" s="4"/>
      <c r="T2" s="4"/>
    </row>
    <row r="3" ht="12.0" customHeight="1">
      <c r="A3" s="4" t="s">
        <v>11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2"/>
      <c r="O3" s="10"/>
      <c r="P3" s="10"/>
      <c r="Q3" s="10"/>
      <c r="R3" s="10"/>
      <c r="S3" s="10"/>
      <c r="T3" s="10"/>
    </row>
    <row r="4" ht="12.0" customHeight="1">
      <c r="A4" s="6" t="s">
        <v>135</v>
      </c>
      <c r="B4" s="6">
        <v>65.0</v>
      </c>
      <c r="C4" s="7">
        <f t="shared" ref="C4:C5" si="1">B4/4</f>
        <v>16.25</v>
      </c>
      <c r="D4" s="6">
        <v>22.0</v>
      </c>
      <c r="E4" s="7">
        <f t="shared" ref="E4:E5" si="2">D4/2</f>
        <v>11</v>
      </c>
      <c r="F4" s="6">
        <v>55.0</v>
      </c>
      <c r="G4" s="7">
        <f t="shared" ref="G4:G5" si="3">F4/4</f>
        <v>13.75</v>
      </c>
      <c r="H4" s="6">
        <v>45.0</v>
      </c>
      <c r="I4" s="6">
        <v>103.0</v>
      </c>
      <c r="J4" s="8">
        <f t="shared" ref="J4:J5" si="4">(H4-(I4/3))/4</f>
        <v>2.666666667</v>
      </c>
      <c r="K4" s="6">
        <v>4.0</v>
      </c>
      <c r="L4" s="7">
        <f t="shared" ref="L4:L5" si="5">K4/4</f>
        <v>1</v>
      </c>
      <c r="M4" s="6">
        <v>101.0</v>
      </c>
      <c r="N4" s="9">
        <f t="shared" ref="N4:N5" si="6">M4/O4</f>
        <v>0.2427884615</v>
      </c>
      <c r="O4" s="6">
        <v>416.0</v>
      </c>
      <c r="P4" s="8">
        <f t="shared" ref="P4:P5" si="7">C4+E4+G4+J4+L4</f>
        <v>44.66666667</v>
      </c>
      <c r="Q4" s="10"/>
      <c r="R4" s="10"/>
      <c r="S4" s="10"/>
      <c r="T4" s="10"/>
    </row>
    <row r="5" ht="12.0" customHeight="1">
      <c r="A5" s="6" t="s">
        <v>136</v>
      </c>
      <c r="B5" s="6">
        <v>59.0</v>
      </c>
      <c r="C5" s="7">
        <f t="shared" si="1"/>
        <v>14.75</v>
      </c>
      <c r="D5" s="6">
        <v>14.0</v>
      </c>
      <c r="E5" s="7">
        <f t="shared" si="2"/>
        <v>7</v>
      </c>
      <c r="F5" s="6">
        <v>63.0</v>
      </c>
      <c r="G5" s="7">
        <f t="shared" si="3"/>
        <v>15.75</v>
      </c>
      <c r="H5" s="6">
        <v>63.0</v>
      </c>
      <c r="I5" s="6">
        <v>58.0</v>
      </c>
      <c r="J5" s="8">
        <f t="shared" si="4"/>
        <v>10.91666667</v>
      </c>
      <c r="K5" s="6">
        <v>0.0</v>
      </c>
      <c r="L5" s="7">
        <f t="shared" si="5"/>
        <v>0</v>
      </c>
      <c r="M5" s="6">
        <v>134.0</v>
      </c>
      <c r="N5" s="9">
        <f t="shared" si="6"/>
        <v>0.285106383</v>
      </c>
      <c r="O5" s="6">
        <v>470.0</v>
      </c>
      <c r="P5" s="8">
        <f t="shared" si="7"/>
        <v>48.41666667</v>
      </c>
      <c r="Q5" s="7"/>
      <c r="R5" s="7"/>
      <c r="S5" s="7"/>
      <c r="T5" s="7"/>
    </row>
    <row r="6" ht="12.0" customHeight="1">
      <c r="A6" s="7"/>
      <c r="B6" s="7"/>
      <c r="C6" s="7"/>
      <c r="D6" s="7"/>
      <c r="E6" s="7"/>
      <c r="F6" s="7"/>
      <c r="G6" s="7"/>
      <c r="H6" s="7"/>
      <c r="I6" s="7"/>
      <c r="J6" s="8"/>
      <c r="K6" s="7"/>
      <c r="L6" s="7"/>
      <c r="M6" s="7"/>
      <c r="N6" s="9"/>
      <c r="O6" s="7"/>
      <c r="P6" s="8"/>
      <c r="Q6" s="7"/>
      <c r="R6" s="7"/>
      <c r="S6" s="7"/>
      <c r="T6" s="7"/>
    </row>
    <row r="7" ht="12.0" customHeight="1">
      <c r="A7" s="4" t="s">
        <v>14</v>
      </c>
      <c r="B7" s="7"/>
      <c r="C7" s="7"/>
      <c r="D7" s="7"/>
      <c r="E7" s="7"/>
      <c r="F7" s="7"/>
      <c r="G7" s="7"/>
      <c r="H7" s="7"/>
      <c r="I7" s="7"/>
      <c r="J7" s="8"/>
      <c r="K7" s="7"/>
      <c r="L7" s="7"/>
      <c r="M7" s="7"/>
      <c r="N7" s="7"/>
      <c r="O7" s="7"/>
      <c r="P7" s="8"/>
      <c r="Q7" s="10"/>
      <c r="R7" s="10"/>
      <c r="S7" s="10"/>
      <c r="T7" s="10"/>
    </row>
    <row r="8" ht="12.0" customHeight="1">
      <c r="A8" s="6" t="s">
        <v>137</v>
      </c>
      <c r="B8" s="6">
        <v>106.0</v>
      </c>
      <c r="C8" s="7">
        <f t="shared" ref="C8:C9" si="8">B8/4</f>
        <v>26.5</v>
      </c>
      <c r="D8" s="6">
        <v>35.0</v>
      </c>
      <c r="E8" s="7">
        <f t="shared" ref="E8:E9" si="9">D8/2</f>
        <v>17.5</v>
      </c>
      <c r="F8" s="6">
        <v>115.0</v>
      </c>
      <c r="G8" s="7">
        <f t="shared" ref="G8:G9" si="10">F8/4</f>
        <v>28.75</v>
      </c>
      <c r="H8" s="6">
        <v>79.0</v>
      </c>
      <c r="I8" s="6">
        <v>141.0</v>
      </c>
      <c r="J8" s="8">
        <f t="shared" ref="J8:J9" si="11">(H8-(I8/3))/4</f>
        <v>8</v>
      </c>
      <c r="K8" s="6">
        <v>7.0</v>
      </c>
      <c r="L8" s="7">
        <f t="shared" ref="L8:L9" si="12">K8/4</f>
        <v>1.75</v>
      </c>
      <c r="M8" s="6">
        <v>178.0</v>
      </c>
      <c r="N8" s="9">
        <f t="shared" ref="N8:N9" si="13">M8/O8</f>
        <v>0.3172905526</v>
      </c>
      <c r="O8" s="6">
        <v>561.0</v>
      </c>
      <c r="P8" s="8">
        <f t="shared" ref="P8:P9" si="14">C8+E8+G8+J8+L8</f>
        <v>82.5</v>
      </c>
      <c r="Q8" s="7"/>
      <c r="R8" s="7"/>
      <c r="S8" s="7"/>
      <c r="T8" s="7"/>
    </row>
    <row r="9" ht="12.0" customHeight="1">
      <c r="A9" s="6" t="s">
        <v>138</v>
      </c>
      <c r="B9" s="6">
        <v>81.0</v>
      </c>
      <c r="C9" s="7">
        <f t="shared" si="8"/>
        <v>20.25</v>
      </c>
      <c r="D9" s="6">
        <v>30.0</v>
      </c>
      <c r="E9" s="7">
        <f t="shared" si="9"/>
        <v>15</v>
      </c>
      <c r="F9" s="6">
        <v>79.0</v>
      </c>
      <c r="G9" s="7">
        <f t="shared" si="10"/>
        <v>19.75</v>
      </c>
      <c r="H9" s="6">
        <v>72.0</v>
      </c>
      <c r="I9" s="6">
        <v>169.0</v>
      </c>
      <c r="J9" s="8">
        <f t="shared" si="11"/>
        <v>3.916666667</v>
      </c>
      <c r="K9" s="6">
        <v>2.0</v>
      </c>
      <c r="L9" s="7">
        <f t="shared" si="12"/>
        <v>0.5</v>
      </c>
      <c r="M9" s="6">
        <v>145.0</v>
      </c>
      <c r="N9" s="9">
        <f t="shared" si="13"/>
        <v>0.246179966</v>
      </c>
      <c r="O9" s="6">
        <v>589.0</v>
      </c>
      <c r="P9" s="8">
        <f t="shared" si="14"/>
        <v>59.41666667</v>
      </c>
      <c r="Q9" s="7"/>
      <c r="R9" s="7"/>
      <c r="S9" s="7"/>
      <c r="T9" s="7"/>
    </row>
    <row r="10" ht="12.0" customHeight="1">
      <c r="A10" s="10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10"/>
      <c r="R10" s="10"/>
      <c r="S10" s="10"/>
      <c r="T10" s="10"/>
    </row>
    <row r="11" ht="12.0" customHeight="1">
      <c r="A11" s="4" t="s">
        <v>17</v>
      </c>
      <c r="B11" s="14"/>
      <c r="C11" s="14"/>
      <c r="D11" s="14"/>
      <c r="E11" s="7"/>
      <c r="F11" s="14"/>
      <c r="G11" s="7"/>
      <c r="H11" s="14"/>
      <c r="I11" s="14"/>
      <c r="J11" s="8"/>
      <c r="K11" s="14"/>
      <c r="L11" s="7"/>
      <c r="M11" s="14"/>
      <c r="N11" s="9"/>
      <c r="O11" s="14"/>
      <c r="P11" s="8"/>
      <c r="Q11" s="10"/>
      <c r="R11" s="10"/>
      <c r="S11" s="10"/>
      <c r="T11" s="10"/>
    </row>
    <row r="12" ht="12.0" customHeight="1">
      <c r="A12" s="6" t="s">
        <v>139</v>
      </c>
      <c r="B12" s="6">
        <v>53.0</v>
      </c>
      <c r="C12" s="7">
        <f t="shared" ref="C12:C13" si="15">B12/4</f>
        <v>13.25</v>
      </c>
      <c r="D12" s="6">
        <v>16.0</v>
      </c>
      <c r="E12" s="7">
        <f t="shared" ref="E12:E13" si="16">D12/2</f>
        <v>8</v>
      </c>
      <c r="F12" s="6">
        <v>66.0</v>
      </c>
      <c r="G12" s="7">
        <f t="shared" ref="G12:G13" si="17">F12/4</f>
        <v>16.5</v>
      </c>
      <c r="H12" s="6">
        <v>32.0</v>
      </c>
      <c r="I12" s="6">
        <v>122.0</v>
      </c>
      <c r="J12" s="8">
        <f t="shared" ref="J12:J13" si="18">(H12-(I12/3))/4</f>
        <v>-2.166666667</v>
      </c>
      <c r="K12" s="6">
        <v>16.0</v>
      </c>
      <c r="L12" s="7">
        <f t="shared" ref="L12:L13" si="19">K12/4</f>
        <v>4</v>
      </c>
      <c r="M12" s="6">
        <v>85.0</v>
      </c>
      <c r="N12" s="9">
        <f t="shared" ref="N12:N13" si="20">M12/O12</f>
        <v>0.2380952381</v>
      </c>
      <c r="O12" s="6">
        <v>357.0</v>
      </c>
      <c r="P12" s="8">
        <f t="shared" ref="P12:P13" si="21">C12+E12+G12+J12+L12</f>
        <v>39.58333333</v>
      </c>
      <c r="Q12" s="7"/>
      <c r="R12" s="7"/>
      <c r="S12" s="7"/>
      <c r="T12" s="7"/>
    </row>
    <row r="13" ht="12.0" customHeight="1">
      <c r="A13" s="6" t="s">
        <v>140</v>
      </c>
      <c r="B13" s="6">
        <v>39.0</v>
      </c>
      <c r="C13" s="7">
        <f t="shared" si="15"/>
        <v>9.75</v>
      </c>
      <c r="D13" s="6">
        <v>14.0</v>
      </c>
      <c r="E13" s="7">
        <f t="shared" si="16"/>
        <v>7</v>
      </c>
      <c r="F13" s="6">
        <v>45.0</v>
      </c>
      <c r="G13" s="7">
        <f t="shared" si="17"/>
        <v>11.25</v>
      </c>
      <c r="H13" s="6">
        <v>21.0</v>
      </c>
      <c r="I13" s="6">
        <v>66.0</v>
      </c>
      <c r="J13" s="8">
        <f t="shared" si="18"/>
        <v>-0.25</v>
      </c>
      <c r="K13" s="6">
        <v>12.0</v>
      </c>
      <c r="L13" s="7">
        <f t="shared" si="19"/>
        <v>3</v>
      </c>
      <c r="M13" s="6">
        <v>54.0</v>
      </c>
      <c r="N13" s="9">
        <f t="shared" si="20"/>
        <v>0.2535211268</v>
      </c>
      <c r="O13" s="6">
        <v>213.0</v>
      </c>
      <c r="P13" s="8">
        <f t="shared" si="21"/>
        <v>30.75</v>
      </c>
      <c r="Q13" s="10"/>
      <c r="R13" s="10"/>
      <c r="S13" s="10"/>
      <c r="T13" s="10"/>
    </row>
    <row r="14" ht="12.0" customHeight="1">
      <c r="A14" s="10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10"/>
      <c r="R14" s="10"/>
      <c r="S14" s="10"/>
      <c r="T14" s="7"/>
    </row>
    <row r="15" ht="12.0" customHeight="1">
      <c r="A15" s="4" t="s">
        <v>20</v>
      </c>
      <c r="B15" s="7"/>
      <c r="C15" s="7"/>
      <c r="D15" s="7"/>
      <c r="E15" s="7"/>
      <c r="F15" s="7"/>
      <c r="G15" s="7"/>
      <c r="H15" s="7"/>
      <c r="I15" s="7"/>
      <c r="J15" s="8"/>
      <c r="K15" s="7"/>
      <c r="L15" s="7"/>
      <c r="M15" s="7"/>
      <c r="N15" s="7"/>
      <c r="O15" s="7"/>
      <c r="P15" s="8"/>
      <c r="Q15" s="10"/>
      <c r="R15" s="10"/>
      <c r="S15" s="10"/>
      <c r="T15" s="10"/>
    </row>
    <row r="16" ht="12.0" customHeight="1">
      <c r="A16" s="6" t="s">
        <v>141</v>
      </c>
      <c r="B16" s="6">
        <v>90.0</v>
      </c>
      <c r="C16" s="7">
        <f t="shared" ref="C16:C17" si="22">B16/4</f>
        <v>22.5</v>
      </c>
      <c r="D16" s="6">
        <v>29.0</v>
      </c>
      <c r="E16" s="7">
        <f t="shared" ref="E16:E17" si="23">D16/2</f>
        <v>14.5</v>
      </c>
      <c r="F16" s="6">
        <v>126.0</v>
      </c>
      <c r="G16" s="7">
        <f t="shared" ref="G16:G17" si="24">F16/4</f>
        <v>31.5</v>
      </c>
      <c r="H16" s="6">
        <v>69.0</v>
      </c>
      <c r="I16" s="6">
        <v>82.0</v>
      </c>
      <c r="J16" s="8">
        <f t="shared" ref="J16:J17" si="25">(H16-(I16/3))/4</f>
        <v>10.41666667</v>
      </c>
      <c r="K16" s="6">
        <v>20.0</v>
      </c>
      <c r="L16" s="7">
        <f t="shared" ref="L16:L17" si="26">K16/4</f>
        <v>5</v>
      </c>
      <c r="M16" s="6">
        <v>167.0</v>
      </c>
      <c r="N16" s="9">
        <f t="shared" ref="N16:N17" si="27">M16/O16</f>
        <v>0.2778702163</v>
      </c>
      <c r="O16" s="6">
        <v>601.0</v>
      </c>
      <c r="P16" s="8">
        <f t="shared" ref="P16:P17" si="28">C16+E16+G16+J16+L16</f>
        <v>83.91666667</v>
      </c>
      <c r="Q16" s="7"/>
      <c r="R16" s="7"/>
      <c r="S16" s="7"/>
      <c r="T16" s="7"/>
    </row>
    <row r="17" ht="12.0" customHeight="1">
      <c r="A17" s="6" t="s">
        <v>142</v>
      </c>
      <c r="B17" s="6">
        <v>67.0</v>
      </c>
      <c r="C17" s="7">
        <f t="shared" si="22"/>
        <v>16.75</v>
      </c>
      <c r="D17" s="6">
        <v>20.0</v>
      </c>
      <c r="E17" s="7">
        <f t="shared" si="23"/>
        <v>10</v>
      </c>
      <c r="F17" s="6">
        <v>67.0</v>
      </c>
      <c r="G17" s="7">
        <f t="shared" si="24"/>
        <v>16.75</v>
      </c>
      <c r="H17" s="6">
        <v>60.0</v>
      </c>
      <c r="I17" s="6">
        <v>158.0</v>
      </c>
      <c r="J17" s="8">
        <f t="shared" si="25"/>
        <v>1.833333333</v>
      </c>
      <c r="K17" s="6">
        <v>7.0</v>
      </c>
      <c r="L17" s="7">
        <f t="shared" si="26"/>
        <v>1.75</v>
      </c>
      <c r="M17" s="6">
        <v>130.0</v>
      </c>
      <c r="N17" s="9">
        <f t="shared" si="27"/>
        <v>0.2457466919</v>
      </c>
      <c r="O17" s="6">
        <v>529.0</v>
      </c>
      <c r="P17" s="8">
        <f t="shared" si="28"/>
        <v>47.08333333</v>
      </c>
      <c r="Q17" s="7"/>
      <c r="R17" s="7"/>
      <c r="S17" s="7"/>
      <c r="T17" s="7"/>
    </row>
    <row r="18" ht="12.0" customHeight="1">
      <c r="A18" s="10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10"/>
      <c r="R18" s="10"/>
      <c r="S18" s="10"/>
      <c r="T18" s="10"/>
    </row>
    <row r="19" ht="12.0" customHeight="1">
      <c r="A19" s="4" t="s">
        <v>23</v>
      </c>
      <c r="B19" s="7"/>
      <c r="C19" s="7"/>
      <c r="D19" s="7"/>
      <c r="E19" s="7"/>
      <c r="F19" s="7"/>
      <c r="G19" s="7"/>
      <c r="H19" s="7"/>
      <c r="I19" s="7"/>
      <c r="J19" s="8"/>
      <c r="K19" s="7"/>
      <c r="L19" s="7"/>
      <c r="M19" s="7"/>
      <c r="N19" s="7"/>
      <c r="O19" s="7"/>
      <c r="P19" s="8"/>
      <c r="Q19" s="10"/>
      <c r="R19" s="10"/>
      <c r="S19" s="10"/>
      <c r="T19" s="10"/>
    </row>
    <row r="20" ht="12.0" customHeight="1">
      <c r="A20" s="7" t="s">
        <v>143</v>
      </c>
      <c r="B20" s="6">
        <v>84.0</v>
      </c>
      <c r="C20" s="7">
        <f t="shared" ref="C20:C21" si="29">B20/4</f>
        <v>21</v>
      </c>
      <c r="D20" s="6">
        <v>15.0</v>
      </c>
      <c r="E20" s="7">
        <f t="shared" ref="E20:E21" si="30">D20/2</f>
        <v>7.5</v>
      </c>
      <c r="F20" s="6">
        <v>73.0</v>
      </c>
      <c r="G20" s="7">
        <f t="shared" ref="G20:G21" si="31">F20/4</f>
        <v>18.25</v>
      </c>
      <c r="H20" s="6">
        <v>57.0</v>
      </c>
      <c r="I20" s="6">
        <v>118.0</v>
      </c>
      <c r="J20" s="8">
        <f t="shared" ref="J20:J21" si="32">(H20-(I20/3))/4</f>
        <v>4.416666667</v>
      </c>
      <c r="K20" s="6">
        <v>8.0</v>
      </c>
      <c r="L20" s="7">
        <f t="shared" ref="L20:L21" si="33">K20/4</f>
        <v>2</v>
      </c>
      <c r="M20" s="6">
        <v>171.0</v>
      </c>
      <c r="N20" s="9">
        <f t="shared" ref="N20:N21" si="34">M20/O20</f>
        <v>0.3070017953</v>
      </c>
      <c r="O20" s="6">
        <v>557.0</v>
      </c>
      <c r="P20" s="8">
        <f t="shared" ref="P20:P21" si="35">C20+E20+G20+J20+L20</f>
        <v>53.16666667</v>
      </c>
      <c r="Q20" s="7"/>
      <c r="R20" s="7"/>
      <c r="S20" s="7"/>
      <c r="T20" s="7"/>
    </row>
    <row r="21" ht="12.0" customHeight="1">
      <c r="A21" s="6" t="s">
        <v>144</v>
      </c>
      <c r="B21" s="6">
        <v>54.0</v>
      </c>
      <c r="C21" s="7">
        <f t="shared" si="29"/>
        <v>13.5</v>
      </c>
      <c r="D21" s="6">
        <v>16.0</v>
      </c>
      <c r="E21" s="7">
        <f t="shared" si="30"/>
        <v>8</v>
      </c>
      <c r="F21" s="6">
        <v>47.0</v>
      </c>
      <c r="G21" s="7">
        <f t="shared" si="31"/>
        <v>11.75</v>
      </c>
      <c r="H21" s="6">
        <v>50.0</v>
      </c>
      <c r="I21" s="6">
        <v>99.0</v>
      </c>
      <c r="J21" s="8">
        <f t="shared" si="32"/>
        <v>4.25</v>
      </c>
      <c r="K21" s="6">
        <v>1.0</v>
      </c>
      <c r="L21" s="7">
        <f t="shared" si="33"/>
        <v>0.25</v>
      </c>
      <c r="M21" s="6">
        <v>97.0</v>
      </c>
      <c r="N21" s="9">
        <f t="shared" si="34"/>
        <v>0.2389162562</v>
      </c>
      <c r="O21" s="6">
        <v>406.0</v>
      </c>
      <c r="P21" s="8">
        <f t="shared" si="35"/>
        <v>37.75</v>
      </c>
      <c r="Q21" s="10"/>
      <c r="R21" s="10"/>
      <c r="S21" s="10"/>
      <c r="T21" s="10"/>
    </row>
    <row r="22" ht="12.0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0"/>
      <c r="R22" s="10"/>
      <c r="S22" s="7"/>
      <c r="T22" s="7"/>
    </row>
    <row r="23" ht="12.0" customHeight="1">
      <c r="A23" s="4" t="s">
        <v>26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0"/>
      <c r="R23" s="10"/>
      <c r="S23" s="10"/>
      <c r="T23" s="10"/>
    </row>
    <row r="24" ht="12.0" customHeight="1">
      <c r="A24" s="6" t="s">
        <v>145</v>
      </c>
      <c r="B24" s="6">
        <v>85.0</v>
      </c>
      <c r="C24" s="7">
        <f t="shared" ref="C24:C29" si="36">B24/4</f>
        <v>21.25</v>
      </c>
      <c r="D24" s="6">
        <v>40.0</v>
      </c>
      <c r="E24" s="7">
        <f t="shared" ref="E24:E29" si="37">D24/2</f>
        <v>20</v>
      </c>
      <c r="F24" s="6">
        <v>80.0</v>
      </c>
      <c r="G24" s="7">
        <f t="shared" ref="G24:G29" si="38">F24/4</f>
        <v>20</v>
      </c>
      <c r="H24" s="6">
        <v>54.0</v>
      </c>
      <c r="I24" s="6">
        <v>139.0</v>
      </c>
      <c r="J24" s="8">
        <f t="shared" ref="J24:J29" si="39">(H24-(I24/3))/4</f>
        <v>1.916666667</v>
      </c>
      <c r="K24" s="6">
        <v>1.0</v>
      </c>
      <c r="L24" s="7">
        <f t="shared" ref="L24:L29" si="40">K24/4</f>
        <v>0.25</v>
      </c>
      <c r="M24" s="6">
        <v>123.0</v>
      </c>
      <c r="N24" s="9">
        <f t="shared" ref="N24:N29" si="41">M24/O24</f>
        <v>0.2808219178</v>
      </c>
      <c r="O24" s="6">
        <v>438.0</v>
      </c>
      <c r="P24" s="8">
        <f t="shared" ref="P24:P29" si="42">C24+E24+G24+J24+L24</f>
        <v>63.41666667</v>
      </c>
      <c r="Q24" s="10"/>
      <c r="R24" s="10"/>
      <c r="S24" s="10"/>
      <c r="T24" s="10"/>
    </row>
    <row r="25" ht="12.0" customHeight="1">
      <c r="A25" s="6" t="s">
        <v>146</v>
      </c>
      <c r="B25" s="6">
        <v>71.0</v>
      </c>
      <c r="C25" s="7">
        <f t="shared" si="36"/>
        <v>17.75</v>
      </c>
      <c r="D25" s="6">
        <v>25.0</v>
      </c>
      <c r="E25" s="7">
        <f t="shared" si="37"/>
        <v>12.5</v>
      </c>
      <c r="F25" s="6">
        <v>77.0</v>
      </c>
      <c r="G25" s="7">
        <f t="shared" si="38"/>
        <v>19.25</v>
      </c>
      <c r="H25" s="6">
        <v>34.0</v>
      </c>
      <c r="I25" s="6">
        <v>152.0</v>
      </c>
      <c r="J25" s="8">
        <f t="shared" si="39"/>
        <v>-4.166666667</v>
      </c>
      <c r="K25" s="6">
        <v>6.0</v>
      </c>
      <c r="L25" s="7">
        <f t="shared" si="40"/>
        <v>1.5</v>
      </c>
      <c r="M25" s="6">
        <v>133.0</v>
      </c>
      <c r="N25" s="9">
        <f t="shared" si="41"/>
        <v>0.2665330661</v>
      </c>
      <c r="O25" s="6">
        <v>499.0</v>
      </c>
      <c r="P25" s="8">
        <f t="shared" si="42"/>
        <v>46.83333333</v>
      </c>
      <c r="Q25" s="7"/>
      <c r="R25" s="7"/>
      <c r="S25" s="7"/>
      <c r="T25" s="7"/>
    </row>
    <row r="26" ht="12.0" customHeight="1">
      <c r="A26" s="6" t="s">
        <v>147</v>
      </c>
      <c r="B26" s="6">
        <v>61.0</v>
      </c>
      <c r="C26" s="7">
        <f t="shared" si="36"/>
        <v>15.25</v>
      </c>
      <c r="D26" s="6">
        <v>28.0</v>
      </c>
      <c r="E26" s="7">
        <f t="shared" si="37"/>
        <v>14</v>
      </c>
      <c r="F26" s="6">
        <v>51.0</v>
      </c>
      <c r="G26" s="7">
        <f t="shared" si="38"/>
        <v>12.75</v>
      </c>
      <c r="H26" s="6">
        <v>34.0</v>
      </c>
      <c r="I26" s="6">
        <v>116.0</v>
      </c>
      <c r="J26" s="8">
        <f t="shared" si="39"/>
        <v>-1.166666667</v>
      </c>
      <c r="K26" s="6">
        <v>6.0</v>
      </c>
      <c r="L26" s="7">
        <f t="shared" si="40"/>
        <v>1.5</v>
      </c>
      <c r="M26" s="6">
        <v>76.0</v>
      </c>
      <c r="N26" s="9">
        <f t="shared" si="41"/>
        <v>0.2235294118</v>
      </c>
      <c r="O26" s="6">
        <v>340.0</v>
      </c>
      <c r="P26" s="8">
        <f t="shared" si="42"/>
        <v>42.33333333</v>
      </c>
      <c r="Q26" s="10"/>
      <c r="R26" s="10"/>
      <c r="S26" s="10"/>
      <c r="T26" s="10"/>
    </row>
    <row r="27" ht="12.0" customHeight="1">
      <c r="A27" s="6" t="s">
        <v>148</v>
      </c>
      <c r="B27" s="6">
        <v>72.0</v>
      </c>
      <c r="C27" s="7">
        <f t="shared" si="36"/>
        <v>18</v>
      </c>
      <c r="D27" s="6">
        <v>17.0</v>
      </c>
      <c r="E27" s="7">
        <f t="shared" si="37"/>
        <v>8.5</v>
      </c>
      <c r="F27" s="6">
        <v>72.0</v>
      </c>
      <c r="G27" s="7">
        <f t="shared" si="38"/>
        <v>18</v>
      </c>
      <c r="H27" s="6">
        <v>58.0</v>
      </c>
      <c r="I27" s="6">
        <v>149.0</v>
      </c>
      <c r="J27" s="8">
        <f t="shared" si="39"/>
        <v>2.083333333</v>
      </c>
      <c r="K27" s="6">
        <v>9.0</v>
      </c>
      <c r="L27" s="7">
        <f t="shared" si="40"/>
        <v>2.25</v>
      </c>
      <c r="M27" s="6">
        <v>155.0</v>
      </c>
      <c r="N27" s="9">
        <f t="shared" si="41"/>
        <v>0.2705061082</v>
      </c>
      <c r="O27" s="6">
        <v>573.0</v>
      </c>
      <c r="P27" s="8">
        <f t="shared" si="42"/>
        <v>48.83333333</v>
      </c>
      <c r="Q27" s="10"/>
      <c r="R27" s="10"/>
      <c r="S27" s="10"/>
      <c r="T27" s="10"/>
    </row>
    <row r="28" ht="12.0" customHeight="1">
      <c r="A28" s="6" t="s">
        <v>149</v>
      </c>
      <c r="B28" s="6">
        <v>56.0</v>
      </c>
      <c r="C28" s="7">
        <f t="shared" si="36"/>
        <v>14</v>
      </c>
      <c r="D28" s="6">
        <v>14.0</v>
      </c>
      <c r="E28" s="7">
        <f t="shared" si="37"/>
        <v>7</v>
      </c>
      <c r="F28" s="6">
        <v>58.0</v>
      </c>
      <c r="G28" s="7">
        <f t="shared" si="38"/>
        <v>14.5</v>
      </c>
      <c r="H28" s="6">
        <v>38.0</v>
      </c>
      <c r="I28" s="6">
        <v>103.0</v>
      </c>
      <c r="J28" s="8">
        <f t="shared" si="39"/>
        <v>0.9166666667</v>
      </c>
      <c r="K28" s="6">
        <v>14.0</v>
      </c>
      <c r="L28" s="7">
        <f t="shared" si="40"/>
        <v>3.5</v>
      </c>
      <c r="M28" s="6">
        <v>76.0</v>
      </c>
      <c r="N28" s="9">
        <f t="shared" si="41"/>
        <v>0.2275449102</v>
      </c>
      <c r="O28" s="6">
        <v>334.0</v>
      </c>
      <c r="P28" s="8">
        <f t="shared" si="42"/>
        <v>39.91666667</v>
      </c>
      <c r="Q28" s="7"/>
      <c r="R28" s="7"/>
      <c r="S28" s="7"/>
      <c r="T28" s="7"/>
    </row>
    <row r="29" ht="12.0" customHeight="1">
      <c r="A29" s="6" t="s">
        <v>150</v>
      </c>
      <c r="B29" s="6">
        <v>56.0</v>
      </c>
      <c r="C29" s="7">
        <f t="shared" si="36"/>
        <v>14</v>
      </c>
      <c r="D29" s="6">
        <v>13.0</v>
      </c>
      <c r="E29" s="7">
        <f t="shared" si="37"/>
        <v>6.5</v>
      </c>
      <c r="F29" s="6">
        <v>62.0</v>
      </c>
      <c r="G29" s="7">
        <f t="shared" si="38"/>
        <v>15.5</v>
      </c>
      <c r="H29" s="6">
        <v>29.0</v>
      </c>
      <c r="I29" s="6">
        <v>130.0</v>
      </c>
      <c r="J29" s="8">
        <f t="shared" si="39"/>
        <v>-3.583333333</v>
      </c>
      <c r="K29" s="6">
        <v>7.0</v>
      </c>
      <c r="L29" s="7">
        <f t="shared" si="40"/>
        <v>1.75</v>
      </c>
      <c r="M29" s="6">
        <v>138.0</v>
      </c>
      <c r="N29" s="9">
        <f t="shared" si="41"/>
        <v>0.2633587786</v>
      </c>
      <c r="O29" s="6">
        <v>524.0</v>
      </c>
      <c r="P29" s="8">
        <f t="shared" si="42"/>
        <v>34.16666667</v>
      </c>
      <c r="Q29" s="26" t="s">
        <v>33</v>
      </c>
      <c r="R29" s="7"/>
      <c r="S29" s="7"/>
      <c r="T29" s="7"/>
    </row>
    <row r="30" ht="12.0" customHeight="1">
      <c r="A30" s="7"/>
      <c r="B30" s="7"/>
      <c r="C30" s="7"/>
      <c r="D30" s="7"/>
      <c r="E30" s="7"/>
      <c r="F30" s="7"/>
      <c r="G30" s="7"/>
      <c r="H30" s="7"/>
      <c r="I30" s="7"/>
      <c r="J30" s="8"/>
      <c r="K30" s="7"/>
      <c r="L30" s="7"/>
      <c r="M30" s="7"/>
      <c r="N30" s="9"/>
      <c r="O30" s="7"/>
      <c r="P30" s="8"/>
      <c r="Q30" s="7"/>
      <c r="R30" s="7"/>
      <c r="S30" s="7"/>
      <c r="T30" s="7"/>
    </row>
    <row r="31" ht="12.0" customHeight="1">
      <c r="A31" s="10"/>
      <c r="B31" s="13">
        <f>SUM(B4:B29)</f>
        <v>1099</v>
      </c>
      <c r="C31" s="7"/>
      <c r="D31" s="13">
        <f>SUM(D4:D29)</f>
        <v>348</v>
      </c>
      <c r="E31" s="7"/>
      <c r="F31" s="13">
        <f>SUM(F4:F29)</f>
        <v>1136</v>
      </c>
      <c r="G31" s="7"/>
      <c r="H31" s="13">
        <f t="shared" ref="H31:I31" si="43">SUM(H4:H29)</f>
        <v>795</v>
      </c>
      <c r="I31" s="13">
        <f t="shared" si="43"/>
        <v>1905</v>
      </c>
      <c r="J31" s="8"/>
      <c r="K31" s="13">
        <f>SUM(K4:K29)</f>
        <v>120</v>
      </c>
      <c r="L31" s="7"/>
      <c r="M31" s="13">
        <f>SUM(M4:M29)</f>
        <v>1963</v>
      </c>
      <c r="N31" s="15">
        <f>M31/O31</f>
        <v>0.2650195761</v>
      </c>
      <c r="O31" s="13">
        <f t="shared" ref="O31:P31" si="44">SUM(O4:O29)</f>
        <v>7407</v>
      </c>
      <c r="P31" s="16">
        <f t="shared" si="44"/>
        <v>802.75</v>
      </c>
      <c r="Q31" s="16">
        <f>N32+P31</f>
        <v>1597.808728</v>
      </c>
      <c r="R31" s="10"/>
      <c r="S31" s="10"/>
      <c r="T31" s="10"/>
    </row>
    <row r="32" ht="12.0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8">
        <f>(N31*1000)*3</f>
        <v>795.0587282</v>
      </c>
      <c r="O32" s="10"/>
      <c r="P32" s="10"/>
      <c r="Q32" s="10"/>
      <c r="R32" s="10"/>
      <c r="S32" s="10"/>
      <c r="T32" s="10"/>
    </row>
    <row r="33" ht="12.0" customHeight="1">
      <c r="A33" s="4"/>
      <c r="B33" s="4" t="s">
        <v>34</v>
      </c>
      <c r="C33" s="4" t="s">
        <v>35</v>
      </c>
      <c r="D33" s="4"/>
      <c r="E33" s="4" t="s">
        <v>36</v>
      </c>
      <c r="F33" s="4"/>
      <c r="G33" s="4" t="s">
        <v>37</v>
      </c>
      <c r="H33" s="4"/>
      <c r="I33" s="4" t="s">
        <v>5</v>
      </c>
      <c r="J33" s="4" t="s">
        <v>4</v>
      </c>
      <c r="K33" s="4"/>
      <c r="L33" s="4"/>
      <c r="M33" s="4" t="s">
        <v>38</v>
      </c>
      <c r="N33" s="5" t="s">
        <v>39</v>
      </c>
      <c r="O33" s="4" t="s">
        <v>40</v>
      </c>
      <c r="P33" s="4"/>
      <c r="Q33" s="4"/>
      <c r="R33" s="4"/>
      <c r="S33" s="4"/>
      <c r="T33" s="4"/>
    </row>
    <row r="34" ht="12.0" customHeight="1">
      <c r="A34" s="4" t="s">
        <v>41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2"/>
      <c r="O34" s="10"/>
      <c r="P34" s="10"/>
      <c r="Q34" s="10"/>
      <c r="R34" s="13"/>
      <c r="S34" s="10"/>
      <c r="T34" s="10"/>
    </row>
    <row r="35" ht="12.0" customHeight="1">
      <c r="A35" s="6" t="s">
        <v>151</v>
      </c>
      <c r="B35" s="6">
        <v>13.0</v>
      </c>
      <c r="C35" s="6">
        <v>8.0</v>
      </c>
      <c r="D35" s="7">
        <f t="shared" ref="D35:D39" si="45">(B35-C35)*5</f>
        <v>25</v>
      </c>
      <c r="E35" s="7"/>
      <c r="F35" s="7"/>
      <c r="G35" s="7"/>
      <c r="H35" s="7"/>
      <c r="I35" s="6">
        <v>198.0</v>
      </c>
      <c r="J35" s="6">
        <v>36.0</v>
      </c>
      <c r="K35" s="7">
        <f t="shared" ref="K35:K39" si="46">(I35-J35)/4</f>
        <v>40.5</v>
      </c>
      <c r="L35" s="7"/>
      <c r="M35" s="8">
        <f t="shared" ref="M35:M39" si="47">O35/(N35/9)</f>
        <v>2.88</v>
      </c>
      <c r="N35" s="6">
        <v>200.0</v>
      </c>
      <c r="O35" s="6">
        <v>64.0</v>
      </c>
      <c r="P35" s="8">
        <f t="shared" ref="P35:P39" si="48">D35+K35</f>
        <v>65.5</v>
      </c>
      <c r="Q35" s="10"/>
      <c r="R35" s="10"/>
      <c r="S35" s="10"/>
      <c r="T35" s="10"/>
    </row>
    <row r="36" ht="12.0" customHeight="1">
      <c r="A36" s="6" t="s">
        <v>152</v>
      </c>
      <c r="B36" s="6">
        <v>15.0</v>
      </c>
      <c r="C36" s="6">
        <v>9.0</v>
      </c>
      <c r="D36" s="7">
        <f t="shared" si="45"/>
        <v>30</v>
      </c>
      <c r="E36" s="7"/>
      <c r="F36" s="7"/>
      <c r="G36" s="7"/>
      <c r="H36" s="7"/>
      <c r="I36" s="6">
        <v>163.0</v>
      </c>
      <c r="J36" s="6">
        <v>49.0</v>
      </c>
      <c r="K36" s="7">
        <f t="shared" si="46"/>
        <v>28.5</v>
      </c>
      <c r="L36" s="7"/>
      <c r="M36" s="8">
        <f t="shared" si="47"/>
        <v>2.901263453</v>
      </c>
      <c r="N36" s="6">
        <v>192.33</v>
      </c>
      <c r="O36" s="6">
        <v>62.0</v>
      </c>
      <c r="P36" s="8">
        <f t="shared" si="48"/>
        <v>58.5</v>
      </c>
      <c r="Q36" s="7"/>
      <c r="R36" s="7"/>
      <c r="S36" s="7"/>
      <c r="T36" s="7"/>
    </row>
    <row r="37" ht="12.0" customHeight="1">
      <c r="A37" s="6" t="s">
        <v>153</v>
      </c>
      <c r="B37" s="6">
        <v>14.0</v>
      </c>
      <c r="C37" s="6">
        <v>7.0</v>
      </c>
      <c r="D37" s="7">
        <f t="shared" si="45"/>
        <v>35</v>
      </c>
      <c r="E37" s="7"/>
      <c r="F37" s="7"/>
      <c r="G37" s="7"/>
      <c r="H37" s="7"/>
      <c r="I37" s="6">
        <v>170.0</v>
      </c>
      <c r="J37" s="6">
        <v>32.0</v>
      </c>
      <c r="K37" s="7">
        <f t="shared" si="46"/>
        <v>34.5</v>
      </c>
      <c r="L37" s="7"/>
      <c r="M37" s="8">
        <f t="shared" si="47"/>
        <v>2.476663249</v>
      </c>
      <c r="N37" s="6">
        <v>185.33</v>
      </c>
      <c r="O37" s="6">
        <v>51.0</v>
      </c>
      <c r="P37" s="8">
        <f t="shared" si="48"/>
        <v>69.5</v>
      </c>
      <c r="Q37" s="7"/>
      <c r="R37" s="7"/>
      <c r="S37" s="7"/>
      <c r="T37" s="7"/>
    </row>
    <row r="38" ht="12.0" customHeight="1">
      <c r="A38" s="6" t="s">
        <v>154</v>
      </c>
      <c r="B38" s="6">
        <v>12.0</v>
      </c>
      <c r="C38" s="6">
        <v>8.0</v>
      </c>
      <c r="D38" s="7">
        <f t="shared" si="45"/>
        <v>20</v>
      </c>
      <c r="E38" s="7"/>
      <c r="F38" s="7"/>
      <c r="G38" s="7"/>
      <c r="H38" s="7"/>
      <c r="I38" s="6">
        <v>194.0</v>
      </c>
      <c r="J38" s="6">
        <v>38.0</v>
      </c>
      <c r="K38" s="7">
        <f t="shared" si="46"/>
        <v>39</v>
      </c>
      <c r="L38" s="7"/>
      <c r="M38" s="8">
        <f t="shared" si="47"/>
        <v>2.543137137</v>
      </c>
      <c r="N38" s="6">
        <v>166.33</v>
      </c>
      <c r="O38" s="6">
        <v>47.0</v>
      </c>
      <c r="P38" s="8">
        <f t="shared" si="48"/>
        <v>59</v>
      </c>
      <c r="Q38" s="10"/>
      <c r="R38" s="10"/>
      <c r="S38" s="10"/>
      <c r="T38" s="10"/>
    </row>
    <row r="39" ht="12.0" customHeight="1">
      <c r="A39" s="6" t="s">
        <v>155</v>
      </c>
      <c r="B39" s="6">
        <v>13.0</v>
      </c>
      <c r="C39" s="6">
        <v>8.0</v>
      </c>
      <c r="D39" s="7">
        <f t="shared" si="45"/>
        <v>25</v>
      </c>
      <c r="E39" s="7"/>
      <c r="F39" s="7"/>
      <c r="G39" s="7"/>
      <c r="H39" s="7"/>
      <c r="I39" s="6">
        <v>151.0</v>
      </c>
      <c r="J39" s="6">
        <v>47.0</v>
      </c>
      <c r="K39" s="7">
        <f t="shared" si="46"/>
        <v>26</v>
      </c>
      <c r="L39" s="7"/>
      <c r="M39" s="8">
        <f t="shared" si="47"/>
        <v>3.551020408</v>
      </c>
      <c r="N39" s="6">
        <v>147.0</v>
      </c>
      <c r="O39" s="6">
        <v>58.0</v>
      </c>
      <c r="P39" s="8">
        <f t="shared" si="48"/>
        <v>51</v>
      </c>
      <c r="Q39" s="7"/>
      <c r="R39" s="7"/>
      <c r="S39" s="7"/>
      <c r="T39" s="7"/>
    </row>
    <row r="40" ht="12.0" customHeight="1">
      <c r="A40" s="10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10"/>
      <c r="R40" s="10"/>
      <c r="S40" s="10"/>
      <c r="T40" s="10"/>
    </row>
    <row r="41" ht="12.0" customHeight="1">
      <c r="A41" s="10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10"/>
      <c r="R41" s="10"/>
      <c r="S41" s="7"/>
      <c r="T41" s="7"/>
    </row>
    <row r="42" ht="12.0" customHeight="1">
      <c r="A42" s="10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10"/>
      <c r="R42" s="10"/>
      <c r="S42" s="7"/>
      <c r="T42" s="7"/>
    </row>
    <row r="43" ht="12.0" customHeight="1">
      <c r="A43" s="4" t="s">
        <v>47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10"/>
      <c r="R43" s="10"/>
      <c r="S43" s="10"/>
      <c r="T43" s="10"/>
    </row>
    <row r="44" ht="12.0" customHeight="1">
      <c r="A44" s="6" t="s">
        <v>156</v>
      </c>
      <c r="B44" s="6">
        <v>6.0</v>
      </c>
      <c r="C44" s="6">
        <v>4.0</v>
      </c>
      <c r="D44" s="7">
        <f>(B44-C44)*2.5</f>
        <v>5</v>
      </c>
      <c r="E44" s="6">
        <v>26.0</v>
      </c>
      <c r="F44" s="8">
        <f>(E44/3)*5</f>
        <v>43.33333333</v>
      </c>
      <c r="G44" s="7"/>
      <c r="H44" s="7"/>
      <c r="I44" s="6">
        <v>96.0</v>
      </c>
      <c r="J44" s="6">
        <v>30.0</v>
      </c>
      <c r="K44" s="7">
        <f>(I44-J44)/4</f>
        <v>16.5</v>
      </c>
      <c r="L44" s="7"/>
      <c r="M44" s="8">
        <f>O44/(N44/9)</f>
        <v>1.928783383</v>
      </c>
      <c r="N44" s="6">
        <v>60.66</v>
      </c>
      <c r="O44" s="6">
        <v>13.0</v>
      </c>
      <c r="P44" s="8">
        <f>D44+F44+H44+K44</f>
        <v>64.83333333</v>
      </c>
      <c r="Q44" s="10"/>
      <c r="R44" s="10"/>
      <c r="S44" s="10"/>
      <c r="T44" s="10"/>
    </row>
    <row r="45" ht="12.0" customHeight="1">
      <c r="A45" s="10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10"/>
      <c r="R45" s="10"/>
      <c r="S45" s="10"/>
      <c r="T45" s="10"/>
    </row>
    <row r="46" ht="12.0" customHeight="1">
      <c r="A46" s="10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10"/>
      <c r="R46" s="10"/>
      <c r="S46" s="10"/>
      <c r="T46" s="10"/>
    </row>
    <row r="47" ht="12.0" customHeight="1">
      <c r="A47" s="4" t="s">
        <v>49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10"/>
      <c r="R47" s="10"/>
      <c r="S47" s="10"/>
      <c r="T47" s="10"/>
    </row>
    <row r="48" ht="12.0" customHeight="1">
      <c r="A48" s="6" t="s">
        <v>157</v>
      </c>
      <c r="B48" s="6">
        <v>3.0</v>
      </c>
      <c r="C48" s="6">
        <v>4.0</v>
      </c>
      <c r="D48" s="7">
        <f t="shared" ref="D48:D50" si="49">(B48-C48)*2.5</f>
        <v>-2.5</v>
      </c>
      <c r="E48" s="7"/>
      <c r="F48" s="7"/>
      <c r="G48" s="6">
        <v>42.0</v>
      </c>
      <c r="H48" s="8">
        <f t="shared" ref="H48:H50" si="50">(G48/3)*5</f>
        <v>70</v>
      </c>
      <c r="I48" s="6">
        <v>77.0</v>
      </c>
      <c r="J48" s="6">
        <v>10.0</v>
      </c>
      <c r="K48" s="7">
        <f t="shared" ref="K48:K50" si="51">(I48-J48)/4</f>
        <v>16.75</v>
      </c>
      <c r="L48" s="7"/>
      <c r="M48" s="8">
        <f t="shared" ref="M48:M50" si="52">O48/(N48/9)</f>
        <v>1.362510322</v>
      </c>
      <c r="N48" s="6">
        <v>72.66</v>
      </c>
      <c r="O48" s="6">
        <v>11.0</v>
      </c>
      <c r="P48" s="8">
        <f t="shared" ref="P48:P50" si="53">D48+F48+H48+K48</f>
        <v>84.25</v>
      </c>
      <c r="Q48" s="10"/>
      <c r="R48" s="10"/>
      <c r="S48" s="10"/>
      <c r="T48" s="10"/>
    </row>
    <row r="49" ht="12.0" customHeight="1">
      <c r="A49" s="6" t="s">
        <v>158</v>
      </c>
      <c r="B49" s="6">
        <v>3.0</v>
      </c>
      <c r="C49" s="6">
        <v>4.0</v>
      </c>
      <c r="D49" s="7">
        <f t="shared" si="49"/>
        <v>-2.5</v>
      </c>
      <c r="E49" s="7"/>
      <c r="F49" s="7"/>
      <c r="G49" s="6">
        <v>19.0</v>
      </c>
      <c r="H49" s="8">
        <f t="shared" si="50"/>
        <v>31.66666667</v>
      </c>
      <c r="I49" s="6">
        <v>69.0</v>
      </c>
      <c r="J49" s="6">
        <v>16.0</v>
      </c>
      <c r="K49" s="7">
        <f t="shared" si="51"/>
        <v>13.25</v>
      </c>
      <c r="L49" s="7"/>
      <c r="M49" s="8">
        <f t="shared" si="52"/>
        <v>2.613240418</v>
      </c>
      <c r="N49" s="6">
        <v>51.66</v>
      </c>
      <c r="O49" s="6">
        <v>15.0</v>
      </c>
      <c r="P49" s="8">
        <f t="shared" si="53"/>
        <v>42.41666667</v>
      </c>
      <c r="Q49" s="7"/>
      <c r="R49" s="7"/>
      <c r="S49" s="7"/>
      <c r="T49" s="7"/>
    </row>
    <row r="50" ht="12.0" customHeight="1">
      <c r="A50" s="6" t="s">
        <v>159</v>
      </c>
      <c r="B50" s="6">
        <v>7.0</v>
      </c>
      <c r="C50" s="6">
        <v>3.0</v>
      </c>
      <c r="D50" s="7">
        <f t="shared" si="49"/>
        <v>10</v>
      </c>
      <c r="E50" s="7"/>
      <c r="F50" s="7"/>
      <c r="G50" s="6">
        <v>7.0</v>
      </c>
      <c r="H50" s="8">
        <f t="shared" si="50"/>
        <v>11.66666667</v>
      </c>
      <c r="I50" s="6">
        <v>53.0</v>
      </c>
      <c r="J50" s="6">
        <v>22.0</v>
      </c>
      <c r="K50" s="7">
        <f t="shared" si="51"/>
        <v>7.75</v>
      </c>
      <c r="L50" s="7"/>
      <c r="M50" s="8">
        <f t="shared" si="52"/>
        <v>3.644395362</v>
      </c>
      <c r="N50" s="6">
        <v>54.33</v>
      </c>
      <c r="O50" s="6">
        <v>22.0</v>
      </c>
      <c r="P50" s="8">
        <f t="shared" si="53"/>
        <v>29.41666667</v>
      </c>
      <c r="Q50" s="10"/>
      <c r="R50" s="29" t="s">
        <v>52</v>
      </c>
      <c r="S50" s="10"/>
      <c r="T50" s="10"/>
    </row>
    <row r="51" ht="12.0" customHeight="1">
      <c r="A51" s="10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12" t="s">
        <v>53</v>
      </c>
      <c r="R51" s="29" t="s">
        <v>54</v>
      </c>
      <c r="S51" s="7"/>
      <c r="T51" s="7"/>
    </row>
    <row r="52" ht="12.0" customHeight="1">
      <c r="A52" s="10"/>
      <c r="B52" s="13">
        <f t="shared" ref="B52:K52" si="54">SUM(B35:B51)</f>
        <v>86</v>
      </c>
      <c r="C52" s="13">
        <f t="shared" si="54"/>
        <v>55</v>
      </c>
      <c r="D52" s="13">
        <f t="shared" si="54"/>
        <v>145</v>
      </c>
      <c r="E52" s="13">
        <f t="shared" si="54"/>
        <v>26</v>
      </c>
      <c r="F52" s="16">
        <f t="shared" si="54"/>
        <v>43.33333333</v>
      </c>
      <c r="G52" s="13">
        <f t="shared" si="54"/>
        <v>68</v>
      </c>
      <c r="H52" s="16">
        <f t="shared" si="54"/>
        <v>113.3333333</v>
      </c>
      <c r="I52" s="13">
        <f t="shared" si="54"/>
        <v>1171</v>
      </c>
      <c r="J52" s="13">
        <f t="shared" si="54"/>
        <v>280</v>
      </c>
      <c r="K52" s="13">
        <f t="shared" si="54"/>
        <v>222.75</v>
      </c>
      <c r="L52" s="7"/>
      <c r="M52" s="8">
        <f>O52/(N52/9)</f>
        <v>2.731133327</v>
      </c>
      <c r="N52" s="8">
        <f t="shared" ref="N52:P52" si="55">SUM(N35:N51)</f>
        <v>1130.3</v>
      </c>
      <c r="O52" s="35">
        <f t="shared" si="55"/>
        <v>343</v>
      </c>
      <c r="P52" s="35">
        <f t="shared" si="55"/>
        <v>524.4166667</v>
      </c>
      <c r="Q52" s="10"/>
      <c r="R52" s="10"/>
      <c r="S52" s="10"/>
      <c r="T52" s="10"/>
    </row>
    <row r="53" ht="12.0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9"/>
      <c r="N53" s="2"/>
      <c r="O53" s="10"/>
      <c r="P53" s="8">
        <f>M52*100</f>
        <v>273.1133327</v>
      </c>
      <c r="Q53" s="16">
        <f>P52-P53</f>
        <v>251.3033339</v>
      </c>
      <c r="R53" s="33">
        <f>Q31+Q53</f>
        <v>1849.112062</v>
      </c>
      <c r="S53" s="10"/>
      <c r="T53" s="10"/>
    </row>
    <row r="54" ht="12.0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9"/>
      <c r="N54" s="2"/>
      <c r="O54" s="10"/>
      <c r="P54" s="10"/>
      <c r="Q54" s="10"/>
      <c r="R54" s="10"/>
      <c r="S54" s="10"/>
      <c r="T54" s="10"/>
    </row>
    <row r="55" ht="12.0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9"/>
      <c r="N55" s="2"/>
      <c r="O55" s="10"/>
      <c r="P55" s="10"/>
      <c r="Q55" s="10"/>
      <c r="R55" s="10"/>
      <c r="S55" s="10"/>
      <c r="T55" s="10"/>
    </row>
    <row r="56" ht="12.0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2"/>
      <c r="O56" s="10"/>
      <c r="P56" s="10"/>
      <c r="Q56" s="10"/>
      <c r="R56" s="10"/>
      <c r="S56" s="10"/>
      <c r="T56" s="10"/>
    </row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2.29"/>
    <col customWidth="1" min="3" max="3" width="12.0"/>
    <col customWidth="1" min="5" max="5" width="12.29"/>
    <col customWidth="1" min="6" max="6" width="12.43"/>
    <col customWidth="1" min="7" max="7" width="9.57"/>
    <col customWidth="1" min="8" max="8" width="11.0"/>
    <col customWidth="1" min="9" max="9" width="11.14"/>
    <col customWidth="1" min="10" max="10" width="10.57"/>
    <col customWidth="1" min="11" max="11" width="7.57"/>
    <col customWidth="1" min="12" max="12" width="9.14"/>
    <col customWidth="1" min="13" max="13" width="10.14"/>
    <col customWidth="1" min="14" max="14" width="10.57"/>
    <col customWidth="1" min="15" max="15" width="10.43"/>
  </cols>
  <sheetData>
    <row r="1">
      <c r="A1" s="36" t="s">
        <v>160</v>
      </c>
    </row>
    <row r="2">
      <c r="A2" s="4"/>
      <c r="B2" s="4" t="s">
        <v>1</v>
      </c>
      <c r="C2" s="4"/>
      <c r="D2" s="4" t="s">
        <v>2</v>
      </c>
      <c r="E2" s="4"/>
      <c r="F2" s="4" t="s">
        <v>57</v>
      </c>
      <c r="G2" s="4"/>
      <c r="H2" s="4" t="s">
        <v>4</v>
      </c>
      <c r="I2" s="4" t="s">
        <v>5</v>
      </c>
      <c r="J2" s="4"/>
      <c r="K2" s="4" t="s">
        <v>6</v>
      </c>
      <c r="L2" s="4"/>
      <c r="M2" s="4" t="s">
        <v>7</v>
      </c>
      <c r="N2" s="5" t="s">
        <v>8</v>
      </c>
      <c r="O2" s="4" t="s">
        <v>9</v>
      </c>
      <c r="P2" s="4" t="s">
        <v>10</v>
      </c>
      <c r="Q2" s="4"/>
      <c r="R2" s="4"/>
      <c r="S2" s="4"/>
    </row>
    <row r="3">
      <c r="A3" s="4" t="s">
        <v>11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2"/>
      <c r="O3" s="10"/>
      <c r="P3" s="10"/>
      <c r="Q3" s="10"/>
      <c r="R3" s="10"/>
      <c r="S3" s="10"/>
    </row>
    <row r="4">
      <c r="A4" s="6" t="s">
        <v>48</v>
      </c>
      <c r="B4" s="6">
        <v>68.0</v>
      </c>
      <c r="C4" s="7">
        <f t="shared" ref="C4:C5" si="1">B4/4</f>
        <v>17</v>
      </c>
      <c r="D4" s="6">
        <v>24.0</v>
      </c>
      <c r="E4" s="7">
        <f t="shared" ref="E4:E5" si="2">D4/2</f>
        <v>12</v>
      </c>
      <c r="F4" s="6">
        <v>87.0</v>
      </c>
      <c r="G4" s="7">
        <f t="shared" ref="G4:G5" si="3">F4/4</f>
        <v>21.75</v>
      </c>
      <c r="H4" s="6">
        <v>56.0</v>
      </c>
      <c r="I4" s="6">
        <v>96.0</v>
      </c>
      <c r="J4" s="8">
        <f t="shared" ref="J4:J5" si="4">(H4-(I4/3))/4</f>
        <v>6</v>
      </c>
      <c r="K4" s="6">
        <v>1.0</v>
      </c>
      <c r="L4" s="7">
        <f t="shared" ref="L4:L5" si="5">K4/4</f>
        <v>0.25</v>
      </c>
      <c r="M4" s="6">
        <v>132.0</v>
      </c>
      <c r="N4" s="9">
        <f t="shared" ref="N4:N5" si="6">M4/O4</f>
        <v>0.2598425197</v>
      </c>
      <c r="O4" s="6">
        <v>508.0</v>
      </c>
      <c r="P4" s="8">
        <f t="shared" ref="P4:P5" si="7">C4+E4+G4+J4+L4</f>
        <v>57</v>
      </c>
      <c r="Q4" s="10"/>
      <c r="R4" s="10"/>
      <c r="S4" s="10"/>
    </row>
    <row r="5">
      <c r="A5" s="6" t="s">
        <v>161</v>
      </c>
      <c r="B5" s="6">
        <v>79.0</v>
      </c>
      <c r="C5" s="7">
        <f t="shared" si="1"/>
        <v>19.75</v>
      </c>
      <c r="D5" s="6">
        <v>27.0</v>
      </c>
      <c r="E5" s="7">
        <f t="shared" si="2"/>
        <v>13.5</v>
      </c>
      <c r="F5" s="6">
        <v>74.0</v>
      </c>
      <c r="G5" s="7">
        <f t="shared" si="3"/>
        <v>18.5</v>
      </c>
      <c r="H5" s="6">
        <v>46.0</v>
      </c>
      <c r="I5" s="6">
        <v>145.0</v>
      </c>
      <c r="J5" s="8">
        <f t="shared" si="4"/>
        <v>-0.5833333333</v>
      </c>
      <c r="K5" s="6">
        <v>16.0</v>
      </c>
      <c r="L5" s="7">
        <f t="shared" si="5"/>
        <v>4</v>
      </c>
      <c r="M5" s="6">
        <v>125.0</v>
      </c>
      <c r="N5" s="9">
        <f t="shared" si="6"/>
        <v>0.2354048964</v>
      </c>
      <c r="O5" s="6">
        <v>531.0</v>
      </c>
      <c r="P5" s="8">
        <f t="shared" si="7"/>
        <v>55.16666667</v>
      </c>
      <c r="Q5" s="7"/>
      <c r="R5" s="7"/>
      <c r="S5" s="7"/>
    </row>
    <row r="6">
      <c r="A6" s="7"/>
      <c r="B6" s="7"/>
      <c r="C6" s="7"/>
      <c r="D6" s="7"/>
      <c r="E6" s="7"/>
      <c r="F6" s="7"/>
      <c r="G6" s="7"/>
      <c r="H6" s="7"/>
      <c r="I6" s="7"/>
      <c r="J6" s="8"/>
      <c r="K6" s="7"/>
      <c r="L6" s="7"/>
      <c r="M6" s="7"/>
      <c r="N6" s="9"/>
      <c r="O6" s="7"/>
      <c r="P6" s="8"/>
      <c r="Q6" s="7"/>
      <c r="R6" s="7"/>
      <c r="S6" s="7"/>
    </row>
    <row r="7">
      <c r="A7" s="4" t="s">
        <v>14</v>
      </c>
      <c r="B7" s="7"/>
      <c r="C7" s="7"/>
      <c r="D7" s="7"/>
      <c r="E7" s="7"/>
      <c r="F7" s="7"/>
      <c r="G7" s="7"/>
      <c r="H7" s="7"/>
      <c r="I7" s="7"/>
      <c r="J7" s="8"/>
      <c r="K7" s="7"/>
      <c r="L7" s="7"/>
      <c r="M7" s="7"/>
      <c r="N7" s="7"/>
      <c r="O7" s="7"/>
      <c r="P7" s="8"/>
      <c r="Q7" s="10"/>
      <c r="R7" s="10"/>
      <c r="S7" s="10"/>
    </row>
    <row r="8">
      <c r="A8" s="6" t="s">
        <v>162</v>
      </c>
      <c r="B8" s="6">
        <v>117.0</v>
      </c>
      <c r="C8" s="7">
        <f t="shared" ref="C8:C9" si="8">B8/4</f>
        <v>29.25</v>
      </c>
      <c r="D8" s="6">
        <v>21.0</v>
      </c>
      <c r="E8" s="7">
        <f t="shared" ref="E8:E9" si="9">D8/2</f>
        <v>10.5</v>
      </c>
      <c r="F8" s="6">
        <v>100.0</v>
      </c>
      <c r="G8" s="7">
        <f t="shared" ref="G8:G9" si="10">F8/4</f>
        <v>25</v>
      </c>
      <c r="H8" s="6">
        <v>84.0</v>
      </c>
      <c r="I8" s="6">
        <v>102.0</v>
      </c>
      <c r="J8" s="8">
        <f t="shared" ref="J8:J9" si="11">(H8-(I8/3))/4</f>
        <v>12.5</v>
      </c>
      <c r="K8" s="6">
        <v>13.0</v>
      </c>
      <c r="L8" s="7">
        <f t="shared" ref="L8:L9" si="12">K8/4</f>
        <v>3.25</v>
      </c>
      <c r="M8" s="6">
        <v>199.0</v>
      </c>
      <c r="N8" s="9">
        <f t="shared" ref="N8:N9" si="13">M8/O8</f>
        <v>0.3251633987</v>
      </c>
      <c r="O8" s="6">
        <v>612.0</v>
      </c>
      <c r="P8" s="8">
        <f t="shared" ref="P8:P9" si="14">C8+E8+G8+J8+L8</f>
        <v>80.5</v>
      </c>
      <c r="Q8" s="7"/>
      <c r="R8" s="7"/>
      <c r="S8" s="7"/>
    </row>
    <row r="9">
      <c r="A9" s="6" t="s">
        <v>163</v>
      </c>
      <c r="B9" s="6">
        <v>62.0</v>
      </c>
      <c r="C9" s="7">
        <f t="shared" si="8"/>
        <v>15.5</v>
      </c>
      <c r="D9" s="6">
        <v>22.0</v>
      </c>
      <c r="E9" s="7">
        <f t="shared" si="9"/>
        <v>11</v>
      </c>
      <c r="F9" s="6">
        <v>85.0</v>
      </c>
      <c r="G9" s="7">
        <f t="shared" si="10"/>
        <v>21.25</v>
      </c>
      <c r="H9" s="6">
        <v>43.0</v>
      </c>
      <c r="I9" s="6">
        <v>154.0</v>
      </c>
      <c r="J9" s="8">
        <f t="shared" si="11"/>
        <v>-2.083333333</v>
      </c>
      <c r="K9" s="6">
        <v>4.0</v>
      </c>
      <c r="L9" s="7">
        <f t="shared" si="12"/>
        <v>1</v>
      </c>
      <c r="M9" s="6">
        <v>138.0</v>
      </c>
      <c r="N9" s="9">
        <f t="shared" si="13"/>
        <v>0.2486486486</v>
      </c>
      <c r="O9" s="6">
        <v>555.0</v>
      </c>
      <c r="P9" s="8">
        <f t="shared" si="14"/>
        <v>46.66666667</v>
      </c>
      <c r="Q9" s="7"/>
      <c r="R9" s="7"/>
      <c r="S9" s="7"/>
    </row>
    <row r="10">
      <c r="A10" s="10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10"/>
      <c r="R10" s="10"/>
      <c r="S10" s="10"/>
    </row>
    <row r="11">
      <c r="A11" s="4" t="s">
        <v>17</v>
      </c>
      <c r="B11" s="14"/>
      <c r="C11" s="14"/>
      <c r="D11" s="14"/>
      <c r="E11" s="7"/>
      <c r="F11" s="14"/>
      <c r="G11" s="7"/>
      <c r="H11" s="14"/>
      <c r="I11" s="14"/>
      <c r="J11" s="8"/>
      <c r="K11" s="14"/>
      <c r="L11" s="7"/>
      <c r="M11" s="14"/>
      <c r="N11" s="9"/>
      <c r="O11" s="14"/>
      <c r="P11" s="8"/>
      <c r="Q11" s="10"/>
      <c r="R11" s="10"/>
      <c r="S11" s="10"/>
    </row>
    <row r="12">
      <c r="A12" s="6" t="s">
        <v>164</v>
      </c>
      <c r="B12" s="6">
        <v>95.0</v>
      </c>
      <c r="C12" s="7">
        <f t="shared" ref="C12:C13" si="15">B12/4</f>
        <v>23.75</v>
      </c>
      <c r="D12" s="6">
        <v>13.0</v>
      </c>
      <c r="E12" s="7">
        <f t="shared" ref="E12:E13" si="16">D12/2</f>
        <v>6.5</v>
      </c>
      <c r="F12" s="6">
        <v>57.0</v>
      </c>
      <c r="G12" s="7">
        <f t="shared" ref="G12:G13" si="17">F12/4</f>
        <v>14.25</v>
      </c>
      <c r="H12" s="6">
        <v>46.0</v>
      </c>
      <c r="I12" s="6">
        <v>111.0</v>
      </c>
      <c r="J12" s="8">
        <f t="shared" ref="J12:J13" si="18">(H12-(I12/3))/4</f>
        <v>2.25</v>
      </c>
      <c r="K12" s="6">
        <v>32.0</v>
      </c>
      <c r="L12" s="7">
        <f t="shared" ref="L12:L13" si="19">K12/4</f>
        <v>8</v>
      </c>
      <c r="M12" s="6">
        <v>153.0</v>
      </c>
      <c r="N12" s="9">
        <f t="shared" ref="N12:N13" si="20">M12/O12</f>
        <v>0.2651646447</v>
      </c>
      <c r="O12" s="6">
        <v>577.0</v>
      </c>
      <c r="P12" s="8">
        <f t="shared" ref="P12:P13" si="21">C12+E12+G12+J12+L12</f>
        <v>54.75</v>
      </c>
      <c r="Q12" s="7"/>
      <c r="R12" s="7"/>
      <c r="S12" s="7"/>
    </row>
    <row r="13">
      <c r="A13" s="6" t="s">
        <v>165</v>
      </c>
      <c r="B13" s="6">
        <v>88.0</v>
      </c>
      <c r="C13" s="7">
        <f t="shared" si="15"/>
        <v>22</v>
      </c>
      <c r="D13" s="6">
        <v>17.0</v>
      </c>
      <c r="E13" s="7">
        <f t="shared" si="16"/>
        <v>8.5</v>
      </c>
      <c r="F13" s="6">
        <v>88.0</v>
      </c>
      <c r="G13" s="7">
        <f t="shared" si="17"/>
        <v>22</v>
      </c>
      <c r="H13" s="6">
        <v>70.0</v>
      </c>
      <c r="I13" s="6">
        <v>131.0</v>
      </c>
      <c r="J13" s="8">
        <f t="shared" si="18"/>
        <v>6.583333333</v>
      </c>
      <c r="K13" s="6">
        <v>3.0</v>
      </c>
      <c r="L13" s="7">
        <f t="shared" si="19"/>
        <v>0.75</v>
      </c>
      <c r="M13" s="6">
        <v>140.0</v>
      </c>
      <c r="N13" s="9">
        <f t="shared" si="20"/>
        <v>0.2385008518</v>
      </c>
      <c r="O13" s="6">
        <v>587.0</v>
      </c>
      <c r="P13" s="8">
        <f t="shared" si="21"/>
        <v>59.83333333</v>
      </c>
      <c r="Q13" s="10"/>
      <c r="R13" s="10"/>
      <c r="S13" s="10"/>
    </row>
    <row r="14">
      <c r="A14" s="10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10"/>
      <c r="R14" s="10"/>
      <c r="S14" s="10"/>
    </row>
    <row r="15">
      <c r="A15" s="4" t="s">
        <v>20</v>
      </c>
      <c r="B15" s="7"/>
      <c r="C15" s="7"/>
      <c r="D15" s="7"/>
      <c r="E15" s="7"/>
      <c r="F15" s="7"/>
      <c r="G15" s="7"/>
      <c r="H15" s="7"/>
      <c r="I15" s="7"/>
      <c r="J15" s="8"/>
      <c r="K15" s="7"/>
      <c r="L15" s="7"/>
      <c r="M15" s="7"/>
      <c r="N15" s="7"/>
      <c r="O15" s="7"/>
      <c r="P15" s="8"/>
      <c r="Q15" s="10"/>
      <c r="R15" s="10"/>
      <c r="S15" s="10"/>
    </row>
    <row r="16">
      <c r="A16" s="6" t="s">
        <v>166</v>
      </c>
      <c r="B16" s="6">
        <v>84.0</v>
      </c>
      <c r="C16" s="7">
        <f t="shared" ref="C16:C17" si="22">B16/4</f>
        <v>21</v>
      </c>
      <c r="D16" s="6">
        <v>27.0</v>
      </c>
      <c r="E16" s="7">
        <f t="shared" ref="E16:E17" si="23">D16/2</f>
        <v>13.5</v>
      </c>
      <c r="F16" s="6">
        <v>88.0</v>
      </c>
      <c r="G16" s="7">
        <f t="shared" ref="G16:G17" si="24">F16/4</f>
        <v>22</v>
      </c>
      <c r="H16" s="6">
        <v>50.0</v>
      </c>
      <c r="I16" s="6">
        <v>114.0</v>
      </c>
      <c r="J16" s="8">
        <f t="shared" ref="J16:J17" si="25">(H16-(I16/3))/4</f>
        <v>3</v>
      </c>
      <c r="K16" s="6">
        <v>3.0</v>
      </c>
      <c r="L16" s="7">
        <f t="shared" ref="L16:L17" si="26">K16/4</f>
        <v>0.75</v>
      </c>
      <c r="M16" s="6">
        <v>164.0</v>
      </c>
      <c r="N16" s="9">
        <f t="shared" ref="N16:N17" si="27">M16/O16</f>
        <v>0.2954954955</v>
      </c>
      <c r="O16" s="6">
        <v>555.0</v>
      </c>
      <c r="P16" s="8">
        <f t="shared" ref="P16:P17" si="28">C16+E16+G16+J16+L16</f>
        <v>60.25</v>
      </c>
      <c r="Q16" s="7"/>
      <c r="R16" s="7"/>
      <c r="S16" s="7"/>
    </row>
    <row r="17">
      <c r="A17" s="6" t="s">
        <v>167</v>
      </c>
      <c r="B17" s="6">
        <v>90.0</v>
      </c>
      <c r="C17" s="7">
        <f t="shared" si="22"/>
        <v>22.5</v>
      </c>
      <c r="D17" s="6">
        <v>38.0</v>
      </c>
      <c r="E17" s="7">
        <f t="shared" si="23"/>
        <v>19</v>
      </c>
      <c r="F17" s="6">
        <v>93.0</v>
      </c>
      <c r="G17" s="7">
        <f t="shared" si="24"/>
        <v>23.25</v>
      </c>
      <c r="H17" s="6">
        <v>57.0</v>
      </c>
      <c r="I17" s="6">
        <v>168.0</v>
      </c>
      <c r="J17" s="8">
        <f t="shared" si="25"/>
        <v>0.25</v>
      </c>
      <c r="K17" s="6">
        <v>2.0</v>
      </c>
      <c r="L17" s="7">
        <f t="shared" si="26"/>
        <v>0.5</v>
      </c>
      <c r="M17" s="6">
        <v>168.0</v>
      </c>
      <c r="N17" s="9">
        <f t="shared" si="27"/>
        <v>0.2731707317</v>
      </c>
      <c r="O17" s="6">
        <v>615.0</v>
      </c>
      <c r="P17" s="8">
        <f t="shared" si="28"/>
        <v>65.5</v>
      </c>
      <c r="Q17" s="7"/>
      <c r="R17" s="7"/>
      <c r="S17" s="7"/>
    </row>
    <row r="18">
      <c r="A18" s="10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10"/>
      <c r="R18" s="10"/>
      <c r="S18" s="10"/>
    </row>
    <row r="19">
      <c r="A19" s="4" t="s">
        <v>23</v>
      </c>
      <c r="B19" s="7"/>
      <c r="C19" s="7"/>
      <c r="D19" s="7"/>
      <c r="E19" s="7"/>
      <c r="F19" s="7"/>
      <c r="G19" s="7"/>
      <c r="H19" s="7"/>
      <c r="I19" s="7"/>
      <c r="J19" s="8"/>
      <c r="K19" s="7"/>
      <c r="L19" s="7"/>
      <c r="M19" s="7"/>
      <c r="N19" s="7"/>
      <c r="O19" s="7"/>
      <c r="P19" s="8"/>
      <c r="Q19" s="10"/>
      <c r="R19" s="10"/>
      <c r="S19" s="10"/>
    </row>
    <row r="20">
      <c r="A20" s="6" t="s">
        <v>168</v>
      </c>
      <c r="B20" s="6">
        <v>70.0</v>
      </c>
      <c r="C20" s="7">
        <f t="shared" ref="C20:C21" si="29">B20/4</f>
        <v>17.5</v>
      </c>
      <c r="D20" s="6">
        <v>22.0</v>
      </c>
      <c r="E20" s="7">
        <f t="shared" ref="E20:E21" si="30">D20/2</f>
        <v>11</v>
      </c>
      <c r="F20" s="6">
        <v>64.0</v>
      </c>
      <c r="G20" s="7">
        <f t="shared" ref="G20:G21" si="31">F20/4</f>
        <v>16</v>
      </c>
      <c r="H20" s="6">
        <v>61.0</v>
      </c>
      <c r="I20" s="6">
        <v>121.0</v>
      </c>
      <c r="J20" s="8">
        <f t="shared" ref="J20:J21" si="32">(H20-(I20/3))/4</f>
        <v>5.166666667</v>
      </c>
      <c r="K20" s="6">
        <v>0.0</v>
      </c>
      <c r="L20" s="7">
        <f t="shared" ref="L20:L21" si="33">K20/4</f>
        <v>0</v>
      </c>
      <c r="M20" s="6">
        <v>152.0</v>
      </c>
      <c r="N20" s="9">
        <f t="shared" ref="N20:N21" si="34">M20/O20</f>
        <v>0.2911877395</v>
      </c>
      <c r="O20" s="6">
        <v>522.0</v>
      </c>
      <c r="P20" s="8">
        <f t="shared" ref="P20:P21" si="35">C20+E20+G20+J20+L20</f>
        <v>49.66666667</v>
      </c>
      <c r="Q20" s="7"/>
      <c r="R20" s="7"/>
      <c r="S20" s="7"/>
    </row>
    <row r="21">
      <c r="A21" s="6" t="s">
        <v>169</v>
      </c>
      <c r="B21" s="6">
        <v>91.0</v>
      </c>
      <c r="C21" s="7">
        <f t="shared" si="29"/>
        <v>22.75</v>
      </c>
      <c r="D21" s="6">
        <v>24.0</v>
      </c>
      <c r="E21" s="7">
        <f t="shared" si="30"/>
        <v>12</v>
      </c>
      <c r="F21" s="6">
        <v>93.0</v>
      </c>
      <c r="G21" s="7">
        <f t="shared" si="31"/>
        <v>23.25</v>
      </c>
      <c r="H21" s="6">
        <v>41.0</v>
      </c>
      <c r="I21" s="6">
        <v>155.0</v>
      </c>
      <c r="J21" s="8">
        <f t="shared" si="32"/>
        <v>-2.666666667</v>
      </c>
      <c r="K21" s="6">
        <v>13.0</v>
      </c>
      <c r="L21" s="7">
        <f t="shared" si="33"/>
        <v>3.25</v>
      </c>
      <c r="M21" s="6">
        <v>189.0</v>
      </c>
      <c r="N21" s="9">
        <f t="shared" si="34"/>
        <v>0.2898773006</v>
      </c>
      <c r="O21" s="6">
        <v>652.0</v>
      </c>
      <c r="P21" s="8">
        <f t="shared" si="35"/>
        <v>58.58333333</v>
      </c>
      <c r="Q21" s="10"/>
      <c r="R21" s="10"/>
      <c r="S21" s="10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0"/>
      <c r="R22" s="10"/>
      <c r="S22" s="7"/>
    </row>
    <row r="23">
      <c r="A23" s="4" t="s">
        <v>26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0"/>
      <c r="R23" s="10"/>
      <c r="S23" s="10"/>
    </row>
    <row r="24">
      <c r="A24" s="6" t="s">
        <v>170</v>
      </c>
      <c r="B24" s="6">
        <v>88.0</v>
      </c>
      <c r="C24" s="7">
        <f t="shared" ref="C24:C29" si="36">B24/4</f>
        <v>22</v>
      </c>
      <c r="D24" s="6">
        <v>27.0</v>
      </c>
      <c r="E24" s="7">
        <f t="shared" ref="E24:E29" si="37">D24/2</f>
        <v>13.5</v>
      </c>
      <c r="F24" s="6">
        <v>101.0</v>
      </c>
      <c r="G24" s="7">
        <f t="shared" ref="G24:G29" si="38">F24/4</f>
        <v>25.25</v>
      </c>
      <c r="H24" s="6">
        <v>40.0</v>
      </c>
      <c r="I24" s="6">
        <v>183.0</v>
      </c>
      <c r="J24" s="8">
        <f t="shared" ref="J24:J29" si="39">(H24-(I24/3))/4</f>
        <v>-5.25</v>
      </c>
      <c r="K24" s="6">
        <v>25.0</v>
      </c>
      <c r="L24" s="7">
        <f t="shared" ref="L24:L29" si="40">K24/4</f>
        <v>6.25</v>
      </c>
      <c r="M24" s="6">
        <v>151.0</v>
      </c>
      <c r="N24" s="9">
        <f t="shared" ref="N24:N29" si="41">M24/O24</f>
        <v>0.2495867769</v>
      </c>
      <c r="O24" s="6">
        <v>605.0</v>
      </c>
      <c r="P24" s="8">
        <f t="shared" ref="P24:P29" si="42">C24+E24+G24+J24+L24</f>
        <v>61.75</v>
      </c>
      <c r="Q24" s="10"/>
      <c r="R24" s="10"/>
      <c r="S24" s="10"/>
    </row>
    <row r="25">
      <c r="A25" s="6" t="s">
        <v>171</v>
      </c>
      <c r="B25" s="6">
        <v>60.0</v>
      </c>
      <c r="C25" s="7">
        <f t="shared" si="36"/>
        <v>15</v>
      </c>
      <c r="D25" s="6">
        <v>19.0</v>
      </c>
      <c r="E25" s="7">
        <f t="shared" si="37"/>
        <v>9.5</v>
      </c>
      <c r="F25" s="6">
        <v>73.0</v>
      </c>
      <c r="G25" s="7">
        <f t="shared" si="38"/>
        <v>18.25</v>
      </c>
      <c r="H25" s="6">
        <v>24.0</v>
      </c>
      <c r="I25" s="6">
        <v>127.0</v>
      </c>
      <c r="J25" s="8">
        <f t="shared" si="39"/>
        <v>-4.583333333</v>
      </c>
      <c r="K25" s="6">
        <v>4.0</v>
      </c>
      <c r="L25" s="7">
        <f t="shared" si="40"/>
        <v>1</v>
      </c>
      <c r="M25" s="6">
        <v>131.0</v>
      </c>
      <c r="N25" s="9">
        <f t="shared" si="41"/>
        <v>0.2588932806</v>
      </c>
      <c r="O25" s="6">
        <v>506.0</v>
      </c>
      <c r="P25" s="8">
        <f t="shared" si="42"/>
        <v>39.16666667</v>
      </c>
      <c r="Q25" s="7"/>
      <c r="R25" s="7"/>
      <c r="S25" s="7"/>
    </row>
    <row r="26">
      <c r="A26" s="6" t="s">
        <v>172</v>
      </c>
      <c r="B26" s="6">
        <v>99.0</v>
      </c>
      <c r="C26" s="7">
        <f t="shared" si="36"/>
        <v>24.75</v>
      </c>
      <c r="D26" s="6">
        <v>14.0</v>
      </c>
      <c r="E26" s="7">
        <f t="shared" si="37"/>
        <v>7</v>
      </c>
      <c r="F26" s="6">
        <v>57.0</v>
      </c>
      <c r="G26" s="7">
        <f t="shared" si="38"/>
        <v>14.25</v>
      </c>
      <c r="H26" s="6">
        <v>88.0</v>
      </c>
      <c r="I26" s="6">
        <v>162.0</v>
      </c>
      <c r="J26" s="8">
        <f t="shared" si="39"/>
        <v>8.5</v>
      </c>
      <c r="K26" s="6">
        <v>19.0</v>
      </c>
      <c r="L26" s="7">
        <f t="shared" si="40"/>
        <v>4.75</v>
      </c>
      <c r="M26" s="6">
        <v>145.0</v>
      </c>
      <c r="N26" s="9">
        <f t="shared" si="41"/>
        <v>0.252173913</v>
      </c>
      <c r="O26" s="6">
        <v>575.0</v>
      </c>
      <c r="P26" s="8">
        <f t="shared" si="42"/>
        <v>59.25</v>
      </c>
      <c r="Q26" s="10"/>
      <c r="R26" s="10"/>
      <c r="S26" s="10"/>
    </row>
    <row r="27">
      <c r="A27" s="6" t="s">
        <v>173</v>
      </c>
      <c r="B27" s="6">
        <v>59.0</v>
      </c>
      <c r="C27" s="7">
        <f t="shared" si="36"/>
        <v>14.75</v>
      </c>
      <c r="D27" s="6">
        <v>15.0</v>
      </c>
      <c r="E27" s="7">
        <f t="shared" si="37"/>
        <v>7.5</v>
      </c>
      <c r="F27" s="6">
        <v>62.0</v>
      </c>
      <c r="G27" s="7">
        <f t="shared" si="38"/>
        <v>15.5</v>
      </c>
      <c r="H27" s="6">
        <v>54.0</v>
      </c>
      <c r="I27" s="6">
        <v>148.0</v>
      </c>
      <c r="J27" s="8">
        <f t="shared" si="39"/>
        <v>1.166666667</v>
      </c>
      <c r="K27" s="6">
        <v>2.0</v>
      </c>
      <c r="L27" s="7">
        <f t="shared" si="40"/>
        <v>0.5</v>
      </c>
      <c r="M27" s="6">
        <v>105.0</v>
      </c>
      <c r="N27" s="9">
        <f t="shared" si="41"/>
        <v>0.219665272</v>
      </c>
      <c r="O27" s="6">
        <v>478.0</v>
      </c>
      <c r="P27" s="8">
        <f t="shared" si="42"/>
        <v>39.41666667</v>
      </c>
      <c r="Q27" s="10"/>
      <c r="R27" s="10"/>
      <c r="S27" s="10"/>
    </row>
    <row r="28">
      <c r="A28" s="6" t="s">
        <v>174</v>
      </c>
      <c r="B28" s="6">
        <v>76.0</v>
      </c>
      <c r="C28" s="7">
        <f t="shared" si="36"/>
        <v>19</v>
      </c>
      <c r="D28" s="6">
        <v>16.0</v>
      </c>
      <c r="E28" s="7">
        <f t="shared" si="37"/>
        <v>8</v>
      </c>
      <c r="F28" s="6">
        <v>62.0</v>
      </c>
      <c r="G28" s="7">
        <f t="shared" si="38"/>
        <v>15.5</v>
      </c>
      <c r="H28" s="6">
        <v>52.0</v>
      </c>
      <c r="I28" s="6">
        <v>145.0</v>
      </c>
      <c r="J28" s="8">
        <f t="shared" si="39"/>
        <v>0.9166666667</v>
      </c>
      <c r="K28" s="6">
        <v>0.0</v>
      </c>
      <c r="L28" s="7">
        <f t="shared" si="40"/>
        <v>0</v>
      </c>
      <c r="M28" s="6">
        <v>146.0</v>
      </c>
      <c r="N28" s="9">
        <f t="shared" si="41"/>
        <v>0.2739212008</v>
      </c>
      <c r="O28" s="6">
        <v>533.0</v>
      </c>
      <c r="P28" s="8">
        <f t="shared" si="42"/>
        <v>43.41666667</v>
      </c>
      <c r="Q28" s="7"/>
      <c r="R28" s="7"/>
      <c r="S28" s="7"/>
    </row>
    <row r="29">
      <c r="A29" s="6" t="s">
        <v>175</v>
      </c>
      <c r="B29" s="6">
        <v>55.0</v>
      </c>
      <c r="C29" s="7">
        <f t="shared" si="36"/>
        <v>13.75</v>
      </c>
      <c r="D29" s="6">
        <v>22.0</v>
      </c>
      <c r="E29" s="7">
        <f t="shared" si="37"/>
        <v>11</v>
      </c>
      <c r="F29" s="6">
        <v>69.0</v>
      </c>
      <c r="G29" s="7">
        <f t="shared" si="38"/>
        <v>17.25</v>
      </c>
      <c r="H29" s="6">
        <v>55.0</v>
      </c>
      <c r="I29" s="6">
        <v>179.0</v>
      </c>
      <c r="J29" s="8">
        <f t="shared" si="39"/>
        <v>-1.166666667</v>
      </c>
      <c r="K29" s="6">
        <v>1.0</v>
      </c>
      <c r="L29" s="7">
        <f t="shared" si="40"/>
        <v>0.25</v>
      </c>
      <c r="M29" s="6">
        <v>113.0</v>
      </c>
      <c r="N29" s="9">
        <f t="shared" si="41"/>
        <v>0.226</v>
      </c>
      <c r="O29" s="6">
        <v>500.0</v>
      </c>
      <c r="P29" s="8">
        <f t="shared" si="42"/>
        <v>41.08333333</v>
      </c>
      <c r="Q29" s="26" t="s">
        <v>33</v>
      </c>
      <c r="R29" s="7"/>
      <c r="S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8"/>
      <c r="K30" s="7"/>
      <c r="L30" s="7"/>
      <c r="M30" s="7"/>
      <c r="N30" s="9"/>
      <c r="O30" s="7"/>
      <c r="P30" s="8"/>
      <c r="Q30" s="7"/>
      <c r="R30" s="7"/>
      <c r="S30" s="7"/>
    </row>
    <row r="31">
      <c r="A31" s="10"/>
      <c r="B31" s="13">
        <f>SUM(B4:B29)</f>
        <v>1281</v>
      </c>
      <c r="C31" s="7"/>
      <c r="D31" s="13">
        <f>SUM(D4:D29)</f>
        <v>348</v>
      </c>
      <c r="E31" s="7"/>
      <c r="F31" s="13">
        <f>SUM(F4:F29)</f>
        <v>1253</v>
      </c>
      <c r="G31" s="7"/>
      <c r="H31" s="13">
        <f t="shared" ref="H31:I31" si="43">SUM(H4:H29)</f>
        <v>867</v>
      </c>
      <c r="I31" s="13">
        <f t="shared" si="43"/>
        <v>2241</v>
      </c>
      <c r="J31" s="8"/>
      <c r="K31" s="13">
        <f>SUM(K4:K29)</f>
        <v>138</v>
      </c>
      <c r="L31" s="7"/>
      <c r="M31" s="13">
        <f>SUM(M4:M29)</f>
        <v>2351</v>
      </c>
      <c r="N31" s="15">
        <f>M31/O31</f>
        <v>0.2638312198</v>
      </c>
      <c r="O31" s="13">
        <f t="shared" ref="O31:P31" si="44">SUM(O4:O29)</f>
        <v>8911</v>
      </c>
      <c r="P31" s="16">
        <f t="shared" si="44"/>
        <v>872</v>
      </c>
      <c r="Q31" s="16">
        <f>N32+P31</f>
        <v>1663.49366</v>
      </c>
      <c r="R31" s="10"/>
      <c r="S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8">
        <f>(N31*1000)*3</f>
        <v>791.4936595</v>
      </c>
      <c r="O32" s="10"/>
      <c r="P32" s="10"/>
      <c r="Q32" s="10"/>
      <c r="R32" s="10"/>
      <c r="S32" s="10"/>
    </row>
    <row r="33">
      <c r="A33" s="4"/>
      <c r="B33" s="4" t="s">
        <v>34</v>
      </c>
      <c r="C33" s="4" t="s">
        <v>35</v>
      </c>
      <c r="D33" s="4"/>
      <c r="E33" s="4" t="s">
        <v>36</v>
      </c>
      <c r="F33" s="4"/>
      <c r="G33" s="4" t="s">
        <v>37</v>
      </c>
      <c r="H33" s="4"/>
      <c r="I33" s="4" t="s">
        <v>5</v>
      </c>
      <c r="J33" s="4" t="s">
        <v>4</v>
      </c>
      <c r="K33" s="4"/>
      <c r="L33" s="4"/>
      <c r="M33" s="4" t="s">
        <v>38</v>
      </c>
      <c r="N33" s="5" t="s">
        <v>39</v>
      </c>
      <c r="O33" s="4" t="s">
        <v>40</v>
      </c>
      <c r="P33" s="4"/>
      <c r="Q33" s="4"/>
      <c r="R33" s="4"/>
      <c r="S33" s="4"/>
    </row>
    <row r="34">
      <c r="A34" s="4" t="s">
        <v>41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2"/>
      <c r="O34" s="10"/>
      <c r="P34" s="10"/>
      <c r="Q34" s="10"/>
      <c r="R34" s="13"/>
      <c r="S34" s="10"/>
    </row>
    <row r="35">
      <c r="A35" s="7" t="s">
        <v>176</v>
      </c>
      <c r="B35" s="11">
        <v>11.0</v>
      </c>
      <c r="C35" s="11">
        <v>5.0</v>
      </c>
      <c r="D35" s="10">
        <f t="shared" ref="D35:D39" si="45">(B35-C35)*5</f>
        <v>30</v>
      </c>
      <c r="E35" s="10"/>
      <c r="F35" s="10"/>
      <c r="G35" s="10"/>
      <c r="H35" s="10"/>
      <c r="I35" s="11">
        <v>173.0</v>
      </c>
      <c r="J35" s="11">
        <v>24.0</v>
      </c>
      <c r="K35" s="10">
        <f t="shared" ref="K35:K39" si="46">(I35-J35)/4</f>
        <v>37.25</v>
      </c>
      <c r="L35" s="10"/>
      <c r="M35" s="19">
        <f t="shared" ref="M35:M39" si="47">O35/(N35/9)</f>
        <v>2.291336957</v>
      </c>
      <c r="N35" s="11">
        <v>145.33</v>
      </c>
      <c r="O35" s="11">
        <v>37.0</v>
      </c>
      <c r="P35" s="19">
        <f t="shared" ref="P35:P39" si="48">D35+K35</f>
        <v>67.25</v>
      </c>
      <c r="Q35" s="10"/>
      <c r="R35" s="10"/>
      <c r="S35" s="10"/>
    </row>
    <row r="36">
      <c r="A36" s="25" t="s">
        <v>144</v>
      </c>
      <c r="B36" s="11">
        <v>17.0</v>
      </c>
      <c r="C36" s="11">
        <v>7.0</v>
      </c>
      <c r="D36" s="10">
        <f t="shared" si="45"/>
        <v>50</v>
      </c>
      <c r="E36" s="10"/>
      <c r="F36" s="10"/>
      <c r="G36" s="10"/>
      <c r="H36" s="10"/>
      <c r="I36" s="11">
        <v>166.0</v>
      </c>
      <c r="J36" s="11">
        <v>41.0</v>
      </c>
      <c r="K36" s="10">
        <f t="shared" si="46"/>
        <v>31.25</v>
      </c>
      <c r="L36" s="10"/>
      <c r="M36" s="19">
        <f t="shared" si="47"/>
        <v>2.211428571</v>
      </c>
      <c r="N36" s="11">
        <v>175.0</v>
      </c>
      <c r="O36" s="11">
        <v>43.0</v>
      </c>
      <c r="P36" s="19">
        <f t="shared" si="48"/>
        <v>81.25</v>
      </c>
      <c r="Q36" s="7"/>
      <c r="R36" s="7"/>
      <c r="S36" s="7"/>
    </row>
    <row r="37">
      <c r="A37" s="6" t="s">
        <v>177</v>
      </c>
      <c r="B37" s="11">
        <v>12.0</v>
      </c>
      <c r="C37" s="11">
        <v>3.0</v>
      </c>
      <c r="D37" s="10">
        <f t="shared" si="45"/>
        <v>45</v>
      </c>
      <c r="E37" s="10"/>
      <c r="F37" s="10"/>
      <c r="G37" s="10"/>
      <c r="H37" s="10"/>
      <c r="I37" s="11">
        <v>137.0</v>
      </c>
      <c r="J37" s="11">
        <v>23.0</v>
      </c>
      <c r="K37" s="10">
        <f t="shared" si="46"/>
        <v>28.5</v>
      </c>
      <c r="L37" s="10"/>
      <c r="M37" s="19">
        <f t="shared" si="47"/>
        <v>2.279743529</v>
      </c>
      <c r="N37" s="11">
        <v>126.33</v>
      </c>
      <c r="O37" s="11">
        <v>32.0</v>
      </c>
      <c r="P37" s="19">
        <f t="shared" si="48"/>
        <v>73.5</v>
      </c>
      <c r="Q37" s="7"/>
      <c r="R37" s="7"/>
      <c r="S37" s="7"/>
    </row>
    <row r="38">
      <c r="A38" s="6" t="s">
        <v>178</v>
      </c>
      <c r="B38" s="11">
        <v>16.0</v>
      </c>
      <c r="C38" s="11">
        <v>8.0</v>
      </c>
      <c r="D38" s="10">
        <f t="shared" si="45"/>
        <v>40</v>
      </c>
      <c r="E38" s="10"/>
      <c r="F38" s="10"/>
      <c r="G38" s="10"/>
      <c r="H38" s="10"/>
      <c r="I38" s="11">
        <v>197.0</v>
      </c>
      <c r="J38" s="11">
        <v>37.0</v>
      </c>
      <c r="K38" s="10">
        <f t="shared" si="46"/>
        <v>40</v>
      </c>
      <c r="L38" s="10"/>
      <c r="M38" s="19">
        <f t="shared" si="47"/>
        <v>3.097708826</v>
      </c>
      <c r="N38" s="11">
        <v>194.66</v>
      </c>
      <c r="O38" s="11">
        <v>67.0</v>
      </c>
      <c r="P38" s="19">
        <f t="shared" si="48"/>
        <v>80</v>
      </c>
      <c r="Q38" s="10"/>
      <c r="R38" s="10"/>
      <c r="S38" s="10"/>
    </row>
    <row r="39">
      <c r="A39" s="6" t="s">
        <v>179</v>
      </c>
      <c r="B39" s="11">
        <v>17.0</v>
      </c>
      <c r="C39" s="11">
        <v>6.0</v>
      </c>
      <c r="D39" s="10">
        <f t="shared" si="45"/>
        <v>55</v>
      </c>
      <c r="E39" s="10"/>
      <c r="F39" s="10"/>
      <c r="G39" s="10"/>
      <c r="H39" s="10"/>
      <c r="I39" s="11">
        <v>194.0</v>
      </c>
      <c r="J39" s="11">
        <v>67.0</v>
      </c>
      <c r="K39" s="10">
        <f t="shared" si="46"/>
        <v>31.75</v>
      </c>
      <c r="L39" s="10"/>
      <c r="M39" s="19">
        <f t="shared" si="47"/>
        <v>2.771569066</v>
      </c>
      <c r="N39" s="11">
        <v>201.33</v>
      </c>
      <c r="O39" s="11">
        <v>62.0</v>
      </c>
      <c r="P39" s="19">
        <f t="shared" si="48"/>
        <v>86.75</v>
      </c>
      <c r="Q39" s="7"/>
      <c r="R39" s="7"/>
      <c r="S39" s="7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7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7"/>
    </row>
    <row r="43">
      <c r="A43" s="4" t="s">
        <v>47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>
      <c r="A44" s="6" t="s">
        <v>180</v>
      </c>
      <c r="B44" s="11">
        <v>2.0</v>
      </c>
      <c r="C44" s="11">
        <v>6.0</v>
      </c>
      <c r="D44" s="10">
        <f>(B44-C44)*2.5</f>
        <v>-10</v>
      </c>
      <c r="E44" s="11">
        <v>15.0</v>
      </c>
      <c r="F44" s="19">
        <f>(E44/3)*5</f>
        <v>25</v>
      </c>
      <c r="G44" s="10"/>
      <c r="H44" s="10"/>
      <c r="I44" s="11">
        <v>78.0</v>
      </c>
      <c r="J44" s="11">
        <v>14.0</v>
      </c>
      <c r="K44" s="10">
        <f>(I44-J44)/4</f>
        <v>16</v>
      </c>
      <c r="L44" s="10"/>
      <c r="M44" s="19">
        <f>O44/(N44/9)</f>
        <v>2.467741935</v>
      </c>
      <c r="N44" s="11">
        <v>62.0</v>
      </c>
      <c r="O44" s="11">
        <v>17.0</v>
      </c>
      <c r="P44" s="19">
        <f>D44+F44+H44+K44</f>
        <v>31</v>
      </c>
      <c r="Q44" s="10"/>
      <c r="R44" s="10"/>
      <c r="S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</row>
    <row r="47">
      <c r="A47" s="4" t="s">
        <v>49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</row>
    <row r="48">
      <c r="A48" s="6" t="s">
        <v>181</v>
      </c>
      <c r="B48" s="11">
        <v>4.0</v>
      </c>
      <c r="C48" s="11">
        <v>4.0</v>
      </c>
      <c r="D48" s="10">
        <f t="shared" ref="D48:D50" si="49">(B48-C48)*2.5</f>
        <v>0</v>
      </c>
      <c r="E48" s="10"/>
      <c r="F48" s="10"/>
      <c r="G48" s="11">
        <v>37.0</v>
      </c>
      <c r="H48" s="19">
        <f t="shared" ref="H48:H50" si="50">(G48/3)*5</f>
        <v>61.66666667</v>
      </c>
      <c r="I48" s="11">
        <v>85.0</v>
      </c>
      <c r="J48" s="11">
        <v>16.0</v>
      </c>
      <c r="K48" s="10">
        <f t="shared" ref="K48:K50" si="51">(I48-J48)/4</f>
        <v>17.25</v>
      </c>
      <c r="L48" s="10"/>
      <c r="M48" s="19">
        <f t="shared" ref="M48:M50" si="52">O48/(N48/9)</f>
        <v>2.809573361</v>
      </c>
      <c r="N48" s="11">
        <v>57.66</v>
      </c>
      <c r="O48" s="11">
        <v>18.0</v>
      </c>
      <c r="P48" s="19">
        <f t="shared" ref="P48:P50" si="53">D48+F48+H48+K48</f>
        <v>78.91666667</v>
      </c>
      <c r="Q48" s="10"/>
      <c r="R48" s="10"/>
      <c r="S48" s="10"/>
    </row>
    <row r="49">
      <c r="A49" s="6" t="s">
        <v>182</v>
      </c>
      <c r="B49" s="11">
        <v>3.0</v>
      </c>
      <c r="C49" s="11">
        <v>3.0</v>
      </c>
      <c r="D49" s="10">
        <f t="shared" si="49"/>
        <v>0</v>
      </c>
      <c r="E49" s="10"/>
      <c r="F49" s="10"/>
      <c r="G49" s="11">
        <v>33.0</v>
      </c>
      <c r="H49" s="19">
        <f t="shared" si="50"/>
        <v>55</v>
      </c>
      <c r="I49" s="11">
        <v>65.0</v>
      </c>
      <c r="J49" s="11">
        <v>13.0</v>
      </c>
      <c r="K49" s="10">
        <f t="shared" si="51"/>
        <v>13</v>
      </c>
      <c r="L49" s="10"/>
      <c r="M49" s="19">
        <f t="shared" si="52"/>
        <v>2.979515829</v>
      </c>
      <c r="N49" s="11">
        <v>48.33</v>
      </c>
      <c r="O49" s="11">
        <v>16.0</v>
      </c>
      <c r="P49" s="19">
        <f t="shared" si="53"/>
        <v>68</v>
      </c>
      <c r="Q49" s="7"/>
      <c r="R49" s="7"/>
      <c r="S49" s="7"/>
    </row>
    <row r="50">
      <c r="A50" s="6" t="s">
        <v>81</v>
      </c>
      <c r="B50" s="11">
        <v>3.0</v>
      </c>
      <c r="C50" s="11">
        <v>1.0</v>
      </c>
      <c r="D50" s="10">
        <f t="shared" si="49"/>
        <v>5</v>
      </c>
      <c r="E50" s="10"/>
      <c r="F50" s="10"/>
      <c r="G50" s="11">
        <v>13.0</v>
      </c>
      <c r="H50" s="19">
        <f t="shared" si="50"/>
        <v>21.66666667</v>
      </c>
      <c r="I50" s="11">
        <v>28.0</v>
      </c>
      <c r="J50" s="11">
        <v>13.0</v>
      </c>
      <c r="K50" s="10">
        <f t="shared" si="51"/>
        <v>3.75</v>
      </c>
      <c r="L50" s="10"/>
      <c r="M50" s="19">
        <f t="shared" si="52"/>
        <v>3.857142857</v>
      </c>
      <c r="N50" s="11">
        <v>35.0</v>
      </c>
      <c r="O50" s="11">
        <v>15.0</v>
      </c>
      <c r="P50" s="19">
        <f t="shared" si="53"/>
        <v>30.41666667</v>
      </c>
      <c r="Q50" s="10"/>
      <c r="R50" s="29" t="s">
        <v>52</v>
      </c>
      <c r="S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2" t="s">
        <v>53</v>
      </c>
      <c r="R51" s="29" t="s">
        <v>54</v>
      </c>
      <c r="S51" s="7"/>
    </row>
    <row r="52">
      <c r="A52" s="10"/>
      <c r="B52" s="4">
        <f t="shared" ref="B52:K52" si="54">SUM(B35:B51)</f>
        <v>85</v>
      </c>
      <c r="C52" s="4">
        <f t="shared" si="54"/>
        <v>43</v>
      </c>
      <c r="D52" s="4">
        <f t="shared" si="54"/>
        <v>215</v>
      </c>
      <c r="E52" s="4">
        <f t="shared" si="54"/>
        <v>15</v>
      </c>
      <c r="F52" s="34">
        <f t="shared" si="54"/>
        <v>25</v>
      </c>
      <c r="G52" s="4">
        <f t="shared" si="54"/>
        <v>83</v>
      </c>
      <c r="H52" s="34">
        <f t="shared" si="54"/>
        <v>138.3333333</v>
      </c>
      <c r="I52" s="4">
        <f t="shared" si="54"/>
        <v>1123</v>
      </c>
      <c r="J52" s="4">
        <f t="shared" si="54"/>
        <v>248</v>
      </c>
      <c r="K52" s="4">
        <f t="shared" si="54"/>
        <v>218.75</v>
      </c>
      <c r="L52" s="10"/>
      <c r="M52" s="19">
        <f>O52/(N52/9)</f>
        <v>2.642400826</v>
      </c>
      <c r="N52" s="19">
        <f t="shared" ref="N52:P52" si="55">SUM(N35:N51)</f>
        <v>1045.64</v>
      </c>
      <c r="O52" s="32">
        <f t="shared" si="55"/>
        <v>307</v>
      </c>
      <c r="P52" s="32">
        <f t="shared" si="55"/>
        <v>597.0833333</v>
      </c>
      <c r="Q52" s="10"/>
      <c r="R52" s="10"/>
      <c r="S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9"/>
      <c r="N53" s="2"/>
      <c r="O53" s="10"/>
      <c r="P53" s="8">
        <f>M52*100</f>
        <v>264.2400826</v>
      </c>
      <c r="Q53" s="16">
        <f>P52-P53</f>
        <v>332.8432507</v>
      </c>
      <c r="R53" s="33">
        <f>Q31+Q53</f>
        <v>1996.33691</v>
      </c>
      <c r="S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9"/>
      <c r="N54" s="2"/>
      <c r="O54" s="10"/>
      <c r="P54" s="10"/>
      <c r="Q54" s="10"/>
      <c r="R54" s="10"/>
      <c r="S54" s="1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11.43"/>
    <col customWidth="1" min="8" max="26" width="10.0"/>
  </cols>
  <sheetData>
    <row r="1" ht="12.0" customHeight="1">
      <c r="A1" s="10"/>
      <c r="B1" s="37" t="s">
        <v>183</v>
      </c>
      <c r="C1" s="37" t="s">
        <v>184</v>
      </c>
      <c r="D1" s="37" t="s">
        <v>185</v>
      </c>
      <c r="E1" s="37" t="s">
        <v>186</v>
      </c>
      <c r="F1" s="37" t="s">
        <v>187</v>
      </c>
      <c r="G1" s="38" t="s">
        <v>188</v>
      </c>
      <c r="H1" s="39"/>
    </row>
    <row r="2" ht="12.0" customHeight="1">
      <c r="A2" s="4" t="s">
        <v>189</v>
      </c>
      <c r="B2" s="40"/>
      <c r="C2" s="40"/>
      <c r="D2" s="40"/>
      <c r="E2" s="40"/>
      <c r="F2" s="40"/>
      <c r="G2" s="40"/>
      <c r="H2" s="39"/>
    </row>
    <row r="3" ht="12.0" customHeight="1">
      <c r="A3" s="41" t="s">
        <v>190</v>
      </c>
      <c r="B3" s="39"/>
      <c r="C3" s="39"/>
      <c r="D3" s="39"/>
      <c r="E3" s="39"/>
      <c r="F3" s="39"/>
      <c r="G3" s="39"/>
      <c r="H3" s="39"/>
    </row>
    <row r="4" ht="12.0" customHeight="1">
      <c r="A4" s="4" t="s">
        <v>1</v>
      </c>
      <c r="B4" s="39">
        <f>Jim!B31</f>
        <v>1113</v>
      </c>
      <c r="C4" s="39">
        <f>Jon!B31</f>
        <v>1256</v>
      </c>
      <c r="D4" s="39">
        <f>Ed!B31</f>
        <v>1097</v>
      </c>
      <c r="E4" s="39">
        <f>Patrick!B31</f>
        <v>1140</v>
      </c>
      <c r="F4" s="39">
        <f>Colin!B31</f>
        <v>1099</v>
      </c>
      <c r="G4" s="39">
        <f>Marc!B31</f>
        <v>1281</v>
      </c>
      <c r="H4" s="39"/>
    </row>
    <row r="5" ht="12.0" customHeight="1">
      <c r="A5" s="4" t="s">
        <v>2</v>
      </c>
      <c r="B5" s="39">
        <f>Jim!D31</f>
        <v>341</v>
      </c>
      <c r="C5" s="39">
        <f>Jon!D31</f>
        <v>391</v>
      </c>
      <c r="D5" s="39">
        <f>Ed!D31</f>
        <v>368</v>
      </c>
      <c r="E5" s="39">
        <f>Patrick!D31</f>
        <v>305</v>
      </c>
      <c r="F5" s="39">
        <f>Colin!D31</f>
        <v>348</v>
      </c>
      <c r="G5" s="39">
        <f>Marc!D31</f>
        <v>348</v>
      </c>
      <c r="H5" s="39"/>
    </row>
    <row r="6" ht="12.0" customHeight="1">
      <c r="A6" s="4" t="s">
        <v>57</v>
      </c>
      <c r="B6" s="39">
        <f>Jim!F31</f>
        <v>1202</v>
      </c>
      <c r="C6" s="39">
        <f>Jon!F31</f>
        <v>1256</v>
      </c>
      <c r="D6" s="39">
        <f>Ed!F31</f>
        <v>1124</v>
      </c>
      <c r="E6" s="39">
        <f>Patrick!F31</f>
        <v>1093</v>
      </c>
      <c r="F6" s="39">
        <f>Colin!F31</f>
        <v>1136</v>
      </c>
      <c r="G6" s="39">
        <f>Marc!F31</f>
        <v>1253</v>
      </c>
      <c r="H6" s="39"/>
    </row>
    <row r="7" ht="12.0" customHeight="1">
      <c r="A7" s="4" t="s">
        <v>191</v>
      </c>
      <c r="B7" s="39">
        <f>Jim!H31</f>
        <v>819</v>
      </c>
      <c r="C7" s="39">
        <f>Jon!H31</f>
        <v>871</v>
      </c>
      <c r="D7" s="39">
        <f>Ed!H31</f>
        <v>750</v>
      </c>
      <c r="E7" s="39">
        <f>Patrick!H31</f>
        <v>806</v>
      </c>
      <c r="F7" s="39">
        <f>Colin!H31</f>
        <v>795</v>
      </c>
      <c r="G7" s="39">
        <f>Marc!H31</f>
        <v>867</v>
      </c>
      <c r="H7" s="39"/>
    </row>
    <row r="8" ht="12.0" customHeight="1">
      <c r="A8" s="4" t="s">
        <v>192</v>
      </c>
      <c r="B8" s="39">
        <f>Jim!I31</f>
        <v>1946</v>
      </c>
      <c r="C8" s="39">
        <f>Jon!I31</f>
        <v>2124</v>
      </c>
      <c r="D8" s="39">
        <f>Ed!I31</f>
        <v>1737</v>
      </c>
      <c r="E8" s="39">
        <f>Patrick!I31</f>
        <v>1718</v>
      </c>
      <c r="F8" s="39">
        <f>Colin!I31</f>
        <v>1905</v>
      </c>
      <c r="G8" s="39">
        <f>Marc!I31</f>
        <v>2241</v>
      </c>
      <c r="H8" s="39"/>
    </row>
    <row r="9" ht="12.0" customHeight="1">
      <c r="A9" s="4" t="s">
        <v>6</v>
      </c>
      <c r="B9" s="39">
        <f>Jim!K31</f>
        <v>97</v>
      </c>
      <c r="C9" s="39">
        <f>Jon!K31</f>
        <v>157</v>
      </c>
      <c r="D9" s="39">
        <f>Ed!K31</f>
        <v>72</v>
      </c>
      <c r="E9" s="39">
        <f>Patrick!K31</f>
        <v>191</v>
      </c>
      <c r="F9" s="39">
        <f>Colin!K31</f>
        <v>120</v>
      </c>
      <c r="G9" s="39">
        <f>Marc!K31</f>
        <v>138</v>
      </c>
      <c r="H9" s="39"/>
    </row>
    <row r="10" ht="12.0" customHeight="1">
      <c r="A10" s="4" t="s">
        <v>193</v>
      </c>
      <c r="B10" s="2">
        <f>Jim!N31</f>
        <v>0.2506530663</v>
      </c>
      <c r="C10" s="2">
        <f>Jon!N31</f>
        <v>0.2589201878</v>
      </c>
      <c r="D10" s="2">
        <f>Ed!N31</f>
        <v>0.2589693412</v>
      </c>
      <c r="E10" s="2">
        <f>Patrick!N31</f>
        <v>0.2580037665</v>
      </c>
      <c r="F10" s="2">
        <f>Colin!N31</f>
        <v>0.2650195761</v>
      </c>
      <c r="G10" s="42">
        <f>Marc!N31</f>
        <v>0.2638312198</v>
      </c>
      <c r="H10" s="39"/>
    </row>
    <row r="11" ht="12.0" customHeight="1">
      <c r="A11" s="4" t="s">
        <v>52</v>
      </c>
      <c r="B11" s="19">
        <f>Jim!Q31</f>
        <v>1568.042532</v>
      </c>
      <c r="C11" s="19">
        <f>Jon!Q31</f>
        <v>1680.260563</v>
      </c>
      <c r="D11" s="19">
        <f>Ed!Q31</f>
        <v>1576.908023</v>
      </c>
      <c r="E11" s="19">
        <f>Patrick!Q31</f>
        <v>1590.844633</v>
      </c>
      <c r="F11" s="19">
        <f>Colin!Q31</f>
        <v>1597.808728</v>
      </c>
      <c r="G11" s="43">
        <f>Marc!Q31</f>
        <v>1663.49366</v>
      </c>
      <c r="H11" s="39"/>
    </row>
    <row r="12" ht="12.0" customHeight="1">
      <c r="A12" s="39"/>
      <c r="B12" s="39"/>
      <c r="C12" s="39"/>
      <c r="D12" s="39"/>
      <c r="E12" s="39"/>
      <c r="F12" s="39"/>
      <c r="G12" s="39"/>
      <c r="H12" s="39"/>
    </row>
    <row r="13" ht="12.0" customHeight="1">
      <c r="A13" s="41" t="s">
        <v>194</v>
      </c>
      <c r="B13" s="39"/>
      <c r="C13" s="39"/>
      <c r="D13" s="39"/>
      <c r="E13" s="39"/>
      <c r="F13" s="39"/>
      <c r="G13" s="39"/>
      <c r="H13" s="39"/>
    </row>
    <row r="14" ht="12.0" customHeight="1">
      <c r="A14" s="4" t="s">
        <v>34</v>
      </c>
      <c r="B14" s="32">
        <f>Jim!B52</f>
        <v>71</v>
      </c>
      <c r="C14" s="32">
        <f>Jon!B52</f>
        <v>75</v>
      </c>
      <c r="D14" s="32">
        <f>Ed!B52</f>
        <v>83</v>
      </c>
      <c r="E14" s="32">
        <f>Patrick!B52</f>
        <v>101</v>
      </c>
      <c r="F14" s="32">
        <f>Colin!B52</f>
        <v>86</v>
      </c>
      <c r="G14" s="39">
        <f>Marc!B52</f>
        <v>85</v>
      </c>
      <c r="H14" s="39"/>
    </row>
    <row r="15" ht="12.0" customHeight="1">
      <c r="A15" s="4" t="s">
        <v>35</v>
      </c>
      <c r="B15" s="32">
        <f>Jim!C52</f>
        <v>51</v>
      </c>
      <c r="C15" s="32">
        <f>Jon!C52</f>
        <v>61</v>
      </c>
      <c r="D15" s="32">
        <f>Ed!C52</f>
        <v>57</v>
      </c>
      <c r="E15" s="32">
        <f>Patrick!C52</f>
        <v>57</v>
      </c>
      <c r="F15" s="32">
        <f>Colin!C52</f>
        <v>55</v>
      </c>
      <c r="G15" s="39">
        <f>Marc!C52</f>
        <v>43</v>
      </c>
      <c r="H15" s="39"/>
    </row>
    <row r="16" ht="12.0" customHeight="1">
      <c r="A16" s="4" t="s">
        <v>37</v>
      </c>
      <c r="B16" s="32">
        <f>Jim!G52</f>
        <v>66</v>
      </c>
      <c r="C16" s="32">
        <f>Jon!G52</f>
        <v>95</v>
      </c>
      <c r="D16" s="32">
        <f>Ed!G52</f>
        <v>99</v>
      </c>
      <c r="E16" s="32">
        <f>Patrick!G52</f>
        <v>20</v>
      </c>
      <c r="F16" s="32">
        <f>Colin!G52</f>
        <v>68</v>
      </c>
      <c r="G16" s="39">
        <f>Marc!G52</f>
        <v>83</v>
      </c>
      <c r="H16" s="39"/>
    </row>
    <row r="17" ht="12.0" customHeight="1">
      <c r="A17" s="4" t="s">
        <v>36</v>
      </c>
      <c r="B17" s="32">
        <f>Jim!E52</f>
        <v>0</v>
      </c>
      <c r="C17" s="32">
        <f>Jon!E52</f>
        <v>17</v>
      </c>
      <c r="D17" s="32">
        <f>Ed!E52</f>
        <v>10</v>
      </c>
      <c r="E17" s="32">
        <f>Patrick!E52</f>
        <v>0</v>
      </c>
      <c r="F17" s="32">
        <f>Colin!E52</f>
        <v>26</v>
      </c>
      <c r="G17" s="39">
        <f>Marc!E52</f>
        <v>15</v>
      </c>
      <c r="H17" s="39"/>
    </row>
    <row r="18" ht="12.0" customHeight="1">
      <c r="A18" s="4" t="s">
        <v>192</v>
      </c>
      <c r="B18" s="32">
        <f>Jim!I52</f>
        <v>1154</v>
      </c>
      <c r="C18" s="32">
        <f>Jon!I52</f>
        <v>1087</v>
      </c>
      <c r="D18" s="32">
        <f>Ed!I52</f>
        <v>1262</v>
      </c>
      <c r="E18" s="32">
        <f>Patrick!I52</f>
        <v>1540</v>
      </c>
      <c r="F18" s="32">
        <f>Colin!I52</f>
        <v>1171</v>
      </c>
      <c r="G18" s="39">
        <f>Marc!I52</f>
        <v>1123</v>
      </c>
      <c r="H18" s="39"/>
    </row>
    <row r="19" ht="12.0" customHeight="1">
      <c r="A19" s="4" t="s">
        <v>191</v>
      </c>
      <c r="B19" s="32">
        <f>Jim!J52</f>
        <v>336</v>
      </c>
      <c r="C19" s="32">
        <f>Jon!J52</f>
        <v>325</v>
      </c>
      <c r="D19" s="32">
        <f>Ed!J52</f>
        <v>309</v>
      </c>
      <c r="E19" s="32">
        <f>Patrick!J52</f>
        <v>413</v>
      </c>
      <c r="F19" s="32">
        <f>Colin!J52</f>
        <v>280</v>
      </c>
      <c r="G19" s="39">
        <f>Marc!J52</f>
        <v>248</v>
      </c>
      <c r="H19" s="39"/>
    </row>
    <row r="20" ht="12.0" customHeight="1">
      <c r="A20" s="4" t="s">
        <v>38</v>
      </c>
      <c r="B20" s="19">
        <f>Jim!M52</f>
        <v>3.472774654</v>
      </c>
      <c r="C20" s="19">
        <f>Jon!M52</f>
        <v>3.327324707</v>
      </c>
      <c r="D20" s="19">
        <f>Ed!M52</f>
        <v>2.768254528</v>
      </c>
      <c r="E20" s="19">
        <f>Patrick!M52</f>
        <v>3.427083479</v>
      </c>
      <c r="F20" s="19">
        <f>Colin!M52</f>
        <v>2.731133327</v>
      </c>
      <c r="G20" s="43">
        <f>Marc!M52</f>
        <v>2.642400826</v>
      </c>
      <c r="H20" s="39"/>
    </row>
    <row r="21" ht="12.0" customHeight="1">
      <c r="A21" s="4" t="s">
        <v>52</v>
      </c>
      <c r="B21" s="19">
        <f>Jim!Q53</f>
        <v>93.22253463</v>
      </c>
      <c r="C21" s="19">
        <f>Jon!Q53</f>
        <v>134.434196</v>
      </c>
      <c r="D21" s="19">
        <f>Ed!Q53</f>
        <v>275.5912139</v>
      </c>
      <c r="E21" s="19">
        <f>Patrick!Q53</f>
        <v>169.8749854</v>
      </c>
      <c r="F21" s="19">
        <f>Colin!Q53</f>
        <v>251.3033339</v>
      </c>
      <c r="G21" s="19">
        <f>Colin!Q53</f>
        <v>251.3033339</v>
      </c>
      <c r="H21" s="39"/>
    </row>
    <row r="22" ht="12.0" customHeight="1">
      <c r="A22" s="39"/>
      <c r="B22" s="39"/>
      <c r="C22" s="39"/>
      <c r="D22" s="39"/>
      <c r="E22" s="39"/>
      <c r="F22" s="39"/>
      <c r="G22" s="39"/>
      <c r="H22" s="39"/>
    </row>
    <row r="23" ht="12.0" customHeight="1">
      <c r="A23" s="39"/>
      <c r="B23" s="39"/>
      <c r="C23" s="39"/>
      <c r="D23" s="39"/>
      <c r="E23" s="39"/>
      <c r="F23" s="39"/>
      <c r="G23" s="39"/>
      <c r="H23" s="39"/>
    </row>
    <row r="24" ht="12.0" customHeight="1">
      <c r="A24" s="4" t="s">
        <v>195</v>
      </c>
      <c r="B24" s="19">
        <f t="shared" ref="B24:G24" si="1">B11+B21</f>
        <v>1661.265067</v>
      </c>
      <c r="C24" s="19">
        <f t="shared" si="1"/>
        <v>1814.694759</v>
      </c>
      <c r="D24" s="19">
        <f t="shared" si="1"/>
        <v>1852.499237</v>
      </c>
      <c r="E24" s="19">
        <f t="shared" si="1"/>
        <v>1760.719618</v>
      </c>
      <c r="F24" s="19">
        <f t="shared" si="1"/>
        <v>1849.112062</v>
      </c>
      <c r="G24" s="19">
        <f t="shared" si="1"/>
        <v>1914.796993</v>
      </c>
      <c r="H24" s="39"/>
    </row>
    <row r="25" ht="12.0" customHeight="1">
      <c r="A25" s="39"/>
      <c r="B25" s="39"/>
      <c r="C25" s="39"/>
      <c r="D25" s="39"/>
      <c r="E25" s="39"/>
      <c r="F25" s="39"/>
      <c r="G25" s="39"/>
      <c r="H25" s="39"/>
    </row>
    <row r="26" ht="12.0" customHeight="1">
      <c r="A26" s="39"/>
      <c r="B26" s="39"/>
      <c r="C26" s="39"/>
      <c r="D26" s="39"/>
      <c r="E26" s="39"/>
      <c r="F26" s="39"/>
      <c r="G26" s="39"/>
      <c r="H26" s="39"/>
    </row>
    <row r="27" ht="12.0" customHeight="1">
      <c r="A27" s="39"/>
      <c r="B27" s="39"/>
      <c r="C27" s="39"/>
      <c r="D27" s="39"/>
      <c r="E27" s="39"/>
      <c r="F27" s="39"/>
      <c r="G27" s="39"/>
      <c r="H27" s="39"/>
    </row>
    <row r="28" ht="12.0" customHeight="1">
      <c r="A28" s="39"/>
      <c r="B28" s="39"/>
      <c r="C28" s="39"/>
      <c r="D28" s="39"/>
      <c r="E28" s="39"/>
      <c r="F28" s="39"/>
      <c r="G28" s="39"/>
      <c r="H28" s="39"/>
    </row>
    <row r="29" ht="12.0" customHeight="1">
      <c r="A29" s="39"/>
      <c r="B29" s="39"/>
      <c r="C29" s="39"/>
      <c r="D29" s="39"/>
      <c r="E29" s="39"/>
      <c r="F29" s="39"/>
      <c r="G29" s="39"/>
      <c r="H29" s="39"/>
    </row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2012-12-15T21:12:06Z</dcterms:created>
  <dc:creator>Gilland, James T.</dc:creator>
</cp:coreProperties>
</file>